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6723" documentId="120_S{118792C3-22EF-5104-A093-F22BFE3913F3}" xr6:coauthVersionLast="47" xr6:coauthVersionMax="47" xr10:uidLastSave="{6DE38EA8-FA8C-4528-88D2-674D6DAAC8EF}"/>
  <bookViews>
    <workbookView xWindow="-60" yWindow="-60" windowWidth="15480" windowHeight="11640" firstSheet="6" activeTab="2" xr2:uid="{00000000-000D-0000-FFFF-FFFF00000000}"/>
  </bookViews>
  <sheets>
    <sheet name="BASE_MAPA" sheetId="7" r:id="rId1"/>
    <sheet name="SELEÇÕES" sheetId="9" r:id="rId2"/>
    <sheet name="SP_SUL" sheetId="1" r:id="rId3"/>
    <sheet name="Maquinista" sheetId="13" r:id="rId4"/>
    <sheet name="Diesel" sheetId="14" r:id="rId5"/>
    <sheet name="CONTROLE D" sheetId="10" r:id="rId6"/>
    <sheet name="CONTROLE D+1" sheetId="15" r:id="rId7"/>
    <sheet name="BS_ATIVO" sheetId="8" r:id="rId8"/>
    <sheet name="CONTROLE - MAQUINISTAS" sheetId="12" r:id="rId9"/>
  </sheets>
  <definedNames>
    <definedName name="_xlnm._FilterDatabase" localSheetId="0" hidden="1">BASE_MAPA!$A$1:$G$18708</definedName>
    <definedName name="_xlnm._FilterDatabase" localSheetId="2" hidden="1">SP_SUL!$A$1:$D$4</definedName>
    <definedName name="_xlnm._FilterDatabase" localSheetId="8" hidden="1">'CONTROLE - MAQUINISTAS'!$B$2:$K$3</definedName>
    <definedName name="_xlnm._FilterDatabase" localSheetId="5" hidden="1">'CONTROLE D'!$A$6:$P$8</definedName>
    <definedName name="_xlnm._FilterDatabase" localSheetId="6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460" i="1" l="1" a="1"/>
  <c r="N460" i="1" s="1"/>
  <c r="M460" i="1" a="1"/>
  <c r="M460" i="1" s="1"/>
  <c r="N459" i="1" a="1"/>
  <c r="N459" i="1" s="1"/>
  <c r="M459" i="1" a="1"/>
  <c r="M459" i="1" s="1"/>
  <c r="N428" i="1" a="1"/>
  <c r="N428" i="1" s="1"/>
  <c r="M428" i="1" a="1"/>
  <c r="M428" i="1" s="1"/>
  <c r="M425" i="1" a="1"/>
  <c r="M425" i="1" s="1"/>
  <c r="M424" i="1" a="1"/>
  <c r="M424" i="1" s="1"/>
  <c r="M423" i="1" a="1"/>
  <c r="M423" i="1" s="1"/>
  <c r="N451" i="1" a="1"/>
  <c r="N451" i="1" s="1"/>
  <c r="M451" i="1" a="1"/>
  <c r="M451" i="1" s="1"/>
  <c r="N449" i="1" a="1"/>
  <c r="N449" i="1" s="1"/>
  <c r="M449" i="1" a="1"/>
  <c r="M449" i="1" s="1"/>
  <c r="N446" i="1" a="1"/>
  <c r="N446" i="1" s="1"/>
  <c r="M446" i="1" a="1"/>
  <c r="M446" i="1" s="1"/>
  <c r="N448" i="1" a="1"/>
  <c r="N448" i="1" s="1"/>
  <c r="M448" i="1" a="1"/>
  <c r="M448" i="1" s="1"/>
  <c r="N447" i="1" a="1"/>
  <c r="N447" i="1" s="1"/>
  <c r="M447" i="1" a="1"/>
  <c r="M447" i="1" s="1"/>
  <c r="N443" i="1" a="1"/>
  <c r="N443" i="1" s="1"/>
  <c r="M443" i="1" a="1"/>
  <c r="M443" i="1" s="1"/>
  <c r="N442" i="1" a="1"/>
  <c r="N442" i="1" s="1"/>
  <c r="M442" i="1" a="1"/>
  <c r="M442" i="1" s="1"/>
  <c r="N441" i="1" a="1"/>
  <c r="N441" i="1" s="1"/>
  <c r="M441" i="1" a="1"/>
  <c r="M441" i="1" s="1"/>
  <c r="N440" i="1" a="1"/>
  <c r="N440" i="1" s="1"/>
  <c r="M440" i="1" a="1"/>
  <c r="M440" i="1" s="1"/>
  <c r="N439" i="1" a="1"/>
  <c r="N439" i="1" s="1"/>
  <c r="M439" i="1" a="1"/>
  <c r="M439" i="1" s="1"/>
  <c r="M437" i="1" a="1"/>
  <c r="M437" i="1" s="1"/>
  <c r="N435" i="1" a="1"/>
  <c r="N435" i="1" s="1"/>
  <c r="M435" i="1" a="1"/>
  <c r="M435" i="1" s="1"/>
  <c r="N432" i="1" a="1"/>
  <c r="N432" i="1" s="1"/>
  <c r="M432" i="1" a="1"/>
  <c r="M432" i="1" s="1"/>
  <c r="N411" i="1" a="1"/>
  <c r="N411" i="1"/>
  <c r="M411" i="1" a="1"/>
  <c r="M411" i="1"/>
  <c r="N408" i="1" a="1"/>
  <c r="N408" i="1"/>
  <c r="M408" i="1" a="1"/>
  <c r="M408" i="1"/>
  <c r="N407" i="1" a="1"/>
  <c r="N407" i="1"/>
  <c r="M407" i="1" a="1"/>
  <c r="M407" i="1"/>
  <c r="N406" i="1" a="1"/>
  <c r="N406" i="1"/>
  <c r="M406" i="1" a="1"/>
  <c r="M406" i="1"/>
  <c r="N400" i="1" a="1"/>
  <c r="N400" i="1"/>
  <c r="M400" i="1" a="1"/>
  <c r="M400" i="1"/>
  <c r="N397" i="1" a="1"/>
  <c r="N397" i="1"/>
  <c r="M397" i="1" a="1"/>
  <c r="M397" i="1"/>
  <c r="M375" i="1" a="1"/>
  <c r="M375" i="1"/>
  <c r="AO388" i="1"/>
  <c r="A358" i="1"/>
  <c r="A359" i="1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K18" i="15"/>
  <c r="L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L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L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D44" i="15"/>
  <c r="E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K45" i="15"/>
  <c r="L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L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L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K68" i="15"/>
  <c r="L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L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L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L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K77" i="15"/>
  <c r="L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L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K89" i="15"/>
  <c r="L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L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I104" i="15"/>
  <c r="J104" i="15"/>
  <c r="K104" i="15"/>
  <c r="L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I112" i="15"/>
  <c r="J112" i="15"/>
  <c r="L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I118" i="15"/>
  <c r="J118" i="15"/>
  <c r="K118" i="15"/>
  <c r="L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K130" i="15"/>
  <c r="L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L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L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L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K149" i="15"/>
  <c r="L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L151" i="15"/>
  <c r="M151" i="15"/>
  <c r="N151" i="15"/>
  <c r="O151" i="15"/>
  <c r="P151" i="15"/>
  <c r="Q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K160" i="15"/>
  <c r="L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K161" i="15"/>
  <c r="L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K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L176" i="15"/>
  <c r="M176" i="15"/>
  <c r="N176" i="15"/>
  <c r="O176" i="15"/>
  <c r="P176" i="15"/>
  <c r="Q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K182" i="15"/>
  <c r="L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S184" i="15"/>
  <c r="T184" i="15"/>
  <c r="A185" i="15"/>
  <c r="B185" i="15"/>
  <c r="C185" i="15"/>
  <c r="F185" i="15"/>
  <c r="G185" i="15"/>
  <c r="H185" i="15"/>
  <c r="I185" i="15"/>
  <c r="J185" i="15"/>
  <c r="L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L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L188" i="15"/>
  <c r="M188" i="15"/>
  <c r="N188" i="15"/>
  <c r="O188" i="15"/>
  <c r="P188" i="15"/>
  <c r="Q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A200" i="15"/>
  <c r="B200" i="15"/>
  <c r="C200" i="15"/>
  <c r="F200" i="15"/>
  <c r="G200" i="15"/>
  <c r="H200" i="15"/>
  <c r="I200" i="15"/>
  <c r="J200" i="15"/>
  <c r="L200" i="15"/>
  <c r="M200" i="15"/>
  <c r="N200" i="15"/>
  <c r="O200" i="15"/>
  <c r="P200" i="15"/>
  <c r="Q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S208" i="15"/>
  <c r="T208" i="15"/>
  <c r="A209" i="15"/>
  <c r="B209" i="15"/>
  <c r="C209" i="15"/>
  <c r="F209" i="15"/>
  <c r="G209" i="15"/>
  <c r="H209" i="15"/>
  <c r="I209" i="15"/>
  <c r="J209" i="15"/>
  <c r="K209" i="15"/>
  <c r="L209" i="15"/>
  <c r="M209" i="15"/>
  <c r="N209" i="15"/>
  <c r="O209" i="15"/>
  <c r="P209" i="15"/>
  <c r="Q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K213" i="15"/>
  <c r="L213" i="15"/>
  <c r="M213" i="15"/>
  <c r="N213" i="15"/>
  <c r="O213" i="15"/>
  <c r="P213" i="15"/>
  <c r="Q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A217" i="15"/>
  <c r="B217" i="15"/>
  <c r="C217" i="15"/>
  <c r="F217" i="15"/>
  <c r="G217" i="15"/>
  <c r="H217" i="15"/>
  <c r="I217" i="15"/>
  <c r="J217" i="15"/>
  <c r="L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S222" i="15"/>
  <c r="T222" i="15"/>
  <c r="A223" i="15"/>
  <c r="B223" i="15"/>
  <c r="C223" i="15"/>
  <c r="F223" i="15"/>
  <c r="G223" i="15"/>
  <c r="H223" i="15"/>
  <c r="I223" i="15"/>
  <c r="J223" i="15"/>
  <c r="L223" i="15"/>
  <c r="M223" i="15"/>
  <c r="N223" i="15"/>
  <c r="O223" i="15"/>
  <c r="P223" i="15"/>
  <c r="Q223" i="15"/>
  <c r="S223" i="15"/>
  <c r="T223" i="15"/>
  <c r="A224" i="15"/>
  <c r="B224" i="15"/>
  <c r="C224" i="15"/>
  <c r="F224" i="15"/>
  <c r="G224" i="15"/>
  <c r="H224" i="15"/>
  <c r="I224" i="15"/>
  <c r="J224" i="15"/>
  <c r="K224" i="15"/>
  <c r="L224" i="15"/>
  <c r="M224" i="15"/>
  <c r="N224" i="15"/>
  <c r="O224" i="15"/>
  <c r="P224" i="15"/>
  <c r="Q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A228" i="15"/>
  <c r="B228" i="15"/>
  <c r="C228" i="15"/>
  <c r="F228" i="15"/>
  <c r="G228" i="15"/>
  <c r="H228" i="15"/>
  <c r="I228" i="15"/>
  <c r="J228" i="15"/>
  <c r="L228" i="15"/>
  <c r="M228" i="15"/>
  <c r="N228" i="15"/>
  <c r="O228" i="15"/>
  <c r="P228" i="15"/>
  <c r="Q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S236" i="15"/>
  <c r="T236" i="15"/>
  <c r="A237" i="15"/>
  <c r="B237" i="15"/>
  <c r="C237" i="15"/>
  <c r="F237" i="15"/>
  <c r="G237" i="15"/>
  <c r="H237" i="15"/>
  <c r="I237" i="15"/>
  <c r="J237" i="15"/>
  <c r="K237" i="15"/>
  <c r="L237" i="15"/>
  <c r="M237" i="15"/>
  <c r="N237" i="15"/>
  <c r="O237" i="15"/>
  <c r="P237" i="15"/>
  <c r="Q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L243" i="15"/>
  <c r="M243" i="15"/>
  <c r="N243" i="15"/>
  <c r="O243" i="15"/>
  <c r="P243" i="15"/>
  <c r="Q243" i="15"/>
  <c r="S243" i="15"/>
  <c r="T243" i="15"/>
  <c r="A244" i="15"/>
  <c r="B244" i="15"/>
  <c r="C244" i="15"/>
  <c r="F244" i="15"/>
  <c r="G244" i="15"/>
  <c r="H244" i="15"/>
  <c r="I244" i="15"/>
  <c r="J244" i="15"/>
  <c r="L244" i="15"/>
  <c r="M244" i="15"/>
  <c r="N244" i="15"/>
  <c r="O244" i="15"/>
  <c r="P244" i="15"/>
  <c r="Q244" i="15"/>
  <c r="S244" i="15"/>
  <c r="T244" i="15"/>
  <c r="A245" i="15"/>
  <c r="B245" i="15"/>
  <c r="C245" i="15"/>
  <c r="F245" i="15"/>
  <c r="G245" i="15"/>
  <c r="H245" i="15"/>
  <c r="I245" i="15"/>
  <c r="J245" i="15"/>
  <c r="L245" i="15"/>
  <c r="M245" i="15"/>
  <c r="N245" i="15"/>
  <c r="O245" i="15"/>
  <c r="P245" i="15"/>
  <c r="Q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K247" i="15"/>
  <c r="L247" i="15"/>
  <c r="M247" i="15"/>
  <c r="N247" i="15"/>
  <c r="O247" i="15"/>
  <c r="P247" i="15"/>
  <c r="Q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S249" i="15"/>
  <c r="T249" i="15"/>
  <c r="A250" i="15"/>
  <c r="B250" i="15"/>
  <c r="C250" i="15"/>
  <c r="F250" i="15"/>
  <c r="G250" i="15"/>
  <c r="H250" i="15"/>
  <c r="I250" i="15"/>
  <c r="J250" i="15"/>
  <c r="L250" i="15"/>
  <c r="M250" i="15"/>
  <c r="N250" i="15"/>
  <c r="O250" i="15"/>
  <c r="P250" i="15"/>
  <c r="Q250" i="15"/>
  <c r="S250" i="15"/>
  <c r="T250" i="15"/>
  <c r="A251" i="15"/>
  <c r="B251" i="15"/>
  <c r="C251" i="15"/>
  <c r="F251" i="15"/>
  <c r="G251" i="15"/>
  <c r="H251" i="15"/>
  <c r="I251" i="15"/>
  <c r="J251" i="15"/>
  <c r="K251" i="15"/>
  <c r="L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S255" i="15"/>
  <c r="T255" i="15"/>
  <c r="A256" i="15"/>
  <c r="B256" i="15"/>
  <c r="C256" i="15"/>
  <c r="F256" i="15"/>
  <c r="G256" i="15"/>
  <c r="H256" i="15"/>
  <c r="I256" i="15"/>
  <c r="J256" i="15"/>
  <c r="L256" i="15"/>
  <c r="M256" i="15"/>
  <c r="N256" i="15"/>
  <c r="O256" i="15"/>
  <c r="P256" i="15"/>
  <c r="Q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S260" i="15"/>
  <c r="T260" i="15"/>
  <c r="A261" i="15"/>
  <c r="B261" i="15"/>
  <c r="C261" i="15"/>
  <c r="F261" i="15"/>
  <c r="G261" i="15"/>
  <c r="H261" i="15"/>
  <c r="I261" i="15"/>
  <c r="J261" i="15"/>
  <c r="L261" i="15"/>
  <c r="M261" i="15"/>
  <c r="N261" i="15"/>
  <c r="O261" i="15"/>
  <c r="P261" i="15"/>
  <c r="Q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K274" i="15"/>
  <c r="L274" i="15"/>
  <c r="M274" i="15"/>
  <c r="N274" i="15"/>
  <c r="O274" i="15"/>
  <c r="P274" i="15"/>
  <c r="Q274" i="15"/>
  <c r="S274" i="15"/>
  <c r="T274" i="15"/>
  <c r="A275" i="15"/>
  <c r="B275" i="15"/>
  <c r="C275" i="15"/>
  <c r="F275" i="15"/>
  <c r="G275" i="15"/>
  <c r="H275" i="15"/>
  <c r="I275" i="15"/>
  <c r="J275" i="15"/>
  <c r="K275" i="15"/>
  <c r="L275" i="15"/>
  <c r="M275" i="15"/>
  <c r="N275" i="15"/>
  <c r="O275" i="15"/>
  <c r="P275" i="15"/>
  <c r="Q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S277" i="15"/>
  <c r="T277" i="15"/>
  <c r="A278" i="15"/>
  <c r="B278" i="15"/>
  <c r="C278" i="15"/>
  <c r="F278" i="15"/>
  <c r="G278" i="15"/>
  <c r="H278" i="15"/>
  <c r="I278" i="15"/>
  <c r="J278" i="15"/>
  <c r="L278" i="15"/>
  <c r="M278" i="15"/>
  <c r="N278" i="15"/>
  <c r="O278" i="15"/>
  <c r="P278" i="15"/>
  <c r="Q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S282" i="15"/>
  <c r="T282" i="15"/>
  <c r="A283" i="15"/>
  <c r="B283" i="15"/>
  <c r="C283" i="15"/>
  <c r="F283" i="15"/>
  <c r="G283" i="15"/>
  <c r="H283" i="15"/>
  <c r="I283" i="15"/>
  <c r="J283" i="15"/>
  <c r="L283" i="15"/>
  <c r="M283" i="15"/>
  <c r="N283" i="15"/>
  <c r="O283" i="15"/>
  <c r="P283" i="15"/>
  <c r="Q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S286" i="15"/>
  <c r="T286" i="15"/>
  <c r="A287" i="15"/>
  <c r="B287" i="15"/>
  <c r="C287" i="15"/>
  <c r="F287" i="15"/>
  <c r="G287" i="15"/>
  <c r="H287" i="15"/>
  <c r="I287" i="15"/>
  <c r="J287" i="15"/>
  <c r="L287" i="15"/>
  <c r="M287" i="15"/>
  <c r="N287" i="15"/>
  <c r="O287" i="15"/>
  <c r="P287" i="15"/>
  <c r="Q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S290" i="15"/>
  <c r="T290" i="15"/>
  <c r="A291" i="15"/>
  <c r="B291" i="15"/>
  <c r="C291" i="15"/>
  <c r="F291" i="15"/>
  <c r="G291" i="15"/>
  <c r="H291" i="15"/>
  <c r="I291" i="15"/>
  <c r="J291" i="15"/>
  <c r="L291" i="15"/>
  <c r="M291" i="15"/>
  <c r="N291" i="15"/>
  <c r="O291" i="15"/>
  <c r="P291" i="15"/>
  <c r="Q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S298" i="15"/>
  <c r="T298" i="15"/>
  <c r="A299" i="15"/>
  <c r="B299" i="15"/>
  <c r="C299" i="15"/>
  <c r="F299" i="15"/>
  <c r="G299" i="15"/>
  <c r="H299" i="15"/>
  <c r="I299" i="15"/>
  <c r="J299" i="15"/>
  <c r="K299" i="15"/>
  <c r="L299" i="15"/>
  <c r="M299" i="15"/>
  <c r="N299" i="15"/>
  <c r="O299" i="15"/>
  <c r="P299" i="15"/>
  <c r="Q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S302" i="15"/>
  <c r="T302" i="15"/>
  <c r="A303" i="15"/>
  <c r="B303" i="15"/>
  <c r="C303" i="15"/>
  <c r="F303" i="15"/>
  <c r="G303" i="15"/>
  <c r="H303" i="15"/>
  <c r="I303" i="15"/>
  <c r="J303" i="15"/>
  <c r="L303" i="15"/>
  <c r="M303" i="15"/>
  <c r="N303" i="15"/>
  <c r="O303" i="15"/>
  <c r="P303" i="15"/>
  <c r="Q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S306" i="15"/>
  <c r="T306" i="15"/>
  <c r="A307" i="15"/>
  <c r="B307" i="15"/>
  <c r="C307" i="15"/>
  <c r="F307" i="15"/>
  <c r="G307" i="15"/>
  <c r="H307" i="15"/>
  <c r="I307" i="15"/>
  <c r="J307" i="15"/>
  <c r="K307" i="15"/>
  <c r="L307" i="15"/>
  <c r="M307" i="15"/>
  <c r="N307" i="15"/>
  <c r="O307" i="15"/>
  <c r="P307" i="15"/>
  <c r="Q307" i="15"/>
  <c r="S307" i="15"/>
  <c r="T307" i="15"/>
  <c r="A308" i="15"/>
  <c r="B308" i="15"/>
  <c r="C308" i="15"/>
  <c r="F308" i="15"/>
  <c r="G308" i="15"/>
  <c r="H308" i="15"/>
  <c r="I308" i="15"/>
  <c r="J308" i="15"/>
  <c r="L308" i="15"/>
  <c r="M308" i="15"/>
  <c r="N308" i="15"/>
  <c r="O308" i="15"/>
  <c r="P308" i="15"/>
  <c r="Q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K321" i="15"/>
  <c r="L321" i="15"/>
  <c r="M321" i="15"/>
  <c r="N321" i="15"/>
  <c r="O321" i="15"/>
  <c r="P321" i="15"/>
  <c r="Q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L328" i="15"/>
  <c r="M328" i="15"/>
  <c r="N328" i="15"/>
  <c r="O328" i="15"/>
  <c r="P328" i="15"/>
  <c r="Q328" i="15"/>
  <c r="S328" i="15"/>
  <c r="T328" i="15"/>
  <c r="A329" i="15"/>
  <c r="B329" i="15"/>
  <c r="C329" i="15"/>
  <c r="F329" i="15"/>
  <c r="G329" i="15"/>
  <c r="H329" i="15"/>
  <c r="I329" i="15"/>
  <c r="J329" i="15"/>
  <c r="L329" i="15"/>
  <c r="M329" i="15"/>
  <c r="N329" i="15"/>
  <c r="O329" i="15"/>
  <c r="P329" i="15"/>
  <c r="Q329" i="15"/>
  <c r="S329" i="15"/>
  <c r="T329" i="15"/>
  <c r="A330" i="15"/>
  <c r="B330" i="15"/>
  <c r="C330" i="15"/>
  <c r="F330" i="15"/>
  <c r="G330" i="15"/>
  <c r="H330" i="15"/>
  <c r="I330" i="15"/>
  <c r="J330" i="15"/>
  <c r="L330" i="15"/>
  <c r="M330" i="15"/>
  <c r="N330" i="15"/>
  <c r="O330" i="15"/>
  <c r="P330" i="15"/>
  <c r="Q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K340" i="15"/>
  <c r="L340" i="15"/>
  <c r="M340" i="15"/>
  <c r="N340" i="15"/>
  <c r="O340" i="15"/>
  <c r="P340" i="15"/>
  <c r="Q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S370" i="15"/>
  <c r="T370" i="15"/>
  <c r="A371" i="15"/>
  <c r="B371" i="15"/>
  <c r="C371" i="15"/>
  <c r="F371" i="15"/>
  <c r="G371" i="15"/>
  <c r="H371" i="15"/>
  <c r="I371" i="15"/>
  <c r="J371" i="15"/>
  <c r="K371" i="15"/>
  <c r="L371" i="15"/>
  <c r="M371" i="15"/>
  <c r="N371" i="15"/>
  <c r="O371" i="15"/>
  <c r="P371" i="15"/>
  <c r="Q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S389" i="15"/>
  <c r="T389" i="15"/>
  <c r="A390" i="15"/>
  <c r="B390" i="15"/>
  <c r="C390" i="15"/>
  <c r="F390" i="15"/>
  <c r="G390" i="15"/>
  <c r="H390" i="15"/>
  <c r="I390" i="15"/>
  <c r="J390" i="15"/>
  <c r="K390" i="15"/>
  <c r="L390" i="15"/>
  <c r="M390" i="15"/>
  <c r="N390" i="15"/>
  <c r="O390" i="15"/>
  <c r="P390" i="15"/>
  <c r="Q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N392" i="1" a="1"/>
  <c r="N392" i="1"/>
  <c r="L389" i="15" s="1"/>
  <c r="M392" i="1" a="1"/>
  <c r="M392" i="1"/>
  <c r="K389" i="15" s="1"/>
  <c r="N395" i="1" a="1"/>
  <c r="N395" i="1"/>
  <c r="L392" i="15" s="1"/>
  <c r="M395" i="1" a="1"/>
  <c r="M395" i="1"/>
  <c r="K392" i="15" s="1"/>
  <c r="N394" i="1" a="1"/>
  <c r="N394" i="1"/>
  <c r="L391" i="15" s="1"/>
  <c r="M394" i="1" a="1"/>
  <c r="M394" i="1"/>
  <c r="K391" i="15" s="1"/>
  <c r="N388" i="1" a="1"/>
  <c r="N388" i="1"/>
  <c r="L385" i="15" s="1"/>
  <c r="M388" i="1" a="1"/>
  <c r="M388" i="1"/>
  <c r="K385" i="15" s="1"/>
  <c r="N386" i="1" a="1"/>
  <c r="N386" i="1"/>
  <c r="L383" i="15" s="1"/>
  <c r="M386" i="1" a="1"/>
  <c r="M386" i="1"/>
  <c r="K383" i="15" s="1"/>
  <c r="N385" i="1" a="1"/>
  <c r="N385" i="1"/>
  <c r="L382" i="15" s="1"/>
  <c r="M385" i="1" a="1"/>
  <c r="M385" i="1"/>
  <c r="K382" i="15" s="1"/>
  <c r="N381" i="1" a="1"/>
  <c r="N381" i="1"/>
  <c r="L378" i="15" s="1"/>
  <c r="M381" i="1" a="1"/>
  <c r="M381" i="1"/>
  <c r="K378" i="15" s="1"/>
  <c r="N380" i="1" a="1"/>
  <c r="N380" i="1"/>
  <c r="L377" i="15" s="1"/>
  <c r="M380" i="1" a="1"/>
  <c r="M380" i="1"/>
  <c r="K377" i="15" s="1"/>
  <c r="N378" i="1" a="1"/>
  <c r="N378" i="1"/>
  <c r="L375" i="15" s="1"/>
  <c r="M378" i="1" a="1"/>
  <c r="M378" i="1"/>
  <c r="K375" i="15" s="1"/>
  <c r="N377" i="1" a="1"/>
  <c r="N377" i="1"/>
  <c r="L374" i="15" s="1"/>
  <c r="M377" i="1" a="1"/>
  <c r="M377" i="1"/>
  <c r="K374" i="15" s="1"/>
  <c r="N373" i="1" a="1"/>
  <c r="N373" i="1"/>
  <c r="L370" i="15" s="1"/>
  <c r="M373" i="1" a="1"/>
  <c r="M373" i="1"/>
  <c r="K370" i="15" s="1"/>
  <c r="N371" i="1" a="1"/>
  <c r="N371" i="1"/>
  <c r="L368" i="15" s="1"/>
  <c r="M371" i="1" a="1"/>
  <c r="M371" i="1"/>
  <c r="K368" i="15" s="1"/>
  <c r="N370" i="1" a="1"/>
  <c r="N370" i="1"/>
  <c r="L367" i="15" s="1"/>
  <c r="M370" i="1" a="1"/>
  <c r="M370" i="1"/>
  <c r="K367" i="15" s="1"/>
  <c r="N367" i="1" a="1"/>
  <c r="N367" i="1"/>
  <c r="L364" i="15" s="1"/>
  <c r="M367" i="1" a="1"/>
  <c r="M367" i="1"/>
  <c r="K364" i="15" s="1"/>
  <c r="N355" i="1" a="1"/>
  <c r="N355" i="1"/>
  <c r="L352" i="15" s="1"/>
  <c r="M355" i="1" a="1"/>
  <c r="M355" i="1"/>
  <c r="K352" i="15" s="1"/>
  <c r="N354" i="1" a="1"/>
  <c r="N354" i="1"/>
  <c r="L351" i="15" s="1"/>
  <c r="M354" i="1" a="1"/>
  <c r="M354" i="1"/>
  <c r="K351" i="15" s="1"/>
  <c r="N353" i="1" a="1"/>
  <c r="N353" i="1"/>
  <c r="L350" i="15" s="1"/>
  <c r="M353" i="1" a="1"/>
  <c r="M353" i="1"/>
  <c r="K350" i="15" s="1"/>
  <c r="N352" i="1" a="1"/>
  <c r="N352" i="1"/>
  <c r="L349" i="15" s="1"/>
  <c r="M352" i="1" a="1"/>
  <c r="M352" i="1"/>
  <c r="K349" i="15" s="1"/>
  <c r="N350" i="1" a="1"/>
  <c r="N350" i="1"/>
  <c r="L347" i="15" s="1"/>
  <c r="M350" i="1" a="1"/>
  <c r="M350" i="1"/>
  <c r="K347" i="15" s="1"/>
  <c r="AO329" i="1"/>
  <c r="N345" i="1" a="1"/>
  <c r="N345" i="1" s="1"/>
  <c r="L342" i="15" s="1"/>
  <c r="M345" i="1" a="1"/>
  <c r="M345" i="1" s="1"/>
  <c r="K342" i="15" s="1"/>
  <c r="M344" i="1" a="1"/>
  <c r="M344" i="1"/>
  <c r="K341" i="15" s="1"/>
  <c r="N344" i="1" a="1"/>
  <c r="N344" i="1"/>
  <c r="L341" i="15" s="1"/>
  <c r="N341" i="1" a="1"/>
  <c r="N341" i="1" s="1"/>
  <c r="L338" i="15" s="1"/>
  <c r="M341" i="1" a="1"/>
  <c r="M341" i="1" s="1"/>
  <c r="K338" i="15" s="1"/>
  <c r="N340" i="1" a="1"/>
  <c r="N340" i="1" s="1"/>
  <c r="L337" i="15" s="1"/>
  <c r="M340" i="1" a="1"/>
  <c r="M340" i="1" s="1"/>
  <c r="K337" i="15" s="1"/>
  <c r="M339" i="1" a="1"/>
  <c r="M339" i="1"/>
  <c r="K336" i="15" s="1"/>
  <c r="N339" i="1" a="1"/>
  <c r="N339" i="1"/>
  <c r="L336" i="15" s="1"/>
  <c r="N338" i="1" a="1"/>
  <c r="N338" i="1" s="1"/>
  <c r="L335" i="15" s="1"/>
  <c r="M338" i="1" a="1"/>
  <c r="M338" i="1" s="1"/>
  <c r="K335" i="15" s="1"/>
  <c r="M333" i="1" a="1"/>
  <c r="M333" i="1" s="1"/>
  <c r="K330" i="15" s="1"/>
  <c r="M332" i="1" a="1"/>
  <c r="M332" i="1" s="1"/>
  <c r="K329" i="15" s="1"/>
  <c r="M331" i="1" a="1"/>
  <c r="M331" i="1" s="1"/>
  <c r="K328" i="15" s="1"/>
  <c r="N329" i="1" a="1"/>
  <c r="N329" i="1" s="1"/>
  <c r="L326" i="15" s="1"/>
  <c r="M329" i="1" a="1"/>
  <c r="M329" i="1" s="1"/>
  <c r="K326" i="15" s="1"/>
  <c r="N328" i="1" a="1"/>
  <c r="N328" i="1" s="1"/>
  <c r="L325" i="15" s="1"/>
  <c r="M328" i="1" a="1"/>
  <c r="M328" i="1" s="1"/>
  <c r="K325" i="15" s="1"/>
  <c r="N327" i="1" a="1"/>
  <c r="N327" i="1" s="1"/>
  <c r="L324" i="15" s="1"/>
  <c r="M327" i="1" a="1"/>
  <c r="M327" i="1" s="1"/>
  <c r="K324" i="15" s="1"/>
  <c r="N326" i="1" a="1"/>
  <c r="N326" i="1" s="1"/>
  <c r="L323" i="15" s="1"/>
  <c r="M326" i="1" a="1"/>
  <c r="M326" i="1" s="1"/>
  <c r="K323" i="15" s="1"/>
  <c r="N325" i="1" a="1"/>
  <c r="N325" i="1" s="1"/>
  <c r="L322" i="15" s="1"/>
  <c r="M325" i="1" a="1"/>
  <c r="M325" i="1" s="1"/>
  <c r="K322" i="15" s="1"/>
  <c r="N320" i="1" a="1"/>
  <c r="N320" i="1" s="1"/>
  <c r="L317" i="15" s="1"/>
  <c r="M320" i="1" a="1"/>
  <c r="M320" i="1" s="1"/>
  <c r="K317" i="15" s="1"/>
  <c r="N319" i="1" a="1"/>
  <c r="N319" i="1" s="1"/>
  <c r="L316" i="15" s="1"/>
  <c r="M319" i="1" a="1"/>
  <c r="M319" i="1" s="1"/>
  <c r="K316" i="15" s="1"/>
  <c r="N315" i="1" a="1"/>
  <c r="N315" i="1" s="1"/>
  <c r="L312" i="15" s="1"/>
  <c r="M315" i="1" a="1"/>
  <c r="M315" i="1" s="1"/>
  <c r="K312" i="15" s="1"/>
  <c r="N314" i="1" a="1"/>
  <c r="N314" i="1" s="1"/>
  <c r="L311" i="15" s="1"/>
  <c r="M314" i="1" a="1"/>
  <c r="M314" i="1" s="1"/>
  <c r="K311" i="15" s="1"/>
  <c r="M311" i="1" a="1"/>
  <c r="M311" i="1" s="1"/>
  <c r="K308" i="15" s="1"/>
  <c r="N298" i="1" a="1"/>
  <c r="N298" i="1"/>
  <c r="L295" i="15" s="1"/>
  <c r="M298" i="1" a="1"/>
  <c r="M298" i="1"/>
  <c r="K295" i="15" s="1"/>
  <c r="BS277" i="1"/>
  <c r="BS275" i="1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M306" i="1" a="1"/>
  <c r="M306" i="1"/>
  <c r="K303" i="15" s="1"/>
  <c r="N295" i="1" a="1"/>
  <c r="N295" i="1"/>
  <c r="L292" i="15" s="1"/>
  <c r="M295" i="1" a="1"/>
  <c r="M295" i="1"/>
  <c r="K292" i="15" s="1"/>
  <c r="N299" i="1" a="1"/>
  <c r="N299" i="1"/>
  <c r="L296" i="15" s="1"/>
  <c r="M299" i="1" a="1"/>
  <c r="M299" i="1"/>
  <c r="K296" i="15" s="1"/>
  <c r="N304" i="1" a="1"/>
  <c r="N304" i="1"/>
  <c r="L301" i="15" s="1"/>
  <c r="M304" i="1" a="1"/>
  <c r="M304" i="1"/>
  <c r="K301" i="15" s="1"/>
  <c r="N303" i="1" a="1"/>
  <c r="N303" i="1"/>
  <c r="L300" i="15" s="1"/>
  <c r="M303" i="1" a="1"/>
  <c r="M303" i="1"/>
  <c r="K300" i="15" s="1"/>
  <c r="N301" i="1" a="1"/>
  <c r="N301" i="1"/>
  <c r="L298" i="15" s="1"/>
  <c r="M301" i="1" a="1"/>
  <c r="M301" i="1"/>
  <c r="K298" i="15" s="1"/>
  <c r="N300" i="1" a="1"/>
  <c r="N300" i="1"/>
  <c r="L297" i="15" s="1"/>
  <c r="M300" i="1" a="1"/>
  <c r="M300" i="1"/>
  <c r="K297" i="15" s="1"/>
  <c r="N297" i="1" a="1"/>
  <c r="N297" i="1"/>
  <c r="L294" i="15" s="1"/>
  <c r="M297" i="1" a="1"/>
  <c r="M297" i="1"/>
  <c r="K294" i="15" s="1"/>
  <c r="M294" i="1" a="1"/>
  <c r="M294" i="1"/>
  <c r="K291" i="15" s="1"/>
  <c r="N291" i="1" a="1"/>
  <c r="N291" i="1"/>
  <c r="L288" i="15" s="1"/>
  <c r="M291" i="1" a="1"/>
  <c r="M291" i="1"/>
  <c r="K288" i="15" s="1"/>
  <c r="M290" i="1" a="1"/>
  <c r="M290" i="1"/>
  <c r="K287" i="15" s="1"/>
  <c r="N289" i="1" a="1"/>
  <c r="N289" i="1"/>
  <c r="L286" i="15" s="1"/>
  <c r="M289" i="1" a="1"/>
  <c r="M289" i="1"/>
  <c r="K286" i="15" s="1"/>
  <c r="N288" i="1" a="1"/>
  <c r="N288" i="1"/>
  <c r="L285" i="15" s="1"/>
  <c r="M288" i="1" a="1"/>
  <c r="M288" i="1"/>
  <c r="K285" i="15" s="1"/>
  <c r="M286" i="1" a="1"/>
  <c r="M286" i="1"/>
  <c r="K283" i="15" s="1"/>
  <c r="N285" i="1" a="1"/>
  <c r="N285" i="1"/>
  <c r="L282" i="15" s="1"/>
  <c r="M285" i="1" a="1"/>
  <c r="M285" i="1"/>
  <c r="K282" i="15" s="1"/>
  <c r="N284" i="1" a="1"/>
  <c r="N284" i="1"/>
  <c r="L281" i="15" s="1"/>
  <c r="M284" i="1" a="1"/>
  <c r="M284" i="1"/>
  <c r="K281" i="15" s="1"/>
  <c r="N283" i="1" a="1"/>
  <c r="N283" i="1"/>
  <c r="L280" i="15" s="1"/>
  <c r="M283" i="1" a="1"/>
  <c r="M283" i="1"/>
  <c r="K280" i="15" s="1"/>
  <c r="M281" i="1" a="1"/>
  <c r="M281" i="1" s="1"/>
  <c r="K278" i="15" s="1"/>
  <c r="N280" i="1" a="1"/>
  <c r="N280" i="1" s="1"/>
  <c r="L277" i="15" s="1"/>
  <c r="M280" i="1" a="1"/>
  <c r="M280" i="1" s="1"/>
  <c r="K277" i="15" s="1"/>
  <c r="N279" i="1" a="1"/>
  <c r="N279" i="1" s="1"/>
  <c r="L276" i="15" s="1"/>
  <c r="M279" i="1" a="1"/>
  <c r="M279" i="1" s="1"/>
  <c r="K276" i="15" s="1"/>
  <c r="N272" i="1" a="1"/>
  <c r="N272" i="1" s="1"/>
  <c r="L269" i="15" s="1"/>
  <c r="M272" i="1" a="1"/>
  <c r="M272" i="1" s="1"/>
  <c r="K269" i="15" s="1"/>
  <c r="N271" i="1" a="1"/>
  <c r="N271" i="1" s="1"/>
  <c r="L268" i="15" s="1"/>
  <c r="M271" i="1" a="1"/>
  <c r="M271" i="1" s="1"/>
  <c r="K268" i="15" s="1"/>
  <c r="N270" i="1" a="1"/>
  <c r="N270" i="1" s="1"/>
  <c r="L267" i="15" s="1"/>
  <c r="M270" i="1" a="1"/>
  <c r="M270" i="1" s="1"/>
  <c r="K267" i="15" s="1"/>
  <c r="N269" i="1" a="1"/>
  <c r="N269" i="1" s="1"/>
  <c r="L266" i="15" s="1"/>
  <c r="M269" i="1" a="1"/>
  <c r="M269" i="1" s="1"/>
  <c r="K266" i="15" s="1"/>
  <c r="N268" i="1" a="1"/>
  <c r="N268" i="1" s="1"/>
  <c r="L265" i="15" s="1"/>
  <c r="M268" i="1" a="1"/>
  <c r="M268" i="1" s="1"/>
  <c r="K265" i="15" s="1"/>
  <c r="N267" i="1" a="1"/>
  <c r="N267" i="1" s="1"/>
  <c r="L264" i="15" s="1"/>
  <c r="M267" i="1" a="1"/>
  <c r="M267" i="1" s="1"/>
  <c r="K264" i="15" s="1"/>
  <c r="N265" i="1" a="1"/>
  <c r="N265" i="1" s="1"/>
  <c r="L262" i="15" s="1"/>
  <c r="M265" i="1" a="1"/>
  <c r="M265" i="1" s="1"/>
  <c r="K262" i="15" s="1"/>
  <c r="M261" i="1" a="1"/>
  <c r="M261" i="1" s="1"/>
  <c r="K258" i="15" s="1"/>
  <c r="N261" i="1" a="1"/>
  <c r="N261" i="1" s="1"/>
  <c r="L258" i="15" s="1"/>
  <c r="M262" i="1" a="1"/>
  <c r="M262" i="1" s="1"/>
  <c r="K259" i="15" s="1"/>
  <c r="N262" i="1" a="1"/>
  <c r="N262" i="1" s="1"/>
  <c r="L259" i="15" s="1"/>
  <c r="N260" i="1" a="1"/>
  <c r="N260" i="1" s="1"/>
  <c r="L257" i="15" s="1"/>
  <c r="M260" i="1" a="1"/>
  <c r="M260" i="1" s="1"/>
  <c r="K257" i="15" s="1"/>
  <c r="N266" i="1" a="1"/>
  <c r="N266" i="1" s="1"/>
  <c r="L263" i="15" s="1"/>
  <c r="M266" i="1" a="1"/>
  <c r="M266" i="1" s="1"/>
  <c r="K263" i="15" s="1"/>
  <c r="M264" i="1" a="1"/>
  <c r="M264" i="1"/>
  <c r="K261" i="15" s="1"/>
  <c r="N263" i="1" a="1"/>
  <c r="N263" i="1"/>
  <c r="L260" i="15" s="1"/>
  <c r="M263" i="1" a="1"/>
  <c r="M263" i="1"/>
  <c r="K260" i="15" s="1"/>
  <c r="M259" i="1" a="1"/>
  <c r="M259" i="1"/>
  <c r="K256" i="15" s="1"/>
  <c r="N258" i="1" a="1"/>
  <c r="N258" i="1"/>
  <c r="L255" i="15" s="1"/>
  <c r="M258" i="1" a="1"/>
  <c r="M258" i="1"/>
  <c r="K255" i="15" s="1"/>
  <c r="N257" i="1" a="1"/>
  <c r="N257" i="1"/>
  <c r="L254" i="15" s="1"/>
  <c r="M257" i="1" a="1"/>
  <c r="M257" i="1"/>
  <c r="K254" i="15" s="1"/>
  <c r="N256" i="1" a="1"/>
  <c r="N256" i="1"/>
  <c r="L253" i="15" s="1"/>
  <c r="M256" i="1" a="1"/>
  <c r="M256" i="1"/>
  <c r="K253" i="15" s="1"/>
  <c r="AP230" i="1"/>
  <c r="M253" i="1" a="1"/>
  <c r="M253" i="1" s="1"/>
  <c r="K250" i="15" s="1"/>
  <c r="N236" i="1" a="1"/>
  <c r="N236" i="1" s="1"/>
  <c r="L233" i="15" s="1"/>
  <c r="M236" i="1" a="1"/>
  <c r="M236" i="1" s="1"/>
  <c r="K233" i="15" s="1"/>
  <c r="M237" i="1" a="1"/>
  <c r="M237" i="1" s="1"/>
  <c r="K234" i="15" s="1"/>
  <c r="N237" i="1" a="1"/>
  <c r="N237" i="1" s="1"/>
  <c r="L234" i="15" s="1"/>
  <c r="M238" i="1" a="1"/>
  <c r="M238" i="1" s="1"/>
  <c r="K235" i="15" s="1"/>
  <c r="N238" i="1" a="1"/>
  <c r="N238" i="1" s="1"/>
  <c r="L235" i="15" s="1"/>
  <c r="M239" i="1" a="1"/>
  <c r="M239" i="1" s="1"/>
  <c r="K236" i="15" s="1"/>
  <c r="N239" i="1" a="1"/>
  <c r="N239" i="1" s="1"/>
  <c r="L236" i="15" s="1"/>
  <c r="M241" i="1" a="1"/>
  <c r="M241" i="1" s="1"/>
  <c r="K238" i="15" s="1"/>
  <c r="N241" i="1" a="1"/>
  <c r="N241" i="1" s="1"/>
  <c r="L238" i="15" s="1"/>
  <c r="M242" i="1" a="1"/>
  <c r="M242" i="1" s="1"/>
  <c r="K239" i="15" s="1"/>
  <c r="N242" i="1" a="1"/>
  <c r="N242" i="1" s="1"/>
  <c r="L239" i="15" s="1"/>
  <c r="M243" i="1" a="1"/>
  <c r="M243" i="1" s="1"/>
  <c r="K240" i="15" s="1"/>
  <c r="N243" i="1" a="1"/>
  <c r="N243" i="1" s="1"/>
  <c r="L240" i="15" s="1"/>
  <c r="M244" i="1" a="1"/>
  <c r="M244" i="1" s="1"/>
  <c r="K241" i="15" s="1"/>
  <c r="N244" i="1" a="1"/>
  <c r="N244" i="1" s="1"/>
  <c r="L241" i="15" s="1"/>
  <c r="N252" i="1" a="1"/>
  <c r="N252" i="1" s="1"/>
  <c r="L249" i="15" s="1"/>
  <c r="M252" i="1" a="1"/>
  <c r="M252" i="1" s="1"/>
  <c r="K249" i="15" s="1"/>
  <c r="N251" i="1" a="1"/>
  <c r="N251" i="1" s="1"/>
  <c r="L248" i="15" s="1"/>
  <c r="M251" i="1" a="1"/>
  <c r="M251" i="1" s="1"/>
  <c r="K248" i="15" s="1"/>
  <c r="M248" i="1" a="1"/>
  <c r="M248" i="1" s="1"/>
  <c r="K245" i="15" s="1"/>
  <c r="M247" i="1" a="1"/>
  <c r="M247" i="1" s="1"/>
  <c r="K244" i="15" s="1"/>
  <c r="M246" i="1" a="1"/>
  <c r="M246" i="1" s="1"/>
  <c r="K243" i="15" s="1"/>
  <c r="N235" i="1" a="1"/>
  <c r="N235" i="1" s="1"/>
  <c r="L232" i="15" s="1"/>
  <c r="M235" i="1" a="1"/>
  <c r="M235" i="1" s="1"/>
  <c r="K232" i="15" s="1"/>
  <c r="N234" i="1" a="1"/>
  <c r="N234" i="1"/>
  <c r="L231" i="15" s="1"/>
  <c r="M234" i="1" a="1"/>
  <c r="M234" i="1"/>
  <c r="K231" i="15" s="1"/>
  <c r="N233" i="1" a="1"/>
  <c r="N233" i="1"/>
  <c r="L230" i="15" s="1"/>
  <c r="M233" i="1" a="1"/>
  <c r="M233" i="1"/>
  <c r="K230" i="15" s="1"/>
  <c r="M231" i="1" a="1"/>
  <c r="M231" i="1"/>
  <c r="K228" i="15" s="1"/>
  <c r="N230" i="1" a="1"/>
  <c r="N230" i="1"/>
  <c r="L227" i="15" s="1"/>
  <c r="M230" i="1" a="1"/>
  <c r="M230" i="1"/>
  <c r="K227" i="15" s="1"/>
  <c r="N229" i="1" a="1"/>
  <c r="N229" i="1"/>
  <c r="L226" i="15" s="1"/>
  <c r="M229" i="1" a="1"/>
  <c r="M229" i="1"/>
  <c r="K226" i="15" s="1"/>
  <c r="N228" i="1" a="1"/>
  <c r="N228" i="1"/>
  <c r="L225" i="15" s="1"/>
  <c r="M228" i="1" a="1"/>
  <c r="M228" i="1"/>
  <c r="K225" i="15" s="1"/>
  <c r="M226" i="1" a="1"/>
  <c r="M226" i="1"/>
  <c r="K223" i="15" s="1"/>
  <c r="N225" i="1" a="1"/>
  <c r="N225" i="1"/>
  <c r="L222" i="15" s="1"/>
  <c r="M225" i="1" a="1"/>
  <c r="M225" i="1"/>
  <c r="K222" i="15" s="1"/>
  <c r="N224" i="1" a="1"/>
  <c r="N224" i="1"/>
  <c r="L221" i="15" s="1"/>
  <c r="M224" i="1" a="1"/>
  <c r="M224" i="1"/>
  <c r="K221" i="15" s="1"/>
  <c r="N223" i="1" a="1"/>
  <c r="N223" i="1"/>
  <c r="L220" i="15" s="1"/>
  <c r="M223" i="1" a="1"/>
  <c r="M223" i="1"/>
  <c r="K220" i="15" s="1"/>
  <c r="N137" i="1" a="1"/>
  <c r="N137" i="1" s="1"/>
  <c r="L134" i="15" s="1"/>
  <c r="M137" i="1" a="1"/>
  <c r="M137" i="1" s="1"/>
  <c r="K134" i="15" s="1"/>
  <c r="N195" i="1" a="1"/>
  <c r="N195" i="1" s="1"/>
  <c r="L192" i="15" s="1"/>
  <c r="M195" i="1" a="1"/>
  <c r="M195" i="1" s="1"/>
  <c r="K192" i="15" s="1"/>
  <c r="N194" i="1" a="1"/>
  <c r="N194" i="1" s="1"/>
  <c r="L191" i="15" s="1"/>
  <c r="M194" i="1" a="1"/>
  <c r="M194" i="1" s="1"/>
  <c r="K191" i="15" s="1"/>
  <c r="N193" i="1" a="1"/>
  <c r="N193" i="1" s="1"/>
  <c r="L190" i="15" s="1"/>
  <c r="M193" i="1" a="1"/>
  <c r="M193" i="1" s="1"/>
  <c r="K190" i="15" s="1"/>
  <c r="M220" i="1" a="1"/>
  <c r="M220" i="1" s="1"/>
  <c r="K217" i="15" s="1"/>
  <c r="N219" i="1" a="1"/>
  <c r="N219" i="1" s="1"/>
  <c r="L216" i="15" s="1"/>
  <c r="M219" i="1" a="1"/>
  <c r="M219" i="1" s="1"/>
  <c r="K216" i="15" s="1"/>
  <c r="N218" i="1" a="1"/>
  <c r="N218" i="1" s="1"/>
  <c r="L215" i="15" s="1"/>
  <c r="M218" i="1" a="1"/>
  <c r="M218" i="1" s="1"/>
  <c r="K215" i="15" s="1"/>
  <c r="N217" i="1" a="1"/>
  <c r="N217" i="1" s="1"/>
  <c r="L214" i="15" s="1"/>
  <c r="M217" i="1" a="1"/>
  <c r="M217" i="1" s="1"/>
  <c r="K214" i="15" s="1"/>
  <c r="N210" i="1" a="1"/>
  <c r="N210" i="1" s="1"/>
  <c r="L207" i="15" s="1"/>
  <c r="M210" i="1" a="1"/>
  <c r="M210" i="1" s="1"/>
  <c r="K207" i="15" s="1"/>
  <c r="N207" i="1" a="1"/>
  <c r="N207" i="1" s="1"/>
  <c r="L204" i="15" s="1"/>
  <c r="M207" i="1" a="1"/>
  <c r="M207" i="1" s="1"/>
  <c r="K204" i="15" s="1"/>
  <c r="N200" i="1" a="1"/>
  <c r="N200" i="1" s="1"/>
  <c r="L197" i="15" s="1"/>
  <c r="M200" i="1" a="1"/>
  <c r="M200" i="1" s="1"/>
  <c r="K197" i="15" s="1"/>
  <c r="M203" i="1" a="1"/>
  <c r="M203" i="1" s="1"/>
  <c r="K200" i="15" s="1"/>
  <c r="N202" i="1" a="1"/>
  <c r="N202" i="1" s="1"/>
  <c r="L199" i="15" s="1"/>
  <c r="M202" i="1" a="1"/>
  <c r="M202" i="1" s="1"/>
  <c r="K199" i="15" s="1"/>
  <c r="N201" i="1" a="1"/>
  <c r="N201" i="1" s="1"/>
  <c r="L198" i="15" s="1"/>
  <c r="M201" i="1" a="1"/>
  <c r="M201" i="1" s="1"/>
  <c r="K198" i="15" s="1"/>
  <c r="N197" i="1" a="1"/>
  <c r="N197" i="1" s="1"/>
  <c r="L194" i="15" s="1"/>
  <c r="M197" i="1" a="1"/>
  <c r="M197" i="1" s="1"/>
  <c r="K194" i="15" s="1"/>
  <c r="N198" i="1" a="1"/>
  <c r="N198" i="1" s="1"/>
  <c r="L195" i="15" s="1"/>
  <c r="M198" i="1" a="1"/>
  <c r="M198" i="1" s="1"/>
  <c r="K195" i="15" s="1"/>
  <c r="N189" i="1" a="1"/>
  <c r="N189" i="1" s="1"/>
  <c r="L186" i="15" s="1"/>
  <c r="M189" i="1" a="1"/>
  <c r="M189" i="1" s="1"/>
  <c r="K186" i="15" s="1"/>
  <c r="M190" i="1" a="1"/>
  <c r="M190" i="1" s="1"/>
  <c r="K187" i="15" s="1"/>
  <c r="N184" i="1" a="1"/>
  <c r="N184" i="1" s="1"/>
  <c r="L181" i="15" s="1"/>
  <c r="M184" i="1" a="1"/>
  <c r="M184" i="1" s="1"/>
  <c r="K181" i="15" s="1"/>
  <c r="M168" i="1" a="1"/>
  <c r="M168" i="1"/>
  <c r="K165" i="15" s="1"/>
  <c r="M169" i="1" a="1"/>
  <c r="M169" i="1"/>
  <c r="K166" i="15" s="1"/>
  <c r="N174" i="1" a="1"/>
  <c r="N174" i="1"/>
  <c r="L171" i="15" s="1"/>
  <c r="M174" i="1" a="1"/>
  <c r="M174" i="1"/>
  <c r="K171" i="15" s="1"/>
  <c r="N173" i="1" a="1"/>
  <c r="N173" i="1"/>
  <c r="L170" i="15" s="1"/>
  <c r="M173" i="1" a="1"/>
  <c r="M173" i="1"/>
  <c r="K170" i="15" s="1"/>
  <c r="N159" i="1" a="1"/>
  <c r="N159" i="1"/>
  <c r="L156" i="15" s="1"/>
  <c r="M159" i="1" a="1"/>
  <c r="M159" i="1"/>
  <c r="K156" i="15" s="1"/>
  <c r="N158" i="1" a="1"/>
  <c r="N158" i="1"/>
  <c r="L155" i="15" s="1"/>
  <c r="M158" i="1" a="1"/>
  <c r="M158" i="1"/>
  <c r="K155" i="15" s="1"/>
  <c r="N157" i="1" a="1"/>
  <c r="N157" i="1"/>
  <c r="L154" i="15" s="1"/>
  <c r="M157" i="1" a="1"/>
  <c r="M157" i="1"/>
  <c r="K154" i="15" s="1"/>
  <c r="A10" i="15"/>
  <c r="B10" i="15"/>
  <c r="C10" i="15"/>
  <c r="F10" i="15"/>
  <c r="G10" i="15"/>
  <c r="H10" i="15"/>
  <c r="I10" i="15"/>
  <c r="J10" i="15"/>
  <c r="L10" i="15"/>
  <c r="M10" i="15"/>
  <c r="N10" i="15"/>
  <c r="O10" i="15"/>
  <c r="P10" i="15"/>
  <c r="Q10" i="15"/>
  <c r="S10" i="15"/>
  <c r="T10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N156" i="1" a="1"/>
  <c r="N156" i="1"/>
  <c r="L153" i="15" s="1"/>
  <c r="M156" i="1" a="1"/>
  <c r="M156" i="1"/>
  <c r="K153" i="15" s="1"/>
  <c r="N120" i="1" a="1"/>
  <c r="N120" i="1" s="1"/>
  <c r="L117" i="15" s="1"/>
  <c r="M120" i="1" a="1"/>
  <c r="M120" i="1" s="1"/>
  <c r="K117" i="15" s="1"/>
  <c r="N119" i="1" a="1"/>
  <c r="N119" i="1" s="1"/>
  <c r="L116" i="15" s="1"/>
  <c r="M119" i="1" a="1"/>
  <c r="M119" i="1" s="1"/>
  <c r="K116" i="15" s="1"/>
  <c r="N117" i="1" a="1"/>
  <c r="N117" i="1" s="1"/>
  <c r="L114" i="15" s="1"/>
  <c r="M117" i="1" a="1"/>
  <c r="M117" i="1" s="1"/>
  <c r="K114" i="15" s="1"/>
  <c r="N116" i="1" a="1"/>
  <c r="N116" i="1" s="1"/>
  <c r="L113" i="15" s="1"/>
  <c r="M116" i="1" a="1"/>
  <c r="M116" i="1" s="1"/>
  <c r="K113" i="15" s="1"/>
  <c r="M122" i="1" a="1"/>
  <c r="M122" i="1" s="1"/>
  <c r="K119" i="15" s="1"/>
  <c r="N122" i="1" a="1"/>
  <c r="N122" i="1" s="1"/>
  <c r="L119" i="15" s="1"/>
  <c r="N151" i="1" a="1"/>
  <c r="N151" i="1" s="1"/>
  <c r="L148" i="15" s="1"/>
  <c r="M151" i="1" a="1"/>
  <c r="M151" i="1" s="1"/>
  <c r="K148" i="15" s="1"/>
  <c r="M150" i="1" a="1"/>
  <c r="M150" i="1" s="1"/>
  <c r="K147" i="15" s="1"/>
  <c r="M149" i="1" a="1"/>
  <c r="M149" i="1" s="1"/>
  <c r="K146" i="15" s="1"/>
  <c r="M153" i="1" a="1"/>
  <c r="M153" i="1" s="1"/>
  <c r="K150" i="15" s="1"/>
  <c r="N153" i="1" a="1"/>
  <c r="N153" i="1" s="1"/>
  <c r="L150" i="15" s="1"/>
  <c r="M154" i="1" a="1"/>
  <c r="M154" i="1" s="1"/>
  <c r="K151" i="15" s="1"/>
  <c r="M155" i="1" a="1"/>
  <c r="M155" i="1" s="1"/>
  <c r="K152" i="15" s="1"/>
  <c r="N155" i="1" a="1"/>
  <c r="N155" i="1" s="1"/>
  <c r="L152" i="15" s="1"/>
  <c r="N147" i="1" a="1"/>
  <c r="N147" i="1" s="1"/>
  <c r="L144" i="15" s="1"/>
  <c r="M147" i="1" a="1"/>
  <c r="M147" i="1" s="1"/>
  <c r="K144" i="15" s="1"/>
  <c r="N145" i="1" a="1"/>
  <c r="N145" i="1" s="1"/>
  <c r="L142" i="15" s="1"/>
  <c r="M145" i="1" a="1"/>
  <c r="M145" i="1" s="1"/>
  <c r="K142" i="15" s="1"/>
  <c r="N144" i="1" a="1"/>
  <c r="N144" i="1" s="1"/>
  <c r="L141" i="15" s="1"/>
  <c r="M144" i="1" a="1"/>
  <c r="M144" i="1" s="1"/>
  <c r="K141" i="15" s="1"/>
  <c r="M142" i="1" a="1"/>
  <c r="M142" i="1" s="1"/>
  <c r="K139" i="15" s="1"/>
  <c r="N141" i="1" a="1"/>
  <c r="N141" i="1" s="1"/>
  <c r="L138" i="15" s="1"/>
  <c r="M141" i="1" a="1"/>
  <c r="M141" i="1" s="1"/>
  <c r="K138" i="15" s="1"/>
  <c r="N140" i="1" a="1"/>
  <c r="N140" i="1" s="1"/>
  <c r="L137" i="15" s="1"/>
  <c r="M140" i="1" a="1"/>
  <c r="M140" i="1" s="1"/>
  <c r="K137" i="15" s="1"/>
  <c r="N139" i="1" a="1"/>
  <c r="N139" i="1" s="1"/>
  <c r="L136" i="15" s="1"/>
  <c r="M139" i="1" a="1"/>
  <c r="M139" i="1" s="1"/>
  <c r="K136" i="15" s="1"/>
  <c r="N138" i="1" a="1"/>
  <c r="N138" i="1" s="1"/>
  <c r="L135" i="15" s="1"/>
  <c r="M138" i="1" a="1"/>
  <c r="M138" i="1" s="1"/>
  <c r="K135" i="15" s="1"/>
  <c r="N135" i="1" a="1"/>
  <c r="N135" i="1" s="1"/>
  <c r="L132" i="15" s="1"/>
  <c r="M135" i="1" a="1"/>
  <c r="M135" i="1" s="1"/>
  <c r="K132" i="15" s="1"/>
  <c r="N134" i="1" a="1"/>
  <c r="N134" i="1" s="1"/>
  <c r="L131" i="15" s="1"/>
  <c r="M134" i="1" a="1"/>
  <c r="M134" i="1" s="1"/>
  <c r="K131" i="15" s="1"/>
  <c r="N132" i="1" a="1"/>
  <c r="N132" i="1" s="1"/>
  <c r="L129" i="15" s="1"/>
  <c r="M132" i="1" a="1"/>
  <c r="M132" i="1" s="1"/>
  <c r="K129" i="15" s="1"/>
  <c r="N131" i="1" a="1"/>
  <c r="N131" i="1" s="1"/>
  <c r="L128" i="15" s="1"/>
  <c r="M131" i="1" a="1"/>
  <c r="M131" i="1" s="1"/>
  <c r="K128" i="15" s="1"/>
  <c r="N125" i="1" a="1"/>
  <c r="N125" i="1" s="1"/>
  <c r="L122" i="15" s="1"/>
  <c r="M125" i="1" a="1"/>
  <c r="M125" i="1" s="1"/>
  <c r="K122" i="15" s="1"/>
  <c r="N124" i="1" a="1"/>
  <c r="N124" i="1" s="1"/>
  <c r="L121" i="15" s="1"/>
  <c r="M124" i="1" a="1"/>
  <c r="M124" i="1" s="1"/>
  <c r="K121" i="15" s="1"/>
  <c r="N123" i="1" a="1"/>
  <c r="N123" i="1" s="1"/>
  <c r="L120" i="15" s="1"/>
  <c r="M123" i="1" a="1"/>
  <c r="M123" i="1" s="1"/>
  <c r="K120" i="15" s="1"/>
  <c r="M115" i="1" a="1"/>
  <c r="M115" i="1" s="1"/>
  <c r="K112" i="15" s="1"/>
  <c r="N113" i="1" a="1"/>
  <c r="N113" i="1" s="1"/>
  <c r="L110" i="15" s="1"/>
  <c r="M113" i="1" a="1"/>
  <c r="M113" i="1" s="1"/>
  <c r="K110" i="15" s="1"/>
  <c r="N112" i="1" a="1"/>
  <c r="N112" i="1" s="1"/>
  <c r="L109" i="15" s="1"/>
  <c r="M112" i="1" a="1"/>
  <c r="M112" i="1" s="1"/>
  <c r="K109" i="15" s="1"/>
  <c r="N111" i="1" a="1"/>
  <c r="N111" i="1" s="1"/>
  <c r="L108" i="15" s="1"/>
  <c r="M111" i="1" a="1"/>
  <c r="M111" i="1" s="1"/>
  <c r="K108" i="15" s="1"/>
  <c r="N109" i="1" a="1"/>
  <c r="N109" i="1" s="1"/>
  <c r="L106" i="15" s="1"/>
  <c r="M109" i="1" a="1"/>
  <c r="M109" i="1" s="1"/>
  <c r="K106" i="15" s="1"/>
  <c r="N108" i="1" a="1"/>
  <c r="N108" i="1" s="1"/>
  <c r="L105" i="15" s="1"/>
  <c r="M108" i="1" a="1"/>
  <c r="M108" i="1" s="1"/>
  <c r="K105" i="15" s="1"/>
  <c r="N106" i="1" a="1"/>
  <c r="N106" i="1" s="1"/>
  <c r="L103" i="15" s="1"/>
  <c r="M106" i="1" a="1"/>
  <c r="M106" i="1" s="1"/>
  <c r="K103" i="15" s="1"/>
  <c r="N105" i="1" a="1"/>
  <c r="N105" i="1" s="1"/>
  <c r="L102" i="15" s="1"/>
  <c r="M105" i="1" a="1"/>
  <c r="M105" i="1" s="1"/>
  <c r="K102" i="15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R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R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R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R8" i="15"/>
  <c r="S8" i="15"/>
  <c r="T8" i="15"/>
  <c r="A9" i="15"/>
  <c r="B9" i="15"/>
  <c r="C9" i="15"/>
  <c r="D9" i="15"/>
  <c r="E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BR275" i="1" s="1"/>
  <c r="AY276" i="1"/>
  <c r="AY277" i="1"/>
  <c r="BR277" i="1" s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6" i="1"/>
  <c r="N79" i="1" a="1"/>
  <c r="N79" i="1" s="1"/>
  <c r="L76" i="15" s="1"/>
  <c r="M79" i="1" a="1"/>
  <c r="M79" i="1"/>
  <c r="K76" i="15" s="1"/>
  <c r="M102" i="1" a="1"/>
  <c r="M102" i="1" s="1"/>
  <c r="K99" i="15" s="1"/>
  <c r="N100" i="1" a="1"/>
  <c r="N100" i="1"/>
  <c r="L97" i="15" s="1"/>
  <c r="M100" i="1" a="1"/>
  <c r="M100" i="1"/>
  <c r="K97" i="15" s="1"/>
  <c r="M101" i="1" a="1"/>
  <c r="M101" i="1" s="1"/>
  <c r="K98" i="15" s="1"/>
  <c r="N98" i="1" a="1"/>
  <c r="N98" i="1" s="1"/>
  <c r="L95" i="15" s="1"/>
  <c r="M98" i="1" a="1"/>
  <c r="M98" i="1" s="1"/>
  <c r="K95" i="15" s="1"/>
  <c r="N95" i="1" a="1"/>
  <c r="N95" i="1" s="1"/>
  <c r="L92" i="15" s="1"/>
  <c r="M95" i="1" a="1"/>
  <c r="M95" i="1" s="1"/>
  <c r="K92" i="15" s="1"/>
  <c r="N94" i="1" a="1"/>
  <c r="N94" i="1" s="1"/>
  <c r="L91" i="15" s="1"/>
  <c r="M94" i="1" a="1"/>
  <c r="M94" i="1" s="1"/>
  <c r="K91" i="15" s="1"/>
  <c r="N91" i="1" a="1"/>
  <c r="N91" i="1" s="1"/>
  <c r="L88" i="15" s="1"/>
  <c r="M91" i="1" a="1"/>
  <c r="M91" i="1" s="1"/>
  <c r="K88" i="15" s="1"/>
  <c r="N90" i="1" a="1"/>
  <c r="N90" i="1" s="1"/>
  <c r="L87" i="15" s="1"/>
  <c r="M90" i="1" a="1"/>
  <c r="M90" i="1" s="1"/>
  <c r="K87" i="15" s="1"/>
  <c r="N87" i="1" a="1"/>
  <c r="N87" i="1" s="1"/>
  <c r="L84" i="15" s="1"/>
  <c r="M87" i="1" a="1"/>
  <c r="M87" i="1" s="1"/>
  <c r="K84" i="15" s="1"/>
  <c r="N86" i="1" a="1"/>
  <c r="N86" i="1" s="1"/>
  <c r="L83" i="15" s="1"/>
  <c r="M86" i="1" a="1"/>
  <c r="M86" i="1" s="1"/>
  <c r="K83" i="15" s="1"/>
  <c r="N85" i="1" a="1"/>
  <c r="N85" i="1" s="1"/>
  <c r="L82" i="15" s="1"/>
  <c r="M85" i="1" a="1"/>
  <c r="M85" i="1" s="1"/>
  <c r="K82" i="15" s="1"/>
  <c r="N82" i="1" a="1"/>
  <c r="N82" i="1" s="1"/>
  <c r="L79" i="15" s="1"/>
  <c r="M82" i="1" a="1"/>
  <c r="M82" i="1" s="1"/>
  <c r="K79" i="15" s="1"/>
  <c r="N81" i="1" a="1"/>
  <c r="N81" i="1" s="1"/>
  <c r="L78" i="15" s="1"/>
  <c r="M81" i="1" a="1"/>
  <c r="M81" i="1" s="1"/>
  <c r="K78" i="15" s="1"/>
  <c r="N78" i="1" a="1"/>
  <c r="N78" i="1" s="1"/>
  <c r="L75" i="15" s="1"/>
  <c r="M78" i="1" a="1"/>
  <c r="M78" i="1" s="1"/>
  <c r="K75" i="15" s="1"/>
  <c r="M75" i="1" a="1"/>
  <c r="M75" i="1"/>
  <c r="K72" i="15" s="1"/>
  <c r="N65" i="1" a="1"/>
  <c r="N65" i="1" s="1"/>
  <c r="L62" i="15" s="1"/>
  <c r="M65" i="1" a="1"/>
  <c r="M65" i="1" s="1"/>
  <c r="K62" i="15" s="1"/>
  <c r="N63" i="1" a="1"/>
  <c r="N63" i="1"/>
  <c r="L60" i="15" s="1"/>
  <c r="M63" i="1" a="1"/>
  <c r="M63" i="1"/>
  <c r="K60" i="15" s="1"/>
  <c r="N62" i="1" a="1"/>
  <c r="N62" i="1" s="1"/>
  <c r="L59" i="15" s="1"/>
  <c r="M62" i="1" a="1"/>
  <c r="M62" i="1" s="1"/>
  <c r="K59" i="15" s="1"/>
  <c r="M74" i="1" a="1"/>
  <c r="M74" i="1"/>
  <c r="K71" i="15" s="1"/>
  <c r="M73" i="1" a="1"/>
  <c r="M73" i="1" s="1"/>
  <c r="K70" i="15" s="1"/>
  <c r="M68" i="1" a="1"/>
  <c r="M68" i="1" s="1"/>
  <c r="K65" i="15" s="1"/>
  <c r="M69" i="1" a="1"/>
  <c r="M69" i="1"/>
  <c r="K66" i="15" s="1"/>
  <c r="N69" i="1" a="1"/>
  <c r="N69" i="1" s="1"/>
  <c r="L66" i="15" s="1"/>
  <c r="M49" i="1" a="1"/>
  <c r="M49" i="1" s="1"/>
  <c r="K46" i="15" s="1"/>
  <c r="N49" i="1" a="1"/>
  <c r="N49" i="1" s="1"/>
  <c r="L46" i="15" s="1"/>
  <c r="M50" i="1" a="1"/>
  <c r="M50" i="1" s="1"/>
  <c r="K47" i="15" s="1"/>
  <c r="N50" i="1" a="1"/>
  <c r="N50" i="1" s="1"/>
  <c r="L47" i="15" s="1"/>
  <c r="M51" i="1" a="1"/>
  <c r="M51" i="1" s="1"/>
  <c r="K48" i="15" s="1"/>
  <c r="N51" i="1" a="1"/>
  <c r="N51" i="1" s="1"/>
  <c r="L48" i="15" s="1"/>
  <c r="M64" i="1" a="1"/>
  <c r="M64" i="1" s="1"/>
  <c r="K61" i="15" s="1"/>
  <c r="N64" i="1" a="1"/>
  <c r="N64" i="1" s="1"/>
  <c r="L61" i="15" s="1"/>
  <c r="N66" i="1" a="1"/>
  <c r="N66" i="1"/>
  <c r="L63" i="15" s="1"/>
  <c r="N55" i="1" a="1"/>
  <c r="N55" i="1" s="1"/>
  <c r="L52" i="15" s="1"/>
  <c r="M55" i="1" a="1"/>
  <c r="M55" i="1" s="1"/>
  <c r="K52" i="15" s="1"/>
  <c r="M56" i="1" a="1"/>
  <c r="M56" i="1" s="1"/>
  <c r="K53" i="15" s="1"/>
  <c r="M57" i="1" a="1"/>
  <c r="M57" i="1" s="1"/>
  <c r="K54" i="15" s="1"/>
  <c r="N57" i="1" a="1"/>
  <c r="N57" i="1" s="1"/>
  <c r="L54" i="15" s="1"/>
  <c r="N54" i="1" a="1"/>
  <c r="N54" i="1" s="1"/>
  <c r="L51" i="15" s="1"/>
  <c r="M54" i="1" a="1"/>
  <c r="M54" i="1" s="1"/>
  <c r="K51" i="15" s="1"/>
  <c r="M61" i="1" a="1"/>
  <c r="M61" i="1" s="1"/>
  <c r="K58" i="15" s="1"/>
  <c r="N60" i="1" a="1"/>
  <c r="N60" i="1" s="1"/>
  <c r="L57" i="15" s="1"/>
  <c r="M60" i="1" a="1"/>
  <c r="M60" i="1" s="1"/>
  <c r="K57" i="15" s="1"/>
  <c r="N59" i="1" a="1"/>
  <c r="N59" i="1" s="1"/>
  <c r="L56" i="15" s="1"/>
  <c r="M59" i="1" a="1"/>
  <c r="M59" i="1" s="1"/>
  <c r="K56" i="15" s="1"/>
  <c r="N53" i="1" a="1"/>
  <c r="N53" i="1" s="1"/>
  <c r="L50" i="15" s="1"/>
  <c r="M53" i="1" a="1"/>
  <c r="M53" i="1" s="1"/>
  <c r="K50" i="15" s="1"/>
  <c r="U12" i="1" a="1"/>
  <c r="U12" i="1" s="1"/>
  <c r="M46" i="1" a="1"/>
  <c r="M46" i="1"/>
  <c r="K43" i="15" s="1"/>
  <c r="N46" i="1" a="1"/>
  <c r="N46" i="1" s="1"/>
  <c r="L43" i="15" s="1"/>
  <c r="M40" i="1" a="1"/>
  <c r="M40" i="1" s="1"/>
  <c r="K37" i="15" s="1"/>
  <c r="N15" i="1" a="1"/>
  <c r="N15" i="1" s="1"/>
  <c r="L12" i="15" s="1"/>
  <c r="M15" i="1" a="1"/>
  <c r="M15" i="1" s="1"/>
  <c r="K12" i="15" s="1"/>
  <c r="M28" i="1" a="1"/>
  <c r="M28" i="1" s="1"/>
  <c r="K25" i="15" s="1"/>
  <c r="A28" i="1"/>
  <c r="C28" i="1"/>
  <c r="G28" i="1"/>
  <c r="R28" i="1"/>
  <c r="R25" i="15" s="1"/>
  <c r="S28" i="1" a="1"/>
  <c r="S28" i="1" s="1"/>
  <c r="D25" i="15" s="1"/>
  <c r="T28" i="1" a="1"/>
  <c r="T28" i="1"/>
  <c r="E25" i="15" s="1"/>
  <c r="U28" i="1" a="1"/>
  <c r="U28" i="1" s="1"/>
  <c r="AI28" i="1"/>
  <c r="AJ28" i="1"/>
  <c r="AK28" i="1"/>
  <c r="AL28" i="1"/>
  <c r="AM28" i="1"/>
  <c r="AN28" i="1"/>
  <c r="AO28" i="1"/>
  <c r="AP28" i="1"/>
  <c r="AQ28" i="1"/>
  <c r="BB28" i="1"/>
  <c r="BE28" i="1" a="1"/>
  <c r="BE28" i="1" s="1"/>
  <c r="BR28" i="1"/>
  <c r="BS28" i="1"/>
  <c r="N39" i="1" a="1"/>
  <c r="N39" i="1" s="1"/>
  <c r="L36" i="15" s="1"/>
  <c r="M39" i="1" a="1"/>
  <c r="M39" i="1" s="1"/>
  <c r="K36" i="15" s="1"/>
  <c r="N38" i="1" a="1"/>
  <c r="N38" i="1" s="1"/>
  <c r="L35" i="15" s="1"/>
  <c r="M38" i="1" a="1"/>
  <c r="M38" i="1" s="1"/>
  <c r="K35" i="15" s="1"/>
  <c r="N37" i="1" a="1"/>
  <c r="N37" i="1" s="1"/>
  <c r="L34" i="15" s="1"/>
  <c r="M37" i="1" a="1"/>
  <c r="M37" i="1" s="1"/>
  <c r="K34" i="15" s="1"/>
  <c r="N36" i="1" a="1"/>
  <c r="N36" i="1" s="1"/>
  <c r="L33" i="15" s="1"/>
  <c r="M36" i="1" a="1"/>
  <c r="M36" i="1" s="1"/>
  <c r="K33" i="15" s="1"/>
  <c r="M35" i="1" a="1"/>
  <c r="M35" i="1" s="1"/>
  <c r="K32" i="15" s="1"/>
  <c r="N34" i="1" a="1"/>
  <c r="N34" i="1" s="1"/>
  <c r="L31" i="15" s="1"/>
  <c r="M34" i="1" a="1"/>
  <c r="M34" i="1" s="1"/>
  <c r="K31" i="15" s="1"/>
  <c r="N33" i="1" a="1"/>
  <c r="N33" i="1" s="1"/>
  <c r="L30" i="15" s="1"/>
  <c r="M33" i="1" a="1"/>
  <c r="M33" i="1" s="1"/>
  <c r="K30" i="15" s="1"/>
  <c r="N30" i="1" a="1"/>
  <c r="N30" i="1" s="1"/>
  <c r="L27" i="15" s="1"/>
  <c r="M30" i="1" a="1"/>
  <c r="M30" i="1" s="1"/>
  <c r="K27" i="15" s="1"/>
  <c r="N29" i="1" a="1"/>
  <c r="N29" i="1" s="1"/>
  <c r="L26" i="15" s="1"/>
  <c r="M29" i="1" a="1"/>
  <c r="M29" i="1" s="1"/>
  <c r="K26" i="15" s="1"/>
  <c r="N27" i="1" a="1"/>
  <c r="N27" i="1" s="1"/>
  <c r="L24" i="15" s="1"/>
  <c r="M27" i="1" a="1"/>
  <c r="M27" i="1" s="1"/>
  <c r="K24" i="15" s="1"/>
  <c r="N23" i="1" a="1"/>
  <c r="N23" i="1" s="1"/>
  <c r="L20" i="15" s="1"/>
  <c r="M23" i="1" a="1"/>
  <c r="M23" i="1" s="1"/>
  <c r="K20" i="15" s="1"/>
  <c r="N22" i="1" a="1"/>
  <c r="N22" i="1" s="1"/>
  <c r="L19" i="15" s="1"/>
  <c r="M22" i="1" a="1"/>
  <c r="M22" i="1" s="1"/>
  <c r="K19" i="15" s="1"/>
  <c r="N20" i="1" a="1"/>
  <c r="N20" i="1" s="1"/>
  <c r="L17" i="15" s="1"/>
  <c r="M20" i="1" a="1"/>
  <c r="M20" i="1" s="1"/>
  <c r="K17" i="15" s="1"/>
  <c r="N19" i="1" a="1"/>
  <c r="N19" i="1" s="1"/>
  <c r="L16" i="15" s="1"/>
  <c r="M19" i="1" a="1"/>
  <c r="M19" i="1" s="1"/>
  <c r="K16" i="15" s="1"/>
  <c r="N17" i="1" a="1"/>
  <c r="N17" i="1" s="1"/>
  <c r="L14" i="15" s="1"/>
  <c r="M17" i="1" a="1"/>
  <c r="M17" i="1" s="1"/>
  <c r="K14" i="15" s="1"/>
  <c r="N16" i="1" a="1"/>
  <c r="N16" i="1" s="1"/>
  <c r="L13" i="15" s="1"/>
  <c r="M16" i="1" a="1"/>
  <c r="M16" i="1" s="1"/>
  <c r="K13" i="15" s="1"/>
  <c r="N14" i="1" a="1"/>
  <c r="N14" i="1" s="1"/>
  <c r="L11" i="15" s="1"/>
  <c r="M14" i="1" a="1"/>
  <c r="M14" i="1" s="1"/>
  <c r="K11" i="15" s="1"/>
  <c r="M13" i="1" a="1"/>
  <c r="M13" i="1" s="1"/>
  <c r="K10" i="15" s="1"/>
  <c r="N7" i="1" a="1"/>
  <c r="N7" i="1" s="1"/>
  <c r="L4" i="15" s="1"/>
  <c r="M7" i="1" a="1"/>
  <c r="M7" i="1" s="1"/>
  <c r="K4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R4" i="15" s="1"/>
  <c r="S7" i="1" a="1"/>
  <c r="S7" i="1" s="1"/>
  <c r="D4" i="15" s="1"/>
  <c r="T7" i="1" a="1"/>
  <c r="T7" i="1" s="1"/>
  <c r="E4" i="15" s="1"/>
  <c r="U7" i="1" a="1"/>
  <c r="U7" i="1" s="1"/>
  <c r="AI7" i="1"/>
  <c r="AJ7" i="1"/>
  <c r="AK7" i="1"/>
  <c r="K8" i="10" s="1"/>
  <c r="AL7" i="1"/>
  <c r="AN7" i="1"/>
  <c r="AO7" i="1"/>
  <c r="BE7" i="1" s="1" a="1"/>
  <c r="BE7" i="1" s="1"/>
  <c r="AP7" i="1"/>
  <c r="M8" i="10" s="1"/>
  <c r="AQ7" i="1"/>
  <c r="BB7" i="1"/>
  <c r="BR7" i="1"/>
  <c r="BS7" i="1"/>
  <c r="BT7" i="1"/>
  <c r="A8" i="1"/>
  <c r="C8" i="1"/>
  <c r="G8" i="1"/>
  <c r="M8" i="1" a="1"/>
  <c r="M8" i="1" s="1"/>
  <c r="N8" i="1" a="1"/>
  <c r="N8" i="1" s="1"/>
  <c r="R8" i="1"/>
  <c r="S8" i="1" a="1"/>
  <c r="S8" i="1" s="1"/>
  <c r="D5" i="15" s="1"/>
  <c r="T8" i="1" a="1"/>
  <c r="T8" i="1" s="1"/>
  <c r="E5" i="15" s="1"/>
  <c r="U8" i="1" a="1"/>
  <c r="U8" i="1" s="1"/>
  <c r="AI8" i="1"/>
  <c r="BB8" i="1" s="1"/>
  <c r="AJ8" i="1"/>
  <c r="AK8" i="1"/>
  <c r="K9" i="10" s="1"/>
  <c r="AL8" i="1"/>
  <c r="AO8" i="1"/>
  <c r="BE8" i="1" s="1" a="1"/>
  <c r="BE8" i="1" s="1"/>
  <c r="AP8" i="1"/>
  <c r="M9" i="10" s="1"/>
  <c r="AQ8" i="1"/>
  <c r="BR8" i="1"/>
  <c r="BS8" i="1"/>
  <c r="BT8" i="1"/>
  <c r="A9" i="1"/>
  <c r="C9" i="1"/>
  <c r="G9" i="1"/>
  <c r="M9" i="1" a="1"/>
  <c r="M9" i="1" s="1"/>
  <c r="N9" i="1" a="1"/>
  <c r="N9" i="1" s="1"/>
  <c r="L6" i="15" s="1"/>
  <c r="R9" i="1"/>
  <c r="S9" i="1" a="1"/>
  <c r="S9" i="1" s="1"/>
  <c r="D6" i="15" s="1"/>
  <c r="T9" i="1" a="1"/>
  <c r="T9" i="1" s="1"/>
  <c r="E6" i="15" s="1"/>
  <c r="U9" i="1" a="1"/>
  <c r="U9" i="1" s="1"/>
  <c r="AI9" i="1"/>
  <c r="BB9" i="1" s="1"/>
  <c r="AJ9" i="1"/>
  <c r="AK9" i="1"/>
  <c r="K10" i="10" s="1"/>
  <c r="AL9" i="1"/>
  <c r="AO9" i="1"/>
  <c r="BE9" i="1" s="1" a="1"/>
  <c r="BE9" i="1" s="1"/>
  <c r="AP9" i="1"/>
  <c r="M10" i="10" s="1"/>
  <c r="AQ9" i="1"/>
  <c r="BR9" i="1"/>
  <c r="BS9" i="1"/>
  <c r="BT9" i="1"/>
  <c r="A10" i="1"/>
  <c r="C10" i="1"/>
  <c r="G10" i="1"/>
  <c r="M10" i="1" a="1"/>
  <c r="M10" i="1" s="1"/>
  <c r="N10" i="1" a="1"/>
  <c r="N10" i="1" s="1"/>
  <c r="L7" i="15" s="1"/>
  <c r="R10" i="1"/>
  <c r="S10" i="1" a="1"/>
  <c r="S10" i="1" s="1"/>
  <c r="D7" i="15" s="1"/>
  <c r="T10" i="1" a="1"/>
  <c r="T10" i="1" s="1"/>
  <c r="E7" i="15" s="1"/>
  <c r="U10" i="1" a="1"/>
  <c r="U10" i="1" s="1"/>
  <c r="AI10" i="1"/>
  <c r="BB10" i="1" s="1"/>
  <c r="AJ10" i="1"/>
  <c r="AK10" i="1"/>
  <c r="K11" i="10" s="1"/>
  <c r="AL10" i="1"/>
  <c r="AO10" i="1"/>
  <c r="AP10" i="1"/>
  <c r="M11" i="10" s="1"/>
  <c r="AQ10" i="1"/>
  <c r="BE10" i="1" a="1"/>
  <c r="BE10" i="1" s="1"/>
  <c r="BR10" i="1"/>
  <c r="BS10" i="1"/>
  <c r="BT10" i="1"/>
  <c r="A11" i="1"/>
  <c r="C11" i="1"/>
  <c r="G11" i="1"/>
  <c r="M11" i="1" a="1"/>
  <c r="M11" i="1" s="1"/>
  <c r="K8" i="15" s="1"/>
  <c r="N11" i="1" a="1"/>
  <c r="N11" i="1" s="1"/>
  <c r="R11" i="1"/>
  <c r="S11" i="1" a="1"/>
  <c r="S11" i="1" s="1"/>
  <c r="D8" i="15" s="1"/>
  <c r="T11" i="1" a="1"/>
  <c r="T11" i="1" s="1"/>
  <c r="E8" i="15" s="1"/>
  <c r="U11" i="1" a="1"/>
  <c r="U11" i="1" s="1"/>
  <c r="AI11" i="1"/>
  <c r="BB11" i="1" s="1"/>
  <c r="AJ11" i="1"/>
  <c r="AK11" i="1"/>
  <c r="K12" i="10" s="1"/>
  <c r="AL11" i="1"/>
  <c r="AO11" i="1"/>
  <c r="BE11" i="1" s="1" a="1"/>
  <c r="BE11" i="1" s="1"/>
  <c r="AP11" i="1"/>
  <c r="M12" i="10" s="1"/>
  <c r="AQ11" i="1"/>
  <c r="BR11" i="1"/>
  <c r="BS11" i="1"/>
  <c r="BT11" i="1"/>
  <c r="A12" i="1"/>
  <c r="C12" i="1"/>
  <c r="G12" i="1"/>
  <c r="R12" i="1"/>
  <c r="R9" i="15" s="1"/>
  <c r="AI12" i="1"/>
  <c r="AJ12" i="1"/>
  <c r="AK12" i="1"/>
  <c r="K13" i="10" s="1"/>
  <c r="AL12" i="1"/>
  <c r="AM12" i="1"/>
  <c r="AN12" i="1"/>
  <c r="AO12" i="1"/>
  <c r="AP12" i="1"/>
  <c r="M13" i="10" s="1"/>
  <c r="AQ12" i="1"/>
  <c r="BB12" i="1"/>
  <c r="BR12" i="1"/>
  <c r="BS12" i="1"/>
  <c r="BT12" i="1"/>
  <c r="A13" i="1"/>
  <c r="C13" i="1"/>
  <c r="G13" i="1"/>
  <c r="R13" i="1"/>
  <c r="R10" i="15" s="1"/>
  <c r="S13" i="1" a="1"/>
  <c r="S13" i="1" s="1"/>
  <c r="D10" i="15" s="1"/>
  <c r="T13" i="1" a="1"/>
  <c r="T13" i="1" s="1"/>
  <c r="E10" i="15" s="1"/>
  <c r="U13" i="1" a="1"/>
  <c r="U13" i="1" s="1"/>
  <c r="AI13" i="1"/>
  <c r="AJ13" i="1"/>
  <c r="AK13" i="1"/>
  <c r="K14" i="10" s="1"/>
  <c r="AL13" i="1"/>
  <c r="AM13" i="1"/>
  <c r="AN13" i="1"/>
  <c r="AO13" i="1"/>
  <c r="BE13" i="1" s="1" a="1"/>
  <c r="BE13" i="1" s="1"/>
  <c r="AP13" i="1"/>
  <c r="M14" i="10" s="1"/>
  <c r="AQ13" i="1"/>
  <c r="BB13" i="1"/>
  <c r="BR13" i="1"/>
  <c r="BS13" i="1"/>
  <c r="BT13" i="1"/>
  <c r="A14" i="1"/>
  <c r="C14" i="1"/>
  <c r="G14" i="1"/>
  <c r="R14" i="1"/>
  <c r="R11" i="15" s="1"/>
  <c r="S14" i="1" a="1"/>
  <c r="S14" i="1" s="1"/>
  <c r="D11" i="15" s="1"/>
  <c r="T14" i="1" a="1"/>
  <c r="T14" i="1" s="1"/>
  <c r="E11" i="15" s="1"/>
  <c r="U14" i="1" a="1"/>
  <c r="U14" i="1" s="1"/>
  <c r="AI14" i="1"/>
  <c r="BB14" i="1" s="1"/>
  <c r="AJ14" i="1"/>
  <c r="K15" i="10"/>
  <c r="AO14" i="1"/>
  <c r="BE14" i="1" s="1" a="1"/>
  <c r="BE14" i="1" s="1"/>
  <c r="M15" i="10"/>
  <c r="BR14" i="1"/>
  <c r="BS14" i="1"/>
  <c r="BT14" i="1"/>
  <c r="A15" i="1"/>
  <c r="C15" i="1"/>
  <c r="G15" i="1"/>
  <c r="R15" i="1"/>
  <c r="R12" i="15" s="1"/>
  <c r="S15" i="1" a="1"/>
  <c r="S15" i="1" s="1"/>
  <c r="D12" i="15" s="1"/>
  <c r="T15" i="1" a="1"/>
  <c r="T15" i="1" s="1"/>
  <c r="E12" i="15" s="1"/>
  <c r="U15" i="1" a="1"/>
  <c r="U15" i="1" s="1"/>
  <c r="AI15" i="1"/>
  <c r="AJ15" i="1"/>
  <c r="AK15" i="1"/>
  <c r="K16" i="10" s="1"/>
  <c r="AL15" i="1"/>
  <c r="AM15" i="1"/>
  <c r="AN15" i="1"/>
  <c r="AO15" i="1"/>
  <c r="BE15" i="1" s="1" a="1"/>
  <c r="BE15" i="1" s="1"/>
  <c r="AP15" i="1"/>
  <c r="M16" i="10" s="1"/>
  <c r="AQ15" i="1"/>
  <c r="BB15" i="1"/>
  <c r="BR15" i="1"/>
  <c r="BS15" i="1"/>
  <c r="BT15" i="1"/>
  <c r="A16" i="1"/>
  <c r="C16" i="1"/>
  <c r="G16" i="1"/>
  <c r="R16" i="1"/>
  <c r="R13" i="15" s="1"/>
  <c r="S16" i="1" a="1"/>
  <c r="S16" i="1" s="1"/>
  <c r="D13" i="15" s="1"/>
  <c r="T16" i="1" a="1"/>
  <c r="T16" i="1" s="1"/>
  <c r="E13" i="15" s="1"/>
  <c r="U16" i="1" a="1"/>
  <c r="U16" i="1" s="1"/>
  <c r="AI16" i="1"/>
  <c r="AJ16" i="1"/>
  <c r="AK16" i="1"/>
  <c r="K17" i="10" s="1"/>
  <c r="AL16" i="1"/>
  <c r="AM16" i="1"/>
  <c r="AN16" i="1"/>
  <c r="AO16" i="1"/>
  <c r="BE16" i="1" s="1" a="1"/>
  <c r="BE16" i="1" s="1"/>
  <c r="AP16" i="1"/>
  <c r="M17" i="10" s="1"/>
  <c r="AQ16" i="1"/>
  <c r="BB16" i="1"/>
  <c r="BR16" i="1"/>
  <c r="BS16" i="1"/>
  <c r="BT16" i="1"/>
  <c r="A17" i="1"/>
  <c r="C17" i="1"/>
  <c r="G17" i="1"/>
  <c r="R17" i="1"/>
  <c r="R14" i="15" s="1"/>
  <c r="S17" i="1" a="1"/>
  <c r="S17" i="1" s="1"/>
  <c r="D14" i="15" s="1"/>
  <c r="T17" i="1" a="1"/>
  <c r="T17" i="1" s="1"/>
  <c r="E14" i="15" s="1"/>
  <c r="U17" i="1" a="1"/>
  <c r="U17" i="1" s="1"/>
  <c r="AI17" i="1"/>
  <c r="AJ17" i="1"/>
  <c r="AK17" i="1"/>
  <c r="K18" i="10" s="1"/>
  <c r="AL17" i="1"/>
  <c r="AM17" i="1"/>
  <c r="AN17" i="1"/>
  <c r="AO17" i="1"/>
  <c r="BE17" i="1" s="1" a="1"/>
  <c r="BE17" i="1" s="1"/>
  <c r="AP17" i="1"/>
  <c r="M18" i="10" s="1"/>
  <c r="AQ17" i="1"/>
  <c r="BB17" i="1"/>
  <c r="BR17" i="1"/>
  <c r="BS17" i="1"/>
  <c r="BT17" i="1"/>
  <c r="A18" i="1"/>
  <c r="C18" i="1"/>
  <c r="G18" i="1"/>
  <c r="M18" i="1" a="1"/>
  <c r="M18" i="1" s="1"/>
  <c r="K15" i="15" s="1"/>
  <c r="N18" i="1" a="1"/>
  <c r="N18" i="1" s="1"/>
  <c r="L15" i="15" s="1"/>
  <c r="R18" i="1"/>
  <c r="S18" i="1" a="1"/>
  <c r="S18" i="1" s="1"/>
  <c r="D15" i="15" s="1"/>
  <c r="T18" i="1" a="1"/>
  <c r="T18" i="1" s="1"/>
  <c r="E15" i="15" s="1"/>
  <c r="U18" i="1" a="1"/>
  <c r="U18" i="1" s="1"/>
  <c r="AI18" i="1"/>
  <c r="BB18" i="1" s="1"/>
  <c r="AJ18" i="1"/>
  <c r="AK18" i="1"/>
  <c r="K19" i="10" s="1"/>
  <c r="AL18" i="1"/>
  <c r="AO18" i="1"/>
  <c r="BE18" i="1" s="1" a="1"/>
  <c r="BE18" i="1" s="1"/>
  <c r="AP18" i="1"/>
  <c r="M19" i="10" s="1"/>
  <c r="AQ18" i="1"/>
  <c r="BR18" i="1"/>
  <c r="BS18" i="1"/>
  <c r="BT18" i="1"/>
  <c r="A19" i="1"/>
  <c r="C19" i="1"/>
  <c r="G19" i="1"/>
  <c r="R19" i="1"/>
  <c r="R16" i="15" s="1"/>
  <c r="S19" i="1" a="1"/>
  <c r="S19" i="1" s="1"/>
  <c r="D16" i="15" s="1"/>
  <c r="T19" i="1" a="1"/>
  <c r="T19" i="1" s="1"/>
  <c r="E16" i="15" s="1"/>
  <c r="U19" i="1" a="1"/>
  <c r="U19" i="1" s="1"/>
  <c r="AI19" i="1"/>
  <c r="AJ19" i="1"/>
  <c r="AK19" i="1"/>
  <c r="K20" i="10" s="1"/>
  <c r="AL19" i="1"/>
  <c r="AM19" i="1"/>
  <c r="AN19" i="1"/>
  <c r="AO19" i="1"/>
  <c r="BE19" i="1" s="1" a="1"/>
  <c r="BE19" i="1" s="1"/>
  <c r="AP19" i="1"/>
  <c r="M20" i="10" s="1"/>
  <c r="AQ19" i="1"/>
  <c r="BB19" i="1"/>
  <c r="BR19" i="1"/>
  <c r="BS19" i="1"/>
  <c r="BT19" i="1"/>
  <c r="A20" i="1"/>
  <c r="C20" i="1"/>
  <c r="G20" i="1"/>
  <c r="R20" i="1"/>
  <c r="R17" i="15" s="1"/>
  <c r="S20" i="1" a="1"/>
  <c r="S20" i="1" s="1"/>
  <c r="D17" i="15" s="1"/>
  <c r="T20" i="1" a="1"/>
  <c r="T20" i="1" s="1"/>
  <c r="E17" i="15" s="1"/>
  <c r="U20" i="1" a="1"/>
  <c r="U20" i="1" s="1"/>
  <c r="AI20" i="1"/>
  <c r="AJ20" i="1"/>
  <c r="AK20" i="1"/>
  <c r="K21" i="10" s="1"/>
  <c r="AL20" i="1"/>
  <c r="AM20" i="1"/>
  <c r="AN20" i="1"/>
  <c r="AO20" i="1"/>
  <c r="BE20" i="1" s="1" a="1"/>
  <c r="BE20" i="1" s="1"/>
  <c r="AP20" i="1"/>
  <c r="M21" i="10" s="1"/>
  <c r="AQ20" i="1"/>
  <c r="BB20" i="1"/>
  <c r="BR20" i="1"/>
  <c r="BS20" i="1"/>
  <c r="BT20" i="1"/>
  <c r="A21" i="1"/>
  <c r="C21" i="1"/>
  <c r="G21" i="1"/>
  <c r="R21" i="1"/>
  <c r="R18" i="15" s="1"/>
  <c r="S21" i="1" a="1"/>
  <c r="S21" i="1" s="1"/>
  <c r="D18" i="15" s="1"/>
  <c r="T21" i="1" a="1"/>
  <c r="T21" i="1" s="1"/>
  <c r="E18" i="15" s="1"/>
  <c r="U21" i="1" a="1"/>
  <c r="U21" i="1" s="1"/>
  <c r="AI21" i="1"/>
  <c r="AJ21" i="1"/>
  <c r="AK21" i="1"/>
  <c r="K22" i="10" s="1"/>
  <c r="AL21" i="1"/>
  <c r="AM21" i="1"/>
  <c r="AN21" i="1"/>
  <c r="AO21" i="1"/>
  <c r="BE21" i="1" s="1" a="1"/>
  <c r="BE21" i="1" s="1"/>
  <c r="AP21" i="1"/>
  <c r="M22" i="10" s="1"/>
  <c r="AQ21" i="1"/>
  <c r="BB21" i="1"/>
  <c r="BR21" i="1"/>
  <c r="BS21" i="1"/>
  <c r="BT21" i="1"/>
  <c r="A22" i="1"/>
  <c r="C22" i="1"/>
  <c r="G22" i="1"/>
  <c r="R22" i="1"/>
  <c r="R19" i="15" s="1"/>
  <c r="S22" i="1" a="1"/>
  <c r="S22" i="1" s="1"/>
  <c r="D19" i="15" s="1"/>
  <c r="T22" i="1" a="1"/>
  <c r="T22" i="1" s="1"/>
  <c r="E19" i="15" s="1"/>
  <c r="U22" i="1" a="1"/>
  <c r="U22" i="1" s="1"/>
  <c r="AI22" i="1"/>
  <c r="AJ22" i="1"/>
  <c r="AK22" i="1"/>
  <c r="K23" i="10" s="1"/>
  <c r="AL22" i="1"/>
  <c r="AM22" i="1"/>
  <c r="AN22" i="1"/>
  <c r="AO22" i="1"/>
  <c r="BE22" i="1" s="1" a="1"/>
  <c r="BE22" i="1" s="1"/>
  <c r="AP22" i="1"/>
  <c r="M23" i="10" s="1"/>
  <c r="AQ22" i="1"/>
  <c r="BB22" i="1"/>
  <c r="BR22" i="1"/>
  <c r="BS22" i="1"/>
  <c r="BT22" i="1"/>
  <c r="A23" i="1"/>
  <c r="C23" i="1"/>
  <c r="G23" i="1"/>
  <c r="R23" i="1"/>
  <c r="R20" i="15" s="1"/>
  <c r="S23" i="1" a="1"/>
  <c r="S23" i="1" s="1"/>
  <c r="D20" i="15" s="1"/>
  <c r="T23" i="1" a="1"/>
  <c r="T23" i="1" s="1"/>
  <c r="E20" i="15" s="1"/>
  <c r="U23" i="1" a="1"/>
  <c r="U23" i="1" s="1"/>
  <c r="AI23" i="1"/>
  <c r="AJ23" i="1"/>
  <c r="AK23" i="1"/>
  <c r="K24" i="10" s="1"/>
  <c r="AL23" i="1"/>
  <c r="AM23" i="1"/>
  <c r="AN23" i="1"/>
  <c r="AO23" i="1"/>
  <c r="BE23" i="1" s="1" a="1"/>
  <c r="BE23" i="1" s="1"/>
  <c r="AP23" i="1"/>
  <c r="M24" i="10" s="1"/>
  <c r="AQ23" i="1"/>
  <c r="BB23" i="1"/>
  <c r="BR23" i="1"/>
  <c r="BS23" i="1"/>
  <c r="BT23" i="1"/>
  <c r="A24" i="1"/>
  <c r="C24" i="1"/>
  <c r="G24" i="1"/>
  <c r="M24" i="1" a="1"/>
  <c r="M24" i="1" s="1"/>
  <c r="K21" i="15" s="1"/>
  <c r="N24" i="1" a="1"/>
  <c r="N24" i="1" s="1"/>
  <c r="L21" i="15" s="1"/>
  <c r="R24" i="1"/>
  <c r="S24" i="1" a="1"/>
  <c r="S24" i="1" s="1"/>
  <c r="D21" i="15" s="1"/>
  <c r="T24" i="1" a="1"/>
  <c r="T24" i="1" s="1"/>
  <c r="E21" i="15" s="1"/>
  <c r="U24" i="1" a="1"/>
  <c r="U24" i="1" s="1"/>
  <c r="AI24" i="1"/>
  <c r="BB24" i="1" s="1"/>
  <c r="AJ24" i="1"/>
  <c r="AK24" i="1"/>
  <c r="K25" i="10" s="1"/>
  <c r="AL24" i="1"/>
  <c r="AO24" i="1"/>
  <c r="BE24" i="1" s="1" a="1"/>
  <c r="BE24" i="1" s="1"/>
  <c r="AP24" i="1"/>
  <c r="M25" i="10" s="1"/>
  <c r="AQ24" i="1"/>
  <c r="BR24" i="1"/>
  <c r="BS24" i="1"/>
  <c r="BT24" i="1"/>
  <c r="A25" i="1"/>
  <c r="C25" i="1"/>
  <c r="G25" i="1"/>
  <c r="M25" i="1" a="1"/>
  <c r="M25" i="1" s="1"/>
  <c r="K22" i="15" s="1"/>
  <c r="N25" i="1" a="1"/>
  <c r="N25" i="1" s="1"/>
  <c r="L22" i="15" s="1"/>
  <c r="R25" i="1"/>
  <c r="S25" i="1" a="1"/>
  <c r="S25" i="1" s="1"/>
  <c r="D22" i="15" s="1"/>
  <c r="T25" i="1" a="1"/>
  <c r="T25" i="1" s="1"/>
  <c r="E22" i="15" s="1"/>
  <c r="U25" i="1" a="1"/>
  <c r="U25" i="1" s="1"/>
  <c r="AI25" i="1"/>
  <c r="BB25" i="1" s="1"/>
  <c r="AJ25" i="1"/>
  <c r="AK25" i="1"/>
  <c r="K26" i="10" s="1"/>
  <c r="AL25" i="1"/>
  <c r="AO25" i="1"/>
  <c r="BE25" i="1" s="1" a="1"/>
  <c r="BE25" i="1" s="1"/>
  <c r="AP25" i="1"/>
  <c r="M26" i="10" s="1"/>
  <c r="AQ25" i="1"/>
  <c r="BR25" i="1"/>
  <c r="BS25" i="1"/>
  <c r="BT25" i="1"/>
  <c r="A26" i="1"/>
  <c r="C26" i="1"/>
  <c r="G26" i="1"/>
  <c r="M26" i="1" a="1"/>
  <c r="M26" i="1" s="1"/>
  <c r="K23" i="15" s="1"/>
  <c r="N26" i="1" a="1"/>
  <c r="N26" i="1" s="1"/>
  <c r="L23" i="15" s="1"/>
  <c r="R26" i="1"/>
  <c r="R23" i="15" s="1"/>
  <c r="S26" i="1" a="1"/>
  <c r="S26" i="1" s="1"/>
  <c r="D23" i="15" s="1"/>
  <c r="T26" i="1" a="1"/>
  <c r="T26" i="1" s="1"/>
  <c r="E23" i="15" s="1"/>
  <c r="U26" i="1" a="1"/>
  <c r="U26" i="1" s="1"/>
  <c r="AI26" i="1"/>
  <c r="BB26" i="1" s="1"/>
  <c r="AJ26" i="1"/>
  <c r="AK26" i="1"/>
  <c r="K27" i="10" s="1"/>
  <c r="AL26" i="1"/>
  <c r="AO26" i="1"/>
  <c r="BE26" i="1" s="1" a="1"/>
  <c r="BE26" i="1" s="1"/>
  <c r="AP26" i="1"/>
  <c r="M27" i="10" s="1"/>
  <c r="AQ26" i="1"/>
  <c r="BR26" i="1"/>
  <c r="BS26" i="1"/>
  <c r="BT26" i="1"/>
  <c r="A27" i="1"/>
  <c r="C27" i="1"/>
  <c r="G27" i="1"/>
  <c r="R27" i="1"/>
  <c r="R24" i="15" s="1"/>
  <c r="S27" i="1" a="1"/>
  <c r="S27" i="1" s="1"/>
  <c r="D24" i="15" s="1"/>
  <c r="T27" i="1" a="1"/>
  <c r="T27" i="1" s="1"/>
  <c r="E24" i="15" s="1"/>
  <c r="U27" i="1" a="1"/>
  <c r="U27" i="1" s="1"/>
  <c r="AI27" i="1"/>
  <c r="AJ27" i="1"/>
  <c r="AK27" i="1"/>
  <c r="K28" i="10" s="1"/>
  <c r="AL27" i="1"/>
  <c r="AM27" i="1"/>
  <c r="AN27" i="1"/>
  <c r="AO27" i="1"/>
  <c r="BE27" i="1" s="1" a="1"/>
  <c r="BE27" i="1" s="1"/>
  <c r="AP27" i="1"/>
  <c r="M28" i="10" s="1"/>
  <c r="AQ27" i="1"/>
  <c r="BB27" i="1"/>
  <c r="BR27" i="1"/>
  <c r="BS27" i="1"/>
  <c r="BT27" i="1"/>
  <c r="A29" i="1"/>
  <c r="C29" i="1"/>
  <c r="G29" i="1"/>
  <c r="R29" i="1"/>
  <c r="R26" i="15" s="1"/>
  <c r="S29" i="1" a="1"/>
  <c r="S29" i="1" s="1"/>
  <c r="D26" i="15" s="1"/>
  <c r="T29" i="1" a="1"/>
  <c r="T29" i="1" s="1"/>
  <c r="E26" i="15" s="1"/>
  <c r="U29" i="1" a="1"/>
  <c r="U29" i="1" s="1"/>
  <c r="AI29" i="1"/>
  <c r="AJ29" i="1"/>
  <c r="AK29" i="1"/>
  <c r="K29" i="10" s="1"/>
  <c r="AL29" i="1"/>
  <c r="AM29" i="1"/>
  <c r="AN29" i="1"/>
  <c r="AO29" i="1"/>
  <c r="BE29" i="1" s="1" a="1"/>
  <c r="BE29" i="1" s="1"/>
  <c r="AP29" i="1"/>
  <c r="M29" i="10" s="1"/>
  <c r="AQ29" i="1"/>
  <c r="BB29" i="1"/>
  <c r="BR29" i="1"/>
  <c r="BS29" i="1"/>
  <c r="BT29" i="1"/>
  <c r="A30" i="1"/>
  <c r="C30" i="1"/>
  <c r="G30" i="1"/>
  <c r="R30" i="1"/>
  <c r="R27" i="15" s="1"/>
  <c r="S30" i="1" a="1"/>
  <c r="S30" i="1" s="1"/>
  <c r="D27" i="15" s="1"/>
  <c r="T30" i="1" a="1"/>
  <c r="T30" i="1" s="1"/>
  <c r="E27" i="15" s="1"/>
  <c r="U30" i="1" a="1"/>
  <c r="U30" i="1" s="1"/>
  <c r="AI30" i="1"/>
  <c r="AJ30" i="1"/>
  <c r="AK30" i="1"/>
  <c r="K30" i="10" s="1"/>
  <c r="AL30" i="1"/>
  <c r="AM30" i="1"/>
  <c r="AN30" i="1"/>
  <c r="AO30" i="1"/>
  <c r="BE30" i="1" s="1" a="1"/>
  <c r="BE30" i="1" s="1"/>
  <c r="AP30" i="1"/>
  <c r="M30" i="10" s="1"/>
  <c r="AQ30" i="1"/>
  <c r="BB30" i="1"/>
  <c r="BR30" i="1"/>
  <c r="BS30" i="1"/>
  <c r="BT30" i="1"/>
  <c r="A31" i="1"/>
  <c r="C31" i="1"/>
  <c r="G31" i="1"/>
  <c r="M31" i="1" a="1"/>
  <c r="M31" i="1" s="1"/>
  <c r="K28" i="15" s="1"/>
  <c r="N31" i="1" a="1"/>
  <c r="N31" i="1" s="1"/>
  <c r="L28" i="15" s="1"/>
  <c r="R31" i="1"/>
  <c r="S31" i="1" a="1"/>
  <c r="S31" i="1" s="1"/>
  <c r="D28" i="15" s="1"/>
  <c r="T31" i="1" a="1"/>
  <c r="T31" i="1" s="1"/>
  <c r="E28" i="15" s="1"/>
  <c r="U31" i="1" a="1"/>
  <c r="U31" i="1" s="1"/>
  <c r="AI31" i="1"/>
  <c r="BB31" i="1" s="1"/>
  <c r="AJ31" i="1"/>
  <c r="AK31" i="1"/>
  <c r="K31" i="10" s="1"/>
  <c r="AL31" i="1"/>
  <c r="AO31" i="1"/>
  <c r="BE31" i="1" s="1" a="1"/>
  <c r="BE31" i="1" s="1"/>
  <c r="AP31" i="1"/>
  <c r="M31" i="10" s="1"/>
  <c r="AQ31" i="1"/>
  <c r="BR31" i="1"/>
  <c r="BS31" i="1"/>
  <c r="BT31" i="1"/>
  <c r="A32" i="1"/>
  <c r="C32" i="1"/>
  <c r="G32" i="1"/>
  <c r="M32" i="1" a="1"/>
  <c r="M32" i="1" s="1"/>
  <c r="K29" i="15" s="1"/>
  <c r="N32" i="1" a="1"/>
  <c r="N32" i="1" s="1"/>
  <c r="L29" i="15" s="1"/>
  <c r="R32" i="1"/>
  <c r="S32" i="1" a="1"/>
  <c r="S32" i="1" s="1"/>
  <c r="D29" i="15" s="1"/>
  <c r="T32" i="1" a="1"/>
  <c r="T32" i="1" s="1"/>
  <c r="E29" i="15" s="1"/>
  <c r="U32" i="1" a="1"/>
  <c r="U32" i="1" s="1"/>
  <c r="AI32" i="1"/>
  <c r="BB32" i="1" s="1"/>
  <c r="AJ32" i="1"/>
  <c r="AK32" i="1"/>
  <c r="K32" i="10" s="1"/>
  <c r="AL32" i="1"/>
  <c r="AO32" i="1"/>
  <c r="BE32" i="1" s="1" a="1"/>
  <c r="BE32" i="1" s="1"/>
  <c r="AP32" i="1"/>
  <c r="M32" i="10" s="1"/>
  <c r="AQ32" i="1"/>
  <c r="BR32" i="1"/>
  <c r="BS32" i="1"/>
  <c r="BT32" i="1"/>
  <c r="A33" i="1"/>
  <c r="C33" i="1"/>
  <c r="G33" i="1"/>
  <c r="R33" i="1"/>
  <c r="R30" i="15" s="1"/>
  <c r="S33" i="1" a="1"/>
  <c r="S33" i="1" s="1"/>
  <c r="D30" i="15" s="1"/>
  <c r="T33" i="1" a="1"/>
  <c r="T33" i="1" s="1"/>
  <c r="E30" i="15" s="1"/>
  <c r="U33" i="1" a="1"/>
  <c r="U33" i="1" s="1"/>
  <c r="AI33" i="1"/>
  <c r="AJ33" i="1"/>
  <c r="AK33" i="1"/>
  <c r="K33" i="10" s="1"/>
  <c r="AL33" i="1"/>
  <c r="AM33" i="1"/>
  <c r="AN33" i="1"/>
  <c r="AO33" i="1"/>
  <c r="BE33" i="1" s="1" a="1"/>
  <c r="BE33" i="1" s="1"/>
  <c r="AP33" i="1"/>
  <c r="M33" i="10" s="1"/>
  <c r="AQ33" i="1"/>
  <c r="BB33" i="1"/>
  <c r="BR33" i="1"/>
  <c r="BS33" i="1"/>
  <c r="BT33" i="1"/>
  <c r="A34" i="1"/>
  <c r="C34" i="1"/>
  <c r="G34" i="1"/>
  <c r="R34" i="1"/>
  <c r="R31" i="15" s="1"/>
  <c r="S34" i="1" a="1"/>
  <c r="S34" i="1" s="1"/>
  <c r="D31" i="15" s="1"/>
  <c r="T34" i="1" a="1"/>
  <c r="T34" i="1" s="1"/>
  <c r="E31" i="15" s="1"/>
  <c r="U34" i="1" a="1"/>
  <c r="U34" i="1" s="1"/>
  <c r="AI34" i="1"/>
  <c r="AJ34" i="1"/>
  <c r="AK34" i="1"/>
  <c r="K34" i="10" s="1"/>
  <c r="AL34" i="1"/>
  <c r="AM34" i="1"/>
  <c r="AN34" i="1"/>
  <c r="AO34" i="1"/>
  <c r="BE34" i="1" s="1" a="1"/>
  <c r="BE34" i="1" s="1"/>
  <c r="AP34" i="1"/>
  <c r="M34" i="10" s="1"/>
  <c r="AQ34" i="1"/>
  <c r="BB34" i="1"/>
  <c r="BR34" i="1"/>
  <c r="BS34" i="1"/>
  <c r="BT34" i="1"/>
  <c r="A35" i="1"/>
  <c r="C35" i="1"/>
  <c r="G35" i="1"/>
  <c r="R35" i="1"/>
  <c r="R32" i="15" s="1"/>
  <c r="S35" i="1" a="1"/>
  <c r="S35" i="1" s="1"/>
  <c r="D32" i="15" s="1"/>
  <c r="T35" i="1" a="1"/>
  <c r="T35" i="1" s="1"/>
  <c r="E32" i="15" s="1"/>
  <c r="U35" i="1" a="1"/>
  <c r="U35" i="1" s="1"/>
  <c r="AI35" i="1"/>
  <c r="AJ35" i="1"/>
  <c r="AK35" i="1"/>
  <c r="K35" i="10" s="1"/>
  <c r="AL35" i="1"/>
  <c r="AM35" i="1"/>
  <c r="AN35" i="1"/>
  <c r="AO35" i="1"/>
  <c r="BE35" i="1" s="1" a="1"/>
  <c r="BE35" i="1" s="1"/>
  <c r="AP35" i="1"/>
  <c r="M35" i="10" s="1"/>
  <c r="AQ35" i="1"/>
  <c r="BB35" i="1"/>
  <c r="BR35" i="1"/>
  <c r="BS35" i="1"/>
  <c r="BT35" i="1"/>
  <c r="A36" i="1"/>
  <c r="C36" i="1"/>
  <c r="G36" i="1"/>
  <c r="R36" i="1"/>
  <c r="R33" i="15" s="1"/>
  <c r="S36" i="1" a="1"/>
  <c r="S36" i="1" s="1"/>
  <c r="D33" i="15" s="1"/>
  <c r="T36" i="1" a="1"/>
  <c r="T36" i="1" s="1"/>
  <c r="E33" i="15" s="1"/>
  <c r="U36" i="1" a="1"/>
  <c r="U36" i="1" s="1"/>
  <c r="AI36" i="1"/>
  <c r="AJ36" i="1"/>
  <c r="AK36" i="1"/>
  <c r="K36" i="10" s="1"/>
  <c r="AL36" i="1"/>
  <c r="AM36" i="1"/>
  <c r="AN36" i="1"/>
  <c r="AO36" i="1"/>
  <c r="BE36" i="1" s="1" a="1"/>
  <c r="BE36" i="1" s="1"/>
  <c r="AP36" i="1"/>
  <c r="M36" i="10" s="1"/>
  <c r="AQ36" i="1"/>
  <c r="BB36" i="1"/>
  <c r="BR36" i="1"/>
  <c r="BS36" i="1"/>
  <c r="BT36" i="1"/>
  <c r="A37" i="1"/>
  <c r="C37" i="1"/>
  <c r="G37" i="1"/>
  <c r="R37" i="1"/>
  <c r="R34" i="15" s="1"/>
  <c r="S37" i="1" a="1"/>
  <c r="S37" i="1" s="1"/>
  <c r="D34" i="15" s="1"/>
  <c r="T37" i="1" a="1"/>
  <c r="T37" i="1" s="1"/>
  <c r="E34" i="15" s="1"/>
  <c r="U37" i="1" a="1"/>
  <c r="U37" i="1" s="1"/>
  <c r="AI37" i="1"/>
  <c r="AJ37" i="1"/>
  <c r="AK37" i="1"/>
  <c r="K37" i="10" s="1"/>
  <c r="AL37" i="1"/>
  <c r="AM37" i="1"/>
  <c r="AN37" i="1"/>
  <c r="AO37" i="1"/>
  <c r="BE37" i="1" s="1" a="1"/>
  <c r="BE37" i="1" s="1"/>
  <c r="AP37" i="1"/>
  <c r="M37" i="10" s="1"/>
  <c r="AQ37" i="1"/>
  <c r="BB37" i="1"/>
  <c r="BR37" i="1"/>
  <c r="BS37" i="1"/>
  <c r="BT37" i="1"/>
  <c r="A38" i="1"/>
  <c r="C38" i="1"/>
  <c r="G38" i="1"/>
  <c r="R38" i="1"/>
  <c r="R35" i="15" s="1"/>
  <c r="S38" i="1" a="1"/>
  <c r="S38" i="1" s="1"/>
  <c r="D35" i="15" s="1"/>
  <c r="T38" i="1" a="1"/>
  <c r="T38" i="1" s="1"/>
  <c r="E35" i="15" s="1"/>
  <c r="U38" i="1" a="1"/>
  <c r="U38" i="1" s="1"/>
  <c r="AI38" i="1"/>
  <c r="AJ38" i="1"/>
  <c r="AK38" i="1"/>
  <c r="K38" i="10" s="1"/>
  <c r="AL38" i="1"/>
  <c r="AM38" i="1"/>
  <c r="AN38" i="1"/>
  <c r="AO38" i="1"/>
  <c r="BE38" i="1" s="1" a="1"/>
  <c r="BE38" i="1" s="1"/>
  <c r="AP38" i="1"/>
  <c r="M38" i="10" s="1"/>
  <c r="AQ38" i="1"/>
  <c r="BB38" i="1"/>
  <c r="BR38" i="1"/>
  <c r="BS38" i="1"/>
  <c r="BT38" i="1"/>
  <c r="A39" i="1"/>
  <c r="C39" i="1"/>
  <c r="G39" i="1"/>
  <c r="R39" i="1"/>
  <c r="R36" i="15" s="1"/>
  <c r="S39" i="1" a="1"/>
  <c r="S39" i="1" s="1"/>
  <c r="D36" i="15" s="1"/>
  <c r="T39" i="1" a="1"/>
  <c r="T39" i="1" s="1"/>
  <c r="E36" i="15" s="1"/>
  <c r="U39" i="1" a="1"/>
  <c r="U39" i="1" s="1"/>
  <c r="AI39" i="1"/>
  <c r="AJ39" i="1"/>
  <c r="AK39" i="1"/>
  <c r="K39" i="10" s="1"/>
  <c r="AL39" i="1"/>
  <c r="AM39" i="1"/>
  <c r="AN39" i="1"/>
  <c r="AO39" i="1"/>
  <c r="BE39" i="1" s="1" a="1"/>
  <c r="BE39" i="1" s="1"/>
  <c r="AP39" i="1"/>
  <c r="M39" i="10" s="1"/>
  <c r="AQ39" i="1"/>
  <c r="BB39" i="1"/>
  <c r="BR39" i="1"/>
  <c r="BS39" i="1"/>
  <c r="BT39" i="1"/>
  <c r="A40" i="1"/>
  <c r="C40" i="1"/>
  <c r="G40" i="1"/>
  <c r="R40" i="1"/>
  <c r="R37" i="15" s="1"/>
  <c r="S40" i="1" a="1"/>
  <c r="S40" i="1" s="1"/>
  <c r="D37" i="15" s="1"/>
  <c r="T40" i="1" a="1"/>
  <c r="T40" i="1" s="1"/>
  <c r="E37" i="15" s="1"/>
  <c r="U40" i="1" a="1"/>
  <c r="U40" i="1" s="1"/>
  <c r="AI40" i="1"/>
  <c r="BB40" i="1" s="1"/>
  <c r="AJ40" i="1"/>
  <c r="AK40" i="1"/>
  <c r="K40" i="10" s="1"/>
  <c r="AL40" i="1"/>
  <c r="AN40" i="1"/>
  <c r="AO40" i="1"/>
  <c r="BE40" i="1" s="1" a="1"/>
  <c r="BE40" i="1" s="1"/>
  <c r="AP40" i="1"/>
  <c r="M40" i="10" s="1"/>
  <c r="AQ40" i="1"/>
  <c r="BR40" i="1"/>
  <c r="BS40" i="1"/>
  <c r="BT40" i="1"/>
  <c r="A41" i="1"/>
  <c r="C41" i="1"/>
  <c r="G41" i="1"/>
  <c r="M41" i="1" a="1"/>
  <c r="M41" i="1" s="1"/>
  <c r="K38" i="15" s="1"/>
  <c r="N41" i="1" a="1"/>
  <c r="N41" i="1" s="1"/>
  <c r="L38" i="15" s="1"/>
  <c r="R41" i="1"/>
  <c r="S41" i="1" a="1"/>
  <c r="S41" i="1" s="1"/>
  <c r="D38" i="15" s="1"/>
  <c r="T41" i="1" a="1"/>
  <c r="T41" i="1" s="1"/>
  <c r="E38" i="15" s="1"/>
  <c r="U41" i="1" a="1"/>
  <c r="U41" i="1" s="1"/>
  <c r="AI41" i="1"/>
  <c r="BB41" i="1" s="1"/>
  <c r="AJ41" i="1"/>
  <c r="AK41" i="1"/>
  <c r="K41" i="10" s="1"/>
  <c r="AL41" i="1"/>
  <c r="AO41" i="1"/>
  <c r="BE41" i="1" s="1" a="1"/>
  <c r="BE41" i="1" s="1"/>
  <c r="AP41" i="1"/>
  <c r="M41" i="10" s="1"/>
  <c r="AQ41" i="1"/>
  <c r="BR41" i="1"/>
  <c r="BS41" i="1"/>
  <c r="BT41" i="1"/>
  <c r="A42" i="1"/>
  <c r="C42" i="1"/>
  <c r="G42" i="1"/>
  <c r="M42" i="1" a="1"/>
  <c r="M42" i="1" s="1"/>
  <c r="K39" i="15" s="1"/>
  <c r="N42" i="1" a="1"/>
  <c r="N42" i="1" s="1"/>
  <c r="L39" i="15" s="1"/>
  <c r="R42" i="1"/>
  <c r="S42" i="1" a="1"/>
  <c r="S42" i="1" s="1"/>
  <c r="D39" i="15" s="1"/>
  <c r="T42" i="1" a="1"/>
  <c r="T42" i="1" s="1"/>
  <c r="E39" i="15" s="1"/>
  <c r="U42" i="1" a="1"/>
  <c r="U42" i="1" s="1"/>
  <c r="AI42" i="1"/>
  <c r="BB42" i="1" s="1"/>
  <c r="AJ42" i="1"/>
  <c r="AK42" i="1"/>
  <c r="K42" i="10" s="1"/>
  <c r="AL42" i="1"/>
  <c r="AO42" i="1"/>
  <c r="BE42" i="1" s="1" a="1"/>
  <c r="BE42" i="1" s="1"/>
  <c r="AP42" i="1"/>
  <c r="M42" i="10" s="1"/>
  <c r="AQ42" i="1"/>
  <c r="BR42" i="1"/>
  <c r="BS42" i="1"/>
  <c r="BT42" i="1"/>
  <c r="A43" i="1"/>
  <c r="C43" i="1"/>
  <c r="G43" i="1"/>
  <c r="M43" i="1" a="1"/>
  <c r="M43" i="1" s="1"/>
  <c r="K40" i="15" s="1"/>
  <c r="N43" i="1" a="1"/>
  <c r="N43" i="1" s="1"/>
  <c r="L40" i="15" s="1"/>
  <c r="R43" i="1"/>
  <c r="S43" i="1" a="1"/>
  <c r="S43" i="1" s="1"/>
  <c r="D40" i="15" s="1"/>
  <c r="T43" i="1" a="1"/>
  <c r="T43" i="1" s="1"/>
  <c r="E40" i="15" s="1"/>
  <c r="U43" i="1" a="1"/>
  <c r="U43" i="1" s="1"/>
  <c r="AI43" i="1"/>
  <c r="BB43" i="1" s="1"/>
  <c r="AJ43" i="1"/>
  <c r="AK43" i="1"/>
  <c r="K43" i="10" s="1"/>
  <c r="AL43" i="1"/>
  <c r="AO43" i="1"/>
  <c r="BE43" i="1" s="1" a="1"/>
  <c r="BE43" i="1" s="1"/>
  <c r="AP43" i="1"/>
  <c r="M43" i="10" s="1"/>
  <c r="AQ43" i="1"/>
  <c r="BR43" i="1"/>
  <c r="BS43" i="1"/>
  <c r="BT43" i="1"/>
  <c r="A44" i="1"/>
  <c r="C44" i="1"/>
  <c r="G44" i="1"/>
  <c r="R44" i="1"/>
  <c r="R41" i="15" s="1"/>
  <c r="S44" i="1" a="1"/>
  <c r="S44" i="1" s="1"/>
  <c r="D41" i="15" s="1"/>
  <c r="T44" i="1" a="1"/>
  <c r="T44" i="1" s="1"/>
  <c r="E41" i="15" s="1"/>
  <c r="U44" i="1" a="1"/>
  <c r="U44" i="1" s="1"/>
  <c r="AI44" i="1"/>
  <c r="AJ44" i="1"/>
  <c r="AK44" i="1"/>
  <c r="K44" i="10" s="1"/>
  <c r="AL44" i="1"/>
  <c r="AM44" i="1"/>
  <c r="AN44" i="1"/>
  <c r="AO44" i="1"/>
  <c r="BE44" i="1" s="1" a="1"/>
  <c r="BE44" i="1" s="1"/>
  <c r="AP44" i="1"/>
  <c r="M44" i="10" s="1"/>
  <c r="AQ44" i="1"/>
  <c r="BB44" i="1"/>
  <c r="BR44" i="1"/>
  <c r="BS44" i="1"/>
  <c r="BT44" i="1"/>
  <c r="A45" i="1"/>
  <c r="C45" i="1"/>
  <c r="G45" i="1"/>
  <c r="M45" i="1" a="1"/>
  <c r="M45" i="1" s="1"/>
  <c r="K42" i="15" s="1"/>
  <c r="N45" i="1" a="1"/>
  <c r="N45" i="1" s="1"/>
  <c r="L42" i="15" s="1"/>
  <c r="R45" i="1"/>
  <c r="R42" i="15" s="1"/>
  <c r="S45" i="1" a="1"/>
  <c r="S45" i="1" s="1"/>
  <c r="D42" i="15" s="1"/>
  <c r="T45" i="1" a="1"/>
  <c r="T45" i="1" s="1"/>
  <c r="E42" i="15" s="1"/>
  <c r="U45" i="1" a="1"/>
  <c r="U45" i="1" s="1"/>
  <c r="AI45" i="1"/>
  <c r="BB45" i="1" s="1"/>
  <c r="AJ45" i="1"/>
  <c r="AK45" i="1"/>
  <c r="K45" i="10" s="1"/>
  <c r="AL45" i="1"/>
  <c r="AO45" i="1"/>
  <c r="BE45" i="1" s="1" a="1"/>
  <c r="BE45" i="1" s="1"/>
  <c r="AP45" i="1"/>
  <c r="M45" i="10" s="1"/>
  <c r="AQ45" i="1"/>
  <c r="BR45" i="1"/>
  <c r="BS45" i="1"/>
  <c r="BT45" i="1"/>
  <c r="A46" i="1"/>
  <c r="C46" i="1"/>
  <c r="G46" i="1"/>
  <c r="R46" i="1"/>
  <c r="R43" i="15" s="1"/>
  <c r="S46" i="1" a="1"/>
  <c r="S46" i="1" s="1"/>
  <c r="D43" i="15" s="1"/>
  <c r="T46" i="1" a="1"/>
  <c r="T46" i="1" s="1"/>
  <c r="E43" i="15" s="1"/>
  <c r="U46" i="1" a="1"/>
  <c r="U46" i="1" s="1"/>
  <c r="AI46" i="1"/>
  <c r="BB46" i="1" s="1"/>
  <c r="AJ46" i="1"/>
  <c r="AK46" i="1"/>
  <c r="K46" i="10" s="1"/>
  <c r="AL46" i="1"/>
  <c r="AM46" i="1"/>
  <c r="AO46" i="1"/>
  <c r="BE46" i="1" s="1" a="1"/>
  <c r="BE46" i="1" s="1"/>
  <c r="AP46" i="1"/>
  <c r="M46" i="10" s="1"/>
  <c r="AQ46" i="1"/>
  <c r="BR46" i="1"/>
  <c r="BS46" i="1"/>
  <c r="BT46" i="1"/>
  <c r="A47" i="1"/>
  <c r="C47" i="1"/>
  <c r="G47" i="1"/>
  <c r="R47" i="1"/>
  <c r="R44" i="15" s="1"/>
  <c r="U47" i="1" a="1"/>
  <c r="U47" i="1" s="1"/>
  <c r="AI47" i="1"/>
  <c r="AJ47" i="1"/>
  <c r="AK47" i="1"/>
  <c r="K47" i="10" s="1"/>
  <c r="AL47" i="1"/>
  <c r="AM47" i="1"/>
  <c r="AN47" i="1"/>
  <c r="AO47" i="1"/>
  <c r="BE47" i="1" s="1" a="1"/>
  <c r="BE47" i="1" s="1"/>
  <c r="AP47" i="1"/>
  <c r="M47" i="10" s="1"/>
  <c r="AQ47" i="1"/>
  <c r="BB47" i="1"/>
  <c r="BR47" i="1"/>
  <c r="BS47" i="1"/>
  <c r="BT47" i="1"/>
  <c r="A48" i="1"/>
  <c r="C48" i="1"/>
  <c r="G48" i="1"/>
  <c r="R48" i="1"/>
  <c r="R45" i="15" s="1"/>
  <c r="S48" i="1" a="1"/>
  <c r="S48" i="1" s="1"/>
  <c r="D45" i="15" s="1"/>
  <c r="T48" i="1" a="1"/>
  <c r="T48" i="1" s="1"/>
  <c r="E45" i="15" s="1"/>
  <c r="U48" i="1" a="1"/>
  <c r="U48" i="1" s="1"/>
  <c r="AI48" i="1"/>
  <c r="AJ48" i="1"/>
  <c r="AK48" i="1"/>
  <c r="K48" i="10" s="1"/>
  <c r="AL48" i="1"/>
  <c r="AM48" i="1"/>
  <c r="AN48" i="1"/>
  <c r="AO48" i="1"/>
  <c r="BE48" i="1" s="1" a="1"/>
  <c r="BE48" i="1" s="1"/>
  <c r="AP48" i="1"/>
  <c r="M48" i="10" s="1"/>
  <c r="AQ48" i="1"/>
  <c r="BB48" i="1"/>
  <c r="BR48" i="1"/>
  <c r="BS48" i="1"/>
  <c r="BT48" i="1"/>
  <c r="A49" i="1"/>
  <c r="C49" i="1"/>
  <c r="G49" i="1"/>
  <c r="R49" i="1"/>
  <c r="R46" i="15" s="1"/>
  <c r="S49" i="1" a="1"/>
  <c r="S49" i="1" s="1"/>
  <c r="D46" i="15" s="1"/>
  <c r="T49" i="1" a="1"/>
  <c r="T49" i="1" s="1"/>
  <c r="E46" i="15" s="1"/>
  <c r="U49" i="1" a="1"/>
  <c r="U49" i="1" s="1"/>
  <c r="AI49" i="1"/>
  <c r="AJ49" i="1"/>
  <c r="AK49" i="1"/>
  <c r="K49" i="10" s="1"/>
  <c r="AL49" i="1"/>
  <c r="AM49" i="1"/>
  <c r="AN49" i="1"/>
  <c r="AO49" i="1"/>
  <c r="BE49" i="1" s="1" a="1"/>
  <c r="BE49" i="1" s="1"/>
  <c r="AP49" i="1"/>
  <c r="M49" i="10" s="1"/>
  <c r="AQ49" i="1"/>
  <c r="BB49" i="1"/>
  <c r="BR49" i="1"/>
  <c r="BS49" i="1"/>
  <c r="BT49" i="1"/>
  <c r="A50" i="1"/>
  <c r="C50" i="1"/>
  <c r="G50" i="1"/>
  <c r="R50" i="1"/>
  <c r="R47" i="15" s="1"/>
  <c r="S50" i="1" a="1"/>
  <c r="S50" i="1" s="1"/>
  <c r="D47" i="15" s="1"/>
  <c r="T50" i="1" a="1"/>
  <c r="T50" i="1" s="1"/>
  <c r="E47" i="15" s="1"/>
  <c r="U50" i="1" a="1"/>
  <c r="U50" i="1" s="1"/>
  <c r="AI50" i="1"/>
  <c r="AJ50" i="1"/>
  <c r="AK50" i="1"/>
  <c r="K50" i="10" s="1"/>
  <c r="AL50" i="1"/>
  <c r="AM50" i="1"/>
  <c r="AN50" i="1"/>
  <c r="AO50" i="1"/>
  <c r="BE50" i="1" s="1" a="1"/>
  <c r="BE50" i="1" s="1"/>
  <c r="AP50" i="1"/>
  <c r="M50" i="10" s="1"/>
  <c r="AQ50" i="1"/>
  <c r="BB50" i="1"/>
  <c r="BR50" i="1"/>
  <c r="BS50" i="1"/>
  <c r="BT50" i="1"/>
  <c r="A51" i="1"/>
  <c r="C51" i="1"/>
  <c r="G51" i="1"/>
  <c r="R51" i="1"/>
  <c r="R48" i="15" s="1"/>
  <c r="S51" i="1" a="1"/>
  <c r="S51" i="1" s="1"/>
  <c r="D48" i="15" s="1"/>
  <c r="T51" i="1" a="1"/>
  <c r="T51" i="1" s="1"/>
  <c r="E48" i="15" s="1"/>
  <c r="U51" i="1" a="1"/>
  <c r="U51" i="1" s="1"/>
  <c r="AI51" i="1"/>
  <c r="AJ51" i="1"/>
  <c r="AK51" i="1"/>
  <c r="K51" i="10" s="1"/>
  <c r="AL51" i="1"/>
  <c r="AM51" i="1"/>
  <c r="AN51" i="1"/>
  <c r="AO51" i="1"/>
  <c r="BE51" i="1" s="1" a="1"/>
  <c r="BE51" i="1" s="1"/>
  <c r="AP51" i="1"/>
  <c r="M51" i="10" s="1"/>
  <c r="AQ51" i="1"/>
  <c r="BB51" i="1"/>
  <c r="BR51" i="1"/>
  <c r="BS51" i="1"/>
  <c r="BT51" i="1"/>
  <c r="A52" i="1"/>
  <c r="C52" i="1"/>
  <c r="G52" i="1"/>
  <c r="M52" i="1" a="1"/>
  <c r="M52" i="1" s="1"/>
  <c r="K49" i="15" s="1"/>
  <c r="N52" i="1" a="1"/>
  <c r="N52" i="1" s="1"/>
  <c r="L49" i="15" s="1"/>
  <c r="R52" i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52" i="10" s="1"/>
  <c r="AL52" i="1"/>
  <c r="AO52" i="1"/>
  <c r="BE52" i="1" s="1" a="1"/>
  <c r="BE52" i="1" s="1"/>
  <c r="AP52" i="1"/>
  <c r="M52" i="10" s="1"/>
  <c r="AQ52" i="1"/>
  <c r="BR52" i="1"/>
  <c r="BS52" i="1"/>
  <c r="BT52" i="1"/>
  <c r="A53" i="1"/>
  <c r="C53" i="1"/>
  <c r="G53" i="1"/>
  <c r="R53" i="1"/>
  <c r="R50" i="15" s="1"/>
  <c r="S53" i="1" a="1"/>
  <c r="S53" i="1" s="1"/>
  <c r="D50" i="15" s="1"/>
  <c r="T53" i="1" a="1"/>
  <c r="T53" i="1" s="1"/>
  <c r="E50" i="15" s="1"/>
  <c r="U53" i="1" a="1"/>
  <c r="U53" i="1" s="1"/>
  <c r="AI53" i="1"/>
  <c r="AJ53" i="1"/>
  <c r="AK53" i="1"/>
  <c r="K53" i="10" s="1"/>
  <c r="AL53" i="1"/>
  <c r="AM53" i="1"/>
  <c r="AN53" i="1"/>
  <c r="AO53" i="1"/>
  <c r="BE53" i="1" s="1" a="1"/>
  <c r="BE53" i="1" s="1"/>
  <c r="AP53" i="1"/>
  <c r="M53" i="10" s="1"/>
  <c r="AQ53" i="1"/>
  <c r="BB53" i="1"/>
  <c r="BR53" i="1"/>
  <c r="BS53" i="1"/>
  <c r="BT53" i="1"/>
  <c r="A54" i="1"/>
  <c r="C54" i="1"/>
  <c r="G54" i="1"/>
  <c r="R54" i="1"/>
  <c r="R51" i="15" s="1"/>
  <c r="S54" i="1" a="1"/>
  <c r="S54" i="1" s="1"/>
  <c r="D51" i="15" s="1"/>
  <c r="T54" i="1" a="1"/>
  <c r="T54" i="1" s="1"/>
  <c r="E51" i="15" s="1"/>
  <c r="U54" i="1" a="1"/>
  <c r="U54" i="1" s="1"/>
  <c r="AI54" i="1"/>
  <c r="AJ54" i="1"/>
  <c r="AK54" i="1"/>
  <c r="K54" i="10" s="1"/>
  <c r="AL54" i="1"/>
  <c r="AM54" i="1"/>
  <c r="AN54" i="1"/>
  <c r="AO54" i="1"/>
  <c r="BE54" i="1" s="1" a="1"/>
  <c r="BE54" i="1" s="1"/>
  <c r="AP54" i="1"/>
  <c r="M54" i="10" s="1"/>
  <c r="AQ54" i="1"/>
  <c r="BB54" i="1"/>
  <c r="BR54" i="1"/>
  <c r="BS54" i="1"/>
  <c r="BT54" i="1"/>
  <c r="A55" i="1"/>
  <c r="C55" i="1"/>
  <c r="G55" i="1"/>
  <c r="R55" i="1"/>
  <c r="R52" i="15" s="1"/>
  <c r="S55" i="1" a="1"/>
  <c r="S55" i="1" s="1"/>
  <c r="D52" i="15" s="1"/>
  <c r="T55" i="1" a="1"/>
  <c r="T55" i="1" s="1"/>
  <c r="E52" i="15" s="1"/>
  <c r="U55" i="1" a="1"/>
  <c r="U55" i="1" s="1"/>
  <c r="AI55" i="1"/>
  <c r="AJ55" i="1"/>
  <c r="AK55" i="1"/>
  <c r="K55" i="10" s="1"/>
  <c r="AL55" i="1"/>
  <c r="AM55" i="1"/>
  <c r="AN55" i="1"/>
  <c r="AO55" i="1"/>
  <c r="BE55" i="1" s="1" a="1"/>
  <c r="BE55" i="1" s="1"/>
  <c r="AP55" i="1"/>
  <c r="M55" i="10" s="1"/>
  <c r="AQ55" i="1"/>
  <c r="BB55" i="1"/>
  <c r="BR55" i="1"/>
  <c r="BS55" i="1"/>
  <c r="BT55" i="1"/>
  <c r="A56" i="1"/>
  <c r="C56" i="1"/>
  <c r="G56" i="1"/>
  <c r="R56" i="1"/>
  <c r="R53" i="15" s="1"/>
  <c r="S56" i="1" a="1"/>
  <c r="S56" i="1" s="1"/>
  <c r="D53" i="15" s="1"/>
  <c r="T56" i="1" a="1"/>
  <c r="T56" i="1" s="1"/>
  <c r="E53" i="15" s="1"/>
  <c r="U56" i="1" a="1"/>
  <c r="U56" i="1" s="1"/>
  <c r="AI56" i="1"/>
  <c r="AJ56" i="1"/>
  <c r="AK56" i="1"/>
  <c r="K56" i="10" s="1"/>
  <c r="AL56" i="1"/>
  <c r="AM56" i="1"/>
  <c r="AN56" i="1"/>
  <c r="AO56" i="1"/>
  <c r="BE56" i="1" s="1" a="1"/>
  <c r="BE56" i="1" s="1"/>
  <c r="AP56" i="1"/>
  <c r="M56" i="10" s="1"/>
  <c r="AQ56" i="1"/>
  <c r="BB56" i="1"/>
  <c r="BR56" i="1"/>
  <c r="BS56" i="1"/>
  <c r="BT56" i="1"/>
  <c r="A57" i="1"/>
  <c r="C57" i="1"/>
  <c r="G57" i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AJ57" i="1"/>
  <c r="AK57" i="1"/>
  <c r="K57" i="10" s="1"/>
  <c r="AL57" i="1"/>
  <c r="AM57" i="1"/>
  <c r="AN57" i="1"/>
  <c r="AO57" i="1"/>
  <c r="BE57" i="1" s="1" a="1"/>
  <c r="BE57" i="1" s="1"/>
  <c r="AP57" i="1"/>
  <c r="M57" i="10" s="1"/>
  <c r="AQ57" i="1"/>
  <c r="BB57" i="1"/>
  <c r="BR57" i="1"/>
  <c r="BS57" i="1"/>
  <c r="BT57" i="1"/>
  <c r="A58" i="1"/>
  <c r="C58" i="1"/>
  <c r="G58" i="1"/>
  <c r="M58" i="1" a="1"/>
  <c r="M58" i="1" s="1"/>
  <c r="K55" i="15" s="1"/>
  <c r="N58" i="1" a="1"/>
  <c r="N58" i="1" s="1"/>
  <c r="L55" i="15" s="1"/>
  <c r="R58" i="1"/>
  <c r="R55" i="15" s="1"/>
  <c r="S58" i="1" a="1"/>
  <c r="S58" i="1" s="1"/>
  <c r="D55" i="15" s="1"/>
  <c r="T58" i="1" a="1"/>
  <c r="T58" i="1" s="1"/>
  <c r="E55" i="15" s="1"/>
  <c r="U58" i="1" a="1"/>
  <c r="U58" i="1" s="1"/>
  <c r="AI58" i="1"/>
  <c r="BB58" i="1" s="1"/>
  <c r="AJ58" i="1"/>
  <c r="AK58" i="1"/>
  <c r="K58" i="10" s="1"/>
  <c r="AL58" i="1"/>
  <c r="AO58" i="1"/>
  <c r="BE58" i="1" s="1" a="1"/>
  <c r="BE58" i="1" s="1"/>
  <c r="AP58" i="1"/>
  <c r="M58" i="10" s="1"/>
  <c r="AQ58" i="1"/>
  <c r="BR58" i="1"/>
  <c r="BS58" i="1"/>
  <c r="BT58" i="1"/>
  <c r="A59" i="1"/>
  <c r="C59" i="1"/>
  <c r="G59" i="1"/>
  <c r="R59" i="1"/>
  <c r="R56" i="15" s="1"/>
  <c r="S59" i="1" a="1"/>
  <c r="S59" i="1" s="1"/>
  <c r="D56" i="15" s="1"/>
  <c r="T59" i="1" a="1"/>
  <c r="T59" i="1" s="1"/>
  <c r="E56" i="15" s="1"/>
  <c r="U59" i="1" a="1"/>
  <c r="U59" i="1" s="1"/>
  <c r="AI59" i="1"/>
  <c r="AJ59" i="1"/>
  <c r="AK59" i="1"/>
  <c r="K59" i="10" s="1"/>
  <c r="AL59" i="1"/>
  <c r="AM59" i="1"/>
  <c r="AN59" i="1"/>
  <c r="AO59" i="1"/>
  <c r="BE59" i="1" s="1" a="1"/>
  <c r="BE59" i="1" s="1"/>
  <c r="AP59" i="1"/>
  <c r="M59" i="10" s="1"/>
  <c r="AQ59" i="1"/>
  <c r="BB59" i="1"/>
  <c r="BR59" i="1"/>
  <c r="BS59" i="1"/>
  <c r="BT59" i="1"/>
  <c r="A60" i="1"/>
  <c r="C60" i="1"/>
  <c r="G60" i="1"/>
  <c r="R60" i="1"/>
  <c r="R57" i="15" s="1"/>
  <c r="S60" i="1" a="1"/>
  <c r="S60" i="1" s="1"/>
  <c r="D57" i="15" s="1"/>
  <c r="T60" i="1" a="1"/>
  <c r="T60" i="1" s="1"/>
  <c r="E57" i="15" s="1"/>
  <c r="U60" i="1" a="1"/>
  <c r="U60" i="1" s="1"/>
  <c r="AI60" i="1"/>
  <c r="AJ60" i="1"/>
  <c r="AK60" i="1"/>
  <c r="K60" i="10" s="1"/>
  <c r="AL60" i="1"/>
  <c r="AM60" i="1"/>
  <c r="AN60" i="1"/>
  <c r="AO60" i="1"/>
  <c r="BE60" i="1" s="1" a="1"/>
  <c r="BE60" i="1" s="1"/>
  <c r="AP60" i="1"/>
  <c r="M60" i="10" s="1"/>
  <c r="AQ60" i="1"/>
  <c r="BB60" i="1"/>
  <c r="BR60" i="1"/>
  <c r="BS60" i="1"/>
  <c r="BT60" i="1"/>
  <c r="A61" i="1"/>
  <c r="C61" i="1"/>
  <c r="G61" i="1"/>
  <c r="R61" i="1"/>
  <c r="R58" i="15" s="1"/>
  <c r="S61" i="1" a="1"/>
  <c r="S61" i="1" s="1"/>
  <c r="D58" i="15" s="1"/>
  <c r="T61" i="1" a="1"/>
  <c r="T61" i="1" s="1"/>
  <c r="E58" i="15" s="1"/>
  <c r="U61" i="1" a="1"/>
  <c r="U61" i="1" s="1"/>
  <c r="AI61" i="1"/>
  <c r="AJ61" i="1"/>
  <c r="AK61" i="1"/>
  <c r="K61" i="10" s="1"/>
  <c r="AL61" i="1"/>
  <c r="AM61" i="1"/>
  <c r="AN61" i="1"/>
  <c r="AO61" i="1"/>
  <c r="BE61" i="1" s="1" a="1"/>
  <c r="BE61" i="1" s="1"/>
  <c r="AP61" i="1"/>
  <c r="M61" i="10" s="1"/>
  <c r="AQ61" i="1"/>
  <c r="BB61" i="1"/>
  <c r="BR61" i="1"/>
  <c r="BS61" i="1"/>
  <c r="BT61" i="1"/>
  <c r="A62" i="1"/>
  <c r="C62" i="1"/>
  <c r="G62" i="1"/>
  <c r="R62" i="1"/>
  <c r="R59" i="15" s="1"/>
  <c r="S62" i="1" a="1"/>
  <c r="S62" i="1" s="1"/>
  <c r="D59" i="15" s="1"/>
  <c r="T62" i="1" a="1"/>
  <c r="T62" i="1" s="1"/>
  <c r="E59" i="15" s="1"/>
  <c r="U62" i="1" a="1"/>
  <c r="U62" i="1" s="1"/>
  <c r="AI62" i="1"/>
  <c r="BB62" i="1" s="1"/>
  <c r="AJ62" i="1"/>
  <c r="AK62" i="1"/>
  <c r="K62" i="10" s="1"/>
  <c r="AL62" i="1"/>
  <c r="AO62" i="1"/>
  <c r="BE62" i="1" s="1" a="1"/>
  <c r="BE62" i="1" s="1"/>
  <c r="AP62" i="1"/>
  <c r="M62" i="10" s="1"/>
  <c r="AQ62" i="1"/>
  <c r="BR62" i="1"/>
  <c r="BS62" i="1"/>
  <c r="BT62" i="1"/>
  <c r="A63" i="1"/>
  <c r="C63" i="1"/>
  <c r="G63" i="1"/>
  <c r="R63" i="1"/>
  <c r="R60" i="15" s="1"/>
  <c r="S63" i="1" a="1"/>
  <c r="S63" i="1" s="1"/>
  <c r="D60" i="15" s="1"/>
  <c r="T63" i="1" a="1"/>
  <c r="T63" i="1" s="1"/>
  <c r="E60" i="15" s="1"/>
  <c r="U63" i="1" a="1"/>
  <c r="U63" i="1" s="1"/>
  <c r="AI63" i="1"/>
  <c r="AJ63" i="1"/>
  <c r="AK63" i="1"/>
  <c r="K63" i="10" s="1"/>
  <c r="AL63" i="1"/>
  <c r="AM63" i="1"/>
  <c r="AN63" i="1"/>
  <c r="AO63" i="1"/>
  <c r="BE63" i="1" s="1" a="1"/>
  <c r="BE63" i="1" s="1"/>
  <c r="AP63" i="1"/>
  <c r="M63" i="10" s="1"/>
  <c r="AQ63" i="1"/>
  <c r="BB63" i="1"/>
  <c r="BR63" i="1"/>
  <c r="BS63" i="1"/>
  <c r="BT63" i="1"/>
  <c r="A64" i="1"/>
  <c r="C64" i="1"/>
  <c r="G64" i="1"/>
  <c r="R64" i="1"/>
  <c r="R61" i="15" s="1"/>
  <c r="S64" i="1" a="1"/>
  <c r="S64" i="1" s="1"/>
  <c r="D61" i="15" s="1"/>
  <c r="T64" i="1" a="1"/>
  <c r="T64" i="1" s="1"/>
  <c r="E61" i="15" s="1"/>
  <c r="U64" i="1" a="1"/>
  <c r="U64" i="1" s="1"/>
  <c r="AI64" i="1"/>
  <c r="AJ64" i="1"/>
  <c r="AK64" i="1"/>
  <c r="K64" i="10" s="1"/>
  <c r="AL64" i="1"/>
  <c r="AM64" i="1"/>
  <c r="AN64" i="1"/>
  <c r="AO64" i="1"/>
  <c r="BE64" i="1" s="1" a="1"/>
  <c r="BE64" i="1" s="1"/>
  <c r="AP64" i="1"/>
  <c r="M64" i="10" s="1"/>
  <c r="AQ64" i="1"/>
  <c r="BB64" i="1"/>
  <c r="BR64" i="1"/>
  <c r="BS64" i="1"/>
  <c r="BT64" i="1"/>
  <c r="A65" i="1"/>
  <c r="C65" i="1"/>
  <c r="G65" i="1"/>
  <c r="R65" i="1"/>
  <c r="R62" i="15" s="1"/>
  <c r="S65" i="1" a="1"/>
  <c r="S65" i="1" s="1"/>
  <c r="D62" i="15" s="1"/>
  <c r="T65" i="1" a="1"/>
  <c r="T65" i="1" s="1"/>
  <c r="E62" i="15" s="1"/>
  <c r="U65" i="1" a="1"/>
  <c r="U65" i="1" s="1"/>
  <c r="AI65" i="1"/>
  <c r="BB65" i="1" s="1"/>
  <c r="AJ65" i="1"/>
  <c r="AK65" i="1"/>
  <c r="K65" i="10" s="1"/>
  <c r="AL65" i="1"/>
  <c r="AO65" i="1"/>
  <c r="BE65" i="1" s="1" a="1"/>
  <c r="BE65" i="1" s="1"/>
  <c r="AP65" i="1"/>
  <c r="M65" i="10" s="1"/>
  <c r="AQ65" i="1"/>
  <c r="BR65" i="1"/>
  <c r="BS65" i="1"/>
  <c r="BT65" i="1"/>
  <c r="A66" i="1"/>
  <c r="C66" i="1"/>
  <c r="G66" i="1"/>
  <c r="M66" i="1" a="1"/>
  <c r="M66" i="1" s="1"/>
  <c r="K63" i="15" s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K66" i="10" s="1"/>
  <c r="AL66" i="1"/>
  <c r="AN66" i="1"/>
  <c r="AO66" i="1"/>
  <c r="AP66" i="1"/>
  <c r="M66" i="10" s="1"/>
  <c r="AQ66" i="1"/>
  <c r="BE66" i="1" a="1"/>
  <c r="BE66" i="1" s="1"/>
  <c r="BR66" i="1"/>
  <c r="BS66" i="1"/>
  <c r="BT66" i="1"/>
  <c r="A67" i="1"/>
  <c r="C67" i="1"/>
  <c r="G67" i="1"/>
  <c r="M67" i="1" a="1"/>
  <c r="M67" i="1" s="1"/>
  <c r="K64" i="15" s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K67" i="10" s="1"/>
  <c r="AL67" i="1"/>
  <c r="AN67" i="1"/>
  <c r="AO67" i="1"/>
  <c r="AP67" i="1"/>
  <c r="M67" i="10" s="1"/>
  <c r="AQ67" i="1"/>
  <c r="BR67" i="1"/>
  <c r="BS67" i="1"/>
  <c r="BT67" i="1"/>
  <c r="A68" i="1"/>
  <c r="C68" i="1"/>
  <c r="G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J68" i="1"/>
  <c r="AK68" i="1"/>
  <c r="K68" i="10" s="1"/>
  <c r="AL68" i="1"/>
  <c r="AO68" i="1"/>
  <c r="BE68" i="1" s="1" a="1"/>
  <c r="BE68" i="1" s="1"/>
  <c r="AP68" i="1"/>
  <c r="M68" i="10" s="1"/>
  <c r="AQ68" i="1"/>
  <c r="BB68" i="1"/>
  <c r="BR68" i="1"/>
  <c r="BS68" i="1"/>
  <c r="BT68" i="1"/>
  <c r="A69" i="1"/>
  <c r="C69" i="1"/>
  <c r="G69" i="1"/>
  <c r="AM69" i="1"/>
  <c r="R69" i="1"/>
  <c r="R66" i="15" s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69" i="10" s="1"/>
  <c r="AL69" i="1"/>
  <c r="AO69" i="1"/>
  <c r="AP69" i="1"/>
  <c r="M69" i="10" s="1"/>
  <c r="AQ69" i="1"/>
  <c r="BE69" i="1" a="1"/>
  <c r="BE69" i="1" s="1"/>
  <c r="BR69" i="1"/>
  <c r="BS69" i="1"/>
  <c r="BT69" i="1"/>
  <c r="A70" i="1"/>
  <c r="C70" i="1"/>
  <c r="G70" i="1"/>
  <c r="R70" i="1"/>
  <c r="R67" i="15" s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70" i="10" s="1"/>
  <c r="AL70" i="1"/>
  <c r="AM70" i="1"/>
  <c r="AN70" i="1"/>
  <c r="AO70" i="1"/>
  <c r="AP70" i="1"/>
  <c r="M70" i="10" s="1"/>
  <c r="AQ70" i="1"/>
  <c r="BE70" i="1" a="1"/>
  <c r="BE70" i="1" s="1"/>
  <c r="BR70" i="1"/>
  <c r="BS70" i="1"/>
  <c r="BT70" i="1"/>
  <c r="A71" i="1"/>
  <c r="C71" i="1"/>
  <c r="G71" i="1"/>
  <c r="R71" i="1"/>
  <c r="R68" i="15" s="1"/>
  <c r="S71" i="1" a="1"/>
  <c r="S71" i="1" s="1"/>
  <c r="D68" i="15" s="1"/>
  <c r="T71" i="1" a="1"/>
  <c r="T71" i="1" s="1"/>
  <c r="E68" i="15" s="1"/>
  <c r="U71" i="1" a="1"/>
  <c r="U71" i="1" s="1"/>
  <c r="AI71" i="1"/>
  <c r="BB71" i="1" s="1"/>
  <c r="AJ71" i="1"/>
  <c r="AK71" i="1"/>
  <c r="K71" i="10" s="1"/>
  <c r="AL71" i="1"/>
  <c r="AM71" i="1"/>
  <c r="AN71" i="1"/>
  <c r="AO71" i="1"/>
  <c r="AP71" i="1"/>
  <c r="M71" i="10" s="1"/>
  <c r="AQ71" i="1"/>
  <c r="BR71" i="1"/>
  <c r="BS71" i="1"/>
  <c r="BT71" i="1"/>
  <c r="A72" i="1"/>
  <c r="C72" i="1"/>
  <c r="G72" i="1"/>
  <c r="M72" i="1" a="1"/>
  <c r="M72" i="1" s="1"/>
  <c r="K69" i="15" s="1"/>
  <c r="N72" i="1" a="1"/>
  <c r="N72" i="1" s="1"/>
  <c r="L69" i="15" s="1"/>
  <c r="R72" i="1"/>
  <c r="R69" i="15" s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72" i="10" s="1"/>
  <c r="AL72" i="1"/>
  <c r="AO72" i="1"/>
  <c r="AP72" i="1"/>
  <c r="M72" i="10" s="1"/>
  <c r="AQ72" i="1"/>
  <c r="BR72" i="1"/>
  <c r="BS72" i="1"/>
  <c r="BT72" i="1"/>
  <c r="A73" i="1"/>
  <c r="C73" i="1"/>
  <c r="G73" i="1"/>
  <c r="R73" i="1"/>
  <c r="R70" i="15" s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73" i="10" s="1"/>
  <c r="AL73" i="1"/>
  <c r="AN73" i="1"/>
  <c r="AO73" i="1"/>
  <c r="AP73" i="1"/>
  <c r="M73" i="10" s="1"/>
  <c r="AQ73" i="1"/>
  <c r="BE73" i="1" a="1"/>
  <c r="BE73" i="1" s="1"/>
  <c r="BR73" i="1"/>
  <c r="BS73" i="1"/>
  <c r="BT73" i="1"/>
  <c r="A74" i="1"/>
  <c r="C74" i="1"/>
  <c r="G74" i="1"/>
  <c r="R74" i="1"/>
  <c r="R71" i="15" s="1"/>
  <c r="S74" i="1" a="1"/>
  <c r="S74" i="1" s="1"/>
  <c r="D71" i="15" s="1"/>
  <c r="T74" i="1" a="1"/>
  <c r="T74" i="1" s="1"/>
  <c r="E71" i="15" s="1"/>
  <c r="U74" i="1" a="1"/>
  <c r="U74" i="1" s="1"/>
  <c r="AI74" i="1"/>
  <c r="BB74" i="1" s="1"/>
  <c r="AJ74" i="1"/>
  <c r="AK74" i="1"/>
  <c r="K74" i="10" s="1"/>
  <c r="AL74" i="1"/>
  <c r="AO74" i="1"/>
  <c r="M74" i="10"/>
  <c r="AQ74" i="1"/>
  <c r="BR74" i="1"/>
  <c r="BS74" i="1"/>
  <c r="BT74" i="1"/>
  <c r="A75" i="1"/>
  <c r="C75" i="1"/>
  <c r="G75" i="1"/>
  <c r="R75" i="1"/>
  <c r="R72" i="15" s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75" i="10" s="1"/>
  <c r="AL75" i="1"/>
  <c r="AO75" i="1"/>
  <c r="AP75" i="1"/>
  <c r="M75" i="10" s="1"/>
  <c r="AQ75" i="1"/>
  <c r="BR75" i="1"/>
  <c r="BS75" i="1"/>
  <c r="BT75" i="1"/>
  <c r="A76" i="1"/>
  <c r="C76" i="1"/>
  <c r="G76" i="1"/>
  <c r="M76" i="1" a="1"/>
  <c r="M76" i="1" s="1"/>
  <c r="K73" i="15" s="1"/>
  <c r="N76" i="1" a="1"/>
  <c r="N76" i="1" s="1"/>
  <c r="L73" i="15" s="1"/>
  <c r="R76" i="1"/>
  <c r="R73" i="15" s="1"/>
  <c r="S76" i="1" a="1"/>
  <c r="S76" i="1" s="1"/>
  <c r="D73" i="15" s="1"/>
  <c r="T76" i="1" a="1"/>
  <c r="T76" i="1" s="1"/>
  <c r="E73" i="15" s="1"/>
  <c r="U76" i="1" a="1"/>
  <c r="U76" i="1" s="1"/>
  <c r="AI76" i="1"/>
  <c r="BB76" i="1" s="1"/>
  <c r="AJ76" i="1"/>
  <c r="AK76" i="1"/>
  <c r="K76" i="10" s="1"/>
  <c r="AL76" i="1"/>
  <c r="AO76" i="1"/>
  <c r="AP76" i="1"/>
  <c r="M76" i="10" s="1"/>
  <c r="AQ76" i="1"/>
  <c r="BE76" i="1" a="1"/>
  <c r="BE76" i="1" s="1"/>
  <c r="BR76" i="1"/>
  <c r="BS76" i="1"/>
  <c r="BT76" i="1"/>
  <c r="A77" i="1"/>
  <c r="C77" i="1"/>
  <c r="G77" i="1"/>
  <c r="M77" i="1" a="1"/>
  <c r="M77" i="1" s="1"/>
  <c r="K74" i="15" s="1"/>
  <c r="N77" i="1" a="1"/>
  <c r="N77" i="1" s="1"/>
  <c r="L74" i="15" s="1"/>
  <c r="R77" i="1"/>
  <c r="S77" i="1" a="1"/>
  <c r="S77" i="1" s="1"/>
  <c r="D74" i="15" s="1"/>
  <c r="T77" i="1" a="1"/>
  <c r="T77" i="1" s="1"/>
  <c r="E74" i="15" s="1"/>
  <c r="U77" i="1" a="1"/>
  <c r="U77" i="1" s="1"/>
  <c r="AI77" i="1"/>
  <c r="BB77" i="1" s="1"/>
  <c r="AJ77" i="1"/>
  <c r="AK77" i="1"/>
  <c r="K77" i="10" s="1"/>
  <c r="AL77" i="1"/>
  <c r="AO77" i="1"/>
  <c r="AP77" i="1"/>
  <c r="M77" i="10" s="1"/>
  <c r="AQ77" i="1"/>
  <c r="BR77" i="1"/>
  <c r="BS77" i="1"/>
  <c r="BT77" i="1"/>
  <c r="A78" i="1"/>
  <c r="C78" i="1"/>
  <c r="G78" i="1"/>
  <c r="R78" i="1"/>
  <c r="R75" i="15" s="1"/>
  <c r="S78" i="1" a="1"/>
  <c r="S78" i="1" s="1"/>
  <c r="D75" i="15" s="1"/>
  <c r="T78" i="1" a="1"/>
  <c r="T78" i="1" s="1"/>
  <c r="E75" i="15" s="1"/>
  <c r="U78" i="1" a="1"/>
  <c r="U78" i="1" s="1"/>
  <c r="AI78" i="1"/>
  <c r="BB78" i="1" s="1"/>
  <c r="AJ78" i="1"/>
  <c r="AK78" i="1"/>
  <c r="K78" i="10" s="1"/>
  <c r="AL78" i="1"/>
  <c r="AO78" i="1"/>
  <c r="AP78" i="1"/>
  <c r="M78" i="10" s="1"/>
  <c r="AQ78" i="1"/>
  <c r="BR78" i="1"/>
  <c r="BS78" i="1"/>
  <c r="BT78" i="1"/>
  <c r="A79" i="1"/>
  <c r="C79" i="1"/>
  <c r="G79" i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79" i="10" s="1"/>
  <c r="AL79" i="1"/>
  <c r="AO79" i="1"/>
  <c r="AP79" i="1"/>
  <c r="M79" i="10" s="1"/>
  <c r="AQ79" i="1"/>
  <c r="BR79" i="1"/>
  <c r="BS79" i="1"/>
  <c r="BT79" i="1"/>
  <c r="A80" i="1"/>
  <c r="C80" i="1"/>
  <c r="G80" i="1"/>
  <c r="R80" i="1"/>
  <c r="R77" i="15" s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80" i="10" s="1"/>
  <c r="AL80" i="1"/>
  <c r="AO80" i="1"/>
  <c r="AP80" i="1"/>
  <c r="M80" i="10" s="1"/>
  <c r="AQ80" i="1"/>
  <c r="BR80" i="1"/>
  <c r="BS80" i="1"/>
  <c r="BT80" i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81" i="10" s="1"/>
  <c r="AL81" i="1"/>
  <c r="AO81" i="1"/>
  <c r="AP81" i="1"/>
  <c r="M81" i="10" s="1"/>
  <c r="AQ81" i="1"/>
  <c r="BR81" i="1"/>
  <c r="BS81" i="1"/>
  <c r="BT81" i="1"/>
  <c r="A82" i="1"/>
  <c r="C82" i="1"/>
  <c r="G82" i="1"/>
  <c r="R82" i="1"/>
  <c r="R79" i="15" s="1"/>
  <c r="S82" i="1" a="1"/>
  <c r="S82" i="1" s="1"/>
  <c r="D79" i="15" s="1"/>
  <c r="T82" i="1" a="1"/>
  <c r="T82" i="1" s="1"/>
  <c r="E79" i="15" s="1"/>
  <c r="U82" i="1" a="1"/>
  <c r="U82" i="1" s="1"/>
  <c r="AI82" i="1"/>
  <c r="BB82" i="1" s="1"/>
  <c r="AJ82" i="1"/>
  <c r="AK82" i="1"/>
  <c r="K82" i="10" s="1"/>
  <c r="AL82" i="1"/>
  <c r="AO82" i="1"/>
  <c r="AP82" i="1"/>
  <c r="M82" i="10" s="1"/>
  <c r="AQ82" i="1"/>
  <c r="BR82" i="1"/>
  <c r="BS82" i="1"/>
  <c r="BT82" i="1"/>
  <c r="A83" i="1"/>
  <c r="C83" i="1"/>
  <c r="G83" i="1"/>
  <c r="M83" i="1" a="1"/>
  <c r="M83" i="1" s="1"/>
  <c r="K80" i="15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83" i="10" s="1"/>
  <c r="AL83" i="1"/>
  <c r="AO83" i="1"/>
  <c r="AP83" i="1"/>
  <c r="M83" i="10" s="1"/>
  <c r="AQ83" i="1"/>
  <c r="BR83" i="1"/>
  <c r="BS83" i="1"/>
  <c r="BT83" i="1"/>
  <c r="A84" i="1"/>
  <c r="C84" i="1"/>
  <c r="G84" i="1"/>
  <c r="M84" i="1" a="1"/>
  <c r="M84" i="1" s="1"/>
  <c r="K81" i="15" s="1"/>
  <c r="N84" i="1" a="1"/>
  <c r="N84" i="1" s="1"/>
  <c r="L81" i="15" s="1"/>
  <c r="R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84" i="10" s="1"/>
  <c r="AL84" i="1"/>
  <c r="AO84" i="1"/>
  <c r="AP84" i="1"/>
  <c r="M84" i="10" s="1"/>
  <c r="AQ84" i="1"/>
  <c r="BR84" i="1"/>
  <c r="BS84" i="1"/>
  <c r="BT84" i="1"/>
  <c r="A85" i="1"/>
  <c r="C85" i="1"/>
  <c r="G85" i="1"/>
  <c r="R85" i="1"/>
  <c r="R82" i="15" s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85" i="10" s="1"/>
  <c r="AL85" i="1"/>
  <c r="AO85" i="1"/>
  <c r="AP85" i="1"/>
  <c r="M85" i="10" s="1"/>
  <c r="AQ85" i="1"/>
  <c r="BR85" i="1"/>
  <c r="BS85" i="1"/>
  <c r="BT85" i="1"/>
  <c r="A86" i="1"/>
  <c r="C86" i="1"/>
  <c r="G86" i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K86" i="10" s="1"/>
  <c r="AL86" i="1"/>
  <c r="AO86" i="1"/>
  <c r="AP86" i="1"/>
  <c r="M86" i="10" s="1"/>
  <c r="AQ86" i="1"/>
  <c r="BR86" i="1"/>
  <c r="BS86" i="1"/>
  <c r="BT86" i="1"/>
  <c r="A87" i="1"/>
  <c r="C87" i="1"/>
  <c r="G87" i="1"/>
  <c r="R87" i="1"/>
  <c r="R84" i="15" s="1"/>
  <c r="S87" i="1" a="1"/>
  <c r="S87" i="1" s="1"/>
  <c r="D84" i="15" s="1"/>
  <c r="T87" i="1" a="1"/>
  <c r="T87" i="1" s="1"/>
  <c r="E84" i="15" s="1"/>
  <c r="U87" i="1" a="1"/>
  <c r="U87" i="1" s="1"/>
  <c r="AI87" i="1"/>
  <c r="BB87" i="1" s="1"/>
  <c r="AJ87" i="1"/>
  <c r="AK87" i="1"/>
  <c r="K87" i="10" s="1"/>
  <c r="AL87" i="1"/>
  <c r="AN87" i="1"/>
  <c r="AO87" i="1"/>
  <c r="AP87" i="1"/>
  <c r="M87" i="10" s="1"/>
  <c r="AQ87" i="1"/>
  <c r="BR87" i="1"/>
  <c r="BS87" i="1"/>
  <c r="BT87" i="1"/>
  <c r="A88" i="1"/>
  <c r="C88" i="1"/>
  <c r="G88" i="1"/>
  <c r="M88" i="1" a="1"/>
  <c r="M88" i="1" s="1"/>
  <c r="K85" i="15" s="1"/>
  <c r="R88" i="1"/>
  <c r="R85" i="15" s="1"/>
  <c r="S88" i="1" a="1"/>
  <c r="S88" i="1" s="1"/>
  <c r="D85" i="15" s="1"/>
  <c r="T88" i="1" a="1"/>
  <c r="T88" i="1" s="1"/>
  <c r="E85" i="15" s="1"/>
  <c r="U88" i="1" a="1"/>
  <c r="U88" i="1" s="1"/>
  <c r="AI88" i="1"/>
  <c r="BB88" i="1" s="1"/>
  <c r="AJ88" i="1"/>
  <c r="AK88" i="1"/>
  <c r="K88" i="10" s="1"/>
  <c r="AL88" i="1"/>
  <c r="AO88" i="1"/>
  <c r="AP88" i="1"/>
  <c r="M88" i="10" s="1"/>
  <c r="AQ88" i="1"/>
  <c r="BR88" i="1"/>
  <c r="BS88" i="1"/>
  <c r="BT88" i="1"/>
  <c r="A89" i="1"/>
  <c r="C89" i="1"/>
  <c r="G89" i="1"/>
  <c r="M89" i="1" a="1"/>
  <c r="M89" i="1" s="1"/>
  <c r="K86" i="15" s="1"/>
  <c r="N89" i="1" a="1"/>
  <c r="N89" i="1" s="1"/>
  <c r="L86" i="15" s="1"/>
  <c r="R89" i="1"/>
  <c r="S89" i="1" a="1"/>
  <c r="S89" i="1" s="1"/>
  <c r="D86" i="15" s="1"/>
  <c r="T89" i="1" a="1"/>
  <c r="T89" i="1" s="1"/>
  <c r="E86" i="15" s="1"/>
  <c r="U89" i="1" a="1"/>
  <c r="U89" i="1" s="1"/>
  <c r="AI89" i="1"/>
  <c r="BB89" i="1" s="1"/>
  <c r="AJ89" i="1"/>
  <c r="AK89" i="1"/>
  <c r="K89" i="10" s="1"/>
  <c r="AL89" i="1"/>
  <c r="AO89" i="1"/>
  <c r="AP89" i="1"/>
  <c r="M89" i="10" s="1"/>
  <c r="AQ89" i="1"/>
  <c r="BR89" i="1"/>
  <c r="BS89" i="1"/>
  <c r="BT89" i="1"/>
  <c r="A90" i="1"/>
  <c r="C90" i="1"/>
  <c r="G90" i="1"/>
  <c r="R90" i="1"/>
  <c r="R87" i="15" s="1"/>
  <c r="S90" i="1" a="1"/>
  <c r="S90" i="1" s="1"/>
  <c r="D87" i="15" s="1"/>
  <c r="T90" i="1" a="1"/>
  <c r="T90" i="1" s="1"/>
  <c r="E87" i="15" s="1"/>
  <c r="U90" i="1" a="1"/>
  <c r="U90" i="1" s="1"/>
  <c r="AI90" i="1"/>
  <c r="BB90" i="1" s="1"/>
  <c r="AJ90" i="1"/>
  <c r="AK90" i="1"/>
  <c r="K90" i="10" s="1"/>
  <c r="AL90" i="1"/>
  <c r="AO90" i="1"/>
  <c r="AP90" i="1"/>
  <c r="M90" i="10" s="1"/>
  <c r="AQ90" i="1"/>
  <c r="BR90" i="1"/>
  <c r="BS90" i="1"/>
  <c r="BT90" i="1"/>
  <c r="A91" i="1"/>
  <c r="C91" i="1"/>
  <c r="G91" i="1"/>
  <c r="R91" i="1"/>
  <c r="R88" i="15" s="1"/>
  <c r="S91" i="1" a="1"/>
  <c r="S91" i="1" s="1"/>
  <c r="D88" i="15" s="1"/>
  <c r="T91" i="1" a="1"/>
  <c r="T91" i="1" s="1"/>
  <c r="E88" i="15" s="1"/>
  <c r="U91" i="1" a="1"/>
  <c r="U91" i="1" s="1"/>
  <c r="AI91" i="1"/>
  <c r="BB91" i="1" s="1"/>
  <c r="AJ91" i="1"/>
  <c r="AK91" i="1"/>
  <c r="K91" i="10" s="1"/>
  <c r="AL91" i="1"/>
  <c r="AO91" i="1"/>
  <c r="AP91" i="1"/>
  <c r="M91" i="10" s="1"/>
  <c r="AQ91" i="1"/>
  <c r="BR91" i="1"/>
  <c r="BS91" i="1"/>
  <c r="BT91" i="1"/>
  <c r="A92" i="1"/>
  <c r="C92" i="1"/>
  <c r="G92" i="1"/>
  <c r="R92" i="1"/>
  <c r="R89" i="15" s="1"/>
  <c r="S92" i="1" a="1"/>
  <c r="S92" i="1" s="1"/>
  <c r="D89" i="15" s="1"/>
  <c r="T92" i="1" a="1"/>
  <c r="T92" i="1" s="1"/>
  <c r="E89" i="15" s="1"/>
  <c r="U92" i="1" a="1"/>
  <c r="U92" i="1" s="1"/>
  <c r="AI92" i="1"/>
  <c r="BB92" i="1" s="1"/>
  <c r="AJ92" i="1"/>
  <c r="AK92" i="1"/>
  <c r="K92" i="10" s="1"/>
  <c r="AO92" i="1"/>
  <c r="AP92" i="1"/>
  <c r="M92" i="10" s="1"/>
  <c r="AQ92" i="1"/>
  <c r="BR92" i="1"/>
  <c r="BS92" i="1"/>
  <c r="BT92" i="1"/>
  <c r="A93" i="1"/>
  <c r="C93" i="1"/>
  <c r="G93" i="1"/>
  <c r="M93" i="1" a="1"/>
  <c r="M93" i="1" s="1"/>
  <c r="K90" i="15" s="1"/>
  <c r="N93" i="1" a="1"/>
  <c r="N93" i="1" s="1"/>
  <c r="L90" i="15" s="1"/>
  <c r="R93" i="1"/>
  <c r="R90" i="15" s="1"/>
  <c r="S93" i="1" a="1"/>
  <c r="S93" i="1" s="1"/>
  <c r="D90" i="15" s="1"/>
  <c r="T93" i="1" a="1"/>
  <c r="T93" i="1" s="1"/>
  <c r="E90" i="15" s="1"/>
  <c r="U93" i="1" a="1"/>
  <c r="U93" i="1" s="1"/>
  <c r="AI93" i="1"/>
  <c r="BB93" i="1" s="1"/>
  <c r="AJ93" i="1"/>
  <c r="AK93" i="1"/>
  <c r="K93" i="10" s="1"/>
  <c r="AL93" i="1"/>
  <c r="AO93" i="1"/>
  <c r="AP93" i="1"/>
  <c r="M93" i="10" s="1"/>
  <c r="AQ93" i="1"/>
  <c r="BR93" i="1"/>
  <c r="BS93" i="1"/>
  <c r="BT93" i="1"/>
  <c r="A94" i="1"/>
  <c r="C94" i="1"/>
  <c r="G94" i="1"/>
  <c r="R94" i="1"/>
  <c r="R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94" i="10" s="1"/>
  <c r="AL94" i="1"/>
  <c r="AO94" i="1"/>
  <c r="AP94" i="1"/>
  <c r="M94" i="10" s="1"/>
  <c r="AQ94" i="1"/>
  <c r="BR94" i="1"/>
  <c r="BS94" i="1"/>
  <c r="BT94" i="1"/>
  <c r="A95" i="1"/>
  <c r="C95" i="1"/>
  <c r="G95" i="1"/>
  <c r="R95" i="1"/>
  <c r="R92" i="15" s="1"/>
  <c r="S95" i="1" a="1"/>
  <c r="S95" i="1" s="1"/>
  <c r="D92" i="15" s="1"/>
  <c r="T95" i="1" a="1"/>
  <c r="T95" i="1" s="1"/>
  <c r="E92" i="15" s="1"/>
  <c r="U95" i="1" a="1"/>
  <c r="U95" i="1" s="1"/>
  <c r="AI95" i="1"/>
  <c r="BB95" i="1" s="1"/>
  <c r="AJ95" i="1"/>
  <c r="AK95" i="1"/>
  <c r="K95" i="10" s="1"/>
  <c r="AL95" i="1"/>
  <c r="AO95" i="1"/>
  <c r="AP95" i="1"/>
  <c r="M95" i="10" s="1"/>
  <c r="AQ95" i="1"/>
  <c r="BR95" i="1"/>
  <c r="BS95" i="1"/>
  <c r="BT95" i="1"/>
  <c r="A96" i="1"/>
  <c r="C96" i="1"/>
  <c r="G96" i="1"/>
  <c r="M96" i="1" a="1"/>
  <c r="M96" i="1" s="1"/>
  <c r="K93" i="15" s="1"/>
  <c r="N96" i="1" a="1"/>
  <c r="N96" i="1" s="1"/>
  <c r="L93" i="15" s="1"/>
  <c r="R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96" i="10" s="1"/>
  <c r="AL96" i="1"/>
  <c r="AO96" i="1"/>
  <c r="AP96" i="1"/>
  <c r="M96" i="10" s="1"/>
  <c r="AQ96" i="1"/>
  <c r="BR96" i="1"/>
  <c r="BS96" i="1"/>
  <c r="BT96" i="1"/>
  <c r="A97" i="1"/>
  <c r="C97" i="1"/>
  <c r="G97" i="1"/>
  <c r="M97" i="1" a="1"/>
  <c r="M97" i="1" s="1"/>
  <c r="K94" i="15" s="1"/>
  <c r="N97" i="1" a="1"/>
  <c r="N97" i="1" s="1"/>
  <c r="L94" i="15" s="1"/>
  <c r="R97" i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97" i="10" s="1"/>
  <c r="AL97" i="1"/>
  <c r="AO97" i="1"/>
  <c r="AP97" i="1"/>
  <c r="M97" i="10" s="1"/>
  <c r="AQ97" i="1"/>
  <c r="BR97" i="1"/>
  <c r="BS97" i="1"/>
  <c r="BT97" i="1"/>
  <c r="A98" i="1"/>
  <c r="C98" i="1"/>
  <c r="G98" i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98" i="10" s="1"/>
  <c r="AL98" i="1"/>
  <c r="AO98" i="1"/>
  <c r="AP98" i="1"/>
  <c r="M98" i="10" s="1"/>
  <c r="AQ98" i="1"/>
  <c r="BR98" i="1"/>
  <c r="BS98" i="1"/>
  <c r="BT98" i="1"/>
  <c r="A99" i="1"/>
  <c r="C99" i="1"/>
  <c r="G99" i="1"/>
  <c r="M99" i="1" a="1"/>
  <c r="M99" i="1" s="1"/>
  <c r="K96" i="15" s="1"/>
  <c r="N99" i="1" a="1"/>
  <c r="N99" i="1" s="1"/>
  <c r="L96" i="15" s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99" i="10" s="1"/>
  <c r="AL99" i="1"/>
  <c r="AO99" i="1"/>
  <c r="AP99" i="1"/>
  <c r="M99" i="10" s="1"/>
  <c r="AQ99" i="1"/>
  <c r="BR99" i="1"/>
  <c r="BS99" i="1"/>
  <c r="BT99" i="1"/>
  <c r="A100" i="1"/>
  <c r="C100" i="1"/>
  <c r="G100" i="1"/>
  <c r="R100" i="1"/>
  <c r="R97" i="15" s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K100" i="10" s="1"/>
  <c r="AL100" i="1"/>
  <c r="AO100" i="1"/>
  <c r="AP100" i="1"/>
  <c r="M100" i="10" s="1"/>
  <c r="AQ100" i="1"/>
  <c r="BR100" i="1"/>
  <c r="BS100" i="1"/>
  <c r="BT100" i="1"/>
  <c r="A101" i="1"/>
  <c r="C101" i="1"/>
  <c r="G101" i="1"/>
  <c r="R101" i="1"/>
  <c r="R98" i="15" s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101" i="10" s="1"/>
  <c r="AL101" i="1"/>
  <c r="M101" i="10"/>
  <c r="BR101" i="1"/>
  <c r="BS101" i="1"/>
  <c r="BT101" i="1"/>
  <c r="A102" i="1"/>
  <c r="C102" i="1"/>
  <c r="G102" i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BB102" i="1"/>
  <c r="AJ102" i="1"/>
  <c r="AK102" i="1"/>
  <c r="K102" i="10" s="1"/>
  <c r="AL102" i="1"/>
  <c r="AO102" i="1"/>
  <c r="M102" i="10"/>
  <c r="BR102" i="1"/>
  <c r="BS102" i="1"/>
  <c r="BT102" i="1"/>
  <c r="A103" i="1"/>
  <c r="C103" i="1"/>
  <c r="G103" i="1"/>
  <c r="M103" i="1" a="1"/>
  <c r="M103" i="1" s="1"/>
  <c r="K100" i="15" s="1"/>
  <c r="N103" i="1" a="1"/>
  <c r="N103" i="1" s="1"/>
  <c r="L100" i="15" s="1"/>
  <c r="R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103" i="10" s="1"/>
  <c r="AL103" i="1"/>
  <c r="AO103" i="1"/>
  <c r="AP103" i="1"/>
  <c r="M103" i="10" s="1"/>
  <c r="AQ103" i="1"/>
  <c r="BR103" i="1"/>
  <c r="BS103" i="1"/>
  <c r="BT103" i="1"/>
  <c r="A104" i="1"/>
  <c r="C104" i="1"/>
  <c r="G104" i="1"/>
  <c r="M104" i="1" a="1"/>
  <c r="M104" i="1" s="1"/>
  <c r="K101" i="15" s="1"/>
  <c r="N104" i="1" a="1"/>
  <c r="N104" i="1" s="1"/>
  <c r="L101" i="15" s="1"/>
  <c r="R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104" i="10" s="1"/>
  <c r="AL104" i="1"/>
  <c r="AO104" i="1"/>
  <c r="AP104" i="1"/>
  <c r="M104" i="10" s="1"/>
  <c r="AQ104" i="1"/>
  <c r="BR104" i="1"/>
  <c r="BS104" i="1"/>
  <c r="BT104" i="1"/>
  <c r="A105" i="1"/>
  <c r="C105" i="1"/>
  <c r="G105" i="1"/>
  <c r="R105" i="1"/>
  <c r="R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105" i="10" s="1"/>
  <c r="AL105" i="1"/>
  <c r="AO105" i="1"/>
  <c r="AP105" i="1"/>
  <c r="M105" i="10" s="1"/>
  <c r="AQ105" i="1"/>
  <c r="BR105" i="1"/>
  <c r="BS105" i="1"/>
  <c r="BT105" i="1"/>
  <c r="A106" i="1"/>
  <c r="C106" i="1"/>
  <c r="G106" i="1"/>
  <c r="R106" i="1"/>
  <c r="R103" i="15" s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106" i="10" s="1"/>
  <c r="AL106" i="1"/>
  <c r="AO106" i="1"/>
  <c r="AP106" i="1"/>
  <c r="M106" i="10" s="1"/>
  <c r="AQ106" i="1"/>
  <c r="BR106" i="1"/>
  <c r="BS106" i="1"/>
  <c r="BT106" i="1"/>
  <c r="A107" i="1"/>
  <c r="C107" i="1"/>
  <c r="G107" i="1"/>
  <c r="R107" i="1"/>
  <c r="R104" i="15" s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107" i="10" s="1"/>
  <c r="AL107" i="1"/>
  <c r="AO107" i="1"/>
  <c r="AP107" i="1"/>
  <c r="M107" i="10" s="1"/>
  <c r="AQ107" i="1"/>
  <c r="BR107" i="1"/>
  <c r="BS107" i="1"/>
  <c r="BT107" i="1"/>
  <c r="A108" i="1"/>
  <c r="C108" i="1"/>
  <c r="G108" i="1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108" i="10" s="1"/>
  <c r="AL108" i="1"/>
  <c r="AO108" i="1"/>
  <c r="AP108" i="1"/>
  <c r="M108" i="10" s="1"/>
  <c r="AQ108" i="1"/>
  <c r="BR108" i="1"/>
  <c r="BS108" i="1"/>
  <c r="BT108" i="1"/>
  <c r="A109" i="1"/>
  <c r="C109" i="1"/>
  <c r="G109" i="1"/>
  <c r="R109" i="1"/>
  <c r="R106" i="15" s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109" i="10" s="1"/>
  <c r="AL109" i="1"/>
  <c r="AO109" i="1"/>
  <c r="AP109" i="1"/>
  <c r="M109" i="10" s="1"/>
  <c r="AQ109" i="1"/>
  <c r="BR109" i="1"/>
  <c r="BS109" i="1"/>
  <c r="BT109" i="1"/>
  <c r="A110" i="1"/>
  <c r="C110" i="1"/>
  <c r="G110" i="1"/>
  <c r="M110" i="1" a="1"/>
  <c r="M110" i="1" s="1"/>
  <c r="K107" i="15" s="1"/>
  <c r="N110" i="1" a="1"/>
  <c r="N110" i="1" s="1"/>
  <c r="L107" i="15" s="1"/>
  <c r="R110" i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110" i="10" s="1"/>
  <c r="AL110" i="1"/>
  <c r="AO110" i="1"/>
  <c r="AP110" i="1"/>
  <c r="M110" i="10" s="1"/>
  <c r="AQ110" i="1"/>
  <c r="BR110" i="1"/>
  <c r="BS110" i="1"/>
  <c r="BT110" i="1"/>
  <c r="A111" i="1"/>
  <c r="C111" i="1"/>
  <c r="G111" i="1"/>
  <c r="R111" i="1"/>
  <c r="R108" i="15" s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111" i="10" s="1"/>
  <c r="AL111" i="1"/>
  <c r="AO111" i="1"/>
  <c r="AP111" i="1"/>
  <c r="M111" i="10" s="1"/>
  <c r="AQ111" i="1"/>
  <c r="BR111" i="1"/>
  <c r="BS111" i="1"/>
  <c r="BT111" i="1"/>
  <c r="A112" i="1"/>
  <c r="C112" i="1"/>
  <c r="G112" i="1"/>
  <c r="R112" i="1"/>
  <c r="R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112" i="10" s="1"/>
  <c r="AL112" i="1"/>
  <c r="AO112" i="1"/>
  <c r="AP112" i="1"/>
  <c r="M112" i="10" s="1"/>
  <c r="AQ112" i="1"/>
  <c r="BR112" i="1"/>
  <c r="BS112" i="1"/>
  <c r="BT112" i="1"/>
  <c r="A113" i="1"/>
  <c r="C113" i="1"/>
  <c r="G113" i="1"/>
  <c r="R113" i="1"/>
  <c r="R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113" i="10" s="1"/>
  <c r="AL113" i="1"/>
  <c r="AO113" i="1"/>
  <c r="AP113" i="1"/>
  <c r="M113" i="10" s="1"/>
  <c r="AQ113" i="1"/>
  <c r="BR113" i="1"/>
  <c r="BS113" i="1"/>
  <c r="BT113" i="1"/>
  <c r="A114" i="1"/>
  <c r="C114" i="1"/>
  <c r="G114" i="1"/>
  <c r="M114" i="1" a="1"/>
  <c r="M114" i="1" s="1"/>
  <c r="K111" i="15" s="1"/>
  <c r="N114" i="1" a="1"/>
  <c r="N114" i="1" s="1"/>
  <c r="L111" i="15" s="1"/>
  <c r="R114" i="1"/>
  <c r="R111" i="15" s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114" i="10" s="1"/>
  <c r="AL114" i="1"/>
  <c r="AO114" i="1"/>
  <c r="AP114" i="1"/>
  <c r="M114" i="10" s="1"/>
  <c r="AQ114" i="1"/>
  <c r="BR114" i="1"/>
  <c r="BS114" i="1"/>
  <c r="BT114" i="1"/>
  <c r="A115" i="1"/>
  <c r="C115" i="1"/>
  <c r="G115" i="1"/>
  <c r="R115" i="1"/>
  <c r="R112" i="15" s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115" i="10" s="1"/>
  <c r="AL115" i="1"/>
  <c r="AO115" i="1"/>
  <c r="AP115" i="1"/>
  <c r="M115" i="10" s="1"/>
  <c r="AQ115" i="1"/>
  <c r="BR115" i="1"/>
  <c r="BS115" i="1"/>
  <c r="BT115" i="1"/>
  <c r="A116" i="1"/>
  <c r="C116" i="1"/>
  <c r="G116" i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116" i="10" s="1"/>
  <c r="AL116" i="1"/>
  <c r="AO116" i="1"/>
  <c r="AP116" i="1"/>
  <c r="M116" i="10" s="1"/>
  <c r="AQ116" i="1"/>
  <c r="BR116" i="1"/>
  <c r="BS116" i="1"/>
  <c r="BT116" i="1"/>
  <c r="A117" i="1"/>
  <c r="C117" i="1"/>
  <c r="G117" i="1"/>
  <c r="R117" i="1"/>
  <c r="R114" i="15" s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117" i="10" s="1"/>
  <c r="AL117" i="1"/>
  <c r="AO117" i="1"/>
  <c r="AP117" i="1"/>
  <c r="M117" i="10" s="1"/>
  <c r="AQ117" i="1"/>
  <c r="BR117" i="1"/>
  <c r="BS117" i="1"/>
  <c r="BT117" i="1"/>
  <c r="A118" i="1"/>
  <c r="C118" i="1"/>
  <c r="G118" i="1"/>
  <c r="R118" i="1"/>
  <c r="R115" i="15" s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118" i="10" s="1"/>
  <c r="AL118" i="1"/>
  <c r="AO118" i="1"/>
  <c r="AP118" i="1"/>
  <c r="M118" i="10" s="1"/>
  <c r="AQ118" i="1"/>
  <c r="BR118" i="1"/>
  <c r="BS118" i="1"/>
  <c r="BT118" i="1"/>
  <c r="A119" i="1"/>
  <c r="C119" i="1"/>
  <c r="G119" i="1"/>
  <c r="R119" i="1"/>
  <c r="R116" i="15" s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119" i="10" s="1"/>
  <c r="AL119" i="1"/>
  <c r="AO119" i="1"/>
  <c r="AP119" i="1"/>
  <c r="M119" i="10" s="1"/>
  <c r="AQ119" i="1"/>
  <c r="BR119" i="1"/>
  <c r="BS119" i="1"/>
  <c r="BT119" i="1"/>
  <c r="A120" i="1"/>
  <c r="C120" i="1"/>
  <c r="G120" i="1"/>
  <c r="R120" i="1"/>
  <c r="R117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120" i="10" s="1"/>
  <c r="AL120" i="1"/>
  <c r="AO120" i="1"/>
  <c r="AP120" i="1"/>
  <c r="M120" i="10" s="1"/>
  <c r="AQ120" i="1"/>
  <c r="BR120" i="1"/>
  <c r="BS120" i="1"/>
  <c r="BT120" i="1"/>
  <c r="A121" i="1"/>
  <c r="C121" i="1"/>
  <c r="G121" i="1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121" i="10" s="1"/>
  <c r="AL121" i="1"/>
  <c r="AO121" i="1"/>
  <c r="AP121" i="1"/>
  <c r="M121" i="10" s="1"/>
  <c r="AQ121" i="1"/>
  <c r="BR121" i="1"/>
  <c r="BS121" i="1"/>
  <c r="BT121" i="1"/>
  <c r="A122" i="1"/>
  <c r="C122" i="1"/>
  <c r="G122" i="1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122" i="10" s="1"/>
  <c r="AL122" i="1"/>
  <c r="AO122" i="1"/>
  <c r="AP122" i="1"/>
  <c r="M122" i="10" s="1"/>
  <c r="AQ122" i="1"/>
  <c r="BR122" i="1"/>
  <c r="BS122" i="1"/>
  <c r="BT122" i="1"/>
  <c r="A123" i="1"/>
  <c r="C123" i="1"/>
  <c r="G123" i="1"/>
  <c r="R123" i="1"/>
  <c r="R120" i="15" s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123" i="10" s="1"/>
  <c r="AL123" i="1"/>
  <c r="AO123" i="1"/>
  <c r="AP123" i="1"/>
  <c r="M123" i="10" s="1"/>
  <c r="AQ123" i="1"/>
  <c r="BR123" i="1"/>
  <c r="BS123" i="1"/>
  <c r="BT123" i="1"/>
  <c r="A124" i="1"/>
  <c r="C124" i="1"/>
  <c r="G124" i="1"/>
  <c r="R124" i="1"/>
  <c r="R121" i="15" s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124" i="10" s="1"/>
  <c r="AL124" i="1"/>
  <c r="AO124" i="1"/>
  <c r="AP124" i="1"/>
  <c r="M124" i="10" s="1"/>
  <c r="AQ124" i="1"/>
  <c r="BR124" i="1"/>
  <c r="BS124" i="1"/>
  <c r="BT124" i="1"/>
  <c r="A125" i="1"/>
  <c r="C125" i="1"/>
  <c r="G125" i="1"/>
  <c r="R125" i="1"/>
  <c r="R122" i="15" s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125" i="10" s="1"/>
  <c r="AL125" i="1"/>
  <c r="AO125" i="1"/>
  <c r="AP125" i="1"/>
  <c r="M125" i="10" s="1"/>
  <c r="AQ125" i="1"/>
  <c r="BR125" i="1"/>
  <c r="BS125" i="1"/>
  <c r="BT125" i="1"/>
  <c r="A126" i="1"/>
  <c r="C126" i="1"/>
  <c r="G126" i="1"/>
  <c r="M126" i="1" a="1"/>
  <c r="M126" i="1" s="1"/>
  <c r="K123" i="15" s="1"/>
  <c r="N126" i="1" a="1"/>
  <c r="N126" i="1" s="1"/>
  <c r="L123" i="15" s="1"/>
  <c r="R126" i="1"/>
  <c r="R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126" i="10" s="1"/>
  <c r="AL126" i="1"/>
  <c r="AO126" i="1"/>
  <c r="AP126" i="1"/>
  <c r="M126" i="10" s="1"/>
  <c r="AQ126" i="1"/>
  <c r="BR126" i="1"/>
  <c r="BS126" i="1"/>
  <c r="BT126" i="1"/>
  <c r="A127" i="1"/>
  <c r="C127" i="1"/>
  <c r="G127" i="1"/>
  <c r="M127" i="1" a="1"/>
  <c r="M127" i="1" s="1"/>
  <c r="K124" i="15" s="1"/>
  <c r="R127" i="1"/>
  <c r="R124" i="15" s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127" i="10" s="1"/>
  <c r="AL127" i="1"/>
  <c r="AO127" i="1"/>
  <c r="AP127" i="1"/>
  <c r="M127" i="10" s="1"/>
  <c r="AQ127" i="1"/>
  <c r="BR127" i="1"/>
  <c r="BS127" i="1"/>
  <c r="BT127" i="1"/>
  <c r="A128" i="1"/>
  <c r="C128" i="1"/>
  <c r="G128" i="1"/>
  <c r="M128" i="1" a="1"/>
  <c r="M128" i="1" s="1"/>
  <c r="K125" i="15" s="1"/>
  <c r="N128" i="1" a="1"/>
  <c r="N128" i="1" s="1"/>
  <c r="L125" i="15" s="1"/>
  <c r="R128" i="1"/>
  <c r="R125" i="15" s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28" i="10" s="1"/>
  <c r="AL128" i="1"/>
  <c r="AO128" i="1"/>
  <c r="AP128" i="1"/>
  <c r="M128" i="10" s="1"/>
  <c r="AQ128" i="1"/>
  <c r="BR128" i="1"/>
  <c r="BS128" i="1"/>
  <c r="BT128" i="1"/>
  <c r="A129" i="1"/>
  <c r="C129" i="1"/>
  <c r="G129" i="1"/>
  <c r="M129" i="1" a="1"/>
  <c r="M129" i="1" s="1"/>
  <c r="K126" i="15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29" i="10" s="1"/>
  <c r="AL129" i="1"/>
  <c r="AO129" i="1"/>
  <c r="AP129" i="1"/>
  <c r="M129" i="10" s="1"/>
  <c r="AQ129" i="1"/>
  <c r="BR129" i="1"/>
  <c r="BS129" i="1"/>
  <c r="BT129" i="1"/>
  <c r="A130" i="1"/>
  <c r="C130" i="1"/>
  <c r="G130" i="1"/>
  <c r="M130" i="1" a="1"/>
  <c r="M130" i="1" s="1"/>
  <c r="K127" i="15" s="1"/>
  <c r="N130" i="1" a="1"/>
  <c r="N130" i="1" s="1"/>
  <c r="L127" i="15" s="1"/>
  <c r="R130" i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30" i="10" s="1"/>
  <c r="AL130" i="1"/>
  <c r="AO130" i="1"/>
  <c r="AP130" i="1"/>
  <c r="M130" i="10" s="1"/>
  <c r="AQ130" i="1"/>
  <c r="BR130" i="1"/>
  <c r="BS130" i="1"/>
  <c r="BT130" i="1"/>
  <c r="A131" i="1"/>
  <c r="C131" i="1"/>
  <c r="G131" i="1"/>
  <c r="R131" i="1"/>
  <c r="R128" i="15" s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31" i="10" s="1"/>
  <c r="AL131" i="1"/>
  <c r="AO131" i="1"/>
  <c r="AP131" i="1"/>
  <c r="M131" i="10" s="1"/>
  <c r="AQ131" i="1"/>
  <c r="BR131" i="1"/>
  <c r="BS131" i="1"/>
  <c r="BT131" i="1"/>
  <c r="A132" i="1"/>
  <c r="C132" i="1"/>
  <c r="G132" i="1"/>
  <c r="R132" i="1"/>
  <c r="R129" i="15" s="1"/>
  <c r="S132" i="1" a="1"/>
  <c r="S132" i="1" s="1"/>
  <c r="D129" i="15" s="1"/>
  <c r="T132" i="1" a="1"/>
  <c r="T132" i="1" s="1"/>
  <c r="E129" i="15" s="1"/>
  <c r="U132" i="1" a="1"/>
  <c r="U132" i="1" s="1"/>
  <c r="BB132" i="1"/>
  <c r="AJ132" i="1"/>
  <c r="AK132" i="1"/>
  <c r="K132" i="10" s="1"/>
  <c r="AL132" i="1"/>
  <c r="AO132" i="1"/>
  <c r="M132" i="10"/>
  <c r="BR132" i="1"/>
  <c r="BS132" i="1"/>
  <c r="BT132" i="1"/>
  <c r="A133" i="1"/>
  <c r="C133" i="1"/>
  <c r="G133" i="1"/>
  <c r="R133" i="1"/>
  <c r="R130" i="15" s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33" i="10" s="1"/>
  <c r="AL133" i="1"/>
  <c r="AO133" i="1"/>
  <c r="AP133" i="1"/>
  <c r="M133" i="10" s="1"/>
  <c r="AQ133" i="1"/>
  <c r="BR133" i="1"/>
  <c r="BS133" i="1"/>
  <c r="BT133" i="1"/>
  <c r="A134" i="1"/>
  <c r="C134" i="1"/>
  <c r="G134" i="1"/>
  <c r="R134" i="1"/>
  <c r="R131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34" i="10" s="1"/>
  <c r="AL134" i="1"/>
  <c r="AO134" i="1"/>
  <c r="AP134" i="1"/>
  <c r="M134" i="10" s="1"/>
  <c r="AQ134" i="1"/>
  <c r="BR134" i="1"/>
  <c r="BS134" i="1"/>
  <c r="BT134" i="1"/>
  <c r="A135" i="1"/>
  <c r="C135" i="1"/>
  <c r="G135" i="1"/>
  <c r="R135" i="1"/>
  <c r="R132" i="15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35" i="10" s="1"/>
  <c r="AL135" i="1"/>
  <c r="AO135" i="1"/>
  <c r="AP135" i="1"/>
  <c r="M135" i="10" s="1"/>
  <c r="AQ135" i="1"/>
  <c r="BR135" i="1"/>
  <c r="BS135" i="1"/>
  <c r="BT135" i="1"/>
  <c r="A136" i="1"/>
  <c r="C136" i="1"/>
  <c r="G136" i="1"/>
  <c r="M136" i="1" a="1"/>
  <c r="M136" i="1" s="1"/>
  <c r="K133" i="15" s="1"/>
  <c r="N136" i="1" a="1"/>
  <c r="N136" i="1" s="1"/>
  <c r="L133" i="15" s="1"/>
  <c r="R136" i="1"/>
  <c r="R133" i="15" s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36" i="10" s="1"/>
  <c r="AL136" i="1"/>
  <c r="AO136" i="1"/>
  <c r="AP136" i="1"/>
  <c r="M136" i="10" s="1"/>
  <c r="AQ136" i="1"/>
  <c r="BR136" i="1"/>
  <c r="BS136" i="1"/>
  <c r="BT136" i="1"/>
  <c r="A137" i="1"/>
  <c r="C137" i="1"/>
  <c r="G137" i="1"/>
  <c r="R137" i="1"/>
  <c r="R134" i="15" s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37" i="10" s="1"/>
  <c r="AL137" i="1"/>
  <c r="AO137" i="1"/>
  <c r="AP137" i="1"/>
  <c r="M137" i="10" s="1"/>
  <c r="AQ137" i="1"/>
  <c r="BR137" i="1"/>
  <c r="BS137" i="1"/>
  <c r="BT137" i="1"/>
  <c r="A138" i="1"/>
  <c r="C138" i="1"/>
  <c r="G138" i="1"/>
  <c r="R138" i="1"/>
  <c r="R135" i="15" s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38" i="10" s="1"/>
  <c r="AL138" i="1"/>
  <c r="AO138" i="1"/>
  <c r="AP138" i="1"/>
  <c r="M138" i="10" s="1"/>
  <c r="AQ138" i="1"/>
  <c r="BR138" i="1"/>
  <c r="BS138" i="1"/>
  <c r="BT138" i="1"/>
  <c r="A139" i="1"/>
  <c r="C139" i="1"/>
  <c r="G139" i="1"/>
  <c r="R139" i="1"/>
  <c r="R136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39" i="10" s="1"/>
  <c r="AL139" i="1"/>
  <c r="M139" i="10"/>
  <c r="BR139" i="1"/>
  <c r="BS139" i="1"/>
  <c r="BT139" i="1"/>
  <c r="A140" i="1"/>
  <c r="C140" i="1"/>
  <c r="G140" i="1"/>
  <c r="R140" i="1"/>
  <c r="R137" i="15" s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40" i="10" s="1"/>
  <c r="AL140" i="1"/>
  <c r="AO140" i="1"/>
  <c r="AP140" i="1"/>
  <c r="M140" i="10" s="1"/>
  <c r="AQ140" i="1"/>
  <c r="BR140" i="1"/>
  <c r="BS140" i="1"/>
  <c r="BT140" i="1"/>
  <c r="A141" i="1"/>
  <c r="C141" i="1"/>
  <c r="G141" i="1"/>
  <c r="R141" i="1"/>
  <c r="R138" i="15" s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41" i="10" s="1"/>
  <c r="AL141" i="1"/>
  <c r="AO141" i="1"/>
  <c r="AP141" i="1"/>
  <c r="M141" i="10" s="1"/>
  <c r="AQ141" i="1"/>
  <c r="BR141" i="1"/>
  <c r="BS141" i="1"/>
  <c r="BT141" i="1"/>
  <c r="A142" i="1"/>
  <c r="C142" i="1"/>
  <c r="G142" i="1"/>
  <c r="R142" i="1"/>
  <c r="R139" i="15" s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42" i="10" s="1"/>
  <c r="AL142" i="1"/>
  <c r="AO142" i="1"/>
  <c r="AP142" i="1"/>
  <c r="M142" i="10" s="1"/>
  <c r="AQ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43" i="10" s="1"/>
  <c r="AL143" i="1"/>
  <c r="AO143" i="1"/>
  <c r="AP143" i="1"/>
  <c r="M143" i="10" s="1"/>
  <c r="AQ143" i="1"/>
  <c r="BR143" i="1"/>
  <c r="BS143" i="1"/>
  <c r="BT143" i="1"/>
  <c r="A144" i="1"/>
  <c r="C144" i="1"/>
  <c r="G144" i="1"/>
  <c r="R144" i="1"/>
  <c r="R141" i="15" s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44" i="10" s="1"/>
  <c r="AL144" i="1"/>
  <c r="AO144" i="1"/>
  <c r="AP144" i="1"/>
  <c r="M144" i="10" s="1"/>
  <c r="AQ144" i="1"/>
  <c r="BR144" i="1"/>
  <c r="BS144" i="1"/>
  <c r="BT144" i="1"/>
  <c r="A145" i="1"/>
  <c r="C145" i="1"/>
  <c r="G145" i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45" i="10" s="1"/>
  <c r="AL145" i="1"/>
  <c r="AO145" i="1"/>
  <c r="AP145" i="1"/>
  <c r="M145" i="10" s="1"/>
  <c r="AQ145" i="1"/>
  <c r="BR145" i="1"/>
  <c r="BS145" i="1"/>
  <c r="BT145" i="1"/>
  <c r="A146" i="1"/>
  <c r="C146" i="1"/>
  <c r="G146" i="1"/>
  <c r="R146" i="1"/>
  <c r="R143" i="15" s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46" i="10" s="1"/>
  <c r="AL146" i="1"/>
  <c r="AO146" i="1"/>
  <c r="AP146" i="1"/>
  <c r="M146" i="10" s="1"/>
  <c r="AQ146" i="1"/>
  <c r="BR146" i="1"/>
  <c r="BS146" i="1"/>
  <c r="BT146" i="1"/>
  <c r="A147" i="1"/>
  <c r="C147" i="1"/>
  <c r="G147" i="1"/>
  <c r="R147" i="1"/>
  <c r="R144" i="15" s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47" i="10" s="1"/>
  <c r="AL147" i="1"/>
  <c r="AO147" i="1"/>
  <c r="AP147" i="1"/>
  <c r="M147" i="10" s="1"/>
  <c r="AQ147" i="1"/>
  <c r="BR147" i="1"/>
  <c r="BS147" i="1"/>
  <c r="BT147" i="1"/>
  <c r="A148" i="1"/>
  <c r="C148" i="1"/>
  <c r="G148" i="1"/>
  <c r="M148" i="1" a="1"/>
  <c r="M148" i="1" s="1"/>
  <c r="K145" i="15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48" i="10" s="1"/>
  <c r="AL148" i="1"/>
  <c r="AO148" i="1"/>
  <c r="AP148" i="1"/>
  <c r="M148" i="10" s="1"/>
  <c r="AQ148" i="1"/>
  <c r="BR148" i="1"/>
  <c r="BS148" i="1"/>
  <c r="BT148" i="1"/>
  <c r="A149" i="1"/>
  <c r="C149" i="1"/>
  <c r="G149" i="1"/>
  <c r="R149" i="1"/>
  <c r="R146" i="15" s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49" i="10" s="1"/>
  <c r="AL149" i="1"/>
  <c r="AO149" i="1"/>
  <c r="AP149" i="1"/>
  <c r="AQ149" i="1"/>
  <c r="BR149" i="1"/>
  <c r="BS149" i="1"/>
  <c r="BT149" i="1"/>
  <c r="A150" i="1"/>
  <c r="C150" i="1"/>
  <c r="G150" i="1"/>
  <c r="R150" i="1"/>
  <c r="R147" i="15" s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50" i="10" s="1"/>
  <c r="AL150" i="1"/>
  <c r="AO150" i="1"/>
  <c r="AP150" i="1"/>
  <c r="M150" i="10" s="1"/>
  <c r="AQ150" i="1"/>
  <c r="BR150" i="1"/>
  <c r="BS150" i="1"/>
  <c r="BT150" i="1"/>
  <c r="A151" i="1"/>
  <c r="C151" i="1"/>
  <c r="G151" i="1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51" i="10" s="1"/>
  <c r="AL151" i="1"/>
  <c r="AO151" i="1"/>
  <c r="AP151" i="1"/>
  <c r="M151" i="10" s="1"/>
  <c r="AQ151" i="1"/>
  <c r="BR151" i="1"/>
  <c r="BS151" i="1"/>
  <c r="BT151" i="1"/>
  <c r="A152" i="1"/>
  <c r="C152" i="1"/>
  <c r="G152" i="1"/>
  <c r="R152" i="1"/>
  <c r="R149" i="15" s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52" i="10" s="1"/>
  <c r="AL152" i="1"/>
  <c r="AO152" i="1"/>
  <c r="AP152" i="1"/>
  <c r="AQ152" i="1"/>
  <c r="BR152" i="1"/>
  <c r="BS152" i="1"/>
  <c r="BT152" i="1"/>
  <c r="A153" i="1"/>
  <c r="C153" i="1"/>
  <c r="G153" i="1"/>
  <c r="R153" i="1"/>
  <c r="R150" i="15" s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53" i="10" s="1"/>
  <c r="AL153" i="1"/>
  <c r="AO153" i="1"/>
  <c r="AP153" i="1"/>
  <c r="M153" i="10" s="1"/>
  <c r="AQ153" i="1"/>
  <c r="BR153" i="1"/>
  <c r="BS153" i="1"/>
  <c r="BT153" i="1"/>
  <c r="A154" i="1"/>
  <c r="C154" i="1"/>
  <c r="G154" i="1"/>
  <c r="R154" i="1"/>
  <c r="R151" i="15" s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54" i="10" s="1"/>
  <c r="AL154" i="1"/>
  <c r="AO154" i="1"/>
  <c r="AP154" i="1"/>
  <c r="M154" i="10" s="1"/>
  <c r="AQ154" i="1"/>
  <c r="BR154" i="1"/>
  <c r="BS154" i="1"/>
  <c r="BT154" i="1"/>
  <c r="A155" i="1"/>
  <c r="C155" i="1"/>
  <c r="G155" i="1"/>
  <c r="R155" i="1"/>
  <c r="R152" i="15" s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55" i="10" s="1"/>
  <c r="AL155" i="1"/>
  <c r="AO155" i="1"/>
  <c r="AP155" i="1"/>
  <c r="AQ155" i="1"/>
  <c r="BR155" i="1"/>
  <c r="BS155" i="1"/>
  <c r="BT155" i="1"/>
  <c r="A156" i="1"/>
  <c r="C156" i="1"/>
  <c r="G156" i="1"/>
  <c r="R156" i="1"/>
  <c r="R153" i="15" s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56" i="10" s="1"/>
  <c r="AL156" i="1"/>
  <c r="AO156" i="1"/>
  <c r="AP156" i="1"/>
  <c r="M156" i="10" s="1"/>
  <c r="AQ156" i="1"/>
  <c r="BR156" i="1"/>
  <c r="BS156" i="1"/>
  <c r="BT156" i="1"/>
  <c r="A157" i="1"/>
  <c r="C157" i="1"/>
  <c r="G157" i="1"/>
  <c r="R157" i="1"/>
  <c r="R154" i="15" s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57" i="10" s="1"/>
  <c r="AL157" i="1"/>
  <c r="AO157" i="1"/>
  <c r="AP157" i="1"/>
  <c r="M157" i="10" s="1"/>
  <c r="AQ157" i="1"/>
  <c r="BR157" i="1"/>
  <c r="BS157" i="1"/>
  <c r="BT157" i="1"/>
  <c r="A158" i="1"/>
  <c r="C158" i="1"/>
  <c r="G158" i="1"/>
  <c r="R158" i="1"/>
  <c r="R155" i="15" s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58" i="10" s="1"/>
  <c r="AL158" i="1"/>
  <c r="AO158" i="1"/>
  <c r="AP158" i="1"/>
  <c r="M158" i="10" s="1"/>
  <c r="AQ158" i="1"/>
  <c r="BR158" i="1"/>
  <c r="BS158" i="1"/>
  <c r="BT158" i="1"/>
  <c r="A159" i="1"/>
  <c r="C159" i="1"/>
  <c r="G159" i="1"/>
  <c r="R159" i="1"/>
  <c r="R156" i="15" s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59" i="10" s="1"/>
  <c r="AL159" i="1"/>
  <c r="AN159" i="1"/>
  <c r="AO159" i="1"/>
  <c r="AP159" i="1"/>
  <c r="M159" i="10" s="1"/>
  <c r="AQ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60" i="10" s="1"/>
  <c r="AL160" i="1"/>
  <c r="AO160" i="1"/>
  <c r="AP160" i="1"/>
  <c r="AQ160" i="1"/>
  <c r="BR160" i="1"/>
  <c r="BS160" i="1"/>
  <c r="BT160" i="1"/>
  <c r="A161" i="1"/>
  <c r="C161" i="1"/>
  <c r="G161" i="1"/>
  <c r="M161" i="1" a="1"/>
  <c r="M161" i="1" s="1"/>
  <c r="K158" i="15" s="1"/>
  <c r="N161" i="1" a="1"/>
  <c r="N161" i="1" s="1"/>
  <c r="L158" i="15" s="1"/>
  <c r="R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61" i="10" s="1"/>
  <c r="AL161" i="1"/>
  <c r="AO161" i="1"/>
  <c r="AP161" i="1"/>
  <c r="AQ161" i="1"/>
  <c r="BR161" i="1"/>
  <c r="BS161" i="1"/>
  <c r="BT161" i="1"/>
  <c r="A162" i="1"/>
  <c r="C162" i="1"/>
  <c r="G162" i="1"/>
  <c r="M162" i="1" a="1"/>
  <c r="M162" i="1" s="1"/>
  <c r="K159" i="15" s="1"/>
  <c r="N162" i="1" a="1"/>
  <c r="N162" i="1" s="1"/>
  <c r="L159" i="15" s="1"/>
  <c r="R162" i="1"/>
  <c r="R159" i="15" s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62" i="10" s="1"/>
  <c r="AL162" i="1"/>
  <c r="AO162" i="1"/>
  <c r="AP162" i="1"/>
  <c r="AQ162" i="1"/>
  <c r="BR162" i="1"/>
  <c r="BS162" i="1"/>
  <c r="BT162" i="1"/>
  <c r="A163" i="1"/>
  <c r="C163" i="1"/>
  <c r="G163" i="1"/>
  <c r="R163" i="1"/>
  <c r="R160" i="15" s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63" i="10" s="1"/>
  <c r="AL163" i="1"/>
  <c r="AO163" i="1"/>
  <c r="AP163" i="1"/>
  <c r="M163" i="10" s="1"/>
  <c r="AQ163" i="1"/>
  <c r="BR163" i="1"/>
  <c r="BS163" i="1"/>
  <c r="BT163" i="1"/>
  <c r="A164" i="1"/>
  <c r="C164" i="1"/>
  <c r="G164" i="1"/>
  <c r="R164" i="1"/>
  <c r="R161" i="15" s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64" i="10" s="1"/>
  <c r="AL164" i="1"/>
  <c r="AO164" i="1"/>
  <c r="AP164" i="1"/>
  <c r="M164" i="10" s="1"/>
  <c r="AQ164" i="1"/>
  <c r="BR164" i="1"/>
  <c r="BS164" i="1"/>
  <c r="BT164" i="1"/>
  <c r="A165" i="1"/>
  <c r="C165" i="1"/>
  <c r="G165" i="1"/>
  <c r="N165" i="1" a="1"/>
  <c r="N165" i="1" s="1"/>
  <c r="L162" i="15" s="1"/>
  <c r="R165" i="1"/>
  <c r="R162" i="15" s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65" i="10" s="1"/>
  <c r="AL165" i="1"/>
  <c r="AO165" i="1"/>
  <c r="AP165" i="1"/>
  <c r="AQ165" i="1"/>
  <c r="BR165" i="1"/>
  <c r="BS165" i="1"/>
  <c r="BT165" i="1"/>
  <c r="A166" i="1"/>
  <c r="C166" i="1"/>
  <c r="G166" i="1"/>
  <c r="M166" i="1" a="1"/>
  <c r="M166" i="1" s="1"/>
  <c r="K163" i="15" s="1"/>
  <c r="N166" i="1" a="1"/>
  <c r="N166" i="1" s="1"/>
  <c r="L163" i="15" s="1"/>
  <c r="R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66" i="10" s="1"/>
  <c r="AL166" i="1"/>
  <c r="AO166" i="1"/>
  <c r="AP166" i="1"/>
  <c r="M166" i="10" s="1"/>
  <c r="AQ166" i="1"/>
  <c r="BR166" i="1"/>
  <c r="BS166" i="1"/>
  <c r="BT166" i="1"/>
  <c r="A167" i="1"/>
  <c r="C167" i="1"/>
  <c r="G167" i="1"/>
  <c r="R167" i="1"/>
  <c r="R164" i="15" s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67" i="10" s="1"/>
  <c r="AL167" i="1"/>
  <c r="AO167" i="1"/>
  <c r="AP167" i="1"/>
  <c r="M167" i="10" s="1"/>
  <c r="AQ167" i="1"/>
  <c r="BR167" i="1"/>
  <c r="BS167" i="1"/>
  <c r="BT167" i="1"/>
  <c r="A168" i="1"/>
  <c r="C168" i="1"/>
  <c r="G168" i="1"/>
  <c r="N168" i="1" a="1"/>
  <c r="N168" i="1" s="1"/>
  <c r="L165" i="15" s="1"/>
  <c r="R168" i="1"/>
  <c r="R165" i="15" s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68" i="10" s="1"/>
  <c r="AL168" i="1"/>
  <c r="AO168" i="1"/>
  <c r="AP168" i="1"/>
  <c r="AQ168" i="1"/>
  <c r="BR168" i="1"/>
  <c r="BS168" i="1"/>
  <c r="BT168" i="1"/>
  <c r="A169" i="1"/>
  <c r="C169" i="1"/>
  <c r="G169" i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69" i="10" s="1"/>
  <c r="AL169" i="1"/>
  <c r="AO169" i="1"/>
  <c r="AP169" i="1"/>
  <c r="M169" i="10" s="1"/>
  <c r="AQ169" i="1"/>
  <c r="BR169" i="1"/>
  <c r="BS169" i="1"/>
  <c r="BT169" i="1"/>
  <c r="A170" i="1"/>
  <c r="C170" i="1"/>
  <c r="G170" i="1"/>
  <c r="M170" i="1" a="1"/>
  <c r="M170" i="1" s="1"/>
  <c r="K167" i="15" s="1"/>
  <c r="N170" i="1" a="1"/>
  <c r="N170" i="1" s="1"/>
  <c r="L167" i="15" s="1"/>
  <c r="R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70" i="10" s="1"/>
  <c r="AL170" i="1"/>
  <c r="AO170" i="1"/>
  <c r="AP170" i="1"/>
  <c r="M170" i="10" s="1"/>
  <c r="AQ170" i="1"/>
  <c r="BR170" i="1"/>
  <c r="BS170" i="1"/>
  <c r="BT170" i="1"/>
  <c r="A171" i="1"/>
  <c r="C171" i="1"/>
  <c r="G171" i="1"/>
  <c r="M171" i="1" a="1"/>
  <c r="M171" i="1" s="1"/>
  <c r="K168" i="15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71" i="10" s="1"/>
  <c r="AL171" i="1"/>
  <c r="AO171" i="1"/>
  <c r="AP171" i="1"/>
  <c r="AQ171" i="1"/>
  <c r="BR171" i="1"/>
  <c r="BS171" i="1"/>
  <c r="BT171" i="1"/>
  <c r="A172" i="1"/>
  <c r="C172" i="1"/>
  <c r="G172" i="1"/>
  <c r="M172" i="1" a="1"/>
  <c r="M172" i="1" s="1"/>
  <c r="K169" i="15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72" i="10" s="1"/>
  <c r="AL172" i="1"/>
  <c r="AO172" i="1"/>
  <c r="AP172" i="1"/>
  <c r="M172" i="10" s="1"/>
  <c r="AQ172" i="1"/>
  <c r="BR172" i="1"/>
  <c r="BS172" i="1"/>
  <c r="BT172" i="1"/>
  <c r="A173" i="1"/>
  <c r="C173" i="1"/>
  <c r="G173" i="1"/>
  <c r="R173" i="1"/>
  <c r="R170" i="15" s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73" i="10" s="1"/>
  <c r="AL173" i="1"/>
  <c r="AO173" i="1"/>
  <c r="AP173" i="1"/>
  <c r="M173" i="10" s="1"/>
  <c r="AQ173" i="1"/>
  <c r="BR173" i="1"/>
  <c r="BS173" i="1"/>
  <c r="BT173" i="1"/>
  <c r="A174" i="1"/>
  <c r="C174" i="1"/>
  <c r="G174" i="1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74" i="10" s="1"/>
  <c r="AL174" i="1"/>
  <c r="AO174" i="1"/>
  <c r="AP174" i="1"/>
  <c r="AQ174" i="1"/>
  <c r="BR174" i="1"/>
  <c r="BS174" i="1"/>
  <c r="BT174" i="1"/>
  <c r="A175" i="1"/>
  <c r="C175" i="1"/>
  <c r="G175" i="1"/>
  <c r="M175" i="1" a="1"/>
  <c r="M175" i="1" s="1"/>
  <c r="K172" i="15" s="1"/>
  <c r="N175" i="1" a="1"/>
  <c r="N175" i="1" s="1"/>
  <c r="L172" i="15" s="1"/>
  <c r="R175" i="1"/>
  <c r="R172" i="15" s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75" i="10" s="1"/>
  <c r="AL175" i="1"/>
  <c r="AO175" i="1"/>
  <c r="AP175" i="1"/>
  <c r="AQ175" i="1"/>
  <c r="BR175" i="1"/>
  <c r="BS175" i="1"/>
  <c r="BT175" i="1"/>
  <c r="A176" i="1"/>
  <c r="C176" i="1"/>
  <c r="G176" i="1"/>
  <c r="M176" i="1" a="1"/>
  <c r="M176" i="1" s="1"/>
  <c r="K173" i="15" s="1"/>
  <c r="N176" i="1" a="1"/>
  <c r="N176" i="1" s="1"/>
  <c r="L173" i="15" s="1"/>
  <c r="R176" i="1"/>
  <c r="R173" i="15" s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76" i="10" s="1"/>
  <c r="AL176" i="1"/>
  <c r="AO176" i="1"/>
  <c r="AP176" i="1"/>
  <c r="M176" i="10" s="1"/>
  <c r="AQ176" i="1"/>
  <c r="BR176" i="1"/>
  <c r="BS176" i="1"/>
  <c r="BT176" i="1"/>
  <c r="A177" i="1"/>
  <c r="C177" i="1"/>
  <c r="G177" i="1"/>
  <c r="M177" i="1" a="1"/>
  <c r="M177" i="1" s="1"/>
  <c r="K174" i="15" s="1"/>
  <c r="N177" i="1" a="1"/>
  <c r="N177" i="1" s="1"/>
  <c r="L174" i="15" s="1"/>
  <c r="R177" i="1"/>
  <c r="R174" i="15" s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77" i="10" s="1"/>
  <c r="AL177" i="1"/>
  <c r="AO177" i="1"/>
  <c r="AP177" i="1"/>
  <c r="M177" i="10" s="1"/>
  <c r="AQ177" i="1"/>
  <c r="BR177" i="1"/>
  <c r="BS177" i="1"/>
  <c r="BT177" i="1"/>
  <c r="A178" i="1"/>
  <c r="C178" i="1"/>
  <c r="G178" i="1"/>
  <c r="M178" i="1" a="1"/>
  <c r="M178" i="1" s="1"/>
  <c r="K175" i="15" s="1"/>
  <c r="N178" i="1" a="1"/>
  <c r="N178" i="1" s="1"/>
  <c r="L175" i="15" s="1"/>
  <c r="R178" i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78" i="10" s="1"/>
  <c r="AL178" i="1"/>
  <c r="AO178" i="1"/>
  <c r="AP178" i="1"/>
  <c r="M178" i="10" s="1"/>
  <c r="AQ178" i="1"/>
  <c r="BR178" i="1"/>
  <c r="BS178" i="1"/>
  <c r="BT178" i="1"/>
  <c r="A179" i="1"/>
  <c r="C179" i="1"/>
  <c r="G179" i="1"/>
  <c r="M179" i="1" a="1"/>
  <c r="M179" i="1" s="1"/>
  <c r="K176" i="15" s="1"/>
  <c r="R179" i="1"/>
  <c r="R176" i="15" s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79" i="10" s="1"/>
  <c r="AL179" i="1"/>
  <c r="AO179" i="1"/>
  <c r="AP179" i="1"/>
  <c r="M179" i="10" s="1"/>
  <c r="AQ179" i="1"/>
  <c r="BR179" i="1"/>
  <c r="BS179" i="1"/>
  <c r="BT179" i="1"/>
  <c r="A180" i="1"/>
  <c r="C180" i="1"/>
  <c r="G180" i="1"/>
  <c r="M180" i="1" a="1"/>
  <c r="M180" i="1" s="1"/>
  <c r="K177" i="15" s="1"/>
  <c r="N180" i="1" a="1"/>
  <c r="N180" i="1" s="1"/>
  <c r="L177" i="15" s="1"/>
  <c r="R180" i="1"/>
  <c r="R177" i="15" s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80" i="10" s="1"/>
  <c r="AL180" i="1"/>
  <c r="AO180" i="1"/>
  <c r="AP180" i="1"/>
  <c r="M180" i="10" s="1"/>
  <c r="AQ180" i="1"/>
  <c r="BR180" i="1"/>
  <c r="BS180" i="1"/>
  <c r="BT180" i="1"/>
  <c r="A181" i="1"/>
  <c r="C181" i="1"/>
  <c r="G181" i="1"/>
  <c r="M181" i="1" a="1"/>
  <c r="M181" i="1" s="1"/>
  <c r="K178" i="15" s="1"/>
  <c r="N181" i="1" a="1"/>
  <c r="N181" i="1" s="1"/>
  <c r="L178" i="15" s="1"/>
  <c r="R181" i="1"/>
  <c r="R178" i="15" s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81" i="10" s="1"/>
  <c r="AL181" i="1"/>
  <c r="AO181" i="1"/>
  <c r="AP181" i="1"/>
  <c r="M181" i="10" s="1"/>
  <c r="AQ181" i="1"/>
  <c r="BR181" i="1"/>
  <c r="BS181" i="1"/>
  <c r="BT181" i="1"/>
  <c r="A182" i="1"/>
  <c r="C182" i="1"/>
  <c r="G182" i="1"/>
  <c r="M182" i="1" a="1"/>
  <c r="M182" i="1" s="1"/>
  <c r="K179" i="15" s="1"/>
  <c r="N182" i="1" a="1"/>
  <c r="N182" i="1" s="1"/>
  <c r="L179" i="15" s="1"/>
  <c r="R182" i="1"/>
  <c r="R179" i="15" s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82" i="10" s="1"/>
  <c r="AL182" i="1"/>
  <c r="AO182" i="1"/>
  <c r="AP182" i="1"/>
  <c r="M182" i="10" s="1"/>
  <c r="AQ182" i="1"/>
  <c r="BR182" i="1"/>
  <c r="BS182" i="1"/>
  <c r="BT182" i="1"/>
  <c r="A183" i="1"/>
  <c r="C183" i="1"/>
  <c r="G183" i="1"/>
  <c r="M183" i="1" a="1"/>
  <c r="M183" i="1" s="1"/>
  <c r="K180" i="15" s="1"/>
  <c r="N183" i="1" a="1"/>
  <c r="N183" i="1" s="1"/>
  <c r="L180" i="15" s="1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83" i="10" s="1"/>
  <c r="AL183" i="1"/>
  <c r="AO183" i="1"/>
  <c r="AP183" i="1"/>
  <c r="M183" i="10" s="1"/>
  <c r="AQ183" i="1"/>
  <c r="BR183" i="1"/>
  <c r="BS183" i="1"/>
  <c r="BT183" i="1"/>
  <c r="A184" i="1"/>
  <c r="C184" i="1"/>
  <c r="G184" i="1"/>
  <c r="R184" i="1"/>
  <c r="R181" i="15" s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84" i="10" s="1"/>
  <c r="AL184" i="1"/>
  <c r="AO184" i="1"/>
  <c r="AP184" i="1"/>
  <c r="M184" i="10" s="1"/>
  <c r="AQ184" i="1"/>
  <c r="BR184" i="1"/>
  <c r="BS184" i="1"/>
  <c r="BT184" i="1"/>
  <c r="A185" i="1"/>
  <c r="C185" i="1"/>
  <c r="G185" i="1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85" i="10" s="1"/>
  <c r="AL185" i="1"/>
  <c r="AO185" i="1"/>
  <c r="AP185" i="1"/>
  <c r="M185" i="10" s="1"/>
  <c r="AQ185" i="1"/>
  <c r="BR185" i="1"/>
  <c r="BS185" i="1"/>
  <c r="BT185" i="1"/>
  <c r="A186" i="1"/>
  <c r="C186" i="1"/>
  <c r="G186" i="1"/>
  <c r="M186" i="1" a="1"/>
  <c r="M186" i="1" s="1"/>
  <c r="K183" i="15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86" i="10" s="1"/>
  <c r="AL186" i="1"/>
  <c r="AO186" i="1"/>
  <c r="AP186" i="1"/>
  <c r="M186" i="10" s="1"/>
  <c r="AQ186" i="1"/>
  <c r="BR186" i="1"/>
  <c r="BS186" i="1"/>
  <c r="BT186" i="1"/>
  <c r="A187" i="1"/>
  <c r="C187" i="1"/>
  <c r="G187" i="1"/>
  <c r="M187" i="1" a="1"/>
  <c r="M187" i="1" s="1"/>
  <c r="K184" i="15" s="1"/>
  <c r="N187" i="1" a="1"/>
  <c r="N187" i="1" s="1"/>
  <c r="L184" i="15" s="1"/>
  <c r="R187" i="1"/>
  <c r="R184" i="15" s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87" i="10" s="1"/>
  <c r="AL187" i="1"/>
  <c r="AO187" i="1"/>
  <c r="AP187" i="1"/>
  <c r="M187" i="10" s="1"/>
  <c r="AQ187" i="1"/>
  <c r="BR187" i="1"/>
  <c r="BS187" i="1"/>
  <c r="BT187" i="1"/>
  <c r="A188" i="1"/>
  <c r="C188" i="1"/>
  <c r="G188" i="1"/>
  <c r="M188" i="1" a="1"/>
  <c r="M188" i="1" s="1"/>
  <c r="K185" i="15" s="1"/>
  <c r="R188" i="1"/>
  <c r="R185" i="15" s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88" i="10" s="1"/>
  <c r="AL188" i="1"/>
  <c r="AO188" i="1"/>
  <c r="AP188" i="1"/>
  <c r="M188" i="10" s="1"/>
  <c r="AQ188" i="1"/>
  <c r="BR188" i="1"/>
  <c r="BS188" i="1"/>
  <c r="BT188" i="1"/>
  <c r="A189" i="1"/>
  <c r="C189" i="1"/>
  <c r="G189" i="1"/>
  <c r="R189" i="1"/>
  <c r="R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89" i="10" s="1"/>
  <c r="AL189" i="1"/>
  <c r="AO189" i="1"/>
  <c r="AP189" i="1"/>
  <c r="M189" i="10" s="1"/>
  <c r="AQ189" i="1"/>
  <c r="BR189" i="1"/>
  <c r="BS189" i="1"/>
  <c r="BT189" i="1"/>
  <c r="A190" i="1"/>
  <c r="C190" i="1"/>
  <c r="G190" i="1"/>
  <c r="R190" i="1"/>
  <c r="R187" i="15" s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90" i="10" s="1"/>
  <c r="AL190" i="1"/>
  <c r="AO190" i="1"/>
  <c r="AP190" i="1"/>
  <c r="M190" i="10" s="1"/>
  <c r="AQ190" i="1"/>
  <c r="BR190" i="1"/>
  <c r="BS190" i="1"/>
  <c r="BT190" i="1"/>
  <c r="A191" i="1"/>
  <c r="C191" i="1"/>
  <c r="G191" i="1"/>
  <c r="M191" i="1" a="1"/>
  <c r="M191" i="1" s="1"/>
  <c r="K188" i="15" s="1"/>
  <c r="R191" i="1"/>
  <c r="R188" i="15" s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91" i="10" s="1"/>
  <c r="AL191" i="1"/>
  <c r="AO191" i="1"/>
  <c r="AP191" i="1"/>
  <c r="M191" i="10" s="1"/>
  <c r="AQ191" i="1"/>
  <c r="BR191" i="1"/>
  <c r="BS191" i="1"/>
  <c r="BT191" i="1"/>
  <c r="A192" i="1"/>
  <c r="C192" i="1"/>
  <c r="G192" i="1"/>
  <c r="M192" i="1" a="1"/>
  <c r="M192" i="1" s="1"/>
  <c r="K189" i="15" s="1"/>
  <c r="N192" i="1" a="1"/>
  <c r="N192" i="1" s="1"/>
  <c r="L189" i="15" s="1"/>
  <c r="R192" i="1"/>
  <c r="R189" i="15" s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K192" i="10" s="1"/>
  <c r="AL192" i="1"/>
  <c r="AO192" i="1"/>
  <c r="AP192" i="1"/>
  <c r="M192" i="10" s="1"/>
  <c r="AQ192" i="1"/>
  <c r="BR192" i="1"/>
  <c r="BS192" i="1"/>
  <c r="BT192" i="1"/>
  <c r="A193" i="1"/>
  <c r="C193" i="1"/>
  <c r="G193" i="1"/>
  <c r="R193" i="1"/>
  <c r="R190" i="15" s="1"/>
  <c r="S193" i="1" a="1"/>
  <c r="S193" i="1" s="1"/>
  <c r="D190" i="15" s="1"/>
  <c r="T193" i="1" a="1"/>
  <c r="T193" i="1" s="1"/>
  <c r="E190" i="15" s="1"/>
  <c r="U193" i="1" a="1"/>
  <c r="U193" i="1" s="1"/>
  <c r="BB193" i="1"/>
  <c r="AJ193" i="1"/>
  <c r="K193" i="10"/>
  <c r="AL193" i="1"/>
  <c r="AO193" i="1"/>
  <c r="AP193" i="1"/>
  <c r="M193" i="10" s="1"/>
  <c r="AQ193" i="1"/>
  <c r="BR193" i="1"/>
  <c r="BS193" i="1"/>
  <c r="BT193" i="1"/>
  <c r="A194" i="1"/>
  <c r="C194" i="1"/>
  <c r="G194" i="1"/>
  <c r="R194" i="1"/>
  <c r="R191" i="15" s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K194" i="10" s="1"/>
  <c r="AL194" i="1"/>
  <c r="AO194" i="1"/>
  <c r="AP194" i="1"/>
  <c r="M194" i="10" s="1"/>
  <c r="AQ194" i="1"/>
  <c r="BR194" i="1"/>
  <c r="BS194" i="1"/>
  <c r="BT194" i="1"/>
  <c r="A195" i="1"/>
  <c r="C195" i="1"/>
  <c r="G195" i="1"/>
  <c r="R195" i="1"/>
  <c r="R192" i="15" s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95" i="10" s="1"/>
  <c r="AL195" i="1"/>
  <c r="AO195" i="1"/>
  <c r="AP195" i="1"/>
  <c r="M195" i="10" s="1"/>
  <c r="AQ195" i="1"/>
  <c r="BR195" i="1"/>
  <c r="BS195" i="1"/>
  <c r="BT195" i="1"/>
  <c r="A196" i="1"/>
  <c r="C196" i="1"/>
  <c r="G196" i="1"/>
  <c r="M196" i="1" a="1"/>
  <c r="M196" i="1" s="1"/>
  <c r="K193" i="15" s="1"/>
  <c r="N196" i="1" a="1"/>
  <c r="N196" i="1" s="1"/>
  <c r="L193" i="15" s="1"/>
  <c r="R196" i="1"/>
  <c r="R193" i="15" s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96" i="10" s="1"/>
  <c r="AL196" i="1"/>
  <c r="AO196" i="1"/>
  <c r="AP196" i="1"/>
  <c r="M196" i="10" s="1"/>
  <c r="AQ196" i="1"/>
  <c r="BR196" i="1"/>
  <c r="BS196" i="1"/>
  <c r="BT196" i="1"/>
  <c r="A197" i="1"/>
  <c r="C197" i="1"/>
  <c r="G197" i="1"/>
  <c r="R197" i="1"/>
  <c r="R194" i="15" s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K197" i="10" s="1"/>
  <c r="AL197" i="1"/>
  <c r="AO197" i="1"/>
  <c r="AP197" i="1"/>
  <c r="M197" i="10" s="1"/>
  <c r="AQ197" i="1"/>
  <c r="BR197" i="1"/>
  <c r="BS197" i="1"/>
  <c r="BT197" i="1"/>
  <c r="A198" i="1"/>
  <c r="C198" i="1"/>
  <c r="G198" i="1"/>
  <c r="R198" i="1"/>
  <c r="R195" i="15" s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K198" i="10" s="1"/>
  <c r="AL198" i="1"/>
  <c r="AN198" i="1"/>
  <c r="AO198" i="1"/>
  <c r="AP198" i="1"/>
  <c r="M198" i="10" s="1"/>
  <c r="AQ198" i="1"/>
  <c r="BR198" i="1"/>
  <c r="BS198" i="1"/>
  <c r="BT198" i="1"/>
  <c r="A199" i="1"/>
  <c r="C199" i="1"/>
  <c r="G199" i="1"/>
  <c r="M199" i="1" a="1"/>
  <c r="M199" i="1" s="1"/>
  <c r="K196" i="15" s="1"/>
  <c r="N199" i="1" a="1"/>
  <c r="N199" i="1" s="1"/>
  <c r="L196" i="15" s="1"/>
  <c r="R199" i="1"/>
  <c r="R196" i="15" s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99" i="10" s="1"/>
  <c r="AL199" i="1"/>
  <c r="AO199" i="1"/>
  <c r="AP199" i="1"/>
  <c r="M199" i="10" s="1"/>
  <c r="AQ199" i="1"/>
  <c r="BR199" i="1"/>
  <c r="BS199" i="1"/>
  <c r="BT199" i="1"/>
  <c r="A200" i="1"/>
  <c r="C200" i="1"/>
  <c r="G200" i="1"/>
  <c r="R200" i="1"/>
  <c r="R197" i="15" s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200" i="10" s="1"/>
  <c r="AL200" i="1"/>
  <c r="AO200" i="1"/>
  <c r="AP200" i="1"/>
  <c r="M200" i="10" s="1"/>
  <c r="AQ200" i="1"/>
  <c r="BR200" i="1"/>
  <c r="BS200" i="1"/>
  <c r="BT200" i="1"/>
  <c r="A201" i="1"/>
  <c r="C201" i="1"/>
  <c r="G201" i="1"/>
  <c r="R201" i="1"/>
  <c r="R198" i="15" s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201" i="10" s="1"/>
  <c r="AL201" i="1"/>
  <c r="AO201" i="1"/>
  <c r="AP201" i="1"/>
  <c r="AQ201" i="1"/>
  <c r="BR201" i="1"/>
  <c r="BS201" i="1"/>
  <c r="BT201" i="1"/>
  <c r="A202" i="1"/>
  <c r="C202" i="1"/>
  <c r="G202" i="1"/>
  <c r="R202" i="1"/>
  <c r="R199" i="15" s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202" i="10" s="1"/>
  <c r="AL202" i="1"/>
  <c r="AO202" i="1"/>
  <c r="AP202" i="1"/>
  <c r="M202" i="10" s="1"/>
  <c r="AQ202" i="1"/>
  <c r="BR202" i="1"/>
  <c r="BS202" i="1"/>
  <c r="BT202" i="1"/>
  <c r="A203" i="1"/>
  <c r="C203" i="1"/>
  <c r="G203" i="1"/>
  <c r="R203" i="1"/>
  <c r="R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203" i="10" s="1"/>
  <c r="AL203" i="1"/>
  <c r="AO203" i="1"/>
  <c r="AP203" i="1"/>
  <c r="M203" i="10" s="1"/>
  <c r="AQ203" i="1"/>
  <c r="BR203" i="1"/>
  <c r="BS203" i="1"/>
  <c r="BT203" i="1"/>
  <c r="A204" i="1"/>
  <c r="C204" i="1"/>
  <c r="G204" i="1"/>
  <c r="M204" i="1" a="1"/>
  <c r="M204" i="1" s="1"/>
  <c r="K201" i="15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K204" i="10" s="1"/>
  <c r="AL204" i="1"/>
  <c r="AO204" i="1"/>
  <c r="AP204" i="1"/>
  <c r="M204" i="10" s="1"/>
  <c r="AQ204" i="1"/>
  <c r="BR204" i="1"/>
  <c r="BS204" i="1"/>
  <c r="BT204" i="1"/>
  <c r="A205" i="1"/>
  <c r="C205" i="1"/>
  <c r="G205" i="1"/>
  <c r="M205" i="1" a="1"/>
  <c r="M205" i="1" s="1"/>
  <c r="K202" i="15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205" i="10" s="1"/>
  <c r="AL205" i="1"/>
  <c r="AO205" i="1"/>
  <c r="AP205" i="1"/>
  <c r="M205" i="10" s="1"/>
  <c r="AQ205" i="1"/>
  <c r="BR205" i="1"/>
  <c r="BS205" i="1"/>
  <c r="BT205" i="1"/>
  <c r="A206" i="1"/>
  <c r="C206" i="1"/>
  <c r="G206" i="1"/>
  <c r="M206" i="1" a="1"/>
  <c r="M206" i="1" s="1"/>
  <c r="K203" i="15" s="1"/>
  <c r="N206" i="1" a="1"/>
  <c r="N206" i="1" s="1"/>
  <c r="L203" i="15" s="1"/>
  <c r="R206" i="1"/>
  <c r="R203" i="15" s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206" i="10" s="1"/>
  <c r="AL206" i="1"/>
  <c r="AO206" i="1"/>
  <c r="AP206" i="1"/>
  <c r="M206" i="10" s="1"/>
  <c r="AQ206" i="1"/>
  <c r="BR206" i="1"/>
  <c r="BS206" i="1"/>
  <c r="BT206" i="1"/>
  <c r="A207" i="1"/>
  <c r="C207" i="1"/>
  <c r="G207" i="1"/>
  <c r="R207" i="1"/>
  <c r="R204" i="15" s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K207" i="10" s="1"/>
  <c r="AL207" i="1"/>
  <c r="AN207" i="1"/>
  <c r="AO207" i="1"/>
  <c r="AP207" i="1"/>
  <c r="AQ207" i="1"/>
  <c r="BR207" i="1"/>
  <c r="BS207" i="1"/>
  <c r="BT207" i="1"/>
  <c r="A208" i="1"/>
  <c r="C208" i="1"/>
  <c r="G208" i="1"/>
  <c r="M208" i="1" a="1"/>
  <c r="M208" i="1" s="1"/>
  <c r="K205" i="15" s="1"/>
  <c r="N208" i="1" a="1"/>
  <c r="N208" i="1" s="1"/>
  <c r="L205" i="15" s="1"/>
  <c r="R208" i="1"/>
  <c r="R205" i="15" s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208" i="10" s="1"/>
  <c r="AL208" i="1"/>
  <c r="AO208" i="1"/>
  <c r="AP208" i="1"/>
  <c r="M208" i="10" s="1"/>
  <c r="AQ208" i="1"/>
  <c r="BR208" i="1"/>
  <c r="BS208" i="1"/>
  <c r="BT208" i="1"/>
  <c r="A209" i="1"/>
  <c r="C209" i="1"/>
  <c r="G209" i="1"/>
  <c r="M209" i="1" a="1"/>
  <c r="M209" i="1" s="1"/>
  <c r="K206" i="15" s="1"/>
  <c r="N209" i="1" a="1"/>
  <c r="N209" i="1" s="1"/>
  <c r="L206" i="15" s="1"/>
  <c r="R209" i="1"/>
  <c r="R206" i="15" s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K209" i="10" s="1"/>
  <c r="AL209" i="1"/>
  <c r="AO209" i="1"/>
  <c r="M209" i="10"/>
  <c r="BR209" i="1"/>
  <c r="BS209" i="1"/>
  <c r="BT209" i="1"/>
  <c r="A210" i="1"/>
  <c r="C210" i="1"/>
  <c r="G210" i="1"/>
  <c r="R210" i="1"/>
  <c r="R207" i="15" s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210" i="10" s="1"/>
  <c r="AL210" i="1"/>
  <c r="AO210" i="1"/>
  <c r="BR210" i="1"/>
  <c r="BS210" i="1"/>
  <c r="BT210" i="1"/>
  <c r="A211" i="1"/>
  <c r="C211" i="1"/>
  <c r="G211" i="1"/>
  <c r="M211" i="1" a="1"/>
  <c r="M211" i="1" s="1"/>
  <c r="K208" i="15" s="1"/>
  <c r="N211" i="1" a="1"/>
  <c r="N211" i="1" s="1"/>
  <c r="L208" i="15" s="1"/>
  <c r="R211" i="1"/>
  <c r="R208" i="15" s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211" i="10" s="1"/>
  <c r="AL211" i="1"/>
  <c r="AO211" i="1"/>
  <c r="AP211" i="1"/>
  <c r="M211" i="10" s="1"/>
  <c r="AQ211" i="1"/>
  <c r="BR211" i="1"/>
  <c r="BS211" i="1"/>
  <c r="BT211" i="1"/>
  <c r="A212" i="1"/>
  <c r="C212" i="1"/>
  <c r="G212" i="1"/>
  <c r="R212" i="1"/>
  <c r="R209" i="15" s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212" i="10" s="1"/>
  <c r="AL212" i="1"/>
  <c r="AO212" i="1"/>
  <c r="AP212" i="1"/>
  <c r="M212" i="10" s="1"/>
  <c r="AQ212" i="1"/>
  <c r="BR212" i="1"/>
  <c r="BS212" i="1"/>
  <c r="BT212" i="1"/>
  <c r="A213" i="1"/>
  <c r="C213" i="1"/>
  <c r="G213" i="1"/>
  <c r="M213" i="1" a="1"/>
  <c r="M213" i="1" s="1"/>
  <c r="K210" i="15" s="1"/>
  <c r="N213" i="1" a="1"/>
  <c r="N213" i="1" s="1"/>
  <c r="L210" i="15" s="1"/>
  <c r="R213" i="1"/>
  <c r="R210" i="15" s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213" i="10" s="1"/>
  <c r="AL213" i="1"/>
  <c r="AO213" i="1"/>
  <c r="AP213" i="1"/>
  <c r="M213" i="10" s="1"/>
  <c r="AQ213" i="1"/>
  <c r="BR213" i="1"/>
  <c r="BS213" i="1"/>
  <c r="BT213" i="1"/>
  <c r="A214" i="1"/>
  <c r="C214" i="1"/>
  <c r="G214" i="1"/>
  <c r="M214" i="1" a="1"/>
  <c r="M214" i="1" s="1"/>
  <c r="K211" i="15" s="1"/>
  <c r="N214" i="1" a="1"/>
  <c r="N214" i="1" s="1"/>
  <c r="L211" i="15" s="1"/>
  <c r="R214" i="1"/>
  <c r="R211" i="15" s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214" i="10" s="1"/>
  <c r="AL214" i="1"/>
  <c r="AO214" i="1"/>
  <c r="AP214" i="1"/>
  <c r="M214" i="10" s="1"/>
  <c r="AQ214" i="1"/>
  <c r="BR214" i="1"/>
  <c r="BS214" i="1"/>
  <c r="BT214" i="1"/>
  <c r="A215" i="1"/>
  <c r="C215" i="1"/>
  <c r="G215" i="1"/>
  <c r="M215" i="1" a="1"/>
  <c r="M215" i="1" s="1"/>
  <c r="K212" i="15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K215" i="10" s="1"/>
  <c r="AL215" i="1"/>
  <c r="AO215" i="1"/>
  <c r="AP215" i="1"/>
  <c r="M215" i="10" s="1"/>
  <c r="AQ215" i="1"/>
  <c r="BR215" i="1"/>
  <c r="BS215" i="1"/>
  <c r="BT215" i="1"/>
  <c r="A216" i="1"/>
  <c r="C216" i="1"/>
  <c r="G216" i="1"/>
  <c r="R216" i="1"/>
  <c r="R213" i="15" s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216" i="10" s="1"/>
  <c r="AL216" i="1"/>
  <c r="AN216" i="1"/>
  <c r="AO216" i="1"/>
  <c r="AP216" i="1"/>
  <c r="M216" i="10" s="1"/>
  <c r="AQ216" i="1"/>
  <c r="BR216" i="1"/>
  <c r="BS216" i="1"/>
  <c r="BT216" i="1"/>
  <c r="A217" i="1"/>
  <c r="C217" i="1"/>
  <c r="G217" i="1"/>
  <c r="R217" i="1"/>
  <c r="R214" i="15" s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K217" i="10" s="1"/>
  <c r="AL217" i="1"/>
  <c r="AO217" i="1"/>
  <c r="AP217" i="1"/>
  <c r="M217" i="10" s="1"/>
  <c r="AQ217" i="1"/>
  <c r="BR217" i="1"/>
  <c r="BS217" i="1"/>
  <c r="BT217" i="1"/>
  <c r="A218" i="1"/>
  <c r="C218" i="1"/>
  <c r="G218" i="1"/>
  <c r="R218" i="1"/>
  <c r="R215" i="15" s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K218" i="10" s="1"/>
  <c r="AL218" i="1"/>
  <c r="AN218" i="1"/>
  <c r="AO218" i="1"/>
  <c r="AP218" i="1"/>
  <c r="M218" i="10" s="1"/>
  <c r="AQ218" i="1"/>
  <c r="BR218" i="1"/>
  <c r="BS218" i="1"/>
  <c r="BT218" i="1"/>
  <c r="A219" i="1"/>
  <c r="C219" i="1"/>
  <c r="G219" i="1"/>
  <c r="R219" i="1"/>
  <c r="R216" i="15" s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219" i="10" s="1"/>
  <c r="AL219" i="1"/>
  <c r="AN219" i="1"/>
  <c r="AO219" i="1"/>
  <c r="AP219" i="1"/>
  <c r="AQ219" i="1"/>
  <c r="BR219" i="1"/>
  <c r="BS219" i="1"/>
  <c r="BT219" i="1"/>
  <c r="A220" i="1"/>
  <c r="C220" i="1"/>
  <c r="G220" i="1"/>
  <c r="R220" i="1"/>
  <c r="R217" i="15" s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K220" i="10" s="1"/>
  <c r="AL220" i="1"/>
  <c r="AO220" i="1"/>
  <c r="M220" i="10"/>
  <c r="BR220" i="1"/>
  <c r="BS220" i="1"/>
  <c r="BT220" i="1"/>
  <c r="A221" i="1"/>
  <c r="C221" i="1"/>
  <c r="G221" i="1"/>
  <c r="M221" i="1" a="1"/>
  <c r="M221" i="1" s="1"/>
  <c r="K218" i="15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K221" i="10" s="1"/>
  <c r="AL221" i="1"/>
  <c r="AO221" i="1"/>
  <c r="AP221" i="1"/>
  <c r="M221" i="10" s="1"/>
  <c r="AQ221" i="1"/>
  <c r="BR221" i="1"/>
  <c r="BS221" i="1"/>
  <c r="BT221" i="1"/>
  <c r="A222" i="1"/>
  <c r="C222" i="1"/>
  <c r="G222" i="1"/>
  <c r="M222" i="1" a="1"/>
  <c r="M222" i="1" s="1"/>
  <c r="K219" i="15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K222" i="10" s="1"/>
  <c r="AL222" i="1"/>
  <c r="AO222" i="1"/>
  <c r="AP222" i="1"/>
  <c r="AQ222" i="1"/>
  <c r="BR222" i="1"/>
  <c r="BS222" i="1"/>
  <c r="BT222" i="1"/>
  <c r="A223" i="1"/>
  <c r="C223" i="1"/>
  <c r="G223" i="1"/>
  <c r="R223" i="1"/>
  <c r="R220" i="15" s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K223" i="10" s="1"/>
  <c r="AL223" i="1"/>
  <c r="AO223" i="1"/>
  <c r="AP223" i="1"/>
  <c r="AQ223" i="1"/>
  <c r="BR223" i="1"/>
  <c r="BS223" i="1"/>
  <c r="BT223" i="1"/>
  <c r="A224" i="1"/>
  <c r="C224" i="1"/>
  <c r="G224" i="1"/>
  <c r="R224" i="1"/>
  <c r="R221" i="15" s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224" i="10" s="1"/>
  <c r="AL224" i="1"/>
  <c r="AN224" i="1"/>
  <c r="AO224" i="1"/>
  <c r="AP224" i="1"/>
  <c r="M224" i="10" s="1"/>
  <c r="AQ224" i="1"/>
  <c r="BR224" i="1"/>
  <c r="BS224" i="1"/>
  <c r="BT224" i="1"/>
  <c r="A225" i="1"/>
  <c r="C225" i="1"/>
  <c r="G225" i="1"/>
  <c r="R225" i="1"/>
  <c r="R222" i="15" s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225" i="10" s="1"/>
  <c r="AL225" i="1"/>
  <c r="AO225" i="1"/>
  <c r="AP225" i="1"/>
  <c r="M225" i="10" s="1"/>
  <c r="AQ225" i="1"/>
  <c r="BR225" i="1"/>
  <c r="BS225" i="1"/>
  <c r="BT225" i="1"/>
  <c r="A226" i="1"/>
  <c r="C226" i="1"/>
  <c r="G226" i="1"/>
  <c r="R226" i="1"/>
  <c r="R223" i="15" s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K226" i="10" s="1"/>
  <c r="AL226" i="1"/>
  <c r="AO226" i="1"/>
  <c r="AP226" i="1"/>
  <c r="AQ226" i="1"/>
  <c r="BR226" i="1"/>
  <c r="BS226" i="1"/>
  <c r="BT226" i="1"/>
  <c r="A227" i="1"/>
  <c r="C227" i="1"/>
  <c r="G227" i="1"/>
  <c r="R227" i="1"/>
  <c r="R224" i="15" s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K227" i="10" s="1"/>
  <c r="AL227" i="1"/>
  <c r="AO227" i="1"/>
  <c r="AP227" i="1"/>
  <c r="M227" i="10" s="1"/>
  <c r="AQ227" i="1"/>
  <c r="BR227" i="1"/>
  <c r="BS227" i="1"/>
  <c r="BT227" i="1"/>
  <c r="A228" i="1"/>
  <c r="C228" i="1"/>
  <c r="G228" i="1"/>
  <c r="R228" i="1"/>
  <c r="R225" i="15" s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228" i="10" s="1"/>
  <c r="AL228" i="1"/>
  <c r="AO228" i="1"/>
  <c r="AP228" i="1"/>
  <c r="M228" i="10" s="1"/>
  <c r="AQ228" i="1"/>
  <c r="BR228" i="1"/>
  <c r="BS228" i="1"/>
  <c r="BT228" i="1"/>
  <c r="A229" i="1"/>
  <c r="C229" i="1"/>
  <c r="G229" i="1"/>
  <c r="R229" i="1"/>
  <c r="R226" i="15" s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229" i="10" s="1"/>
  <c r="AL229" i="1"/>
  <c r="AO229" i="1"/>
  <c r="AP229" i="1"/>
  <c r="M229" i="10" s="1"/>
  <c r="AQ229" i="1"/>
  <c r="BR229" i="1"/>
  <c r="BS229" i="1"/>
  <c r="BT229" i="1"/>
  <c r="A230" i="1"/>
  <c r="C230" i="1"/>
  <c r="G230" i="1"/>
  <c r="R230" i="1"/>
  <c r="R227" i="15" s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230" i="10" s="1"/>
  <c r="AL230" i="1"/>
  <c r="AO230" i="1"/>
  <c r="M230" i="10"/>
  <c r="AQ230" i="1"/>
  <c r="BR230" i="1"/>
  <c r="BS230" i="1"/>
  <c r="BT230" i="1"/>
  <c r="A231" i="1"/>
  <c r="C231" i="1"/>
  <c r="G231" i="1"/>
  <c r="R231" i="1"/>
  <c r="R228" i="15" s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231" i="10" s="1"/>
  <c r="AL231" i="1"/>
  <c r="M231" i="10"/>
  <c r="BR231" i="1"/>
  <c r="BS231" i="1"/>
  <c r="BT231" i="1"/>
  <c r="A232" i="1"/>
  <c r="C232" i="1"/>
  <c r="G232" i="1"/>
  <c r="M232" i="1" a="1"/>
  <c r="M232" i="1" s="1"/>
  <c r="K229" i="15" s="1"/>
  <c r="N232" i="1" a="1"/>
  <c r="N232" i="1" s="1"/>
  <c r="L229" i="15" s="1"/>
  <c r="R232" i="1"/>
  <c r="R229" i="15" s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232" i="10" s="1"/>
  <c r="AL232" i="1"/>
  <c r="AO232" i="1"/>
  <c r="AP232" i="1"/>
  <c r="M232" i="10" s="1"/>
  <c r="AQ232" i="1"/>
  <c r="BR232" i="1"/>
  <c r="BS232" i="1"/>
  <c r="BT232" i="1"/>
  <c r="A233" i="1"/>
  <c r="C233" i="1"/>
  <c r="G233" i="1"/>
  <c r="R233" i="1"/>
  <c r="R230" i="15" s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233" i="10" s="1"/>
  <c r="AL233" i="1"/>
  <c r="AO233" i="1"/>
  <c r="AP233" i="1"/>
  <c r="M233" i="10" s="1"/>
  <c r="AQ233" i="1"/>
  <c r="BR233" i="1"/>
  <c r="BS233" i="1"/>
  <c r="BT233" i="1"/>
  <c r="A234" i="1"/>
  <c r="C234" i="1"/>
  <c r="G234" i="1"/>
  <c r="R234" i="1"/>
  <c r="R231" i="15" s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234" i="10" s="1"/>
  <c r="AL234" i="1"/>
  <c r="AO234" i="1"/>
  <c r="AP234" i="1"/>
  <c r="M234" i="10" s="1"/>
  <c r="AQ234" i="1"/>
  <c r="BR234" i="1"/>
  <c r="BS234" i="1"/>
  <c r="BT234" i="1"/>
  <c r="A235" i="1"/>
  <c r="C235" i="1"/>
  <c r="G235" i="1"/>
  <c r="R235" i="1"/>
  <c r="R232" i="15" s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235" i="10" s="1"/>
  <c r="AL235" i="1"/>
  <c r="AO235" i="1"/>
  <c r="AP235" i="1"/>
  <c r="AQ235" i="1"/>
  <c r="BR235" i="1"/>
  <c r="BS235" i="1"/>
  <c r="BT235" i="1"/>
  <c r="A236" i="1"/>
  <c r="C236" i="1"/>
  <c r="G236" i="1"/>
  <c r="R236" i="1"/>
  <c r="R233" i="15" s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236" i="10" s="1"/>
  <c r="AL236" i="1"/>
  <c r="AO236" i="1"/>
  <c r="AP236" i="1"/>
  <c r="M236" i="10" s="1"/>
  <c r="AQ236" i="1"/>
  <c r="BR236" i="1"/>
  <c r="BS236" i="1"/>
  <c r="BT236" i="1"/>
  <c r="A237" i="1"/>
  <c r="C237" i="1"/>
  <c r="G237" i="1"/>
  <c r="R237" i="1"/>
  <c r="R234" i="15" s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237" i="10" s="1"/>
  <c r="AL237" i="1"/>
  <c r="AO237" i="1"/>
  <c r="AP237" i="1"/>
  <c r="M237" i="10" s="1"/>
  <c r="AQ237" i="1"/>
  <c r="BR237" i="1"/>
  <c r="BS237" i="1"/>
  <c r="BT237" i="1"/>
  <c r="A238" i="1"/>
  <c r="C238" i="1"/>
  <c r="G238" i="1"/>
  <c r="R238" i="1"/>
  <c r="R235" i="15" s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238" i="10" s="1"/>
  <c r="AL238" i="1"/>
  <c r="AO238" i="1"/>
  <c r="AP238" i="1"/>
  <c r="AQ238" i="1"/>
  <c r="BR238" i="1"/>
  <c r="BS238" i="1"/>
  <c r="BT238" i="1"/>
  <c r="A239" i="1"/>
  <c r="C239" i="1"/>
  <c r="G239" i="1"/>
  <c r="R239" i="1"/>
  <c r="R236" i="15" s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239" i="10" s="1"/>
  <c r="AL239" i="1"/>
  <c r="AO239" i="1"/>
  <c r="AP239" i="1"/>
  <c r="M239" i="10" s="1"/>
  <c r="AQ239" i="1"/>
  <c r="BR239" i="1"/>
  <c r="BS239" i="1"/>
  <c r="BT239" i="1"/>
  <c r="A240" i="1"/>
  <c r="C240" i="1"/>
  <c r="G240" i="1"/>
  <c r="R240" i="1"/>
  <c r="R237" i="15" s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240" i="10" s="1"/>
  <c r="AL240" i="1"/>
  <c r="AO240" i="1"/>
  <c r="AP240" i="1"/>
  <c r="M240" i="10" s="1"/>
  <c r="AQ240" i="1"/>
  <c r="BR240" i="1"/>
  <c r="BS240" i="1"/>
  <c r="BT240" i="1"/>
  <c r="A241" i="1"/>
  <c r="C241" i="1"/>
  <c r="G241" i="1"/>
  <c r="R241" i="1"/>
  <c r="R238" i="15" s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241" i="10" s="1"/>
  <c r="AL241" i="1"/>
  <c r="AO241" i="1"/>
  <c r="AP241" i="1"/>
  <c r="M241" i="10" s="1"/>
  <c r="AQ241" i="1"/>
  <c r="BR241" i="1"/>
  <c r="BS241" i="1"/>
  <c r="BT241" i="1"/>
  <c r="A242" i="1"/>
  <c r="C242" i="1"/>
  <c r="G242" i="1"/>
  <c r="R242" i="1"/>
  <c r="R239" i="15" s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242" i="10" s="1"/>
  <c r="AL242" i="1"/>
  <c r="AO242" i="1"/>
  <c r="AP242" i="1"/>
  <c r="M242" i="10" s="1"/>
  <c r="AQ242" i="1"/>
  <c r="BR242" i="1"/>
  <c r="BS242" i="1"/>
  <c r="BT242" i="1"/>
  <c r="A243" i="1"/>
  <c r="C243" i="1"/>
  <c r="G243" i="1"/>
  <c r="R243" i="1"/>
  <c r="R240" i="15" s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243" i="10" s="1"/>
  <c r="AL243" i="1"/>
  <c r="AO243" i="1"/>
  <c r="AP243" i="1"/>
  <c r="M243" i="10" s="1"/>
  <c r="AQ243" i="1"/>
  <c r="BR243" i="1"/>
  <c r="BS243" i="1"/>
  <c r="BT243" i="1"/>
  <c r="A244" i="1"/>
  <c r="C244" i="1"/>
  <c r="G244" i="1"/>
  <c r="R244" i="1"/>
  <c r="R241" i="15" s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244" i="10" s="1"/>
  <c r="AL244" i="1"/>
  <c r="AO244" i="1"/>
  <c r="AP244" i="1"/>
  <c r="M244" i="10" s="1"/>
  <c r="AQ244" i="1"/>
  <c r="BR244" i="1"/>
  <c r="BS244" i="1"/>
  <c r="BT244" i="1"/>
  <c r="A245" i="1"/>
  <c r="C245" i="1"/>
  <c r="G245" i="1"/>
  <c r="M245" i="1" a="1"/>
  <c r="M245" i="1" s="1"/>
  <c r="K242" i="15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245" i="10" s="1"/>
  <c r="AL245" i="1"/>
  <c r="AO245" i="1"/>
  <c r="AP245" i="1"/>
  <c r="M245" i="10" s="1"/>
  <c r="AQ245" i="1"/>
  <c r="BR245" i="1"/>
  <c r="BS245" i="1"/>
  <c r="BT245" i="1"/>
  <c r="A246" i="1"/>
  <c r="C246" i="1"/>
  <c r="G246" i="1"/>
  <c r="R246" i="1"/>
  <c r="R243" i="15" s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246" i="10" s="1"/>
  <c r="AL246" i="1"/>
  <c r="AO246" i="1"/>
  <c r="AP246" i="1"/>
  <c r="M246" i="10" s="1"/>
  <c r="AQ246" i="1"/>
  <c r="BR246" i="1"/>
  <c r="BS246" i="1"/>
  <c r="BT246" i="1"/>
  <c r="A247" i="1"/>
  <c r="C247" i="1"/>
  <c r="G247" i="1"/>
  <c r="R247" i="1"/>
  <c r="R244" i="15" s="1"/>
  <c r="S247" i="1" a="1"/>
  <c r="S247" i="1" s="1"/>
  <c r="D244" i="15" s="1"/>
  <c r="T247" i="1" a="1"/>
  <c r="T247" i="1" s="1"/>
  <c r="E244" i="15" s="1"/>
  <c r="U247" i="1" a="1"/>
  <c r="U247" i="1" s="1"/>
  <c r="BB247" i="1"/>
  <c r="AJ247" i="1"/>
  <c r="AK247" i="1"/>
  <c r="K247" i="10" s="1"/>
  <c r="AL247" i="1"/>
  <c r="AO247" i="1"/>
  <c r="AP247" i="1"/>
  <c r="AQ247" i="1"/>
  <c r="BR247" i="1"/>
  <c r="BS247" i="1"/>
  <c r="BT247" i="1"/>
  <c r="A248" i="1"/>
  <c r="C248" i="1"/>
  <c r="G248" i="1"/>
  <c r="R248" i="1"/>
  <c r="R245" i="15" s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248" i="10" s="1"/>
  <c r="AL248" i="1"/>
  <c r="AO248" i="1"/>
  <c r="AP248" i="1"/>
  <c r="M248" i="10" s="1"/>
  <c r="AQ248" i="1"/>
  <c r="BR248" i="1"/>
  <c r="BS248" i="1"/>
  <c r="BT248" i="1"/>
  <c r="A249" i="1"/>
  <c r="C249" i="1"/>
  <c r="G249" i="1"/>
  <c r="M249" i="1" a="1"/>
  <c r="M249" i="1" s="1"/>
  <c r="K246" i="15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249" i="10" s="1"/>
  <c r="AL249" i="1"/>
  <c r="AO249" i="1"/>
  <c r="AP249" i="1"/>
  <c r="M249" i="10" s="1"/>
  <c r="AQ249" i="1"/>
  <c r="BR249" i="1"/>
  <c r="BS249" i="1"/>
  <c r="BT249" i="1"/>
  <c r="A250" i="1"/>
  <c r="C250" i="1"/>
  <c r="G250" i="1"/>
  <c r="R250" i="1"/>
  <c r="R247" i="15" s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250" i="10" s="1"/>
  <c r="AL250" i="1"/>
  <c r="AO250" i="1"/>
  <c r="AP250" i="1"/>
  <c r="M250" i="10" s="1"/>
  <c r="AQ250" i="1"/>
  <c r="BR250" i="1"/>
  <c r="BS250" i="1"/>
  <c r="BT250" i="1"/>
  <c r="A251" i="1"/>
  <c r="C251" i="1"/>
  <c r="G251" i="1"/>
  <c r="R251" i="1"/>
  <c r="R248" i="15" s="1"/>
  <c r="S251" i="1" a="1"/>
  <c r="S251" i="1" s="1"/>
  <c r="D248" i="15" s="1"/>
  <c r="T251" i="1" a="1"/>
  <c r="T251" i="1" s="1"/>
  <c r="E248" i="15" s="1"/>
  <c r="U251" i="1" a="1"/>
  <c r="U251" i="1" s="1"/>
  <c r="BB251" i="1"/>
  <c r="AJ251" i="1"/>
  <c r="AK251" i="1"/>
  <c r="K251" i="10" s="1"/>
  <c r="AL251" i="1"/>
  <c r="AO251" i="1"/>
  <c r="AP251" i="1"/>
  <c r="M251" i="10" s="1"/>
  <c r="AQ251" i="1"/>
  <c r="BR251" i="1"/>
  <c r="BS251" i="1"/>
  <c r="BT251" i="1"/>
  <c r="A252" i="1"/>
  <c r="C252" i="1"/>
  <c r="G252" i="1"/>
  <c r="R252" i="1"/>
  <c r="R249" i="15" s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52" i="10" s="1"/>
  <c r="AL252" i="1"/>
  <c r="AO252" i="1"/>
  <c r="AP252" i="1"/>
  <c r="M252" i="10" s="1"/>
  <c r="AQ252" i="1"/>
  <c r="BR252" i="1"/>
  <c r="BS252" i="1"/>
  <c r="BT252" i="1"/>
  <c r="A253" i="1"/>
  <c r="C253" i="1"/>
  <c r="G253" i="1"/>
  <c r="R253" i="1"/>
  <c r="R250" i="15" s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53" i="10" s="1"/>
  <c r="AL253" i="1"/>
  <c r="AO253" i="1"/>
  <c r="AP253" i="1"/>
  <c r="M253" i="10" s="1"/>
  <c r="AQ253" i="1"/>
  <c r="BR253" i="1"/>
  <c r="BS253" i="1"/>
  <c r="BT253" i="1"/>
  <c r="A254" i="1"/>
  <c r="C254" i="1"/>
  <c r="G254" i="1"/>
  <c r="R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54" i="10" s="1"/>
  <c r="AL254" i="1"/>
  <c r="AO254" i="1"/>
  <c r="AP254" i="1"/>
  <c r="M254" i="10" s="1"/>
  <c r="AQ254" i="1"/>
  <c r="BR254" i="1"/>
  <c r="BS254" i="1"/>
  <c r="BT254" i="1"/>
  <c r="A255" i="1"/>
  <c r="C255" i="1"/>
  <c r="G255" i="1"/>
  <c r="M255" i="1" a="1"/>
  <c r="M255" i="1" s="1"/>
  <c r="K252" i="15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55" i="10" s="1"/>
  <c r="AL255" i="1"/>
  <c r="AO255" i="1"/>
  <c r="AP255" i="1"/>
  <c r="M255" i="10" s="1"/>
  <c r="AQ255" i="1"/>
  <c r="BR255" i="1"/>
  <c r="BS255" i="1"/>
  <c r="BT255" i="1"/>
  <c r="A256" i="1"/>
  <c r="C256" i="1"/>
  <c r="G256" i="1"/>
  <c r="R256" i="1"/>
  <c r="R253" i="15" s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56" i="10" s="1"/>
  <c r="AL256" i="1"/>
  <c r="AO256" i="1"/>
  <c r="AP256" i="1"/>
  <c r="M256" i="10" s="1"/>
  <c r="AQ256" i="1"/>
  <c r="BR256" i="1"/>
  <c r="BS256" i="1"/>
  <c r="BT256" i="1"/>
  <c r="A257" i="1"/>
  <c r="C257" i="1"/>
  <c r="G257" i="1"/>
  <c r="R257" i="1"/>
  <c r="R254" i="15" s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57" i="10" s="1"/>
  <c r="AL257" i="1"/>
  <c r="AO257" i="1"/>
  <c r="AP257" i="1"/>
  <c r="M257" i="10" s="1"/>
  <c r="AQ257" i="1"/>
  <c r="BR257" i="1"/>
  <c r="BS257" i="1"/>
  <c r="BT257" i="1"/>
  <c r="A258" i="1"/>
  <c r="C258" i="1"/>
  <c r="G258" i="1"/>
  <c r="R258" i="1"/>
  <c r="R255" i="15" s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58" i="10" s="1"/>
  <c r="AL258" i="1"/>
  <c r="AO258" i="1"/>
  <c r="AP258" i="1"/>
  <c r="M258" i="10" s="1"/>
  <c r="AQ258" i="1"/>
  <c r="BR258" i="1"/>
  <c r="BS258" i="1"/>
  <c r="BT258" i="1"/>
  <c r="A259" i="1"/>
  <c r="C259" i="1"/>
  <c r="G259" i="1"/>
  <c r="R259" i="1"/>
  <c r="R256" i="15" s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K259" i="10" s="1"/>
  <c r="AL259" i="1"/>
  <c r="AO259" i="1"/>
  <c r="AP259" i="1"/>
  <c r="M259" i="10" s="1"/>
  <c r="AQ259" i="1"/>
  <c r="BR259" i="1"/>
  <c r="BS259" i="1"/>
  <c r="BT259" i="1"/>
  <c r="A260" i="1"/>
  <c r="C260" i="1"/>
  <c r="G260" i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60" i="10" s="1"/>
  <c r="AL260" i="1"/>
  <c r="AO260" i="1"/>
  <c r="AP260" i="1"/>
  <c r="M260" i="10" s="1"/>
  <c r="AQ260" i="1"/>
  <c r="BR260" i="1"/>
  <c r="BS260" i="1"/>
  <c r="BT260" i="1"/>
  <c r="A261" i="1"/>
  <c r="C261" i="1"/>
  <c r="G261" i="1"/>
  <c r="R261" i="1"/>
  <c r="R258" i="15" s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61" i="10" s="1"/>
  <c r="AL261" i="1"/>
  <c r="AO261" i="1"/>
  <c r="AP261" i="1"/>
  <c r="M261" i="10" s="1"/>
  <c r="AQ261" i="1"/>
  <c r="BR261" i="1"/>
  <c r="BS261" i="1"/>
  <c r="BT261" i="1"/>
  <c r="A262" i="1"/>
  <c r="C262" i="1"/>
  <c r="G262" i="1"/>
  <c r="R262" i="1"/>
  <c r="R259" i="15" s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62" i="10" s="1"/>
  <c r="AL262" i="1"/>
  <c r="AO262" i="1"/>
  <c r="AP262" i="1"/>
  <c r="M262" i="10" s="1"/>
  <c r="AQ262" i="1"/>
  <c r="BR262" i="1"/>
  <c r="BS262" i="1"/>
  <c r="BT262" i="1"/>
  <c r="A263" i="1"/>
  <c r="C263" i="1"/>
  <c r="G263" i="1"/>
  <c r="R263" i="1"/>
  <c r="R260" i="15" s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K263" i="10" s="1"/>
  <c r="AL263" i="1"/>
  <c r="AO263" i="1"/>
  <c r="AP263" i="1"/>
  <c r="M263" i="10" s="1"/>
  <c r="AQ263" i="1"/>
  <c r="BR263" i="1"/>
  <c r="BS263" i="1"/>
  <c r="BT263" i="1"/>
  <c r="A264" i="1"/>
  <c r="C264" i="1"/>
  <c r="G264" i="1"/>
  <c r="R264" i="1"/>
  <c r="R261" i="15" s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K264" i="10" s="1"/>
  <c r="AL264" i="1"/>
  <c r="AN264" i="1"/>
  <c r="AO264" i="1"/>
  <c r="AP264" i="1"/>
  <c r="M264" i="10" s="1"/>
  <c r="AQ264" i="1"/>
  <c r="BR264" i="1"/>
  <c r="BS264" i="1"/>
  <c r="BT264" i="1"/>
  <c r="A265" i="1"/>
  <c r="C265" i="1"/>
  <c r="G265" i="1"/>
  <c r="R265" i="1"/>
  <c r="R262" i="15" s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65" i="10" s="1"/>
  <c r="AL265" i="1"/>
  <c r="AO265" i="1"/>
  <c r="AP265" i="1"/>
  <c r="M265" i="10" s="1"/>
  <c r="AQ265" i="1"/>
  <c r="BR265" i="1"/>
  <c r="BS265" i="1"/>
  <c r="BT265" i="1"/>
  <c r="A266" i="1"/>
  <c r="C266" i="1"/>
  <c r="G266" i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66" i="10" s="1"/>
  <c r="AL266" i="1"/>
  <c r="AO266" i="1"/>
  <c r="AP266" i="1"/>
  <c r="M266" i="10" s="1"/>
  <c r="AQ266" i="1"/>
  <c r="BR266" i="1"/>
  <c r="BS266" i="1"/>
  <c r="BT266" i="1"/>
  <c r="A267" i="1"/>
  <c r="C267" i="1"/>
  <c r="G267" i="1"/>
  <c r="R267" i="1"/>
  <c r="R264" i="15" s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67" i="10" s="1"/>
  <c r="AL267" i="1"/>
  <c r="AO267" i="1"/>
  <c r="AP267" i="1"/>
  <c r="M267" i="10" s="1"/>
  <c r="AQ267" i="1"/>
  <c r="BR267" i="1"/>
  <c r="BS267" i="1"/>
  <c r="BT267" i="1"/>
  <c r="A268" i="1"/>
  <c r="C268" i="1"/>
  <c r="G268" i="1"/>
  <c r="R268" i="1"/>
  <c r="R265" i="15" s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K268" i="10" s="1"/>
  <c r="AL268" i="1"/>
  <c r="AO268" i="1"/>
  <c r="AP268" i="1"/>
  <c r="M268" i="10" s="1"/>
  <c r="AQ268" i="1"/>
  <c r="BR268" i="1"/>
  <c r="BS268" i="1"/>
  <c r="BT268" i="1"/>
  <c r="A269" i="1"/>
  <c r="C269" i="1"/>
  <c r="G269" i="1"/>
  <c r="R269" i="1"/>
  <c r="R266" i="15" s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69" i="10" s="1"/>
  <c r="AL269" i="1"/>
  <c r="AO269" i="1"/>
  <c r="AP269" i="1"/>
  <c r="M269" i="10" s="1"/>
  <c r="AQ269" i="1"/>
  <c r="BR269" i="1"/>
  <c r="BS269" i="1"/>
  <c r="BT269" i="1"/>
  <c r="A270" i="1"/>
  <c r="C270" i="1"/>
  <c r="G270" i="1"/>
  <c r="R270" i="1"/>
  <c r="R267" i="15" s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70" i="10" s="1"/>
  <c r="AL270" i="1"/>
  <c r="AO270" i="1"/>
  <c r="AP270" i="1"/>
  <c r="M270" i="10" s="1"/>
  <c r="AQ270" i="1"/>
  <c r="BR270" i="1"/>
  <c r="BS270" i="1"/>
  <c r="BT270" i="1"/>
  <c r="A271" i="1"/>
  <c r="C271" i="1"/>
  <c r="G271" i="1"/>
  <c r="R271" i="1"/>
  <c r="R268" i="15" s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71" i="10" s="1"/>
  <c r="AL271" i="1"/>
  <c r="AO271" i="1"/>
  <c r="AP271" i="1"/>
  <c r="M271" i="10" s="1"/>
  <c r="AQ271" i="1"/>
  <c r="BR271" i="1"/>
  <c r="BS271" i="1"/>
  <c r="BT271" i="1"/>
  <c r="A272" i="1"/>
  <c r="C272" i="1"/>
  <c r="G272" i="1"/>
  <c r="R272" i="1"/>
  <c r="R269" i="15" s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72" i="10" s="1"/>
  <c r="AL272" i="1"/>
  <c r="AO272" i="1"/>
  <c r="AP272" i="1"/>
  <c r="M272" i="10" s="1"/>
  <c r="AQ272" i="1"/>
  <c r="BR272" i="1"/>
  <c r="BS272" i="1"/>
  <c r="BT272" i="1"/>
  <c r="A273" i="1"/>
  <c r="C273" i="1"/>
  <c r="G273" i="1"/>
  <c r="M273" i="1" a="1"/>
  <c r="M273" i="1" s="1"/>
  <c r="K270" i="15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73" i="10" s="1"/>
  <c r="AL273" i="1"/>
  <c r="AO273" i="1"/>
  <c r="AP273" i="1"/>
  <c r="M273" i="10" s="1"/>
  <c r="AQ273" i="1"/>
  <c r="BR273" i="1"/>
  <c r="BS273" i="1"/>
  <c r="BT273" i="1"/>
  <c r="A274" i="1"/>
  <c r="C274" i="1"/>
  <c r="G274" i="1"/>
  <c r="M274" i="1" a="1"/>
  <c r="M274" i="1" s="1"/>
  <c r="K271" i="15" s="1"/>
  <c r="N274" i="1" a="1"/>
  <c r="N274" i="1" s="1"/>
  <c r="L271" i="15" s="1"/>
  <c r="R274" i="1"/>
  <c r="R271" i="15" s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K274" i="10" s="1"/>
  <c r="AL274" i="1"/>
  <c r="AO274" i="1"/>
  <c r="M274" i="10"/>
  <c r="BR274" i="1"/>
  <c r="BS274" i="1"/>
  <c r="BT274" i="1"/>
  <c r="A275" i="1"/>
  <c r="C275" i="1"/>
  <c r="G275" i="1"/>
  <c r="M275" i="1" a="1"/>
  <c r="M275" i="1" s="1"/>
  <c r="K272" i="15" s="1"/>
  <c r="N275" i="1" a="1"/>
  <c r="N275" i="1" s="1"/>
  <c r="L272" i="15" s="1"/>
  <c r="R275" i="1"/>
  <c r="R272" i="15" s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K275" i="10" s="1"/>
  <c r="AL275" i="1"/>
  <c r="AO275" i="1"/>
  <c r="AP275" i="1"/>
  <c r="M275" i="10" s="1"/>
  <c r="AQ275" i="1"/>
  <c r="BT275" i="1"/>
  <c r="A276" i="1"/>
  <c r="C276" i="1"/>
  <c r="G276" i="1"/>
  <c r="M276" i="1" a="1"/>
  <c r="M276" i="1" s="1"/>
  <c r="K273" i="15" s="1"/>
  <c r="N276" i="1" a="1"/>
  <c r="N276" i="1" s="1"/>
  <c r="L273" i="15" s="1"/>
  <c r="R276" i="1"/>
  <c r="S276" i="1" a="1"/>
  <c r="S276" i="1" s="1"/>
  <c r="D273" i="15" s="1"/>
  <c r="T276" i="1" a="1"/>
  <c r="T276" i="1" s="1"/>
  <c r="E273" i="15" s="1"/>
  <c r="U276" i="1" a="1"/>
  <c r="U276" i="1" s="1"/>
  <c r="AI276" i="1"/>
  <c r="BB276" i="1" s="1"/>
  <c r="AJ276" i="1"/>
  <c r="AK276" i="1"/>
  <c r="K276" i="10" s="1"/>
  <c r="AL276" i="1"/>
  <c r="AN276" i="1"/>
  <c r="AO276" i="1"/>
  <c r="AP276" i="1"/>
  <c r="M276" i="10" s="1"/>
  <c r="AQ276" i="1"/>
  <c r="BR276" i="1"/>
  <c r="BS276" i="1"/>
  <c r="BT276" i="1"/>
  <c r="A277" i="1"/>
  <c r="C277" i="1"/>
  <c r="G277" i="1"/>
  <c r="R277" i="1"/>
  <c r="R274" i="15" s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K277" i="10" s="1"/>
  <c r="AL277" i="1"/>
  <c r="AO277" i="1"/>
  <c r="AP277" i="1"/>
  <c r="M277" i="10" s="1"/>
  <c r="AQ277" i="1"/>
  <c r="BT277" i="1"/>
  <c r="A278" i="1"/>
  <c r="C278" i="1"/>
  <c r="G278" i="1"/>
  <c r="R278" i="1"/>
  <c r="R275" i="15" s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78" i="10" s="1"/>
  <c r="AL278" i="1"/>
  <c r="AO278" i="1"/>
  <c r="AP278" i="1"/>
  <c r="AQ278" i="1"/>
  <c r="BR278" i="1"/>
  <c r="BS278" i="1"/>
  <c r="BT278" i="1"/>
  <c r="A279" i="1"/>
  <c r="C279" i="1"/>
  <c r="G279" i="1"/>
  <c r="R279" i="1"/>
  <c r="R276" i="15" s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79" i="10" s="1"/>
  <c r="AL279" i="1"/>
  <c r="AO279" i="1"/>
  <c r="AP279" i="1"/>
  <c r="M279" i="10" s="1"/>
  <c r="AQ279" i="1"/>
  <c r="BR279" i="1"/>
  <c r="BS279" i="1"/>
  <c r="BT279" i="1"/>
  <c r="A280" i="1"/>
  <c r="C280" i="1"/>
  <c r="G280" i="1"/>
  <c r="R280" i="1"/>
  <c r="R277" i="15" s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80" i="10" s="1"/>
  <c r="AL280" i="1"/>
  <c r="AO280" i="1"/>
  <c r="AP280" i="1"/>
  <c r="M280" i="10" s="1"/>
  <c r="AQ280" i="1"/>
  <c r="BR280" i="1"/>
  <c r="BS280" i="1"/>
  <c r="BT280" i="1"/>
  <c r="A281" i="1"/>
  <c r="C281" i="1"/>
  <c r="G281" i="1"/>
  <c r="R281" i="1"/>
  <c r="R278" i="15" s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81" i="10" s="1"/>
  <c r="AL281" i="1"/>
  <c r="AO281" i="1"/>
  <c r="AP281" i="1"/>
  <c r="M281" i="10" s="1"/>
  <c r="AQ281" i="1"/>
  <c r="BR281" i="1"/>
  <c r="BS281" i="1"/>
  <c r="BT281" i="1"/>
  <c r="A282" i="1"/>
  <c r="C282" i="1"/>
  <c r="G282" i="1"/>
  <c r="M282" i="1" a="1"/>
  <c r="M282" i="1" s="1"/>
  <c r="K279" i="15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K282" i="10" s="1"/>
  <c r="AL282" i="1"/>
  <c r="AN282" i="1"/>
  <c r="AO282" i="1"/>
  <c r="AP282" i="1"/>
  <c r="M282" i="10" s="1"/>
  <c r="AQ282" i="1"/>
  <c r="BR282" i="1"/>
  <c r="BS282" i="1"/>
  <c r="BT282" i="1"/>
  <c r="A283" i="1"/>
  <c r="C283" i="1"/>
  <c r="G283" i="1"/>
  <c r="R283" i="1"/>
  <c r="R280" i="15" s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K283" i="10" s="1"/>
  <c r="AL283" i="1"/>
  <c r="AO283" i="1"/>
  <c r="AP283" i="1"/>
  <c r="M283" i="10" s="1"/>
  <c r="AQ283" i="1"/>
  <c r="BR283" i="1"/>
  <c r="BS283" i="1"/>
  <c r="BT283" i="1"/>
  <c r="A284" i="1"/>
  <c r="C284" i="1"/>
  <c r="G284" i="1"/>
  <c r="R284" i="1"/>
  <c r="R281" i="15" s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84" i="10" s="1"/>
  <c r="AL284" i="1"/>
  <c r="AO284" i="1"/>
  <c r="AP284" i="1"/>
  <c r="M284" i="10" s="1"/>
  <c r="AQ284" i="1"/>
  <c r="BR284" i="1"/>
  <c r="BS284" i="1"/>
  <c r="BT284" i="1"/>
  <c r="A285" i="1"/>
  <c r="C285" i="1"/>
  <c r="G285" i="1"/>
  <c r="R285" i="1"/>
  <c r="R282" i="15" s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85" i="10" s="1"/>
  <c r="AL285" i="1"/>
  <c r="AO285" i="1"/>
  <c r="AP285" i="1"/>
  <c r="M285" i="10" s="1"/>
  <c r="AQ285" i="1"/>
  <c r="BR285" i="1"/>
  <c r="BS285" i="1"/>
  <c r="BT285" i="1"/>
  <c r="A286" i="1"/>
  <c r="C286" i="1"/>
  <c r="G286" i="1"/>
  <c r="R286" i="1"/>
  <c r="R283" i="15" s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86" i="10" s="1"/>
  <c r="AL286" i="1"/>
  <c r="AO286" i="1"/>
  <c r="AP286" i="1"/>
  <c r="M286" i="10" s="1"/>
  <c r="AQ286" i="1"/>
  <c r="BR286" i="1"/>
  <c r="BS286" i="1"/>
  <c r="BT286" i="1"/>
  <c r="A287" i="1"/>
  <c r="C287" i="1"/>
  <c r="G287" i="1"/>
  <c r="M287" i="1" a="1"/>
  <c r="M287" i="1" s="1"/>
  <c r="K284" i="15" s="1"/>
  <c r="N287" i="1" a="1"/>
  <c r="N287" i="1" s="1"/>
  <c r="L284" i="15" s="1"/>
  <c r="R287" i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K287" i="10" s="1"/>
  <c r="AL287" i="1"/>
  <c r="AO287" i="1"/>
  <c r="AP287" i="1"/>
  <c r="M287" i="10" s="1"/>
  <c r="AQ287" i="1"/>
  <c r="BR287" i="1"/>
  <c r="BS287" i="1"/>
  <c r="BT287" i="1"/>
  <c r="A288" i="1"/>
  <c r="C288" i="1"/>
  <c r="G288" i="1"/>
  <c r="R288" i="1"/>
  <c r="R285" i="15" s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K288" i="10" s="1"/>
  <c r="AL288" i="1"/>
  <c r="AO288" i="1"/>
  <c r="AP288" i="1"/>
  <c r="M288" i="10" s="1"/>
  <c r="AQ288" i="1"/>
  <c r="BR288" i="1"/>
  <c r="BS288" i="1"/>
  <c r="BT288" i="1"/>
  <c r="A289" i="1"/>
  <c r="C289" i="1"/>
  <c r="G289" i="1"/>
  <c r="R289" i="1"/>
  <c r="R286" i="15" s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K289" i="10" s="1"/>
  <c r="AL289" i="1"/>
  <c r="AO289" i="1"/>
  <c r="AP289" i="1"/>
  <c r="M289" i="10" s="1"/>
  <c r="AQ289" i="1"/>
  <c r="BR289" i="1"/>
  <c r="BS289" i="1"/>
  <c r="BT289" i="1"/>
  <c r="A290" i="1"/>
  <c r="C290" i="1"/>
  <c r="G290" i="1"/>
  <c r="R290" i="1"/>
  <c r="R287" i="15" s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K290" i="10" s="1"/>
  <c r="AL290" i="1"/>
  <c r="AO290" i="1"/>
  <c r="AP290" i="1"/>
  <c r="M290" i="10" s="1"/>
  <c r="AQ290" i="1"/>
  <c r="BR290" i="1"/>
  <c r="BS290" i="1"/>
  <c r="BT290" i="1"/>
  <c r="A291" i="1"/>
  <c r="C291" i="1"/>
  <c r="G291" i="1"/>
  <c r="R291" i="1"/>
  <c r="R288" i="15" s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91" i="10" s="1"/>
  <c r="AL291" i="1"/>
  <c r="AO291" i="1"/>
  <c r="AP291" i="1"/>
  <c r="M291" i="10" s="1"/>
  <c r="AQ291" i="1"/>
  <c r="BR291" i="1"/>
  <c r="BS291" i="1"/>
  <c r="BT291" i="1"/>
  <c r="A292" i="1"/>
  <c r="C292" i="1"/>
  <c r="G292" i="1"/>
  <c r="M292" i="1" a="1"/>
  <c r="M292" i="1" s="1"/>
  <c r="K289" i="15" s="1"/>
  <c r="N292" i="1" a="1"/>
  <c r="N292" i="1" s="1"/>
  <c r="L289" i="15" s="1"/>
  <c r="R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92" i="10" s="1"/>
  <c r="AL292" i="1"/>
  <c r="AO292" i="1"/>
  <c r="AP292" i="1"/>
  <c r="M292" i="10" s="1"/>
  <c r="AQ292" i="1"/>
  <c r="BR292" i="1"/>
  <c r="BS292" i="1"/>
  <c r="BT292" i="1"/>
  <c r="A293" i="1"/>
  <c r="C293" i="1"/>
  <c r="G293" i="1"/>
  <c r="M293" i="1" a="1"/>
  <c r="M293" i="1" s="1"/>
  <c r="K290" i="15" s="1"/>
  <c r="N293" i="1" a="1"/>
  <c r="N293" i="1" s="1"/>
  <c r="L290" i="15" s="1"/>
  <c r="R293" i="1"/>
  <c r="R290" i="15" s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93" i="10" s="1"/>
  <c r="AL293" i="1"/>
  <c r="AO293" i="1"/>
  <c r="AP293" i="1"/>
  <c r="M293" i="10" s="1"/>
  <c r="AQ293" i="1"/>
  <c r="BR293" i="1"/>
  <c r="BS293" i="1"/>
  <c r="BT293" i="1"/>
  <c r="A294" i="1"/>
  <c r="C294" i="1"/>
  <c r="G294" i="1"/>
  <c r="R294" i="1"/>
  <c r="R291" i="15" s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K294" i="10" s="1"/>
  <c r="AL294" i="1"/>
  <c r="AO294" i="1"/>
  <c r="AP294" i="1"/>
  <c r="M294" i="10" s="1"/>
  <c r="AQ294" i="1"/>
  <c r="BR294" i="1"/>
  <c r="BS294" i="1"/>
  <c r="BT294" i="1"/>
  <c r="A295" i="1"/>
  <c r="C295" i="1"/>
  <c r="G295" i="1"/>
  <c r="R295" i="1"/>
  <c r="R292" i="15" s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95" i="10" s="1"/>
  <c r="AL295" i="1"/>
  <c r="AO295" i="1"/>
  <c r="AP295" i="1"/>
  <c r="M295" i="10" s="1"/>
  <c r="AQ295" i="1"/>
  <c r="BR295" i="1"/>
  <c r="BS295" i="1"/>
  <c r="BT295" i="1"/>
  <c r="A296" i="1"/>
  <c r="C296" i="1"/>
  <c r="G296" i="1"/>
  <c r="M296" i="1" a="1"/>
  <c r="M296" i="1" s="1"/>
  <c r="K293" i="15" s="1"/>
  <c r="N296" i="1" a="1"/>
  <c r="N296" i="1" s="1"/>
  <c r="L293" i="15" s="1"/>
  <c r="R296" i="1"/>
  <c r="R293" i="15" s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96" i="10" s="1"/>
  <c r="AL296" i="1"/>
  <c r="AO296" i="1"/>
  <c r="AP296" i="1"/>
  <c r="M296" i="10" s="1"/>
  <c r="AQ296" i="1"/>
  <c r="BR296" i="1"/>
  <c r="BS296" i="1"/>
  <c r="BT296" i="1"/>
  <c r="A297" i="1"/>
  <c r="C297" i="1"/>
  <c r="G297" i="1"/>
  <c r="R297" i="1"/>
  <c r="R294" i="15" s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97" i="10" s="1"/>
  <c r="AL297" i="1"/>
  <c r="AO297" i="1"/>
  <c r="AP297" i="1"/>
  <c r="M297" i="10" s="1"/>
  <c r="AQ297" i="1"/>
  <c r="BR297" i="1"/>
  <c r="BS297" i="1"/>
  <c r="BT297" i="1"/>
  <c r="A298" i="1"/>
  <c r="C298" i="1"/>
  <c r="G298" i="1"/>
  <c r="R298" i="1"/>
  <c r="R295" i="15" s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98" i="10" s="1"/>
  <c r="AL298" i="1"/>
  <c r="AO298" i="1"/>
  <c r="AP298" i="1"/>
  <c r="M298" i="10" s="1"/>
  <c r="AQ298" i="1"/>
  <c r="BR298" i="1"/>
  <c r="BS298" i="1"/>
  <c r="BT298" i="1"/>
  <c r="A299" i="1"/>
  <c r="C299" i="1"/>
  <c r="G299" i="1"/>
  <c r="R299" i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K299" i="10" s="1"/>
  <c r="AL299" i="1"/>
  <c r="AN299" i="1"/>
  <c r="AO299" i="1"/>
  <c r="AP299" i="1"/>
  <c r="M299" i="10" s="1"/>
  <c r="AQ299" i="1"/>
  <c r="BR299" i="1"/>
  <c r="BS299" i="1"/>
  <c r="BT299" i="1"/>
  <c r="A300" i="1"/>
  <c r="C300" i="1"/>
  <c r="G300" i="1"/>
  <c r="R300" i="1"/>
  <c r="R297" i="15" s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K300" i="10" s="1"/>
  <c r="AL300" i="1"/>
  <c r="AO300" i="1"/>
  <c r="AP300" i="1"/>
  <c r="M300" i="10" s="1"/>
  <c r="AQ300" i="1"/>
  <c r="BR300" i="1"/>
  <c r="BS300" i="1"/>
  <c r="BT300" i="1"/>
  <c r="A301" i="1"/>
  <c r="C301" i="1"/>
  <c r="G301" i="1"/>
  <c r="R301" i="1"/>
  <c r="R298" i="15" s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K301" i="10" s="1"/>
  <c r="AL301" i="1"/>
  <c r="AO301" i="1"/>
  <c r="AP301" i="1"/>
  <c r="M301" i="10" s="1"/>
  <c r="AQ301" i="1"/>
  <c r="BR301" i="1"/>
  <c r="BS301" i="1"/>
  <c r="BT301" i="1"/>
  <c r="A302" i="1"/>
  <c r="C302" i="1"/>
  <c r="G302" i="1"/>
  <c r="R302" i="1"/>
  <c r="R299" i="15" s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K302" i="10"/>
  <c r="M302" i="10"/>
  <c r="BR302" i="1"/>
  <c r="BS302" i="1"/>
  <c r="BT302" i="1"/>
  <c r="A303" i="1"/>
  <c r="C303" i="1"/>
  <c r="G303" i="1"/>
  <c r="R303" i="1"/>
  <c r="R300" i="15" s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K303" i="10" s="1"/>
  <c r="AL303" i="1"/>
  <c r="AO303" i="1"/>
  <c r="AP303" i="1"/>
  <c r="M303" i="10" s="1"/>
  <c r="AQ303" i="1"/>
  <c r="BR303" i="1"/>
  <c r="BS303" i="1"/>
  <c r="BT303" i="1"/>
  <c r="A304" i="1"/>
  <c r="C304" i="1"/>
  <c r="G304" i="1"/>
  <c r="R304" i="1"/>
  <c r="R301" i="15" s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K304" i="10" s="1"/>
  <c r="AL304" i="1"/>
  <c r="AO304" i="1"/>
  <c r="AP304" i="1"/>
  <c r="M304" i="10" s="1"/>
  <c r="AQ304" i="1"/>
  <c r="BR304" i="1"/>
  <c r="BS304" i="1"/>
  <c r="BT304" i="1"/>
  <c r="A305" i="1"/>
  <c r="C305" i="1"/>
  <c r="G305" i="1"/>
  <c r="M305" i="1" a="1"/>
  <c r="M305" i="1" s="1"/>
  <c r="K302" i="15" s="1"/>
  <c r="N305" i="1" a="1"/>
  <c r="N305" i="1" s="1"/>
  <c r="L302" i="15" s="1"/>
  <c r="R305" i="1"/>
  <c r="R302" i="15" s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K305" i="10" s="1"/>
  <c r="AL305" i="1"/>
  <c r="AO305" i="1"/>
  <c r="AP305" i="1"/>
  <c r="M305" i="10" s="1"/>
  <c r="AQ305" i="1"/>
  <c r="BR305" i="1"/>
  <c r="BS305" i="1"/>
  <c r="BT305" i="1"/>
  <c r="A306" i="1"/>
  <c r="C306" i="1"/>
  <c r="G306" i="1"/>
  <c r="R306" i="1"/>
  <c r="R303" i="15" s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K306" i="10" s="1"/>
  <c r="AL306" i="1"/>
  <c r="M306" i="10"/>
  <c r="BR306" i="1"/>
  <c r="BS306" i="1"/>
  <c r="BT306" i="1"/>
  <c r="A307" i="1"/>
  <c r="C307" i="1"/>
  <c r="G307" i="1"/>
  <c r="M307" i="1" a="1"/>
  <c r="M307" i="1" s="1"/>
  <c r="K304" i="15" s="1"/>
  <c r="N307" i="1" a="1"/>
  <c r="N307" i="1" s="1"/>
  <c r="L304" i="15" s="1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K307" i="10" s="1"/>
  <c r="AL307" i="1"/>
  <c r="AO307" i="1"/>
  <c r="AP307" i="1"/>
  <c r="M307" i="10" s="1"/>
  <c r="AQ307" i="1"/>
  <c r="BR307" i="1"/>
  <c r="BS307" i="1"/>
  <c r="BT307" i="1"/>
  <c r="A308" i="1"/>
  <c r="C308" i="1"/>
  <c r="G308" i="1"/>
  <c r="M308" i="1" a="1"/>
  <c r="M308" i="1" s="1"/>
  <c r="K305" i="15" s="1"/>
  <c r="N308" i="1" a="1"/>
  <c r="N308" i="1" s="1"/>
  <c r="L305" i="15" s="1"/>
  <c r="R308" i="1"/>
  <c r="R305" i="15" s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K308" i="10" s="1"/>
  <c r="AL308" i="1"/>
  <c r="AN308" i="1"/>
  <c r="AO308" i="1"/>
  <c r="AP308" i="1"/>
  <c r="M308" i="10" s="1"/>
  <c r="AQ308" i="1"/>
  <c r="BR308" i="1"/>
  <c r="BS308" i="1"/>
  <c r="BT308" i="1"/>
  <c r="A309" i="1"/>
  <c r="C309" i="1"/>
  <c r="G309" i="1"/>
  <c r="M309" i="1" a="1"/>
  <c r="M309" i="1" s="1"/>
  <c r="K306" i="15" s="1"/>
  <c r="N309" i="1" a="1"/>
  <c r="N309" i="1" s="1"/>
  <c r="L306" i="15" s="1"/>
  <c r="R309" i="1"/>
  <c r="R306" i="15" s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K309" i="10" s="1"/>
  <c r="AL309" i="1"/>
  <c r="AO309" i="1"/>
  <c r="AP309" i="1"/>
  <c r="M309" i="10" s="1"/>
  <c r="AQ309" i="1"/>
  <c r="BR309" i="1"/>
  <c r="BS309" i="1"/>
  <c r="BT309" i="1"/>
  <c r="A310" i="1"/>
  <c r="C310" i="1"/>
  <c r="G310" i="1"/>
  <c r="R310" i="1"/>
  <c r="R307" i="15" s="1"/>
  <c r="S310" i="1" a="1"/>
  <c r="S310" i="1" s="1"/>
  <c r="D307" i="15" s="1"/>
  <c r="T310" i="1" a="1"/>
  <c r="T310" i="1" s="1"/>
  <c r="E307" i="15" s="1"/>
  <c r="U310" i="1" a="1"/>
  <c r="U310" i="1" s="1"/>
  <c r="AI310" i="1"/>
  <c r="BB310" i="1" s="1"/>
  <c r="AJ310" i="1"/>
  <c r="AK310" i="1"/>
  <c r="K310" i="10" s="1"/>
  <c r="AL310" i="1"/>
  <c r="AO310" i="1"/>
  <c r="AP310" i="1"/>
  <c r="M310" i="10" s="1"/>
  <c r="AQ310" i="1"/>
  <c r="BR310" i="1"/>
  <c r="BS310" i="1"/>
  <c r="BT310" i="1"/>
  <c r="A311" i="1"/>
  <c r="C311" i="1"/>
  <c r="G311" i="1"/>
  <c r="R311" i="1"/>
  <c r="R308" i="15" s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K311" i="10" s="1"/>
  <c r="AL311" i="1"/>
  <c r="AO311" i="1"/>
  <c r="AP311" i="1"/>
  <c r="M311" i="10" s="1"/>
  <c r="AQ311" i="1"/>
  <c r="BR311" i="1"/>
  <c r="BS311" i="1"/>
  <c r="BT311" i="1"/>
  <c r="A312" i="1"/>
  <c r="C312" i="1"/>
  <c r="G312" i="1"/>
  <c r="M312" i="1" a="1"/>
  <c r="M312" i="1" s="1"/>
  <c r="K309" i="15" s="1"/>
  <c r="N312" i="1" a="1"/>
  <c r="N312" i="1" s="1"/>
  <c r="L309" i="15" s="1"/>
  <c r="R312" i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K312" i="10" s="1"/>
  <c r="AL312" i="1"/>
  <c r="AO312" i="1"/>
  <c r="AP312" i="1"/>
  <c r="M312" i="10" s="1"/>
  <c r="AQ312" i="1"/>
  <c r="BR312" i="1"/>
  <c r="BS312" i="1"/>
  <c r="BT312" i="1"/>
  <c r="A313" i="1"/>
  <c r="C313" i="1"/>
  <c r="G313" i="1"/>
  <c r="M313" i="1" a="1"/>
  <c r="M313" i="1" s="1"/>
  <c r="K310" i="15" s="1"/>
  <c r="N313" i="1" a="1"/>
  <c r="N313" i="1" s="1"/>
  <c r="L310" i="15" s="1"/>
  <c r="R313" i="1"/>
  <c r="R310" i="15" s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K313" i="10" s="1"/>
  <c r="AL313" i="1"/>
  <c r="AO313" i="1"/>
  <c r="AP313" i="1"/>
  <c r="M313" i="10" s="1"/>
  <c r="AQ313" i="1"/>
  <c r="BR313" i="1"/>
  <c r="BS313" i="1"/>
  <c r="BT313" i="1"/>
  <c r="A314" i="1"/>
  <c r="C314" i="1"/>
  <c r="G314" i="1"/>
  <c r="R314" i="1"/>
  <c r="R311" i="15" s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K314" i="10" s="1"/>
  <c r="AL314" i="1"/>
  <c r="AO314" i="1"/>
  <c r="AP314" i="1"/>
  <c r="M314" i="10" s="1"/>
  <c r="AQ314" i="1"/>
  <c r="BR314" i="1"/>
  <c r="BS314" i="1"/>
  <c r="BT314" i="1"/>
  <c r="A315" i="1"/>
  <c r="C315" i="1"/>
  <c r="G315" i="1"/>
  <c r="R315" i="1"/>
  <c r="R312" i="15" s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K315" i="10" s="1"/>
  <c r="AL315" i="1"/>
  <c r="AO315" i="1"/>
  <c r="AP315" i="1"/>
  <c r="M315" i="10" s="1"/>
  <c r="AQ315" i="1"/>
  <c r="BR315" i="1"/>
  <c r="BS315" i="1"/>
  <c r="BT315" i="1"/>
  <c r="A316" i="1"/>
  <c r="C316" i="1"/>
  <c r="G316" i="1"/>
  <c r="M316" i="1" a="1"/>
  <c r="M316" i="1" s="1"/>
  <c r="K313" i="15" s="1"/>
  <c r="N316" i="1" a="1"/>
  <c r="N316" i="1" s="1"/>
  <c r="L313" i="15" s="1"/>
  <c r="R316" i="1"/>
  <c r="R313" i="15" s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K316" i="10" s="1"/>
  <c r="AL316" i="1"/>
  <c r="AO316" i="1"/>
  <c r="AP316" i="1"/>
  <c r="M316" i="10" s="1"/>
  <c r="AQ316" i="1"/>
  <c r="BR316" i="1"/>
  <c r="BS316" i="1"/>
  <c r="BT316" i="1"/>
  <c r="A317" i="1"/>
  <c r="C317" i="1"/>
  <c r="G317" i="1"/>
  <c r="M317" i="1" a="1"/>
  <c r="M317" i="1" s="1"/>
  <c r="K314" i="15" s="1"/>
  <c r="N317" i="1" a="1"/>
  <c r="N317" i="1" s="1"/>
  <c r="L314" i="15" s="1"/>
  <c r="R317" i="1"/>
  <c r="R314" i="15" s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K317" i="10" s="1"/>
  <c r="AL317" i="1"/>
  <c r="AN317" i="1"/>
  <c r="AO317" i="1"/>
  <c r="AP317" i="1"/>
  <c r="M317" i="10" s="1"/>
  <c r="AQ317" i="1"/>
  <c r="BR317" i="1"/>
  <c r="BS317" i="1"/>
  <c r="BT317" i="1"/>
  <c r="A318" i="1"/>
  <c r="C318" i="1"/>
  <c r="G318" i="1"/>
  <c r="M318" i="1" a="1"/>
  <c r="M318" i="1" s="1"/>
  <c r="K315" i="15" s="1"/>
  <c r="N318" i="1" a="1"/>
  <c r="N318" i="1" s="1"/>
  <c r="L315" i="15" s="1"/>
  <c r="R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K318" i="10" s="1"/>
  <c r="AL318" i="1"/>
  <c r="AO318" i="1"/>
  <c r="AP318" i="1"/>
  <c r="M318" i="10" s="1"/>
  <c r="AQ318" i="1"/>
  <c r="BR318" i="1"/>
  <c r="BS318" i="1"/>
  <c r="BT318" i="1"/>
  <c r="A319" i="1"/>
  <c r="C319" i="1"/>
  <c r="G319" i="1"/>
  <c r="R319" i="1"/>
  <c r="R316" i="15" s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K319" i="10" s="1"/>
  <c r="AL319" i="1"/>
  <c r="AO319" i="1"/>
  <c r="AP319" i="1"/>
  <c r="M319" i="10" s="1"/>
  <c r="AQ319" i="1"/>
  <c r="BR319" i="1"/>
  <c r="BS319" i="1"/>
  <c r="BT319" i="1"/>
  <c r="A320" i="1"/>
  <c r="C320" i="1"/>
  <c r="G320" i="1"/>
  <c r="R320" i="1"/>
  <c r="R317" i="15" s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K320" i="10" s="1"/>
  <c r="AL320" i="1"/>
  <c r="AO320" i="1"/>
  <c r="AP320" i="1"/>
  <c r="M320" i="10" s="1"/>
  <c r="AQ320" i="1"/>
  <c r="BR320" i="1"/>
  <c r="BS320" i="1"/>
  <c r="BT320" i="1"/>
  <c r="A321" i="1"/>
  <c r="C321" i="1"/>
  <c r="G321" i="1"/>
  <c r="M321" i="1" a="1"/>
  <c r="M321" i="1" s="1"/>
  <c r="K318" i="15" s="1"/>
  <c r="N321" i="1" a="1"/>
  <c r="N321" i="1" s="1"/>
  <c r="L318" i="15" s="1"/>
  <c r="R321" i="1"/>
  <c r="R318" i="15" s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K321" i="10" s="1"/>
  <c r="AL321" i="1"/>
  <c r="AO321" i="1"/>
  <c r="AP321" i="1"/>
  <c r="M321" i="10" s="1"/>
  <c r="AQ321" i="1"/>
  <c r="BR321" i="1"/>
  <c r="BS321" i="1"/>
  <c r="BT321" i="1"/>
  <c r="A322" i="1"/>
  <c r="C322" i="1"/>
  <c r="G322" i="1"/>
  <c r="M322" i="1" a="1"/>
  <c r="M322" i="1" s="1"/>
  <c r="K319" i="15" s="1"/>
  <c r="N322" i="1" a="1"/>
  <c r="N322" i="1" s="1"/>
  <c r="L319" i="15" s="1"/>
  <c r="R322" i="1"/>
  <c r="R319" i="15" s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K322" i="10" s="1"/>
  <c r="AL322" i="1"/>
  <c r="AO322" i="1"/>
  <c r="AP322" i="1"/>
  <c r="M322" i="10" s="1"/>
  <c r="AQ322" i="1"/>
  <c r="BR322" i="1"/>
  <c r="BS322" i="1"/>
  <c r="BT322" i="1"/>
  <c r="A323" i="1"/>
  <c r="C323" i="1"/>
  <c r="G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K323" i="10" s="1"/>
  <c r="AL323" i="1"/>
  <c r="AO323" i="1"/>
  <c r="AP323" i="1"/>
  <c r="M323" i="10" s="1"/>
  <c r="AQ323" i="1"/>
  <c r="BR323" i="1"/>
  <c r="BS323" i="1"/>
  <c r="BT323" i="1"/>
  <c r="A324" i="1"/>
  <c r="C324" i="1"/>
  <c r="G324" i="1"/>
  <c r="R324" i="1"/>
  <c r="R321" i="15" s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K324" i="10" s="1"/>
  <c r="AL324" i="1"/>
  <c r="AO324" i="1"/>
  <c r="AP324" i="1"/>
  <c r="M324" i="10" s="1"/>
  <c r="AQ324" i="1"/>
  <c r="BR324" i="1"/>
  <c r="BS324" i="1"/>
  <c r="BT324" i="1"/>
  <c r="A325" i="1"/>
  <c r="C325" i="1"/>
  <c r="G325" i="1"/>
  <c r="R325" i="1"/>
  <c r="R322" i="15" s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K325" i="10" s="1"/>
  <c r="AL325" i="1"/>
  <c r="AO325" i="1"/>
  <c r="AP325" i="1"/>
  <c r="M325" i="10" s="1"/>
  <c r="AQ325" i="1"/>
  <c r="BR325" i="1"/>
  <c r="BS325" i="1"/>
  <c r="BT325" i="1"/>
  <c r="A326" i="1"/>
  <c r="C326" i="1"/>
  <c r="G326" i="1"/>
  <c r="R326" i="1"/>
  <c r="R323" i="15" s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K326" i="10" s="1"/>
  <c r="AL326" i="1"/>
  <c r="AO326" i="1"/>
  <c r="M326" i="10"/>
  <c r="BR326" i="1"/>
  <c r="BS326" i="1"/>
  <c r="BT326" i="1"/>
  <c r="A327" i="1"/>
  <c r="C327" i="1"/>
  <c r="G327" i="1"/>
  <c r="R327" i="1"/>
  <c r="R324" i="15" s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K327" i="10" s="1"/>
  <c r="AL327" i="1"/>
  <c r="AO327" i="1"/>
  <c r="M327" i="10"/>
  <c r="BR327" i="1"/>
  <c r="BS327" i="1"/>
  <c r="BT327" i="1"/>
  <c r="A328" i="1"/>
  <c r="C328" i="1"/>
  <c r="G328" i="1"/>
  <c r="R328" i="1"/>
  <c r="R325" i="15" s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K328" i="10" s="1"/>
  <c r="AL328" i="1"/>
  <c r="AO328" i="1"/>
  <c r="AP328" i="1"/>
  <c r="M328" i="10" s="1"/>
  <c r="AQ328" i="1"/>
  <c r="BR328" i="1"/>
  <c r="BS328" i="1"/>
  <c r="BT328" i="1"/>
  <c r="A329" i="1"/>
  <c r="C329" i="1"/>
  <c r="G329" i="1"/>
  <c r="R329" i="1"/>
  <c r="R326" i="15" s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K329" i="10" s="1"/>
  <c r="AL329" i="1"/>
  <c r="M329" i="10"/>
  <c r="AQ329" i="1"/>
  <c r="BR329" i="1"/>
  <c r="BS329" i="1"/>
  <c r="BT329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K330" i="10" s="1"/>
  <c r="AL330" i="1"/>
  <c r="AO330" i="1"/>
  <c r="AP330" i="1"/>
  <c r="M330" i="10" s="1"/>
  <c r="AQ330" i="1"/>
  <c r="BR330" i="1"/>
  <c r="BS330" i="1"/>
  <c r="BT330" i="1"/>
  <c r="A331" i="1"/>
  <c r="C331" i="1"/>
  <c r="G331" i="1"/>
  <c r="R331" i="1"/>
  <c r="R328" i="15" s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K331" i="10" s="1"/>
  <c r="AL331" i="1"/>
  <c r="AO331" i="1"/>
  <c r="AP331" i="1"/>
  <c r="M331" i="10" s="1"/>
  <c r="AQ331" i="1"/>
  <c r="BR331" i="1"/>
  <c r="BS331" i="1"/>
  <c r="BT331" i="1"/>
  <c r="A332" i="1"/>
  <c r="C332" i="1"/>
  <c r="G332" i="1"/>
  <c r="R332" i="1"/>
  <c r="R329" i="15" s="1"/>
  <c r="S332" i="1" a="1"/>
  <c r="S332" i="1" s="1"/>
  <c r="D329" i="15" s="1"/>
  <c r="T332" i="1" a="1"/>
  <c r="T332" i="1" s="1"/>
  <c r="E329" i="15" s="1"/>
  <c r="U332" i="1" a="1"/>
  <c r="U332" i="1" s="1"/>
  <c r="BB332" i="1"/>
  <c r="AJ332" i="1"/>
  <c r="AK332" i="1"/>
  <c r="K332" i="10" s="1"/>
  <c r="AL332" i="1"/>
  <c r="AO332" i="1"/>
  <c r="AP332" i="1"/>
  <c r="M332" i="10" s="1"/>
  <c r="AQ332" i="1"/>
  <c r="BR332" i="1"/>
  <c r="BS332" i="1"/>
  <c r="BT332" i="1"/>
  <c r="A333" i="1"/>
  <c r="C333" i="1"/>
  <c r="G333" i="1"/>
  <c r="R333" i="1"/>
  <c r="R330" i="15" s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K333" i="10" s="1"/>
  <c r="AL333" i="1"/>
  <c r="AO333" i="1"/>
  <c r="AP333" i="1"/>
  <c r="M333" i="10" s="1"/>
  <c r="AQ333" i="1"/>
  <c r="BR333" i="1"/>
  <c r="BS333" i="1"/>
  <c r="BT333" i="1"/>
  <c r="A334" i="1"/>
  <c r="C334" i="1"/>
  <c r="G334" i="1"/>
  <c r="M334" i="1" a="1"/>
  <c r="M334" i="1" s="1"/>
  <c r="K331" i="15" s="1"/>
  <c r="N334" i="1" a="1"/>
  <c r="N334" i="1" s="1"/>
  <c r="L331" i="15" s="1"/>
  <c r="R334" i="1"/>
  <c r="R331" i="15" s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K334" i="10" s="1"/>
  <c r="AL334" i="1"/>
  <c r="AO334" i="1"/>
  <c r="AP334" i="1"/>
  <c r="M334" i="10" s="1"/>
  <c r="AQ334" i="1"/>
  <c r="BR334" i="1"/>
  <c r="BS334" i="1"/>
  <c r="BT334" i="1"/>
  <c r="A335" i="1"/>
  <c r="C335" i="1"/>
  <c r="G335" i="1"/>
  <c r="M335" i="1" a="1"/>
  <c r="M335" i="1" s="1"/>
  <c r="K332" i="15" s="1"/>
  <c r="N335" i="1" a="1"/>
  <c r="N335" i="1" s="1"/>
  <c r="L332" i="15" s="1"/>
  <c r="R335" i="1"/>
  <c r="R332" i="15" s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K335" i="10" s="1"/>
  <c r="AL335" i="1"/>
  <c r="AO335" i="1"/>
  <c r="AP335" i="1"/>
  <c r="M335" i="10" s="1"/>
  <c r="AQ335" i="1"/>
  <c r="BR335" i="1"/>
  <c r="BS335" i="1"/>
  <c r="BT335" i="1"/>
  <c r="A336" i="1"/>
  <c r="C336" i="1"/>
  <c r="G336" i="1"/>
  <c r="M336" i="1" a="1"/>
  <c r="M336" i="1" s="1"/>
  <c r="K333" i="15" s="1"/>
  <c r="N336" i="1" a="1"/>
  <c r="N336" i="1" s="1"/>
  <c r="L333" i="15" s="1"/>
  <c r="R336" i="1"/>
  <c r="R333" i="15" s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K336" i="10" s="1"/>
  <c r="AL336" i="1"/>
  <c r="AO336" i="1"/>
  <c r="AP336" i="1"/>
  <c r="M336" i="10" s="1"/>
  <c r="AQ336" i="1"/>
  <c r="BR336" i="1"/>
  <c r="BS336" i="1"/>
  <c r="BT336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K337" i="10" s="1"/>
  <c r="AL337" i="1"/>
  <c r="AO337" i="1"/>
  <c r="AP337" i="1"/>
  <c r="M337" i="10" s="1"/>
  <c r="AQ337" i="1"/>
  <c r="BR337" i="1"/>
  <c r="BS337" i="1"/>
  <c r="BT337" i="1"/>
  <c r="A338" i="1"/>
  <c r="C338" i="1"/>
  <c r="G338" i="1"/>
  <c r="R338" i="1"/>
  <c r="R335" i="15" s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K338" i="10" s="1"/>
  <c r="AL338" i="1"/>
  <c r="AO338" i="1"/>
  <c r="AP338" i="1"/>
  <c r="M338" i="10" s="1"/>
  <c r="AQ338" i="1"/>
  <c r="BR338" i="1"/>
  <c r="BS338" i="1"/>
  <c r="BT338" i="1"/>
  <c r="A339" i="1"/>
  <c r="C339" i="1"/>
  <c r="G339" i="1"/>
  <c r="R339" i="1"/>
  <c r="R336" i="15" s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K339" i="10" s="1"/>
  <c r="AL339" i="1"/>
  <c r="AO339" i="1"/>
  <c r="AP339" i="1"/>
  <c r="M339" i="10" s="1"/>
  <c r="AQ339" i="1"/>
  <c r="BR339" i="1"/>
  <c r="BS339" i="1"/>
  <c r="BT339" i="1"/>
  <c r="A340" i="1"/>
  <c r="C340" i="1"/>
  <c r="G340" i="1"/>
  <c r="R340" i="1"/>
  <c r="R337" i="15" s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K340" i="10" s="1"/>
  <c r="AL340" i="1"/>
  <c r="AO340" i="1"/>
  <c r="AP340" i="1"/>
  <c r="M340" i="10" s="1"/>
  <c r="AQ340" i="1"/>
  <c r="BR340" i="1"/>
  <c r="BS340" i="1"/>
  <c r="BT340" i="1"/>
  <c r="A341" i="1"/>
  <c r="C341" i="1"/>
  <c r="G341" i="1"/>
  <c r="R341" i="1"/>
  <c r="R338" i="15" s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K341" i="10" s="1"/>
  <c r="AL341" i="1"/>
  <c r="AN341" i="1"/>
  <c r="AO341" i="1"/>
  <c r="AP341" i="1"/>
  <c r="M341" i="10" s="1"/>
  <c r="AQ341" i="1"/>
  <c r="BR341" i="1"/>
  <c r="BS341" i="1"/>
  <c r="BT341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K342" i="10" s="1"/>
  <c r="AL342" i="1"/>
  <c r="AO342" i="1"/>
  <c r="AP342" i="1"/>
  <c r="M342" i="10" s="1"/>
  <c r="AQ342" i="1"/>
  <c r="BR342" i="1"/>
  <c r="BS342" i="1"/>
  <c r="BT342" i="1"/>
  <c r="A343" i="1"/>
  <c r="C343" i="1"/>
  <c r="G343" i="1"/>
  <c r="R343" i="1"/>
  <c r="R340" i="15" s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K343" i="10" s="1"/>
  <c r="AL343" i="1"/>
  <c r="AO343" i="1"/>
  <c r="AP343" i="1"/>
  <c r="M343" i="10" s="1"/>
  <c r="AQ343" i="1"/>
  <c r="BR343" i="1"/>
  <c r="BS343" i="1"/>
  <c r="BT343" i="1"/>
  <c r="A344" i="1"/>
  <c r="C344" i="1"/>
  <c r="G344" i="1"/>
  <c r="R344" i="1"/>
  <c r="R341" i="15" s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K344" i="10" s="1"/>
  <c r="AL344" i="1"/>
  <c r="AO344" i="1"/>
  <c r="AP344" i="1"/>
  <c r="M344" i="10" s="1"/>
  <c r="AQ344" i="1"/>
  <c r="BR344" i="1"/>
  <c r="BS344" i="1"/>
  <c r="BT344" i="1"/>
  <c r="A345" i="1"/>
  <c r="C345" i="1"/>
  <c r="G345" i="1"/>
  <c r="R345" i="1"/>
  <c r="R342" i="15" s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K345" i="10" s="1"/>
  <c r="AL345" i="1"/>
  <c r="AO345" i="1"/>
  <c r="AP345" i="1"/>
  <c r="M345" i="10" s="1"/>
  <c r="AQ345" i="1"/>
  <c r="BR345" i="1"/>
  <c r="BS345" i="1"/>
  <c r="BT345" i="1"/>
  <c r="A346" i="1"/>
  <c r="C346" i="1"/>
  <c r="G346" i="1"/>
  <c r="M346" i="1" a="1"/>
  <c r="M346" i="1" s="1"/>
  <c r="K343" i="15" s="1"/>
  <c r="N346" i="1" a="1"/>
  <c r="N346" i="1" s="1"/>
  <c r="L343" i="15" s="1"/>
  <c r="R346" i="1"/>
  <c r="R343" i="15" s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K346" i="10" s="1"/>
  <c r="AL346" i="1"/>
  <c r="AO346" i="1"/>
  <c r="AP346" i="1"/>
  <c r="M346" i="10" s="1"/>
  <c r="AQ346" i="1"/>
  <c r="BR346" i="1"/>
  <c r="BS346" i="1"/>
  <c r="BT346" i="1"/>
  <c r="A347" i="1"/>
  <c r="C347" i="1"/>
  <c r="G347" i="1"/>
  <c r="M347" i="1" a="1"/>
  <c r="M347" i="1" s="1"/>
  <c r="K344" i="15" s="1"/>
  <c r="N347" i="1" a="1"/>
  <c r="N347" i="1" s="1"/>
  <c r="L344" i="15" s="1"/>
  <c r="R347" i="1"/>
  <c r="R344" i="15" s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K347" i="10" s="1"/>
  <c r="AL347" i="1"/>
  <c r="AO347" i="1"/>
  <c r="AP347" i="1"/>
  <c r="M347" i="10" s="1"/>
  <c r="AQ347" i="1"/>
  <c r="BR347" i="1"/>
  <c r="BS347" i="1"/>
  <c r="BT347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K348" i="10" s="1"/>
  <c r="AL348" i="1"/>
  <c r="AO348" i="1"/>
  <c r="AP348" i="1"/>
  <c r="M348" i="10" s="1"/>
  <c r="AQ348" i="1"/>
  <c r="BR348" i="1"/>
  <c r="BS348" i="1"/>
  <c r="BT348" i="1"/>
  <c r="A349" i="1"/>
  <c r="C349" i="1"/>
  <c r="G349" i="1"/>
  <c r="M349" i="1" a="1"/>
  <c r="M349" i="1" s="1"/>
  <c r="K346" i="15" s="1"/>
  <c r="N349" i="1" a="1"/>
  <c r="N349" i="1" s="1"/>
  <c r="L346" i="15" s="1"/>
  <c r="R349" i="1"/>
  <c r="R346" i="15" s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K349" i="10" s="1"/>
  <c r="AL349" i="1"/>
  <c r="AO349" i="1"/>
  <c r="AP349" i="1"/>
  <c r="M349" i="10" s="1"/>
  <c r="AQ349" i="1"/>
  <c r="BR349" i="1"/>
  <c r="BS349" i="1"/>
  <c r="BT349" i="1"/>
  <c r="A350" i="1"/>
  <c r="C350" i="1"/>
  <c r="G350" i="1"/>
  <c r="R350" i="1"/>
  <c r="R347" i="15" s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K350" i="10" s="1"/>
  <c r="AL350" i="1"/>
  <c r="AO350" i="1"/>
  <c r="AP350" i="1"/>
  <c r="M350" i="10" s="1"/>
  <c r="AQ350" i="1"/>
  <c r="BR350" i="1"/>
  <c r="BS350" i="1"/>
  <c r="BT350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K351" i="10" s="1"/>
  <c r="AL351" i="1"/>
  <c r="AO351" i="1"/>
  <c r="AP351" i="1"/>
  <c r="M351" i="10" s="1"/>
  <c r="AQ351" i="1"/>
  <c r="BR351" i="1"/>
  <c r="BS351" i="1"/>
  <c r="BT351" i="1"/>
  <c r="A352" i="1"/>
  <c r="C352" i="1"/>
  <c r="G352" i="1"/>
  <c r="R352" i="1"/>
  <c r="R349" i="15" s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K352" i="10" s="1"/>
  <c r="AL352" i="1"/>
  <c r="AO352" i="1"/>
  <c r="AP352" i="1"/>
  <c r="M352" i="10" s="1"/>
  <c r="AQ352" i="1"/>
  <c r="BR352" i="1"/>
  <c r="BS352" i="1"/>
  <c r="BT352" i="1"/>
  <c r="A353" i="1"/>
  <c r="C353" i="1"/>
  <c r="G353" i="1"/>
  <c r="R353" i="1"/>
  <c r="R350" i="15" s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K353" i="10" s="1"/>
  <c r="AL353" i="1"/>
  <c r="AO353" i="1"/>
  <c r="AP353" i="1"/>
  <c r="M353" i="10" s="1"/>
  <c r="AQ353" i="1"/>
  <c r="BR353" i="1"/>
  <c r="BS353" i="1"/>
  <c r="BT353" i="1"/>
  <c r="A354" i="1"/>
  <c r="C354" i="1"/>
  <c r="G354" i="1"/>
  <c r="R354" i="1"/>
  <c r="R351" i="15" s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K354" i="10" s="1"/>
  <c r="AL354" i="1"/>
  <c r="AO354" i="1"/>
  <c r="AP354" i="1"/>
  <c r="M354" i="10" s="1"/>
  <c r="AQ354" i="1"/>
  <c r="BR354" i="1"/>
  <c r="BS354" i="1"/>
  <c r="BT354" i="1"/>
  <c r="A355" i="1"/>
  <c r="C355" i="1"/>
  <c r="G355" i="1"/>
  <c r="R355" i="1"/>
  <c r="R352" i="15" s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K355" i="10" s="1"/>
  <c r="AL355" i="1"/>
  <c r="AO355" i="1"/>
  <c r="AP355" i="1"/>
  <c r="M355" i="10" s="1"/>
  <c r="AQ355" i="1"/>
  <c r="BR355" i="1"/>
  <c r="BS355" i="1"/>
  <c r="BT355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K356" i="10" s="1"/>
  <c r="AL356" i="1"/>
  <c r="AO356" i="1"/>
  <c r="AP356" i="1"/>
  <c r="M356" i="10" s="1"/>
  <c r="AQ356" i="1"/>
  <c r="BR356" i="1"/>
  <c r="BS356" i="1"/>
  <c r="BT356" i="1"/>
  <c r="A357" i="1"/>
  <c r="C357" i="1"/>
  <c r="G357" i="1"/>
  <c r="M357" i="1" a="1"/>
  <c r="M357" i="1" s="1"/>
  <c r="K354" i="15" s="1"/>
  <c r="N357" i="1" a="1"/>
  <c r="N357" i="1" s="1"/>
  <c r="L354" i="15" s="1"/>
  <c r="R357" i="1"/>
  <c r="R354" i="15" s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K357" i="10" s="1"/>
  <c r="AL357" i="1"/>
  <c r="AO357" i="1"/>
  <c r="AP357" i="1"/>
  <c r="M357" i="10" s="1"/>
  <c r="AQ357" i="1"/>
  <c r="BR357" i="1"/>
  <c r="BS357" i="1"/>
  <c r="BT357" i="1"/>
  <c r="C358" i="1"/>
  <c r="G358" i="1"/>
  <c r="M358" i="1" a="1"/>
  <c r="M358" i="1" s="1"/>
  <c r="K355" i="15" s="1"/>
  <c r="N358" i="1" a="1"/>
  <c r="N358" i="1" s="1"/>
  <c r="L355" i="15" s="1"/>
  <c r="R358" i="1"/>
  <c r="R355" i="15" s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K358" i="10" s="1"/>
  <c r="AL358" i="1"/>
  <c r="AO358" i="1"/>
  <c r="AP358" i="1"/>
  <c r="M358" i="10" s="1"/>
  <c r="AQ358" i="1"/>
  <c r="BR358" i="1"/>
  <c r="BS358" i="1"/>
  <c r="BT358" i="1"/>
  <c r="C359" i="1"/>
  <c r="G359" i="1"/>
  <c r="M359" i="1" a="1"/>
  <c r="M359" i="1" s="1"/>
  <c r="K356" i="15" s="1"/>
  <c r="N359" i="1" a="1"/>
  <c r="N359" i="1" s="1"/>
  <c r="L356" i="15" s="1"/>
  <c r="R359" i="1"/>
  <c r="R356" i="15" s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K359" i="10" s="1"/>
  <c r="AL359" i="1"/>
  <c r="AN359" i="1"/>
  <c r="AO359" i="1"/>
  <c r="AP359" i="1"/>
  <c r="M359" i="10" s="1"/>
  <c r="AQ359" i="1"/>
  <c r="BR359" i="1"/>
  <c r="BS359" i="1"/>
  <c r="BT359" i="1"/>
  <c r="A360" i="1"/>
  <c r="C360" i="1"/>
  <c r="G360" i="1"/>
  <c r="M360" i="1" a="1"/>
  <c r="M360" i="1" s="1"/>
  <c r="K357" i="15" s="1"/>
  <c r="N360" i="1" a="1"/>
  <c r="N360" i="1" s="1"/>
  <c r="L357" i="15" s="1"/>
  <c r="R360" i="1"/>
  <c r="R357" i="15" s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K360" i="10" s="1"/>
  <c r="AL360" i="1"/>
  <c r="AO360" i="1"/>
  <c r="AP360" i="1"/>
  <c r="M360" i="10" s="1"/>
  <c r="AQ360" i="1"/>
  <c r="BR360" i="1"/>
  <c r="BS360" i="1"/>
  <c r="BT360" i="1"/>
  <c r="A361" i="1"/>
  <c r="C361" i="1"/>
  <c r="G361" i="1"/>
  <c r="M361" i="1" a="1"/>
  <c r="M361" i="1" s="1"/>
  <c r="K358" i="15" s="1"/>
  <c r="N361" i="1" a="1"/>
  <c r="N361" i="1" s="1"/>
  <c r="L358" i="15" s="1"/>
  <c r="R361" i="1"/>
  <c r="R358" i="15" s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K361" i="10" s="1"/>
  <c r="AL361" i="1"/>
  <c r="AO361" i="1"/>
  <c r="AP361" i="1"/>
  <c r="M361" i="10" s="1"/>
  <c r="AQ361" i="1"/>
  <c r="BR361" i="1"/>
  <c r="BS361" i="1"/>
  <c r="BT361" i="1"/>
  <c r="A362" i="1"/>
  <c r="C362" i="1"/>
  <c r="G362" i="1"/>
  <c r="M362" i="1" a="1"/>
  <c r="M362" i="1" s="1"/>
  <c r="K359" i="15" s="1"/>
  <c r="N362" i="1" a="1"/>
  <c r="N362" i="1" s="1"/>
  <c r="L359" i="15" s="1"/>
  <c r="R362" i="1"/>
  <c r="R359" i="15" s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K362" i="10" s="1"/>
  <c r="AL362" i="1"/>
  <c r="AO362" i="1"/>
  <c r="AP362" i="1"/>
  <c r="M362" i="10" s="1"/>
  <c r="AQ362" i="1"/>
  <c r="BR362" i="1"/>
  <c r="BS362" i="1"/>
  <c r="BT362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K363" i="10" s="1"/>
  <c r="AL363" i="1"/>
  <c r="AO363" i="1"/>
  <c r="AP363" i="1"/>
  <c r="M363" i="10" s="1"/>
  <c r="AQ363" i="1"/>
  <c r="BR363" i="1"/>
  <c r="BS363" i="1"/>
  <c r="BT363" i="1"/>
  <c r="A364" i="1"/>
  <c r="C364" i="1"/>
  <c r="G364" i="1"/>
  <c r="M364" i="1" a="1"/>
  <c r="M364" i="1" s="1"/>
  <c r="K361" i="15" s="1"/>
  <c r="N364" i="1" a="1"/>
  <c r="N364" i="1" s="1"/>
  <c r="L361" i="15" s="1"/>
  <c r="R364" i="1"/>
  <c r="R361" i="15" s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K364" i="10" s="1"/>
  <c r="AL364" i="1"/>
  <c r="AO364" i="1"/>
  <c r="AP364" i="1"/>
  <c r="M364" i="10" s="1"/>
  <c r="AQ364" i="1"/>
  <c r="BR364" i="1"/>
  <c r="BS364" i="1"/>
  <c r="BT364" i="1"/>
  <c r="A365" i="1"/>
  <c r="C365" i="1"/>
  <c r="G365" i="1"/>
  <c r="M365" i="1" a="1"/>
  <c r="M365" i="1" s="1"/>
  <c r="K362" i="15" s="1"/>
  <c r="N365" i="1" a="1"/>
  <c r="N365" i="1" s="1"/>
  <c r="L362" i="15" s="1"/>
  <c r="R365" i="1"/>
  <c r="R362" i="15" s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K365" i="10" s="1"/>
  <c r="AL365" i="1"/>
  <c r="AO365" i="1"/>
  <c r="AP365" i="1"/>
  <c r="M365" i="10" s="1"/>
  <c r="AQ365" i="1"/>
  <c r="BR365" i="1"/>
  <c r="BS365" i="1"/>
  <c r="BT365" i="1"/>
  <c r="A366" i="1"/>
  <c r="C366" i="1"/>
  <c r="G366" i="1"/>
  <c r="M366" i="1" a="1"/>
  <c r="M366" i="1" s="1"/>
  <c r="K363" i="15" s="1"/>
  <c r="N366" i="1" a="1"/>
  <c r="N366" i="1" s="1"/>
  <c r="L363" i="15" s="1"/>
  <c r="R366" i="1"/>
  <c r="R363" i="15" s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K366" i="10" s="1"/>
  <c r="AL366" i="1"/>
  <c r="AO366" i="1"/>
  <c r="AP366" i="1"/>
  <c r="M366" i="10" s="1"/>
  <c r="AQ366" i="1"/>
  <c r="BR366" i="1"/>
  <c r="BS366" i="1"/>
  <c r="BT366" i="1"/>
  <c r="A367" i="1"/>
  <c r="C367" i="1"/>
  <c r="G367" i="1"/>
  <c r="R367" i="1"/>
  <c r="R364" i="15" s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K367" i="10" s="1"/>
  <c r="AL367" i="1"/>
  <c r="AO367" i="1"/>
  <c r="AP367" i="1"/>
  <c r="M367" i="10" s="1"/>
  <c r="AQ367" i="1"/>
  <c r="BR367" i="1"/>
  <c r="BS367" i="1"/>
  <c r="BT367" i="1"/>
  <c r="A368" i="1"/>
  <c r="C368" i="1"/>
  <c r="G368" i="1"/>
  <c r="M368" i="1" a="1"/>
  <c r="M368" i="1" s="1"/>
  <c r="K365" i="15" s="1"/>
  <c r="N368" i="1" a="1"/>
  <c r="N368" i="1" s="1"/>
  <c r="L365" i="15" s="1"/>
  <c r="R368" i="1"/>
  <c r="R365" i="15" s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K368" i="10" s="1"/>
  <c r="AL368" i="1"/>
  <c r="AN368" i="1"/>
  <c r="AO368" i="1"/>
  <c r="AP368" i="1"/>
  <c r="M368" i="10" s="1"/>
  <c r="AQ368" i="1"/>
  <c r="BR368" i="1"/>
  <c r="BS368" i="1"/>
  <c r="BT368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K369" i="10" s="1"/>
  <c r="AL369" i="1"/>
  <c r="AO369" i="1"/>
  <c r="AP369" i="1"/>
  <c r="M369" i="10" s="1"/>
  <c r="AQ369" i="1"/>
  <c r="BR369" i="1"/>
  <c r="BS369" i="1"/>
  <c r="BT369" i="1"/>
  <c r="A370" i="1"/>
  <c r="C370" i="1"/>
  <c r="G370" i="1"/>
  <c r="R370" i="1"/>
  <c r="R367" i="15" s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K370" i="10" s="1"/>
  <c r="AL370" i="1"/>
  <c r="AO370" i="1"/>
  <c r="AP370" i="1"/>
  <c r="M370" i="10" s="1"/>
  <c r="AQ370" i="1"/>
  <c r="BR370" i="1"/>
  <c r="BS370" i="1"/>
  <c r="BT370" i="1"/>
  <c r="A371" i="1"/>
  <c r="C371" i="1"/>
  <c r="G371" i="1"/>
  <c r="R371" i="1"/>
  <c r="R368" i="15" s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K371" i="10" s="1"/>
  <c r="AL371" i="1"/>
  <c r="AO371" i="1"/>
  <c r="AP371" i="1"/>
  <c r="M371" i="10" s="1"/>
  <c r="AQ371" i="1"/>
  <c r="BR371" i="1"/>
  <c r="BS371" i="1"/>
  <c r="BT371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K372" i="10" s="1"/>
  <c r="AL372" i="1"/>
  <c r="AO372" i="1"/>
  <c r="AP372" i="1"/>
  <c r="M372" i="10" s="1"/>
  <c r="AQ372" i="1"/>
  <c r="BR372" i="1"/>
  <c r="BS372" i="1"/>
  <c r="BT372" i="1"/>
  <c r="A373" i="1"/>
  <c r="C373" i="1"/>
  <c r="G373" i="1"/>
  <c r="R373" i="1"/>
  <c r="R370" i="15" s="1"/>
  <c r="S373" i="1" a="1"/>
  <c r="S373" i="1" s="1"/>
  <c r="D370" i="15" s="1"/>
  <c r="T373" i="1" a="1"/>
  <c r="T373" i="1" s="1"/>
  <c r="E370" i="15" s="1"/>
  <c r="U373" i="1" a="1"/>
  <c r="U373" i="1" s="1"/>
  <c r="BB373" i="1"/>
  <c r="AJ373" i="1"/>
  <c r="AK373" i="1"/>
  <c r="K373" i="10" s="1"/>
  <c r="AL373" i="1"/>
  <c r="AO373" i="1"/>
  <c r="AP373" i="1"/>
  <c r="M373" i="10" s="1"/>
  <c r="AQ373" i="1"/>
  <c r="BR373" i="1"/>
  <c r="BS373" i="1"/>
  <c r="BT373" i="1"/>
  <c r="A374" i="1"/>
  <c r="C374" i="1"/>
  <c r="G374" i="1"/>
  <c r="R374" i="1"/>
  <c r="R371" i="15" s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K374" i="10" s="1"/>
  <c r="AL374" i="1"/>
  <c r="AO374" i="1"/>
  <c r="AP374" i="1"/>
  <c r="M374" i="10" s="1"/>
  <c r="AQ374" i="1"/>
  <c r="BR374" i="1"/>
  <c r="BS374" i="1"/>
  <c r="BT374" i="1"/>
  <c r="A375" i="1"/>
  <c r="C375" i="1"/>
  <c r="G375" i="1"/>
  <c r="K372" i="15"/>
  <c r="L372" i="15"/>
  <c r="R375" i="1"/>
  <c r="R372" i="15" s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K375" i="10" s="1"/>
  <c r="AL375" i="1"/>
  <c r="AO375" i="1"/>
  <c r="AP375" i="1"/>
  <c r="M375" i="10" s="1"/>
  <c r="AQ375" i="1"/>
  <c r="BR375" i="1"/>
  <c r="BS375" i="1"/>
  <c r="BT375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K376" i="10" s="1"/>
  <c r="AL376" i="1"/>
  <c r="AO376" i="1"/>
  <c r="AP376" i="1"/>
  <c r="M376" i="10" s="1"/>
  <c r="AQ376" i="1"/>
  <c r="BR376" i="1"/>
  <c r="BS376" i="1"/>
  <c r="BT376" i="1"/>
  <c r="A377" i="1"/>
  <c r="C377" i="1"/>
  <c r="G377" i="1"/>
  <c r="R377" i="1"/>
  <c r="R374" i="15" s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K377" i="10" s="1"/>
  <c r="AL377" i="1"/>
  <c r="AO377" i="1"/>
  <c r="AP377" i="1"/>
  <c r="M377" i="10" s="1"/>
  <c r="AQ377" i="1"/>
  <c r="BR377" i="1"/>
  <c r="BS377" i="1"/>
  <c r="BT377" i="1"/>
  <c r="A378" i="1"/>
  <c r="C378" i="1"/>
  <c r="G378" i="1"/>
  <c r="R378" i="1"/>
  <c r="R375" i="15" s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K378" i="10" s="1"/>
  <c r="AL378" i="1"/>
  <c r="AO378" i="1"/>
  <c r="AP378" i="1"/>
  <c r="M378" i="10" s="1"/>
  <c r="AQ378" i="1"/>
  <c r="BR378" i="1"/>
  <c r="BS378" i="1"/>
  <c r="BT378" i="1"/>
  <c r="A379" i="1"/>
  <c r="C379" i="1"/>
  <c r="G379" i="1"/>
  <c r="M379" i="1" a="1"/>
  <c r="M379" i="1" s="1"/>
  <c r="K376" i="15" s="1"/>
  <c r="N379" i="1" a="1"/>
  <c r="N379" i="1" s="1"/>
  <c r="L376" i="15" s="1"/>
  <c r="R379" i="1"/>
  <c r="R376" i="15" s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K379" i="10" s="1"/>
  <c r="AL379" i="1"/>
  <c r="AO379" i="1"/>
  <c r="AP379" i="1"/>
  <c r="M379" i="10" s="1"/>
  <c r="AQ379" i="1"/>
  <c r="BR379" i="1"/>
  <c r="BS379" i="1"/>
  <c r="BT379" i="1"/>
  <c r="A380" i="1"/>
  <c r="C380" i="1"/>
  <c r="G380" i="1"/>
  <c r="R380" i="1"/>
  <c r="R377" i="15" s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K380" i="10" s="1"/>
  <c r="AL380" i="1"/>
  <c r="AO380" i="1"/>
  <c r="AP380" i="1"/>
  <c r="M380" i="10" s="1"/>
  <c r="AQ380" i="1"/>
  <c r="BR380" i="1"/>
  <c r="BS380" i="1"/>
  <c r="BT380" i="1"/>
  <c r="A381" i="1"/>
  <c r="C381" i="1"/>
  <c r="G381" i="1"/>
  <c r="R381" i="1"/>
  <c r="R378" i="15" s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K381" i="10" s="1"/>
  <c r="AL381" i="1"/>
  <c r="AO381" i="1"/>
  <c r="AP381" i="1"/>
  <c r="M381" i="10" s="1"/>
  <c r="AQ381" i="1"/>
  <c r="BR381" i="1"/>
  <c r="BS381" i="1"/>
  <c r="BT381" i="1"/>
  <c r="A382" i="1"/>
  <c r="C382" i="1"/>
  <c r="G382" i="1"/>
  <c r="M382" i="1" a="1"/>
  <c r="M382" i="1" s="1"/>
  <c r="K379" i="15" s="1"/>
  <c r="N382" i="1" a="1"/>
  <c r="N382" i="1" s="1"/>
  <c r="L379" i="15" s="1"/>
  <c r="R382" i="1"/>
  <c r="R379" i="15" s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K382" i="10" s="1"/>
  <c r="AL382" i="1"/>
  <c r="AO382" i="1"/>
  <c r="AP382" i="1"/>
  <c r="M382" i="10" s="1"/>
  <c r="AQ382" i="1"/>
  <c r="BR382" i="1"/>
  <c r="BS382" i="1"/>
  <c r="BT382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K383" i="10" s="1"/>
  <c r="AL383" i="1"/>
  <c r="AO383" i="1"/>
  <c r="AP383" i="1"/>
  <c r="M383" i="10" s="1"/>
  <c r="AQ383" i="1"/>
  <c r="BR383" i="1"/>
  <c r="BS383" i="1"/>
  <c r="BT383" i="1"/>
  <c r="A384" i="1"/>
  <c r="C384" i="1"/>
  <c r="G384" i="1"/>
  <c r="M384" i="1" a="1"/>
  <c r="M384" i="1" s="1"/>
  <c r="K381" i="15" s="1"/>
  <c r="N384" i="1" a="1"/>
  <c r="N384" i="1" s="1"/>
  <c r="L381" i="15" s="1"/>
  <c r="R384" i="1"/>
  <c r="R381" i="15" s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K384" i="10" s="1"/>
  <c r="AL384" i="1"/>
  <c r="AO384" i="1"/>
  <c r="AP384" i="1"/>
  <c r="M384" i="10" s="1"/>
  <c r="AQ384" i="1"/>
  <c r="BR384" i="1"/>
  <c r="BS384" i="1"/>
  <c r="BT384" i="1"/>
  <c r="A385" i="1"/>
  <c r="C385" i="1"/>
  <c r="G385" i="1"/>
  <c r="R385" i="1"/>
  <c r="R382" i="15" s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K385" i="10" s="1"/>
  <c r="AL385" i="1"/>
  <c r="AO385" i="1"/>
  <c r="AP385" i="1"/>
  <c r="M385" i="10" s="1"/>
  <c r="AQ385" i="1"/>
  <c r="BR385" i="1"/>
  <c r="BS385" i="1"/>
  <c r="BT385" i="1"/>
  <c r="A386" i="1"/>
  <c r="C386" i="1"/>
  <c r="G386" i="1"/>
  <c r="R386" i="1"/>
  <c r="R383" i="15" s="1"/>
  <c r="S386" i="1" a="1"/>
  <c r="S386" i="1" s="1"/>
  <c r="D383" i="15" s="1"/>
  <c r="T386" i="1" a="1"/>
  <c r="T386" i="1" s="1"/>
  <c r="E383" i="15" s="1"/>
  <c r="U386" i="1" a="1"/>
  <c r="U386" i="1" s="1"/>
  <c r="BB386" i="1"/>
  <c r="AJ386" i="1"/>
  <c r="K386" i="10"/>
  <c r="AL386" i="1"/>
  <c r="AO386" i="1"/>
  <c r="M386" i="10"/>
  <c r="BR386" i="1"/>
  <c r="BS386" i="1"/>
  <c r="BT386" i="1"/>
  <c r="A387" i="1"/>
  <c r="C387" i="1"/>
  <c r="G387" i="1"/>
  <c r="M387" i="1" a="1"/>
  <c r="M387" i="1" s="1"/>
  <c r="K384" i="15" s="1"/>
  <c r="N387" i="1" a="1"/>
  <c r="N387" i="1" s="1"/>
  <c r="L384" i="15" s="1"/>
  <c r="R387" i="1"/>
  <c r="R384" i="15" s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K387" i="10" s="1"/>
  <c r="AL387" i="1"/>
  <c r="AO387" i="1"/>
  <c r="M387" i="10"/>
  <c r="BR387" i="1"/>
  <c r="BS387" i="1"/>
  <c r="BT387" i="1"/>
  <c r="A388" i="1"/>
  <c r="C388" i="1"/>
  <c r="G388" i="1"/>
  <c r="R388" i="1"/>
  <c r="R385" i="15" s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K388" i="10" s="1"/>
  <c r="AL388" i="1"/>
  <c r="M388" i="10"/>
  <c r="BR388" i="1"/>
  <c r="BS388" i="1"/>
  <c r="BT388" i="1"/>
  <c r="A389" i="1"/>
  <c r="C389" i="1"/>
  <c r="G389" i="1"/>
  <c r="M389" i="1" a="1"/>
  <c r="M389" i="1" s="1"/>
  <c r="K386" i="15" s="1"/>
  <c r="N389" i="1" a="1"/>
  <c r="N389" i="1" s="1"/>
  <c r="L386" i="15" s="1"/>
  <c r="R389" i="1"/>
  <c r="R386" i="15" s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K389" i="10" s="1"/>
  <c r="AL389" i="1"/>
  <c r="AO389" i="1"/>
  <c r="AP389" i="1"/>
  <c r="M389" i="10" s="1"/>
  <c r="AQ389" i="1"/>
  <c r="BR389" i="1"/>
  <c r="BS389" i="1"/>
  <c r="BT389" i="1"/>
  <c r="A390" i="1"/>
  <c r="C390" i="1"/>
  <c r="G390" i="1"/>
  <c r="M390" i="1" a="1"/>
  <c r="M390" i="1" s="1"/>
  <c r="K387" i="15" s="1"/>
  <c r="N390" i="1" a="1"/>
  <c r="N390" i="1" s="1"/>
  <c r="L387" i="15" s="1"/>
  <c r="R390" i="1"/>
  <c r="R387" i="15" s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K390" i="10" s="1"/>
  <c r="AL390" i="1"/>
  <c r="AN390" i="1"/>
  <c r="AO390" i="1"/>
  <c r="AP390" i="1"/>
  <c r="M390" i="10" s="1"/>
  <c r="AQ390" i="1"/>
  <c r="BR390" i="1"/>
  <c r="BS390" i="1"/>
  <c r="BT390" i="1"/>
  <c r="A391" i="1"/>
  <c r="C391" i="1"/>
  <c r="G391" i="1"/>
  <c r="M391" i="1" a="1"/>
  <c r="M391" i="1" s="1"/>
  <c r="K388" i="15" s="1"/>
  <c r="N391" i="1" a="1"/>
  <c r="N391" i="1" s="1"/>
  <c r="L388" i="15" s="1"/>
  <c r="R391" i="1"/>
  <c r="R388" i="15" s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K391" i="10" s="1"/>
  <c r="AL391" i="1"/>
  <c r="AO391" i="1"/>
  <c r="AP391" i="1"/>
  <c r="M391" i="10" s="1"/>
  <c r="AQ391" i="1"/>
  <c r="BR391" i="1"/>
  <c r="BS391" i="1"/>
  <c r="BT391" i="1"/>
  <c r="A392" i="1"/>
  <c r="C392" i="1"/>
  <c r="G392" i="1"/>
  <c r="R392" i="1"/>
  <c r="R389" i="15" s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K392" i="10" s="1"/>
  <c r="AL392" i="1"/>
  <c r="AO392" i="1"/>
  <c r="AP392" i="1"/>
  <c r="M392" i="10" s="1"/>
  <c r="AQ392" i="1"/>
  <c r="BR392" i="1"/>
  <c r="BS392" i="1"/>
  <c r="BT392" i="1"/>
  <c r="A393" i="1"/>
  <c r="C393" i="1"/>
  <c r="G393" i="1"/>
  <c r="R393" i="1"/>
  <c r="R390" i="15" s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K393" i="10" s="1"/>
  <c r="AL393" i="1"/>
  <c r="AO393" i="1"/>
  <c r="AP393" i="1"/>
  <c r="M393" i="10" s="1"/>
  <c r="AQ393" i="1"/>
  <c r="BR393" i="1"/>
  <c r="BS393" i="1"/>
  <c r="BT393" i="1"/>
  <c r="A394" i="1"/>
  <c r="C394" i="1"/>
  <c r="G394" i="1"/>
  <c r="R394" i="1"/>
  <c r="R391" i="15" s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K394" i="10" s="1"/>
  <c r="AL394" i="1"/>
  <c r="AO394" i="1"/>
  <c r="AP394" i="1"/>
  <c r="M394" i="10" s="1"/>
  <c r="AQ394" i="1"/>
  <c r="BR394" i="1"/>
  <c r="BS394" i="1"/>
  <c r="BT394" i="1"/>
  <c r="A395" i="1"/>
  <c r="C395" i="1"/>
  <c r="G395" i="1"/>
  <c r="R395" i="1"/>
  <c r="R392" i="15" s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K395" i="10" s="1"/>
  <c r="AL395" i="1"/>
  <c r="AO395" i="1"/>
  <c r="AP395" i="1"/>
  <c r="M395" i="10" s="1"/>
  <c r="AQ395" i="1"/>
  <c r="BR395" i="1"/>
  <c r="BS395" i="1"/>
  <c r="BT395" i="1"/>
  <c r="A396" i="1"/>
  <c r="C396" i="1"/>
  <c r="G396" i="1"/>
  <c r="M396" i="1" a="1"/>
  <c r="M396" i="1" s="1"/>
  <c r="K393" i="15" s="1"/>
  <c r="N396" i="1" a="1"/>
  <c r="N396" i="1" s="1"/>
  <c r="L393" i="15" s="1"/>
  <c r="R396" i="1"/>
  <c r="R393" i="15" s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K396" i="10" s="1"/>
  <c r="AL396" i="1"/>
  <c r="AO396" i="1"/>
  <c r="AP396" i="1"/>
  <c r="M396" i="10" s="1"/>
  <c r="AQ396" i="1"/>
  <c r="BR396" i="1"/>
  <c r="BS396" i="1"/>
  <c r="BT396" i="1"/>
  <c r="A397" i="1"/>
  <c r="C397" i="1"/>
  <c r="G397" i="1"/>
  <c r="K394" i="15"/>
  <c r="L394" i="15"/>
  <c r="R397" i="1"/>
  <c r="R394" i="15" s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K397" i="10" s="1"/>
  <c r="AL397" i="1"/>
  <c r="AO397" i="1"/>
  <c r="AP397" i="1"/>
  <c r="M397" i="10" s="1"/>
  <c r="AQ397" i="1"/>
  <c r="BR397" i="1"/>
  <c r="BS397" i="1"/>
  <c r="BT397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K398" i="10" s="1"/>
  <c r="AL398" i="1"/>
  <c r="AO398" i="1"/>
  <c r="AP398" i="1"/>
  <c r="M398" i="10" s="1"/>
  <c r="AQ398" i="1"/>
  <c r="BR398" i="1"/>
  <c r="BS398" i="1"/>
  <c r="BT398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K399" i="10" s="1"/>
  <c r="AL399" i="1"/>
  <c r="AO399" i="1"/>
  <c r="AP399" i="1"/>
  <c r="M399" i="10" s="1"/>
  <c r="AQ399" i="1"/>
  <c r="BR399" i="1"/>
  <c r="BS399" i="1"/>
  <c r="BT399" i="1"/>
  <c r="A400" i="1"/>
  <c r="C400" i="1"/>
  <c r="G400" i="1"/>
  <c r="K397" i="15"/>
  <c r="L397" i="15"/>
  <c r="R400" i="1"/>
  <c r="R397" i="15" s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K400" i="10" s="1"/>
  <c r="AL400" i="1"/>
  <c r="AO400" i="1"/>
  <c r="AP400" i="1"/>
  <c r="M400" i="10" s="1"/>
  <c r="AQ400" i="1"/>
  <c r="BR400" i="1"/>
  <c r="BS400" i="1"/>
  <c r="BT400" i="1"/>
  <c r="A401" i="1"/>
  <c r="C401" i="1"/>
  <c r="G401" i="1"/>
  <c r="K398" i="15"/>
  <c r="L398" i="15"/>
  <c r="R401" i="1"/>
  <c r="R398" i="15" s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K401" i="10" s="1"/>
  <c r="AL401" i="1"/>
  <c r="AO401" i="1"/>
  <c r="AP401" i="1"/>
  <c r="M401" i="10" s="1"/>
  <c r="AQ401" i="1"/>
  <c r="BR401" i="1"/>
  <c r="BS401" i="1"/>
  <c r="BT401" i="1"/>
  <c r="A402" i="1"/>
  <c r="C402" i="1"/>
  <c r="G402" i="1"/>
  <c r="K399" i="15"/>
  <c r="L399" i="15"/>
  <c r="R402" i="1"/>
  <c r="R399" i="15" s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K402" i="10" s="1"/>
  <c r="AL402" i="1"/>
  <c r="AN402" i="1"/>
  <c r="AO402" i="1"/>
  <c r="AP402" i="1"/>
  <c r="M402" i="10" s="1"/>
  <c r="AQ402" i="1"/>
  <c r="BR402" i="1"/>
  <c r="BS402" i="1"/>
  <c r="BT402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K403" i="10" s="1"/>
  <c r="AL403" i="1"/>
  <c r="AO403" i="1"/>
  <c r="AP403" i="1"/>
  <c r="M403" i="10" s="1"/>
  <c r="AQ403" i="1"/>
  <c r="BR403" i="1"/>
  <c r="BS403" i="1"/>
  <c r="BT403" i="1"/>
  <c r="A404" i="1"/>
  <c r="C404" i="1"/>
  <c r="G404" i="1"/>
  <c r="M404" i="1" a="1"/>
  <c r="M404" i="1" s="1"/>
  <c r="K401" i="15" s="1"/>
  <c r="N404" i="1" a="1"/>
  <c r="N404" i="1" s="1"/>
  <c r="L401" i="15" s="1"/>
  <c r="R404" i="1"/>
  <c r="R401" i="15" s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K404" i="10" s="1"/>
  <c r="AL404" i="1"/>
  <c r="AO404" i="1"/>
  <c r="AP404" i="1"/>
  <c r="M404" i="10" s="1"/>
  <c r="AQ404" i="1"/>
  <c r="BR404" i="1"/>
  <c r="BS404" i="1"/>
  <c r="BT404" i="1"/>
  <c r="A405" i="1"/>
  <c r="C405" i="1"/>
  <c r="G405" i="1"/>
  <c r="M405" i="1" a="1"/>
  <c r="M405" i="1" s="1"/>
  <c r="K402" i="15" s="1"/>
  <c r="N405" i="1" a="1"/>
  <c r="N405" i="1" s="1"/>
  <c r="L402" i="15" s="1"/>
  <c r="R405" i="1"/>
  <c r="R402" i="15" s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K405" i="10" s="1"/>
  <c r="AL405" i="1"/>
  <c r="AO405" i="1"/>
  <c r="AP405" i="1"/>
  <c r="M405" i="10" s="1"/>
  <c r="AQ405" i="1"/>
  <c r="BR405" i="1"/>
  <c r="BS405" i="1"/>
  <c r="BT405" i="1"/>
  <c r="A406" i="1"/>
  <c r="C406" i="1"/>
  <c r="G406" i="1"/>
  <c r="K403" i="15"/>
  <c r="L403" i="15"/>
  <c r="R406" i="1"/>
  <c r="R403" i="15" s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K406" i="10" s="1"/>
  <c r="AL406" i="1"/>
  <c r="AO406" i="1"/>
  <c r="AP406" i="1"/>
  <c r="M406" i="10" s="1"/>
  <c r="AQ406" i="1"/>
  <c r="BR406" i="1"/>
  <c r="BS406" i="1"/>
  <c r="BT406" i="1"/>
  <c r="A407" i="1"/>
  <c r="C407" i="1"/>
  <c r="G407" i="1"/>
  <c r="K404" i="15"/>
  <c r="L404" i="15"/>
  <c r="R407" i="1"/>
  <c r="R404" i="15" s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K407" i="10" s="1"/>
  <c r="AL407" i="1"/>
  <c r="AO407" i="1"/>
  <c r="AP407" i="1"/>
  <c r="M407" i="10" s="1"/>
  <c r="AQ407" i="1"/>
  <c r="BR407" i="1"/>
  <c r="BS407" i="1"/>
  <c r="BT407" i="1"/>
  <c r="A408" i="1"/>
  <c r="C408" i="1"/>
  <c r="G408" i="1"/>
  <c r="K405" i="15"/>
  <c r="L405" i="15"/>
  <c r="R408" i="1"/>
  <c r="R405" i="15" s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K408" i="10" s="1"/>
  <c r="AL408" i="1"/>
  <c r="AO408" i="1"/>
  <c r="AP408" i="1"/>
  <c r="M408" i="10" s="1"/>
  <c r="AQ408" i="1"/>
  <c r="BR408" i="1"/>
  <c r="BS408" i="1"/>
  <c r="BT408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K409" i="10" s="1"/>
  <c r="AL409" i="1"/>
  <c r="AO409" i="1"/>
  <c r="AP409" i="1"/>
  <c r="M409" i="10" s="1"/>
  <c r="AQ409" i="1"/>
  <c r="BR409" i="1"/>
  <c r="BS409" i="1"/>
  <c r="BT409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K410" i="10" s="1"/>
  <c r="AL410" i="1"/>
  <c r="AO410" i="1"/>
  <c r="AP410" i="1"/>
  <c r="M410" i="10" s="1"/>
  <c r="AQ410" i="1"/>
  <c r="BR410" i="1"/>
  <c r="BS410" i="1"/>
  <c r="BT410" i="1"/>
  <c r="A411" i="1"/>
  <c r="C411" i="1"/>
  <c r="G411" i="1"/>
  <c r="K408" i="15"/>
  <c r="L408" i="15"/>
  <c r="R411" i="1"/>
  <c r="R408" i="15" s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K411" i="10" s="1"/>
  <c r="AL411" i="1"/>
  <c r="AN411" i="1"/>
  <c r="AO411" i="1"/>
  <c r="AP411" i="1"/>
  <c r="M411" i="10" s="1"/>
  <c r="AQ411" i="1"/>
  <c r="BR411" i="1"/>
  <c r="BS411" i="1"/>
  <c r="BT411" i="1"/>
  <c r="A412" i="1"/>
  <c r="C412" i="1"/>
  <c r="G412" i="1"/>
  <c r="M412" i="1" a="1"/>
  <c r="M412" i="1" s="1"/>
  <c r="K409" i="15" s="1"/>
  <c r="N412" i="1" a="1"/>
  <c r="N412" i="1" s="1"/>
  <c r="L409" i="15" s="1"/>
  <c r="R412" i="1"/>
  <c r="R409" i="15" s="1"/>
  <c r="S412" i="1" a="1"/>
  <c r="S412" i="1" s="1"/>
  <c r="D409" i="15" s="1"/>
  <c r="T412" i="1" a="1"/>
  <c r="T412" i="1" s="1"/>
  <c r="E409" i="15" s="1"/>
  <c r="U412" i="1" a="1"/>
  <c r="U412" i="1" s="1"/>
  <c r="AI412" i="1"/>
  <c r="BB412" i="1" s="1"/>
  <c r="AJ412" i="1"/>
  <c r="AK412" i="1"/>
  <c r="K412" i="10" s="1"/>
  <c r="AL412" i="1"/>
  <c r="AO412" i="1"/>
  <c r="AP412" i="1"/>
  <c r="M412" i="10" s="1"/>
  <c r="AQ412" i="1"/>
  <c r="BR412" i="1"/>
  <c r="BS412" i="1"/>
  <c r="BT412" i="1"/>
  <c r="A413" i="1"/>
  <c r="C413" i="1"/>
  <c r="G413" i="1"/>
  <c r="M413" i="1" a="1"/>
  <c r="M413" i="1" s="1"/>
  <c r="K410" i="15" s="1"/>
  <c r="N413" i="1" a="1"/>
  <c r="N413" i="1" s="1"/>
  <c r="L410" i="15" s="1"/>
  <c r="R413" i="1"/>
  <c r="R410" i="15" s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K413" i="10" s="1"/>
  <c r="AL413" i="1"/>
  <c r="AO413" i="1"/>
  <c r="AP413" i="1"/>
  <c r="M413" i="10" s="1"/>
  <c r="AQ413" i="1"/>
  <c r="BR413" i="1"/>
  <c r="BS413" i="1"/>
  <c r="BT413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K414" i="10" s="1"/>
  <c r="AL414" i="1"/>
  <c r="AO414" i="1"/>
  <c r="AP414" i="1"/>
  <c r="M414" i="10" s="1"/>
  <c r="AQ414" i="1"/>
  <c r="BR414" i="1"/>
  <c r="BS414" i="1"/>
  <c r="BT414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K415" i="10" s="1"/>
  <c r="AL415" i="1"/>
  <c r="AO415" i="1"/>
  <c r="AP415" i="1"/>
  <c r="M415" i="10" s="1"/>
  <c r="AQ415" i="1"/>
  <c r="BR415" i="1"/>
  <c r="BS415" i="1"/>
  <c r="BT415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K416" i="10" s="1"/>
  <c r="AL416" i="1"/>
  <c r="AO416" i="1"/>
  <c r="AP416" i="1"/>
  <c r="M416" i="10" s="1"/>
  <c r="AQ416" i="1"/>
  <c r="BR416" i="1"/>
  <c r="BS416" i="1"/>
  <c r="BT416" i="1"/>
  <c r="A417" i="1"/>
  <c r="C417" i="1"/>
  <c r="G417" i="1"/>
  <c r="K414" i="15"/>
  <c r="L414" i="15"/>
  <c r="R417" i="1"/>
  <c r="R414" i="15" s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K417" i="10" s="1"/>
  <c r="AL417" i="1"/>
  <c r="AO417" i="1"/>
  <c r="AP417" i="1"/>
  <c r="M417" i="10" s="1"/>
  <c r="AQ417" i="1"/>
  <c r="BR417" i="1"/>
  <c r="BS417" i="1"/>
  <c r="BT417" i="1"/>
  <c r="A418" i="1"/>
  <c r="C418" i="1"/>
  <c r="G418" i="1"/>
  <c r="M418" i="1" a="1"/>
  <c r="M418" i="1" s="1"/>
  <c r="K415" i="15" s="1"/>
  <c r="N418" i="1" a="1"/>
  <c r="N418" i="1" s="1"/>
  <c r="L415" i="15" s="1"/>
  <c r="R418" i="1"/>
  <c r="R415" i="15" s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K418" i="10" s="1"/>
  <c r="AL418" i="1"/>
  <c r="AO418" i="1"/>
  <c r="AP418" i="1"/>
  <c r="M418" i="10" s="1"/>
  <c r="AQ418" i="1"/>
  <c r="BR418" i="1"/>
  <c r="BS418" i="1"/>
  <c r="BT418" i="1"/>
  <c r="A419" i="1"/>
  <c r="C419" i="1"/>
  <c r="G419" i="1"/>
  <c r="M419" i="1" a="1"/>
  <c r="M419" i="1" s="1"/>
  <c r="K416" i="15" s="1"/>
  <c r="N419" i="1" a="1"/>
  <c r="N419" i="1" s="1"/>
  <c r="L416" i="15" s="1"/>
  <c r="R419" i="1"/>
  <c r="R416" i="15" s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K419" i="10" s="1"/>
  <c r="AL419" i="1"/>
  <c r="AO419" i="1"/>
  <c r="AP419" i="1"/>
  <c r="M419" i="10" s="1"/>
  <c r="AQ419" i="1"/>
  <c r="BR419" i="1"/>
  <c r="BS419" i="1"/>
  <c r="BT419" i="1"/>
  <c r="A420" i="1"/>
  <c r="C420" i="1"/>
  <c r="G420" i="1"/>
  <c r="M420" i="1" a="1"/>
  <c r="M420" i="1" s="1"/>
  <c r="K417" i="15" s="1"/>
  <c r="N420" i="1" a="1"/>
  <c r="N420" i="1" s="1"/>
  <c r="L417" i="15" s="1"/>
  <c r="R420" i="1"/>
  <c r="R417" i="15" s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K420" i="10" s="1"/>
  <c r="AL420" i="1"/>
  <c r="AN420" i="1"/>
  <c r="AO420" i="1"/>
  <c r="AP420" i="1"/>
  <c r="M420" i="10" s="1"/>
  <c r="AQ420" i="1"/>
  <c r="BR420" i="1"/>
  <c r="BS420" i="1"/>
  <c r="BT420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K421" i="10" s="1"/>
  <c r="AL421" i="1"/>
  <c r="AO421" i="1"/>
  <c r="AP421" i="1"/>
  <c r="M421" i="10" s="1"/>
  <c r="AQ421" i="1"/>
  <c r="BR421" i="1"/>
  <c r="BS421" i="1"/>
  <c r="BT421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K422" i="10" s="1"/>
  <c r="AL422" i="1"/>
  <c r="AO422" i="1"/>
  <c r="AP422" i="1"/>
  <c r="M422" i="10" s="1"/>
  <c r="AQ422" i="1"/>
  <c r="BR422" i="1"/>
  <c r="BS422" i="1"/>
  <c r="BT422" i="1"/>
  <c r="A423" i="1"/>
  <c r="C423" i="1"/>
  <c r="G423" i="1"/>
  <c r="K420" i="15"/>
  <c r="L420" i="15"/>
  <c r="R423" i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K423" i="10" s="1"/>
  <c r="AL423" i="1"/>
  <c r="AO423" i="1"/>
  <c r="AP423" i="1"/>
  <c r="M423" i="10" s="1"/>
  <c r="AQ423" i="1"/>
  <c r="BR423" i="1"/>
  <c r="BS423" i="1"/>
  <c r="BT423" i="1"/>
  <c r="A424" i="1"/>
  <c r="C424" i="1"/>
  <c r="G424" i="1"/>
  <c r="K421" i="15"/>
  <c r="L421" i="15"/>
  <c r="R424" i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K424" i="10" s="1"/>
  <c r="AL424" i="1"/>
  <c r="AO424" i="1"/>
  <c r="AP424" i="1"/>
  <c r="M424" i="10" s="1"/>
  <c r="AQ424" i="1"/>
  <c r="BR424" i="1"/>
  <c r="BS424" i="1"/>
  <c r="BT424" i="1"/>
  <c r="A425" i="1"/>
  <c r="C425" i="1"/>
  <c r="G425" i="1"/>
  <c r="K422" i="15"/>
  <c r="L422" i="15"/>
  <c r="R425" i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K425" i="10" s="1"/>
  <c r="AL425" i="1"/>
  <c r="AO425" i="1"/>
  <c r="AP425" i="1"/>
  <c r="M425" i="10" s="1"/>
  <c r="AQ425" i="1"/>
  <c r="BR425" i="1"/>
  <c r="BS425" i="1"/>
  <c r="BT425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K426" i="10" s="1"/>
  <c r="AL426" i="1"/>
  <c r="AO426" i="1"/>
  <c r="AP426" i="1"/>
  <c r="M426" i="10" s="1"/>
  <c r="AQ426" i="1"/>
  <c r="BR426" i="1"/>
  <c r="BS426" i="1"/>
  <c r="BT426" i="1"/>
  <c r="A427" i="1"/>
  <c r="C427" i="1"/>
  <c r="G427" i="1"/>
  <c r="K424" i="15"/>
  <c r="L424" i="15"/>
  <c r="R427" i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K427" i="10" s="1"/>
  <c r="AL427" i="1"/>
  <c r="AO427" i="1"/>
  <c r="AP427" i="1"/>
  <c r="M427" i="10" s="1"/>
  <c r="AQ427" i="1"/>
  <c r="BR427" i="1"/>
  <c r="BS427" i="1"/>
  <c r="BT427" i="1"/>
  <c r="A428" i="1"/>
  <c r="C428" i="1"/>
  <c r="G428" i="1"/>
  <c r="K425" i="15"/>
  <c r="L425" i="15"/>
  <c r="R428" i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K428" i="10" s="1"/>
  <c r="AL428" i="1"/>
  <c r="AO428" i="1"/>
  <c r="AP428" i="1"/>
  <c r="M428" i="10" s="1"/>
  <c r="AQ428" i="1"/>
  <c r="BR428" i="1"/>
  <c r="BS428" i="1"/>
  <c r="BT428" i="1"/>
  <c r="A429" i="1"/>
  <c r="C429" i="1"/>
  <c r="G429" i="1"/>
  <c r="K426" i="15"/>
  <c r="L426" i="15"/>
  <c r="R429" i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K429" i="10" s="1"/>
  <c r="AL429" i="1"/>
  <c r="AO429" i="1"/>
  <c r="AP429" i="1"/>
  <c r="M429" i="10" s="1"/>
  <c r="AQ429" i="1"/>
  <c r="BR429" i="1"/>
  <c r="BS429" i="1"/>
  <c r="BT429" i="1"/>
  <c r="A430" i="1"/>
  <c r="C430" i="1"/>
  <c r="G430" i="1"/>
  <c r="M430" i="1" a="1"/>
  <c r="M430" i="1" s="1"/>
  <c r="K427" i="15" s="1"/>
  <c r="N430" i="1" a="1"/>
  <c r="N430" i="1" s="1"/>
  <c r="L427" i="15" s="1"/>
  <c r="R430" i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K430" i="10" s="1"/>
  <c r="AL430" i="1"/>
  <c r="AO430" i="1"/>
  <c r="AP430" i="1"/>
  <c r="M430" i="10" s="1"/>
  <c r="AQ430" i="1"/>
  <c r="BR430" i="1"/>
  <c r="BS430" i="1"/>
  <c r="BT430" i="1"/>
  <c r="A431" i="1"/>
  <c r="C431" i="1"/>
  <c r="G431" i="1"/>
  <c r="M431" i="1" a="1"/>
  <c r="M431" i="1" s="1"/>
  <c r="K428" i="15" s="1"/>
  <c r="N431" i="1" a="1"/>
  <c r="N431" i="1" s="1"/>
  <c r="L428" i="15" s="1"/>
  <c r="R431" i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K431" i="10" s="1"/>
  <c r="AL431" i="1"/>
  <c r="AO431" i="1"/>
  <c r="AP431" i="1"/>
  <c r="M431" i="10" s="1"/>
  <c r="AQ431" i="1"/>
  <c r="BR431" i="1"/>
  <c r="BS431" i="1"/>
  <c r="BT431" i="1"/>
  <c r="A432" i="1"/>
  <c r="C432" i="1"/>
  <c r="G432" i="1"/>
  <c r="K429" i="15"/>
  <c r="L429" i="15"/>
  <c r="R432" i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K432" i="10" s="1"/>
  <c r="AL432" i="1"/>
  <c r="AO432" i="1"/>
  <c r="AP432" i="1"/>
  <c r="M432" i="10" s="1"/>
  <c r="AQ432" i="1"/>
  <c r="BR432" i="1"/>
  <c r="BS432" i="1"/>
  <c r="BT432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K433" i="10" s="1"/>
  <c r="AL433" i="1"/>
  <c r="AO433" i="1"/>
  <c r="AP433" i="1"/>
  <c r="M433" i="10" s="1"/>
  <c r="AQ433" i="1"/>
  <c r="BR433" i="1"/>
  <c r="BS433" i="1"/>
  <c r="BT433" i="1"/>
  <c r="A434" i="1"/>
  <c r="C434" i="1"/>
  <c r="G434" i="1"/>
  <c r="M434" i="1" a="1"/>
  <c r="M434" i="1" s="1"/>
  <c r="K431" i="15" s="1"/>
  <c r="N434" i="1" a="1"/>
  <c r="N434" i="1" s="1"/>
  <c r="L431" i="15" s="1"/>
  <c r="R434" i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K434" i="10" s="1"/>
  <c r="AL434" i="1"/>
  <c r="AO434" i="1"/>
  <c r="AP434" i="1"/>
  <c r="M434" i="10" s="1"/>
  <c r="AQ434" i="1"/>
  <c r="BR434" i="1"/>
  <c r="BS434" i="1"/>
  <c r="BT434" i="1"/>
  <c r="A435" i="1"/>
  <c r="C435" i="1"/>
  <c r="G435" i="1"/>
  <c r="K432" i="15"/>
  <c r="L432" i="15"/>
  <c r="R435" i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K435" i="10" s="1"/>
  <c r="AL435" i="1"/>
  <c r="AO435" i="1"/>
  <c r="AP435" i="1"/>
  <c r="M435" i="10" s="1"/>
  <c r="AQ435" i="1"/>
  <c r="BR435" i="1"/>
  <c r="BS435" i="1"/>
  <c r="BT435" i="1"/>
  <c r="A436" i="1"/>
  <c r="C436" i="1"/>
  <c r="G436" i="1"/>
  <c r="K433" i="15"/>
  <c r="L433" i="15"/>
  <c r="R436" i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K436" i="10" s="1"/>
  <c r="AL436" i="1"/>
  <c r="AO436" i="1"/>
  <c r="AP436" i="1"/>
  <c r="M436" i="10" s="1"/>
  <c r="AQ436" i="1"/>
  <c r="BR436" i="1"/>
  <c r="BS436" i="1"/>
  <c r="BT436" i="1"/>
  <c r="A437" i="1"/>
  <c r="C437" i="1"/>
  <c r="G437" i="1"/>
  <c r="K434" i="15"/>
  <c r="L434" i="15"/>
  <c r="R437" i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K437" i="10" s="1"/>
  <c r="AL437" i="1"/>
  <c r="AO437" i="1"/>
  <c r="AP437" i="1"/>
  <c r="M437" i="10" s="1"/>
  <c r="AQ437" i="1"/>
  <c r="BR437" i="1"/>
  <c r="BS437" i="1"/>
  <c r="BT437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K438" i="10" s="1"/>
  <c r="AL438" i="1"/>
  <c r="AN438" i="1"/>
  <c r="AO438" i="1"/>
  <c r="AP438" i="1"/>
  <c r="M438" i="10" s="1"/>
  <c r="AQ438" i="1"/>
  <c r="BR438" i="1"/>
  <c r="BS438" i="1"/>
  <c r="BT438" i="1"/>
  <c r="A439" i="1"/>
  <c r="C439" i="1"/>
  <c r="G439" i="1"/>
  <c r="K436" i="15"/>
  <c r="L436" i="15"/>
  <c r="R439" i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K439" i="10" s="1"/>
  <c r="AL439" i="1"/>
  <c r="AO439" i="1"/>
  <c r="AP439" i="1"/>
  <c r="M439" i="10" s="1"/>
  <c r="AQ439" i="1"/>
  <c r="BR439" i="1"/>
  <c r="BS439" i="1"/>
  <c r="BT439" i="1"/>
  <c r="A440" i="1"/>
  <c r="C440" i="1"/>
  <c r="G440" i="1"/>
  <c r="K437" i="15"/>
  <c r="L437" i="15"/>
  <c r="R440" i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K440" i="10" s="1"/>
  <c r="AL440" i="1"/>
  <c r="AO440" i="1"/>
  <c r="AP440" i="1"/>
  <c r="M440" i="10" s="1"/>
  <c r="AQ440" i="1"/>
  <c r="BR440" i="1"/>
  <c r="BS440" i="1"/>
  <c r="BT440" i="1"/>
  <c r="A441" i="1"/>
  <c r="C441" i="1"/>
  <c r="G441" i="1"/>
  <c r="K438" i="15"/>
  <c r="L438" i="15"/>
  <c r="R441" i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K441" i="10" s="1"/>
  <c r="AL441" i="1"/>
  <c r="AO441" i="1"/>
  <c r="AP441" i="1"/>
  <c r="M441" i="10" s="1"/>
  <c r="AQ441" i="1"/>
  <c r="BR441" i="1"/>
  <c r="BS441" i="1"/>
  <c r="BT441" i="1"/>
  <c r="A442" i="1"/>
  <c r="C442" i="1"/>
  <c r="G442" i="1"/>
  <c r="K439" i="15"/>
  <c r="L439" i="15"/>
  <c r="R442" i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K442" i="10" s="1"/>
  <c r="AL442" i="1"/>
  <c r="AO442" i="1"/>
  <c r="AP442" i="1"/>
  <c r="M442" i="10" s="1"/>
  <c r="AQ442" i="1"/>
  <c r="BR442" i="1"/>
  <c r="BS442" i="1"/>
  <c r="BT442" i="1"/>
  <c r="A443" i="1"/>
  <c r="C443" i="1"/>
  <c r="G443" i="1"/>
  <c r="K440" i="15"/>
  <c r="L440" i="15"/>
  <c r="R443" i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K443" i="10" s="1"/>
  <c r="AL443" i="1"/>
  <c r="AO443" i="1"/>
  <c r="AP443" i="1"/>
  <c r="M443" i="10" s="1"/>
  <c r="AQ443" i="1"/>
  <c r="BR443" i="1"/>
  <c r="BS443" i="1"/>
  <c r="BT443" i="1"/>
  <c r="A444" i="1"/>
  <c r="C444" i="1"/>
  <c r="G444" i="1"/>
  <c r="M444" i="1" a="1"/>
  <c r="M444" i="1" s="1"/>
  <c r="K441" i="15" s="1"/>
  <c r="N444" i="1" a="1"/>
  <c r="N444" i="1" s="1"/>
  <c r="L441" i="15" s="1"/>
  <c r="R444" i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K444" i="10" s="1"/>
  <c r="AL444" i="1"/>
  <c r="AO444" i="1"/>
  <c r="AP444" i="1"/>
  <c r="M444" i="10" s="1"/>
  <c r="AQ444" i="1"/>
  <c r="BR444" i="1"/>
  <c r="BS444" i="1"/>
  <c r="BT444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K445" i="10" s="1"/>
  <c r="AL445" i="1"/>
  <c r="AO445" i="1"/>
  <c r="AP445" i="1"/>
  <c r="M445" i="10" s="1"/>
  <c r="AQ445" i="1"/>
  <c r="BR445" i="1"/>
  <c r="BS445" i="1"/>
  <c r="BT445" i="1"/>
  <c r="A446" i="1"/>
  <c r="C446" i="1"/>
  <c r="G446" i="1"/>
  <c r="K443" i="15"/>
  <c r="L443" i="15"/>
  <c r="R446" i="1"/>
  <c r="S446" i="1" a="1"/>
  <c r="S446" i="1" s="1"/>
  <c r="D443" i="15" s="1"/>
  <c r="T446" i="1" a="1"/>
  <c r="T446" i="1" s="1"/>
  <c r="E443" i="15" s="1"/>
  <c r="U446" i="1" a="1"/>
  <c r="U446" i="1" s="1"/>
  <c r="AI446" i="1"/>
  <c r="BB446" i="1" s="1"/>
  <c r="AJ446" i="1"/>
  <c r="AK446" i="1"/>
  <c r="K446" i="10" s="1"/>
  <c r="AL446" i="1"/>
  <c r="AO446" i="1"/>
  <c r="AP446" i="1"/>
  <c r="M446" i="10" s="1"/>
  <c r="AQ446" i="1"/>
  <c r="BR446" i="1"/>
  <c r="BS446" i="1"/>
  <c r="BT446" i="1"/>
  <c r="A447" i="1"/>
  <c r="C447" i="1"/>
  <c r="G447" i="1"/>
  <c r="K444" i="15"/>
  <c r="L444" i="15"/>
  <c r="R447" i="1"/>
  <c r="S447" i="1" a="1"/>
  <c r="S447" i="1" s="1"/>
  <c r="D444" i="15" s="1"/>
  <c r="T447" i="1" a="1"/>
  <c r="T447" i="1" s="1"/>
  <c r="E444" i="15" s="1"/>
  <c r="U447" i="1" a="1"/>
  <c r="U447" i="1" s="1"/>
  <c r="AI447" i="1"/>
  <c r="BB447" i="1" s="1"/>
  <c r="AJ447" i="1"/>
  <c r="AK447" i="1"/>
  <c r="K447" i="10" s="1"/>
  <c r="AL447" i="1"/>
  <c r="AO447" i="1"/>
  <c r="AP447" i="1"/>
  <c r="M447" i="10" s="1"/>
  <c r="AQ447" i="1"/>
  <c r="BR447" i="1"/>
  <c r="BS447" i="1"/>
  <c r="BT447" i="1"/>
  <c r="A448" i="1"/>
  <c r="C448" i="1"/>
  <c r="G448" i="1"/>
  <c r="K445" i="15"/>
  <c r="L445" i="15"/>
  <c r="R448" i="1"/>
  <c r="R445" i="15" s="1"/>
  <c r="S448" i="1" a="1"/>
  <c r="S448" i="1" s="1"/>
  <c r="D445" i="15" s="1"/>
  <c r="T448" i="1" a="1"/>
  <c r="T448" i="1" s="1"/>
  <c r="E445" i="15" s="1"/>
  <c r="U448" i="1" a="1"/>
  <c r="U448" i="1" s="1"/>
  <c r="AI448" i="1"/>
  <c r="BB448" i="1" s="1"/>
  <c r="AJ448" i="1"/>
  <c r="AK448" i="1"/>
  <c r="K448" i="10" s="1"/>
  <c r="AL448" i="1"/>
  <c r="AO448" i="1"/>
  <c r="AP448" i="1"/>
  <c r="M448" i="10" s="1"/>
  <c r="AQ448" i="1"/>
  <c r="BR448" i="1"/>
  <c r="BS448" i="1"/>
  <c r="BT448" i="1"/>
  <c r="A449" i="1"/>
  <c r="C449" i="1"/>
  <c r="G449" i="1"/>
  <c r="K446" i="15"/>
  <c r="L446" i="15"/>
  <c r="R449" i="1"/>
  <c r="S449" i="1" a="1"/>
  <c r="S449" i="1" s="1"/>
  <c r="D446" i="15" s="1"/>
  <c r="T449" i="1" a="1"/>
  <c r="T449" i="1" s="1"/>
  <c r="E446" i="15" s="1"/>
  <c r="U449" i="1" a="1"/>
  <c r="U449" i="1" s="1"/>
  <c r="AI449" i="1"/>
  <c r="BB449" i="1" s="1"/>
  <c r="AJ449" i="1"/>
  <c r="AK449" i="1"/>
  <c r="K449" i="10" s="1"/>
  <c r="AL449" i="1"/>
  <c r="AO449" i="1"/>
  <c r="AP449" i="1"/>
  <c r="M449" i="10" s="1"/>
  <c r="AQ449" i="1"/>
  <c r="BR449" i="1"/>
  <c r="BS449" i="1"/>
  <c r="BT449" i="1"/>
  <c r="A450" i="1"/>
  <c r="C450" i="1"/>
  <c r="G450" i="1"/>
  <c r="M450" i="1" a="1"/>
  <c r="M450" i="1" s="1"/>
  <c r="K447" i="15" s="1"/>
  <c r="N450" i="1" a="1"/>
  <c r="N450" i="1" s="1"/>
  <c r="L447" i="15" s="1"/>
  <c r="R450" i="1"/>
  <c r="S450" i="1" a="1"/>
  <c r="S450" i="1" s="1"/>
  <c r="D447" i="15" s="1"/>
  <c r="T450" i="1" a="1"/>
  <c r="T450" i="1" s="1"/>
  <c r="E447" i="15" s="1"/>
  <c r="U450" i="1" a="1"/>
  <c r="U450" i="1" s="1"/>
  <c r="AI450" i="1"/>
  <c r="BB450" i="1" s="1"/>
  <c r="AJ450" i="1"/>
  <c r="AK450" i="1"/>
  <c r="K450" i="10" s="1"/>
  <c r="AL450" i="1"/>
  <c r="AO450" i="1"/>
  <c r="AP450" i="1"/>
  <c r="M450" i="10" s="1"/>
  <c r="AQ450" i="1"/>
  <c r="BR450" i="1"/>
  <c r="BS450" i="1"/>
  <c r="BT450" i="1"/>
  <c r="A451" i="1"/>
  <c r="C451" i="1"/>
  <c r="G451" i="1"/>
  <c r="K448" i="15"/>
  <c r="L448" i="15"/>
  <c r="R451" i="1"/>
  <c r="S451" i="1" a="1"/>
  <c r="S451" i="1" s="1"/>
  <c r="D448" i="15" s="1"/>
  <c r="T451" i="1" a="1"/>
  <c r="T451" i="1" s="1"/>
  <c r="E448" i="15" s="1"/>
  <c r="U451" i="1" a="1"/>
  <c r="U451" i="1" s="1"/>
  <c r="AI451" i="1"/>
  <c r="BB451" i="1" s="1"/>
  <c r="AJ451" i="1"/>
  <c r="AK451" i="1"/>
  <c r="K451" i="10" s="1"/>
  <c r="AL451" i="1"/>
  <c r="AO451" i="1"/>
  <c r="AP451" i="1"/>
  <c r="M451" i="10" s="1"/>
  <c r="AQ451" i="1"/>
  <c r="BR451" i="1"/>
  <c r="BS451" i="1"/>
  <c r="BT451" i="1"/>
  <c r="A452" i="1"/>
  <c r="C452" i="1"/>
  <c r="G452" i="1"/>
  <c r="M452" i="1" a="1"/>
  <c r="M452" i="1" s="1"/>
  <c r="K449" i="15" s="1"/>
  <c r="N452" i="1" a="1"/>
  <c r="N452" i="1" s="1"/>
  <c r="L449" i="15" s="1"/>
  <c r="R452" i="1"/>
  <c r="S452" i="1" a="1"/>
  <c r="S452" i="1" s="1"/>
  <c r="D449" i="15" s="1"/>
  <c r="T452" i="1" a="1"/>
  <c r="T452" i="1" s="1"/>
  <c r="E449" i="15" s="1"/>
  <c r="U452" i="1" a="1"/>
  <c r="U452" i="1" s="1"/>
  <c r="AI452" i="1"/>
  <c r="BB452" i="1" s="1"/>
  <c r="AJ452" i="1"/>
  <c r="AK452" i="1"/>
  <c r="K452" i="10" s="1"/>
  <c r="AL452" i="1"/>
  <c r="AO452" i="1"/>
  <c r="AP452" i="1"/>
  <c r="M452" i="10" s="1"/>
  <c r="AQ452" i="1"/>
  <c r="BR452" i="1"/>
  <c r="BS452" i="1"/>
  <c r="BT452" i="1"/>
  <c r="A453" i="1"/>
  <c r="C453" i="1"/>
  <c r="G453" i="1"/>
  <c r="M453" i="1" a="1"/>
  <c r="M453" i="1" s="1"/>
  <c r="K450" i="15" s="1"/>
  <c r="N453" i="1" a="1"/>
  <c r="N453" i="1" s="1"/>
  <c r="L450" i="15" s="1"/>
  <c r="R453" i="1"/>
  <c r="S453" i="1" a="1"/>
  <c r="S453" i="1" s="1"/>
  <c r="D450" i="15" s="1"/>
  <c r="T453" i="1" a="1"/>
  <c r="T453" i="1" s="1"/>
  <c r="E450" i="15" s="1"/>
  <c r="U453" i="1" a="1"/>
  <c r="U453" i="1" s="1"/>
  <c r="AI453" i="1"/>
  <c r="BB453" i="1" s="1"/>
  <c r="AJ453" i="1"/>
  <c r="AK453" i="1"/>
  <c r="K453" i="10" s="1"/>
  <c r="AL453" i="1"/>
  <c r="AO453" i="1"/>
  <c r="AP453" i="1"/>
  <c r="M453" i="10" s="1"/>
  <c r="AQ453" i="1"/>
  <c r="BR453" i="1"/>
  <c r="BS453" i="1"/>
  <c r="BT453" i="1"/>
  <c r="A454" i="1"/>
  <c r="C454" i="1"/>
  <c r="G454" i="1"/>
  <c r="M454" i="1" a="1"/>
  <c r="M454" i="1" s="1"/>
  <c r="K451" i="15" s="1"/>
  <c r="N454" i="1" a="1"/>
  <c r="N454" i="1" s="1"/>
  <c r="L451" i="15" s="1"/>
  <c r="R454" i="1"/>
  <c r="S454" i="1" a="1"/>
  <c r="S454" i="1" s="1"/>
  <c r="D451" i="15" s="1"/>
  <c r="T454" i="1" a="1"/>
  <c r="T454" i="1" s="1"/>
  <c r="E451" i="15" s="1"/>
  <c r="U454" i="1" a="1"/>
  <c r="U454" i="1" s="1"/>
  <c r="AI454" i="1"/>
  <c r="BB454" i="1" s="1"/>
  <c r="AJ454" i="1"/>
  <c r="AK454" i="1"/>
  <c r="K454" i="10" s="1"/>
  <c r="AL454" i="1"/>
  <c r="AO454" i="1"/>
  <c r="AP454" i="1"/>
  <c r="M454" i="10" s="1"/>
  <c r="AQ454" i="1"/>
  <c r="BR454" i="1"/>
  <c r="BS454" i="1"/>
  <c r="BT454" i="1"/>
  <c r="A455" i="1"/>
  <c r="C455" i="1"/>
  <c r="G455" i="1"/>
  <c r="M455" i="1" a="1"/>
  <c r="M455" i="1" s="1"/>
  <c r="K452" i="15" s="1"/>
  <c r="N455" i="1" a="1"/>
  <c r="N455" i="1" s="1"/>
  <c r="L452" i="15" s="1"/>
  <c r="R455" i="1"/>
  <c r="S455" i="1" a="1"/>
  <c r="S455" i="1" s="1"/>
  <c r="D452" i="15" s="1"/>
  <c r="T455" i="1" a="1"/>
  <c r="T455" i="1" s="1"/>
  <c r="E452" i="15" s="1"/>
  <c r="U455" i="1" a="1"/>
  <c r="U455" i="1" s="1"/>
  <c r="AI455" i="1"/>
  <c r="BB455" i="1" s="1"/>
  <c r="AJ455" i="1"/>
  <c r="AK455" i="1"/>
  <c r="K455" i="10" s="1"/>
  <c r="AL455" i="1"/>
  <c r="AO455" i="1"/>
  <c r="AP455" i="1"/>
  <c r="M455" i="10" s="1"/>
  <c r="AQ455" i="1"/>
  <c r="BR455" i="1"/>
  <c r="BS455" i="1"/>
  <c r="BT455" i="1"/>
  <c r="A456" i="1"/>
  <c r="C456" i="1"/>
  <c r="G456" i="1"/>
  <c r="K453" i="15"/>
  <c r="L453" i="15"/>
  <c r="R456" i="1"/>
  <c r="S456" i="1" a="1"/>
  <c r="S456" i="1" s="1"/>
  <c r="D453" i="15" s="1"/>
  <c r="T456" i="1" a="1"/>
  <c r="T456" i="1" s="1"/>
  <c r="E453" i="15" s="1"/>
  <c r="U456" i="1" a="1"/>
  <c r="U456" i="1" s="1"/>
  <c r="AI456" i="1"/>
  <c r="BB456" i="1" s="1"/>
  <c r="AJ456" i="1"/>
  <c r="AK456" i="1"/>
  <c r="K456" i="10" s="1"/>
  <c r="AL456" i="1"/>
  <c r="AO456" i="1"/>
  <c r="AP456" i="1"/>
  <c r="M456" i="10" s="1"/>
  <c r="AQ456" i="1"/>
  <c r="BR456" i="1"/>
  <c r="BS456" i="1"/>
  <c r="BT456" i="1"/>
  <c r="A457" i="1"/>
  <c r="C457" i="1"/>
  <c r="G457" i="1"/>
  <c r="M457" i="1" a="1"/>
  <c r="M457" i="1" s="1"/>
  <c r="K454" i="15" s="1"/>
  <c r="N457" i="1" a="1"/>
  <c r="N457" i="1" s="1"/>
  <c r="L454" i="15" s="1"/>
  <c r="R457" i="1"/>
  <c r="S457" i="1" a="1"/>
  <c r="S457" i="1" s="1"/>
  <c r="D454" i="15" s="1"/>
  <c r="T457" i="1" a="1"/>
  <c r="T457" i="1" s="1"/>
  <c r="E454" i="15" s="1"/>
  <c r="U457" i="1" a="1"/>
  <c r="U457" i="1" s="1"/>
  <c r="AI457" i="1"/>
  <c r="BB457" i="1" s="1"/>
  <c r="AJ457" i="1"/>
  <c r="AK457" i="1"/>
  <c r="K457" i="10" s="1"/>
  <c r="AL457" i="1"/>
  <c r="AO457" i="1"/>
  <c r="AP457" i="1"/>
  <c r="M457" i="10" s="1"/>
  <c r="AQ457" i="1"/>
  <c r="BR457" i="1"/>
  <c r="BS457" i="1"/>
  <c r="BT457" i="1"/>
  <c r="A458" i="1"/>
  <c r="C458" i="1"/>
  <c r="G458" i="1"/>
  <c r="M458" i="1" a="1"/>
  <c r="M458" i="1" s="1"/>
  <c r="K455" i="15" s="1"/>
  <c r="N458" i="1" a="1"/>
  <c r="N458" i="1" s="1"/>
  <c r="L455" i="15" s="1"/>
  <c r="R458" i="1"/>
  <c r="S458" i="1" a="1"/>
  <c r="S458" i="1" s="1"/>
  <c r="D455" i="15" s="1"/>
  <c r="T458" i="1" a="1"/>
  <c r="T458" i="1" s="1"/>
  <c r="E455" i="15" s="1"/>
  <c r="U458" i="1" a="1"/>
  <c r="U458" i="1" s="1"/>
  <c r="AI458" i="1"/>
  <c r="BB458" i="1" s="1"/>
  <c r="AJ458" i="1"/>
  <c r="AK458" i="1"/>
  <c r="K458" i="10" s="1"/>
  <c r="AL458" i="1"/>
  <c r="AO458" i="1"/>
  <c r="AP458" i="1"/>
  <c r="M458" i="10" s="1"/>
  <c r="AQ458" i="1"/>
  <c r="BR458" i="1"/>
  <c r="BS458" i="1"/>
  <c r="BT458" i="1"/>
  <c r="A459" i="1"/>
  <c r="C459" i="1"/>
  <c r="G459" i="1"/>
  <c r="K456" i="15"/>
  <c r="L456" i="15"/>
  <c r="R459" i="1"/>
  <c r="S459" i="1" a="1"/>
  <c r="S459" i="1" s="1"/>
  <c r="D456" i="15" s="1"/>
  <c r="T459" i="1" a="1"/>
  <c r="T459" i="1" s="1"/>
  <c r="E456" i="15" s="1"/>
  <c r="U459" i="1" a="1"/>
  <c r="U459" i="1" s="1"/>
  <c r="AI459" i="1"/>
  <c r="BB459" i="1" s="1"/>
  <c r="AJ459" i="1"/>
  <c r="AK459" i="1"/>
  <c r="K459" i="10" s="1"/>
  <c r="AL459" i="1"/>
  <c r="AO459" i="1"/>
  <c r="AP459" i="1"/>
  <c r="M459" i="10" s="1"/>
  <c r="AQ459" i="1"/>
  <c r="BR459" i="1"/>
  <c r="BS459" i="1"/>
  <c r="BT459" i="1"/>
  <c r="A460" i="1"/>
  <c r="C460" i="1"/>
  <c r="G460" i="1"/>
  <c r="K457" i="15"/>
  <c r="L457" i="15"/>
  <c r="R460" i="1"/>
  <c r="S460" i="1" a="1"/>
  <c r="S460" i="1" s="1"/>
  <c r="D457" i="15" s="1"/>
  <c r="T460" i="1" a="1"/>
  <c r="T460" i="1" s="1"/>
  <c r="E457" i="15" s="1"/>
  <c r="U460" i="1" a="1"/>
  <c r="U460" i="1" s="1"/>
  <c r="AI460" i="1"/>
  <c r="BB460" i="1" s="1"/>
  <c r="AJ460" i="1"/>
  <c r="AK460" i="1"/>
  <c r="K460" i="10" s="1"/>
  <c r="AL460" i="1"/>
  <c r="AO460" i="1"/>
  <c r="AP460" i="1"/>
  <c r="M460" i="10" s="1"/>
  <c r="AQ460" i="1"/>
  <c r="BR460" i="1"/>
  <c r="BS460" i="1"/>
  <c r="BT460" i="1"/>
  <c r="A461" i="1"/>
  <c r="C461" i="1"/>
  <c r="G461" i="1"/>
  <c r="M461" i="1" a="1"/>
  <c r="M461" i="1" s="1"/>
  <c r="K458" i="15" s="1"/>
  <c r="N461" i="1" a="1"/>
  <c r="N461" i="1" s="1"/>
  <c r="L458" i="15" s="1"/>
  <c r="R461" i="1"/>
  <c r="S461" i="1" a="1"/>
  <c r="S461" i="1" s="1"/>
  <c r="D458" i="15" s="1"/>
  <c r="T461" i="1" a="1"/>
  <c r="T461" i="1" s="1"/>
  <c r="E458" i="15" s="1"/>
  <c r="U461" i="1" a="1"/>
  <c r="U461" i="1" s="1"/>
  <c r="AI461" i="1"/>
  <c r="BB461" i="1" s="1"/>
  <c r="AJ461" i="1"/>
  <c r="AK461" i="1"/>
  <c r="K461" i="10" s="1"/>
  <c r="AL461" i="1"/>
  <c r="AO461" i="1"/>
  <c r="AP461" i="1"/>
  <c r="M461" i="10" s="1"/>
  <c r="AQ461" i="1"/>
  <c r="BR461" i="1"/>
  <c r="BS461" i="1"/>
  <c r="BT461" i="1"/>
  <c r="A462" i="1"/>
  <c r="C462" i="1"/>
  <c r="G462" i="1"/>
  <c r="M462" i="1" a="1"/>
  <c r="M462" i="1" s="1"/>
  <c r="K459" i="15" s="1"/>
  <c r="N462" i="1" a="1"/>
  <c r="N462" i="1" s="1"/>
  <c r="L459" i="15" s="1"/>
  <c r="R462" i="1"/>
  <c r="S462" i="1" a="1"/>
  <c r="S462" i="1" s="1"/>
  <c r="D459" i="15" s="1"/>
  <c r="T462" i="1" a="1"/>
  <c r="T462" i="1" s="1"/>
  <c r="E459" i="15" s="1"/>
  <c r="U462" i="1" a="1"/>
  <c r="U462" i="1" s="1"/>
  <c r="AI462" i="1"/>
  <c r="BB462" i="1" s="1"/>
  <c r="AJ462" i="1"/>
  <c r="AK462" i="1"/>
  <c r="K462" i="10" s="1"/>
  <c r="AL462" i="1"/>
  <c r="AO462" i="1"/>
  <c r="AP462" i="1"/>
  <c r="M462" i="10" s="1"/>
  <c r="AQ462" i="1"/>
  <c r="BR462" i="1"/>
  <c r="BS462" i="1"/>
  <c r="BT462" i="1"/>
  <c r="A463" i="1"/>
  <c r="C463" i="1"/>
  <c r="G463" i="1"/>
  <c r="M463" i="1" a="1"/>
  <c r="M463" i="1" s="1"/>
  <c r="K460" i="15" s="1"/>
  <c r="N463" i="1" a="1"/>
  <c r="N463" i="1" s="1"/>
  <c r="L460" i="15" s="1"/>
  <c r="R463" i="1"/>
  <c r="S463" i="1" a="1"/>
  <c r="S463" i="1" s="1"/>
  <c r="D460" i="15" s="1"/>
  <c r="T463" i="1" a="1"/>
  <c r="T463" i="1" s="1"/>
  <c r="E460" i="15" s="1"/>
  <c r="U463" i="1" a="1"/>
  <c r="U463" i="1" s="1"/>
  <c r="AI463" i="1"/>
  <c r="BB463" i="1" s="1"/>
  <c r="AJ463" i="1"/>
  <c r="AK463" i="1"/>
  <c r="K463" i="10" s="1"/>
  <c r="AL463" i="1"/>
  <c r="AO463" i="1"/>
  <c r="AP463" i="1"/>
  <c r="M463" i="10" s="1"/>
  <c r="AQ463" i="1"/>
  <c r="BR463" i="1"/>
  <c r="BS463" i="1"/>
  <c r="BT463" i="1"/>
  <c r="A464" i="1"/>
  <c r="C464" i="1"/>
  <c r="G464" i="1"/>
  <c r="M464" i="1" a="1"/>
  <c r="M464" i="1" s="1"/>
  <c r="K461" i="15" s="1"/>
  <c r="N464" i="1" a="1"/>
  <c r="N464" i="1" s="1"/>
  <c r="L461" i="15" s="1"/>
  <c r="R464" i="1"/>
  <c r="S464" i="1" a="1"/>
  <c r="S464" i="1" s="1"/>
  <c r="D461" i="15" s="1"/>
  <c r="T464" i="1" a="1"/>
  <c r="T464" i="1" s="1"/>
  <c r="E461" i="15" s="1"/>
  <c r="U464" i="1" a="1"/>
  <c r="U464" i="1" s="1"/>
  <c r="AI464" i="1"/>
  <c r="BB464" i="1" s="1"/>
  <c r="AJ464" i="1"/>
  <c r="AK464" i="1"/>
  <c r="K464" i="10" s="1"/>
  <c r="AL464" i="1"/>
  <c r="AO464" i="1"/>
  <c r="AP464" i="1"/>
  <c r="M464" i="10" s="1"/>
  <c r="AQ464" i="1"/>
  <c r="BR464" i="1"/>
  <c r="BS464" i="1"/>
  <c r="BT464" i="1"/>
  <c r="A465" i="1"/>
  <c r="C465" i="1"/>
  <c r="G465" i="1"/>
  <c r="M465" i="1" a="1"/>
  <c r="M465" i="1" s="1"/>
  <c r="K462" i="15" s="1"/>
  <c r="N465" i="1" a="1"/>
  <c r="N465" i="1" s="1"/>
  <c r="L462" i="15" s="1"/>
  <c r="R465" i="1"/>
  <c r="S465" i="1" a="1"/>
  <c r="S465" i="1" s="1"/>
  <c r="D462" i="15" s="1"/>
  <c r="T465" i="1" a="1"/>
  <c r="T465" i="1" s="1"/>
  <c r="E462" i="15" s="1"/>
  <c r="U465" i="1" a="1"/>
  <c r="U465" i="1" s="1"/>
  <c r="AI465" i="1"/>
  <c r="BB465" i="1" s="1"/>
  <c r="AJ465" i="1"/>
  <c r="AK465" i="1"/>
  <c r="K465" i="10" s="1"/>
  <c r="AL465" i="1"/>
  <c r="AO465" i="1"/>
  <c r="AP465" i="1"/>
  <c r="M465" i="10" s="1"/>
  <c r="AQ465" i="1"/>
  <c r="BR465" i="1"/>
  <c r="BS465" i="1"/>
  <c r="BT465" i="1"/>
  <c r="A466" i="1"/>
  <c r="C466" i="1"/>
  <c r="G466" i="1"/>
  <c r="M466" i="1" a="1"/>
  <c r="M466" i="1" s="1"/>
  <c r="K463" i="15" s="1"/>
  <c r="N466" i="1" a="1"/>
  <c r="N466" i="1" s="1"/>
  <c r="L463" i="15" s="1"/>
  <c r="R466" i="1"/>
  <c r="S466" i="1" a="1"/>
  <c r="S466" i="1" s="1"/>
  <c r="D463" i="15" s="1"/>
  <c r="T466" i="1" a="1"/>
  <c r="T466" i="1" s="1"/>
  <c r="E463" i="15" s="1"/>
  <c r="U466" i="1" a="1"/>
  <c r="U466" i="1" s="1"/>
  <c r="AI466" i="1"/>
  <c r="BB466" i="1" s="1"/>
  <c r="AJ466" i="1"/>
  <c r="AK466" i="1"/>
  <c r="K466" i="10" s="1"/>
  <c r="AL466" i="1"/>
  <c r="AO466" i="1"/>
  <c r="AP466" i="1"/>
  <c r="M466" i="10" s="1"/>
  <c r="AQ466" i="1"/>
  <c r="BR466" i="1"/>
  <c r="BS466" i="1"/>
  <c r="BT466" i="1"/>
  <c r="A467" i="1"/>
  <c r="C467" i="1"/>
  <c r="G467" i="1"/>
  <c r="M467" i="1" a="1"/>
  <c r="M467" i="1" s="1"/>
  <c r="K464" i="15" s="1"/>
  <c r="N467" i="1" a="1"/>
  <c r="N467" i="1" s="1"/>
  <c r="L464" i="15" s="1"/>
  <c r="R467" i="1"/>
  <c r="S467" i="1" a="1"/>
  <c r="S467" i="1" s="1"/>
  <c r="D464" i="15" s="1"/>
  <c r="T467" i="1" a="1"/>
  <c r="T467" i="1" s="1"/>
  <c r="E464" i="15" s="1"/>
  <c r="U467" i="1" a="1"/>
  <c r="U467" i="1" s="1"/>
  <c r="AI467" i="1"/>
  <c r="BB467" i="1" s="1"/>
  <c r="AJ467" i="1"/>
  <c r="AK467" i="1"/>
  <c r="K467" i="10" s="1"/>
  <c r="AL467" i="1"/>
  <c r="AO467" i="1"/>
  <c r="AP467" i="1"/>
  <c r="M467" i="10" s="1"/>
  <c r="AQ467" i="1"/>
  <c r="BR467" i="1"/>
  <c r="BS467" i="1"/>
  <c r="BT467" i="1"/>
  <c r="A468" i="1"/>
  <c r="C468" i="1"/>
  <c r="G468" i="1"/>
  <c r="M468" i="1" a="1"/>
  <c r="M468" i="1" s="1"/>
  <c r="K465" i="15" s="1"/>
  <c r="N468" i="1" a="1"/>
  <c r="N468" i="1" s="1"/>
  <c r="L465" i="15" s="1"/>
  <c r="R468" i="1"/>
  <c r="S468" i="1" a="1"/>
  <c r="S468" i="1" s="1"/>
  <c r="D465" i="15" s="1"/>
  <c r="T468" i="1" a="1"/>
  <c r="T468" i="1" s="1"/>
  <c r="E465" i="15" s="1"/>
  <c r="U468" i="1" a="1"/>
  <c r="U468" i="1" s="1"/>
  <c r="AI468" i="1"/>
  <c r="BB468" i="1" s="1"/>
  <c r="AJ468" i="1"/>
  <c r="AK468" i="1"/>
  <c r="K468" i="10" s="1"/>
  <c r="AL468" i="1"/>
  <c r="AO468" i="1"/>
  <c r="AP468" i="1"/>
  <c r="M468" i="10" s="1"/>
  <c r="AQ468" i="1"/>
  <c r="BR468" i="1"/>
  <c r="BS468" i="1"/>
  <c r="BT468" i="1"/>
  <c r="A469" i="1"/>
  <c r="C469" i="1"/>
  <c r="G469" i="1"/>
  <c r="M469" i="1" a="1"/>
  <c r="M469" i="1" s="1"/>
  <c r="K466" i="15" s="1"/>
  <c r="N469" i="1" a="1"/>
  <c r="N469" i="1" s="1"/>
  <c r="L466" i="15" s="1"/>
  <c r="R469" i="1"/>
  <c r="S469" i="1" a="1"/>
  <c r="S469" i="1" s="1"/>
  <c r="D466" i="15" s="1"/>
  <c r="T469" i="1" a="1"/>
  <c r="T469" i="1" s="1"/>
  <c r="E466" i="15" s="1"/>
  <c r="U469" i="1" a="1"/>
  <c r="U469" i="1" s="1"/>
  <c r="AI469" i="1"/>
  <c r="BB469" i="1" s="1"/>
  <c r="AJ469" i="1"/>
  <c r="AK469" i="1"/>
  <c r="K469" i="10" s="1"/>
  <c r="AL469" i="1"/>
  <c r="AO469" i="1"/>
  <c r="AP469" i="1"/>
  <c r="M469" i="10" s="1"/>
  <c r="AQ469" i="1"/>
  <c r="BR469" i="1"/>
  <c r="BS469" i="1"/>
  <c r="BT469" i="1"/>
  <c r="A470" i="1"/>
  <c r="C470" i="1"/>
  <c r="G470" i="1"/>
  <c r="M470" i="1" a="1"/>
  <c r="M470" i="1" s="1"/>
  <c r="K467" i="15" s="1"/>
  <c r="N470" i="1" a="1"/>
  <c r="N470" i="1" s="1"/>
  <c r="L467" i="15" s="1"/>
  <c r="R470" i="1"/>
  <c r="S470" i="1" a="1"/>
  <c r="S470" i="1" s="1"/>
  <c r="D467" i="15" s="1"/>
  <c r="T470" i="1" a="1"/>
  <c r="T470" i="1" s="1"/>
  <c r="E467" i="15" s="1"/>
  <c r="U470" i="1" a="1"/>
  <c r="U470" i="1" s="1"/>
  <c r="AI470" i="1"/>
  <c r="BB470" i="1" s="1"/>
  <c r="AJ470" i="1"/>
  <c r="AK470" i="1"/>
  <c r="K470" i="10" s="1"/>
  <c r="AL470" i="1"/>
  <c r="AO470" i="1"/>
  <c r="AP470" i="1"/>
  <c r="M470" i="10" s="1"/>
  <c r="AQ470" i="1"/>
  <c r="BR470" i="1"/>
  <c r="BS470" i="1"/>
  <c r="BT470" i="1"/>
  <c r="A471" i="1"/>
  <c r="C471" i="1"/>
  <c r="G471" i="1"/>
  <c r="M471" i="1" a="1"/>
  <c r="M471" i="1" s="1"/>
  <c r="K468" i="15" s="1"/>
  <c r="N471" i="1" a="1"/>
  <c r="N471" i="1" s="1"/>
  <c r="L468" i="15" s="1"/>
  <c r="R471" i="1"/>
  <c r="S471" i="1" a="1"/>
  <c r="S471" i="1" s="1"/>
  <c r="D468" i="15" s="1"/>
  <c r="T471" i="1" a="1"/>
  <c r="T471" i="1" s="1"/>
  <c r="E468" i="15" s="1"/>
  <c r="U471" i="1" a="1"/>
  <c r="U471" i="1" s="1"/>
  <c r="AI471" i="1"/>
  <c r="BB471" i="1" s="1"/>
  <c r="AJ471" i="1"/>
  <c r="AK471" i="1"/>
  <c r="K471" i="10" s="1"/>
  <c r="AL471" i="1"/>
  <c r="AO471" i="1"/>
  <c r="AP471" i="1"/>
  <c r="M471" i="10" s="1"/>
  <c r="AQ471" i="1"/>
  <c r="BR471" i="1"/>
  <c r="BS471" i="1"/>
  <c r="BT471" i="1"/>
  <c r="A472" i="1"/>
  <c r="C472" i="1"/>
  <c r="G472" i="1"/>
  <c r="M472" i="1" a="1"/>
  <c r="M472" i="1" s="1"/>
  <c r="K469" i="15" s="1"/>
  <c r="N472" i="1" a="1"/>
  <c r="N472" i="1" s="1"/>
  <c r="L469" i="15" s="1"/>
  <c r="R472" i="1"/>
  <c r="S472" i="1" a="1"/>
  <c r="S472" i="1" s="1"/>
  <c r="D469" i="15" s="1"/>
  <c r="T472" i="1" a="1"/>
  <c r="T472" i="1" s="1"/>
  <c r="E469" i="15" s="1"/>
  <c r="U472" i="1" a="1"/>
  <c r="U472" i="1" s="1"/>
  <c r="AI472" i="1"/>
  <c r="BB472" i="1" s="1"/>
  <c r="AJ472" i="1"/>
  <c r="AK472" i="1"/>
  <c r="K472" i="10" s="1"/>
  <c r="AL472" i="1"/>
  <c r="AO472" i="1"/>
  <c r="AP472" i="1"/>
  <c r="M472" i="10" s="1"/>
  <c r="AQ472" i="1"/>
  <c r="BR472" i="1"/>
  <c r="BS472" i="1"/>
  <c r="BT472" i="1"/>
  <c r="A473" i="1"/>
  <c r="C473" i="1"/>
  <c r="G473" i="1"/>
  <c r="M473" i="1" a="1"/>
  <c r="M473" i="1" s="1"/>
  <c r="K470" i="15" s="1"/>
  <c r="N473" i="1" a="1"/>
  <c r="N473" i="1" s="1"/>
  <c r="L470" i="15" s="1"/>
  <c r="R473" i="1"/>
  <c r="S473" i="1" a="1"/>
  <c r="S473" i="1" s="1"/>
  <c r="D470" i="15" s="1"/>
  <c r="T473" i="1" a="1"/>
  <c r="T473" i="1" s="1"/>
  <c r="E470" i="15" s="1"/>
  <c r="U473" i="1" a="1"/>
  <c r="U473" i="1" s="1"/>
  <c r="AI473" i="1"/>
  <c r="BB473" i="1" s="1"/>
  <c r="AJ473" i="1"/>
  <c r="AK473" i="1"/>
  <c r="K473" i="10" s="1"/>
  <c r="AL473" i="1"/>
  <c r="AO473" i="1"/>
  <c r="AP473" i="1"/>
  <c r="M473" i="10" s="1"/>
  <c r="AQ473" i="1"/>
  <c r="BR473" i="1"/>
  <c r="BS473" i="1"/>
  <c r="BT473" i="1"/>
  <c r="A474" i="1"/>
  <c r="C474" i="1"/>
  <c r="G474" i="1"/>
  <c r="M474" i="1" a="1"/>
  <c r="M474" i="1" s="1"/>
  <c r="K471" i="15" s="1"/>
  <c r="N474" i="1" a="1"/>
  <c r="N474" i="1" s="1"/>
  <c r="L471" i="15" s="1"/>
  <c r="R474" i="1"/>
  <c r="S474" i="1" a="1"/>
  <c r="S474" i="1" s="1"/>
  <c r="D471" i="15" s="1"/>
  <c r="T474" i="1" a="1"/>
  <c r="T474" i="1" s="1"/>
  <c r="E471" i="15" s="1"/>
  <c r="U474" i="1" a="1"/>
  <c r="U474" i="1" s="1"/>
  <c r="AI474" i="1"/>
  <c r="BB474" i="1" s="1"/>
  <c r="AJ474" i="1"/>
  <c r="AK474" i="1"/>
  <c r="K474" i="10" s="1"/>
  <c r="AL474" i="1"/>
  <c r="AO474" i="1"/>
  <c r="AP474" i="1"/>
  <c r="M474" i="10" s="1"/>
  <c r="AQ474" i="1"/>
  <c r="BR474" i="1"/>
  <c r="BS474" i="1"/>
  <c r="BT474" i="1"/>
  <c r="A475" i="1"/>
  <c r="C475" i="1"/>
  <c r="G475" i="1"/>
  <c r="M475" i="1" a="1"/>
  <c r="M475" i="1" s="1"/>
  <c r="K472" i="15" s="1"/>
  <c r="N475" i="1" a="1"/>
  <c r="N475" i="1" s="1"/>
  <c r="L472" i="15" s="1"/>
  <c r="R475" i="1"/>
  <c r="S475" i="1" a="1"/>
  <c r="S475" i="1" s="1"/>
  <c r="D472" i="15" s="1"/>
  <c r="T475" i="1" a="1"/>
  <c r="T475" i="1" s="1"/>
  <c r="E472" i="15" s="1"/>
  <c r="U475" i="1" a="1"/>
  <c r="U475" i="1" s="1"/>
  <c r="AI475" i="1"/>
  <c r="BB475" i="1" s="1"/>
  <c r="AJ475" i="1"/>
  <c r="AK475" i="1"/>
  <c r="K475" i="10" s="1"/>
  <c r="AL475" i="1"/>
  <c r="AO475" i="1"/>
  <c r="AP475" i="1"/>
  <c r="M475" i="10" s="1"/>
  <c r="AQ475" i="1"/>
  <c r="BR475" i="1"/>
  <c r="BS475" i="1"/>
  <c r="BT475" i="1"/>
  <c r="A476" i="1"/>
  <c r="C476" i="1"/>
  <c r="G476" i="1"/>
  <c r="M476" i="1" a="1"/>
  <c r="M476" i="1" s="1"/>
  <c r="K473" i="15" s="1"/>
  <c r="N476" i="1" a="1"/>
  <c r="N476" i="1" s="1"/>
  <c r="L473" i="15" s="1"/>
  <c r="R476" i="1"/>
  <c r="S476" i="1" a="1"/>
  <c r="S476" i="1" s="1"/>
  <c r="D473" i="15" s="1"/>
  <c r="T476" i="1" a="1"/>
  <c r="T476" i="1" s="1"/>
  <c r="E473" i="15" s="1"/>
  <c r="U476" i="1" a="1"/>
  <c r="U476" i="1" s="1"/>
  <c r="AI476" i="1"/>
  <c r="BB476" i="1" s="1"/>
  <c r="AJ476" i="1"/>
  <c r="AK476" i="1"/>
  <c r="K476" i="10" s="1"/>
  <c r="AL476" i="1"/>
  <c r="AO476" i="1"/>
  <c r="AP476" i="1"/>
  <c r="M476" i="10" s="1"/>
  <c r="AQ476" i="1"/>
  <c r="BR476" i="1"/>
  <c r="BS476" i="1"/>
  <c r="BT476" i="1"/>
  <c r="A477" i="1"/>
  <c r="C477" i="1"/>
  <c r="G477" i="1"/>
  <c r="M477" i="1" a="1"/>
  <c r="M477" i="1" s="1"/>
  <c r="K474" i="15" s="1"/>
  <c r="N477" i="1" a="1"/>
  <c r="N477" i="1" s="1"/>
  <c r="L474" i="15" s="1"/>
  <c r="R477" i="1"/>
  <c r="S477" i="1" a="1"/>
  <c r="S477" i="1" s="1"/>
  <c r="D474" i="15" s="1"/>
  <c r="T477" i="1" a="1"/>
  <c r="T477" i="1" s="1"/>
  <c r="E474" i="15" s="1"/>
  <c r="U477" i="1" a="1"/>
  <c r="U477" i="1" s="1"/>
  <c r="AI477" i="1"/>
  <c r="BB477" i="1" s="1"/>
  <c r="AJ477" i="1"/>
  <c r="AK477" i="1"/>
  <c r="K477" i="10" s="1"/>
  <c r="AL477" i="1"/>
  <c r="AO477" i="1"/>
  <c r="AP477" i="1"/>
  <c r="M477" i="10" s="1"/>
  <c r="AQ477" i="1"/>
  <c r="BR477" i="1"/>
  <c r="BS477" i="1"/>
  <c r="BT477" i="1"/>
  <c r="A478" i="1"/>
  <c r="C478" i="1"/>
  <c r="G478" i="1"/>
  <c r="M478" i="1" a="1"/>
  <c r="M478" i="1" s="1"/>
  <c r="K475" i="15" s="1"/>
  <c r="N478" i="1" a="1"/>
  <c r="N478" i="1" s="1"/>
  <c r="L475" i="15" s="1"/>
  <c r="R478" i="1"/>
  <c r="S478" i="1" a="1"/>
  <c r="S478" i="1" s="1"/>
  <c r="D475" i="15" s="1"/>
  <c r="T478" i="1" a="1"/>
  <c r="T478" i="1" s="1"/>
  <c r="E475" i="15" s="1"/>
  <c r="U478" i="1" a="1"/>
  <c r="U478" i="1" s="1"/>
  <c r="AI478" i="1"/>
  <c r="BB478" i="1" s="1"/>
  <c r="AJ478" i="1"/>
  <c r="AK478" i="1"/>
  <c r="K478" i="10" s="1"/>
  <c r="AL478" i="1"/>
  <c r="AO478" i="1"/>
  <c r="AP478" i="1"/>
  <c r="M478" i="10" s="1"/>
  <c r="AQ478" i="1"/>
  <c r="BR478" i="1"/>
  <c r="BS478" i="1"/>
  <c r="BT478" i="1"/>
  <c r="A479" i="1"/>
  <c r="C479" i="1"/>
  <c r="G479" i="1"/>
  <c r="M479" i="1" a="1"/>
  <c r="M479" i="1" s="1"/>
  <c r="K476" i="15" s="1"/>
  <c r="N479" i="1" a="1"/>
  <c r="N479" i="1" s="1"/>
  <c r="L476" i="15" s="1"/>
  <c r="R479" i="1"/>
  <c r="S479" i="1" a="1"/>
  <c r="S479" i="1" s="1"/>
  <c r="D476" i="15" s="1"/>
  <c r="T479" i="1" a="1"/>
  <c r="T479" i="1" s="1"/>
  <c r="E476" i="15" s="1"/>
  <c r="U479" i="1" a="1"/>
  <c r="U479" i="1" s="1"/>
  <c r="AI479" i="1"/>
  <c r="BB479" i="1" s="1"/>
  <c r="AJ479" i="1"/>
  <c r="AK479" i="1"/>
  <c r="K479" i="10" s="1"/>
  <c r="AL479" i="1"/>
  <c r="AO479" i="1"/>
  <c r="AP479" i="1"/>
  <c r="M479" i="10" s="1"/>
  <c r="AQ479" i="1"/>
  <c r="BR479" i="1"/>
  <c r="BS479" i="1"/>
  <c r="BT479" i="1"/>
  <c r="A480" i="1"/>
  <c r="C480" i="1"/>
  <c r="G480" i="1"/>
  <c r="M480" i="1" a="1"/>
  <c r="M480" i="1" s="1"/>
  <c r="K477" i="15" s="1"/>
  <c r="N480" i="1" a="1"/>
  <c r="N480" i="1" s="1"/>
  <c r="L477" i="15" s="1"/>
  <c r="R480" i="1"/>
  <c r="S480" i="1" a="1"/>
  <c r="S480" i="1" s="1"/>
  <c r="D477" i="15" s="1"/>
  <c r="T480" i="1" a="1"/>
  <c r="T480" i="1" s="1"/>
  <c r="E477" i="15" s="1"/>
  <c r="U480" i="1" a="1"/>
  <c r="U480" i="1" s="1"/>
  <c r="AI480" i="1"/>
  <c r="BB480" i="1" s="1"/>
  <c r="AJ480" i="1"/>
  <c r="AK480" i="1"/>
  <c r="K480" i="10" s="1"/>
  <c r="AL480" i="1"/>
  <c r="AO480" i="1"/>
  <c r="AP480" i="1"/>
  <c r="M480" i="10" s="1"/>
  <c r="AQ480" i="1"/>
  <c r="BR480" i="1"/>
  <c r="BS480" i="1"/>
  <c r="BT480" i="1"/>
  <c r="A481" i="1"/>
  <c r="C481" i="1"/>
  <c r="G481" i="1"/>
  <c r="M481" i="1" a="1"/>
  <c r="M481" i="1" s="1"/>
  <c r="K478" i="15" s="1"/>
  <c r="N481" i="1" a="1"/>
  <c r="N481" i="1" s="1"/>
  <c r="L478" i="15" s="1"/>
  <c r="R481" i="1"/>
  <c r="S481" i="1" a="1"/>
  <c r="S481" i="1" s="1"/>
  <c r="D478" i="15" s="1"/>
  <c r="T481" i="1" a="1"/>
  <c r="T481" i="1" s="1"/>
  <c r="E478" i="15" s="1"/>
  <c r="U481" i="1" a="1"/>
  <c r="U481" i="1" s="1"/>
  <c r="AI481" i="1"/>
  <c r="BB481" i="1" s="1"/>
  <c r="AJ481" i="1"/>
  <c r="AK481" i="1"/>
  <c r="K481" i="10" s="1"/>
  <c r="AL481" i="1"/>
  <c r="AO481" i="1"/>
  <c r="AP481" i="1"/>
  <c r="M481" i="10" s="1"/>
  <c r="AQ481" i="1"/>
  <c r="BR481" i="1"/>
  <c r="BS481" i="1"/>
  <c r="BT481" i="1"/>
  <c r="A482" i="1"/>
  <c r="C482" i="1"/>
  <c r="G482" i="1"/>
  <c r="M482" i="1" a="1"/>
  <c r="M482" i="1" s="1"/>
  <c r="K479" i="15" s="1"/>
  <c r="N482" i="1" a="1"/>
  <c r="N482" i="1" s="1"/>
  <c r="L479" i="15" s="1"/>
  <c r="R482" i="1"/>
  <c r="S482" i="1" a="1"/>
  <c r="S482" i="1" s="1"/>
  <c r="D479" i="15" s="1"/>
  <c r="T482" i="1" a="1"/>
  <c r="T482" i="1" s="1"/>
  <c r="E479" i="15" s="1"/>
  <c r="U482" i="1" a="1"/>
  <c r="U482" i="1" s="1"/>
  <c r="AI482" i="1"/>
  <c r="BB482" i="1" s="1"/>
  <c r="AJ482" i="1"/>
  <c r="AK482" i="1"/>
  <c r="K482" i="10" s="1"/>
  <c r="AL482" i="1"/>
  <c r="AO482" i="1"/>
  <c r="AP482" i="1"/>
  <c r="M482" i="10" s="1"/>
  <c r="AQ482" i="1"/>
  <c r="BR482" i="1"/>
  <c r="BS482" i="1"/>
  <c r="BT482" i="1"/>
  <c r="A483" i="1"/>
  <c r="C483" i="1"/>
  <c r="G483" i="1"/>
  <c r="M483" i="1" a="1"/>
  <c r="M483" i="1" s="1"/>
  <c r="K480" i="15" s="1"/>
  <c r="N483" i="1" a="1"/>
  <c r="N483" i="1" s="1"/>
  <c r="L480" i="15" s="1"/>
  <c r="R483" i="1"/>
  <c r="S483" i="1" a="1"/>
  <c r="S483" i="1" s="1"/>
  <c r="D480" i="15" s="1"/>
  <c r="T483" i="1" a="1"/>
  <c r="T483" i="1" s="1"/>
  <c r="E480" i="15" s="1"/>
  <c r="U483" i="1" a="1"/>
  <c r="U483" i="1" s="1"/>
  <c r="AI483" i="1"/>
  <c r="BB483" i="1" s="1"/>
  <c r="AJ483" i="1"/>
  <c r="AK483" i="1"/>
  <c r="K483" i="10" s="1"/>
  <c r="AL483" i="1"/>
  <c r="AO483" i="1"/>
  <c r="AP483" i="1"/>
  <c r="M483" i="10" s="1"/>
  <c r="AQ483" i="1"/>
  <c r="BR483" i="1"/>
  <c r="BS483" i="1"/>
  <c r="BT483" i="1"/>
  <c r="A484" i="1"/>
  <c r="C484" i="1"/>
  <c r="G484" i="1"/>
  <c r="M484" i="1" a="1"/>
  <c r="M484" i="1" s="1"/>
  <c r="K481" i="15" s="1"/>
  <c r="N484" i="1" a="1"/>
  <c r="N484" i="1" s="1"/>
  <c r="L481" i="15" s="1"/>
  <c r="R484" i="1"/>
  <c r="S484" i="1" a="1"/>
  <c r="S484" i="1" s="1"/>
  <c r="D481" i="15" s="1"/>
  <c r="T484" i="1" a="1"/>
  <c r="T484" i="1" s="1"/>
  <c r="E481" i="15" s="1"/>
  <c r="U484" i="1" a="1"/>
  <c r="U484" i="1" s="1"/>
  <c r="AI484" i="1"/>
  <c r="BB484" i="1" s="1"/>
  <c r="AJ484" i="1"/>
  <c r="AK484" i="1"/>
  <c r="K484" i="10" s="1"/>
  <c r="AL484" i="1"/>
  <c r="AO484" i="1"/>
  <c r="AP484" i="1"/>
  <c r="M484" i="10" s="1"/>
  <c r="AQ484" i="1"/>
  <c r="BR484" i="1"/>
  <c r="BS484" i="1"/>
  <c r="BT484" i="1"/>
  <c r="A485" i="1"/>
  <c r="C485" i="1"/>
  <c r="G485" i="1"/>
  <c r="M485" i="1" a="1"/>
  <c r="M485" i="1" s="1"/>
  <c r="K482" i="15" s="1"/>
  <c r="N485" i="1" a="1"/>
  <c r="N485" i="1" s="1"/>
  <c r="L482" i="15" s="1"/>
  <c r="R485" i="1"/>
  <c r="S485" i="1" a="1"/>
  <c r="S485" i="1" s="1"/>
  <c r="D482" i="15" s="1"/>
  <c r="T485" i="1" a="1"/>
  <c r="T485" i="1" s="1"/>
  <c r="E482" i="15" s="1"/>
  <c r="U485" i="1" a="1"/>
  <c r="U485" i="1" s="1"/>
  <c r="AI485" i="1"/>
  <c r="BB485" i="1" s="1"/>
  <c r="AJ485" i="1"/>
  <c r="AK485" i="1"/>
  <c r="K485" i="10" s="1"/>
  <c r="AL485" i="1"/>
  <c r="AO485" i="1"/>
  <c r="AP485" i="1"/>
  <c r="M485" i="10" s="1"/>
  <c r="AQ485" i="1"/>
  <c r="BR485" i="1"/>
  <c r="BS485" i="1"/>
  <c r="BT485" i="1"/>
  <c r="A486" i="1"/>
  <c r="C486" i="1"/>
  <c r="G486" i="1"/>
  <c r="M486" i="1" a="1"/>
  <c r="M486" i="1" s="1"/>
  <c r="K483" i="15" s="1"/>
  <c r="N486" i="1" a="1"/>
  <c r="N486" i="1" s="1"/>
  <c r="L483" i="15" s="1"/>
  <c r="R486" i="1"/>
  <c r="S486" i="1" a="1"/>
  <c r="S486" i="1" s="1"/>
  <c r="D483" i="15" s="1"/>
  <c r="T486" i="1" a="1"/>
  <c r="T486" i="1" s="1"/>
  <c r="E483" i="15" s="1"/>
  <c r="U486" i="1" a="1"/>
  <c r="U486" i="1" s="1"/>
  <c r="AI486" i="1"/>
  <c r="BB486" i="1" s="1"/>
  <c r="AJ486" i="1"/>
  <c r="AK486" i="1"/>
  <c r="K486" i="10" s="1"/>
  <c r="AL486" i="1"/>
  <c r="AO486" i="1"/>
  <c r="AP486" i="1"/>
  <c r="M486" i="10" s="1"/>
  <c r="AQ486" i="1"/>
  <c r="BR486" i="1"/>
  <c r="BS486" i="1"/>
  <c r="BT486" i="1"/>
  <c r="A487" i="1"/>
  <c r="C487" i="1"/>
  <c r="G487" i="1"/>
  <c r="M487" i="1" a="1"/>
  <c r="M487" i="1" s="1"/>
  <c r="K484" i="15" s="1"/>
  <c r="N487" i="1" a="1"/>
  <c r="N487" i="1" s="1"/>
  <c r="L484" i="15" s="1"/>
  <c r="R487" i="1"/>
  <c r="S487" i="1" a="1"/>
  <c r="S487" i="1" s="1"/>
  <c r="D484" i="15" s="1"/>
  <c r="T487" i="1" a="1"/>
  <c r="T487" i="1" s="1"/>
  <c r="E484" i="15" s="1"/>
  <c r="U487" i="1" a="1"/>
  <c r="U487" i="1" s="1"/>
  <c r="AI487" i="1"/>
  <c r="BB487" i="1" s="1"/>
  <c r="AJ487" i="1"/>
  <c r="AK487" i="1"/>
  <c r="K487" i="10" s="1"/>
  <c r="AL487" i="1"/>
  <c r="AO487" i="1"/>
  <c r="AP487" i="1"/>
  <c r="M487" i="10" s="1"/>
  <c r="AQ487" i="1"/>
  <c r="BR487" i="1"/>
  <c r="BS487" i="1"/>
  <c r="BT487" i="1"/>
  <c r="A488" i="1"/>
  <c r="C488" i="1"/>
  <c r="G488" i="1"/>
  <c r="M488" i="1" a="1"/>
  <c r="M488" i="1" s="1"/>
  <c r="K485" i="15" s="1"/>
  <c r="N488" i="1" a="1"/>
  <c r="N488" i="1" s="1"/>
  <c r="L485" i="15" s="1"/>
  <c r="R488" i="1"/>
  <c r="S488" i="1" a="1"/>
  <c r="S488" i="1" s="1"/>
  <c r="D485" i="15" s="1"/>
  <c r="T488" i="1" a="1"/>
  <c r="T488" i="1" s="1"/>
  <c r="E485" i="15" s="1"/>
  <c r="U488" i="1" a="1"/>
  <c r="U488" i="1" s="1"/>
  <c r="AI488" i="1"/>
  <c r="BB488" i="1" s="1"/>
  <c r="AJ488" i="1"/>
  <c r="AK488" i="1"/>
  <c r="K488" i="10" s="1"/>
  <c r="AL488" i="1"/>
  <c r="AO488" i="1"/>
  <c r="AP488" i="1"/>
  <c r="M488" i="10" s="1"/>
  <c r="AQ488" i="1"/>
  <c r="BR488" i="1"/>
  <c r="BS488" i="1"/>
  <c r="BT488" i="1"/>
  <c r="A489" i="1"/>
  <c r="C489" i="1"/>
  <c r="G489" i="1"/>
  <c r="M489" i="1" a="1"/>
  <c r="M489" i="1" s="1"/>
  <c r="K486" i="15" s="1"/>
  <c r="N489" i="1" a="1"/>
  <c r="N489" i="1" s="1"/>
  <c r="L486" i="15" s="1"/>
  <c r="R489" i="1"/>
  <c r="S489" i="1" a="1"/>
  <c r="S489" i="1" s="1"/>
  <c r="D486" i="15" s="1"/>
  <c r="T489" i="1" a="1"/>
  <c r="T489" i="1" s="1"/>
  <c r="E486" i="15" s="1"/>
  <c r="U489" i="1" a="1"/>
  <c r="U489" i="1" s="1"/>
  <c r="AI489" i="1"/>
  <c r="BB489" i="1" s="1"/>
  <c r="AJ489" i="1"/>
  <c r="AK489" i="1"/>
  <c r="K489" i="10" s="1"/>
  <c r="AL489" i="1"/>
  <c r="AO489" i="1"/>
  <c r="AP489" i="1"/>
  <c r="M489" i="10" s="1"/>
  <c r="AQ489" i="1"/>
  <c r="BR489" i="1"/>
  <c r="BS489" i="1"/>
  <c r="BT489" i="1"/>
  <c r="A490" i="1"/>
  <c r="C490" i="1"/>
  <c r="G490" i="1"/>
  <c r="M490" i="1" a="1"/>
  <c r="M490" i="1" s="1"/>
  <c r="K487" i="15" s="1"/>
  <c r="N490" i="1" a="1"/>
  <c r="N490" i="1" s="1"/>
  <c r="L487" i="15" s="1"/>
  <c r="R490" i="1"/>
  <c r="S490" i="1" a="1"/>
  <c r="S490" i="1" s="1"/>
  <c r="D487" i="15" s="1"/>
  <c r="T490" i="1" a="1"/>
  <c r="T490" i="1" s="1"/>
  <c r="E487" i="15" s="1"/>
  <c r="U490" i="1" a="1"/>
  <c r="U490" i="1" s="1"/>
  <c r="AI490" i="1"/>
  <c r="BB490" i="1" s="1"/>
  <c r="AJ490" i="1"/>
  <c r="AK490" i="1"/>
  <c r="K490" i="10" s="1"/>
  <c r="AL490" i="1"/>
  <c r="AO490" i="1"/>
  <c r="AP490" i="1"/>
  <c r="M490" i="10" s="1"/>
  <c r="AQ490" i="1"/>
  <c r="BR490" i="1"/>
  <c r="BS490" i="1"/>
  <c r="BT490" i="1"/>
  <c r="A491" i="1"/>
  <c r="C491" i="1"/>
  <c r="G491" i="1"/>
  <c r="M491" i="1" a="1"/>
  <c r="M491" i="1" s="1"/>
  <c r="K488" i="15" s="1"/>
  <c r="N491" i="1" a="1"/>
  <c r="N491" i="1" s="1"/>
  <c r="L488" i="15" s="1"/>
  <c r="R491" i="1"/>
  <c r="S491" i="1" a="1"/>
  <c r="S491" i="1" s="1"/>
  <c r="D488" i="15" s="1"/>
  <c r="T491" i="1" a="1"/>
  <c r="T491" i="1" s="1"/>
  <c r="E488" i="15" s="1"/>
  <c r="U491" i="1" a="1"/>
  <c r="U491" i="1" s="1"/>
  <c r="AI491" i="1"/>
  <c r="BB491" i="1" s="1"/>
  <c r="AJ491" i="1"/>
  <c r="AK491" i="1"/>
  <c r="K491" i="10" s="1"/>
  <c r="AL491" i="1"/>
  <c r="AO491" i="1"/>
  <c r="AP491" i="1"/>
  <c r="M491" i="10" s="1"/>
  <c r="AQ491" i="1"/>
  <c r="BR491" i="1"/>
  <c r="BS491" i="1"/>
  <c r="BT491" i="1"/>
  <c r="A492" i="1"/>
  <c r="C492" i="1"/>
  <c r="G492" i="1"/>
  <c r="M492" i="1" a="1"/>
  <c r="M492" i="1" s="1"/>
  <c r="K489" i="15" s="1"/>
  <c r="N492" i="1" a="1"/>
  <c r="N492" i="1" s="1"/>
  <c r="L489" i="15" s="1"/>
  <c r="R492" i="1"/>
  <c r="S492" i="1" a="1"/>
  <c r="S492" i="1" s="1"/>
  <c r="D489" i="15" s="1"/>
  <c r="T492" i="1" a="1"/>
  <c r="T492" i="1" s="1"/>
  <c r="E489" i="15" s="1"/>
  <c r="U492" i="1" a="1"/>
  <c r="U492" i="1" s="1"/>
  <c r="AI492" i="1"/>
  <c r="BB492" i="1" s="1"/>
  <c r="AJ492" i="1"/>
  <c r="AK492" i="1"/>
  <c r="K492" i="10" s="1"/>
  <c r="AL492" i="1"/>
  <c r="AO492" i="1"/>
  <c r="AP492" i="1"/>
  <c r="M492" i="10" s="1"/>
  <c r="AQ492" i="1"/>
  <c r="BR492" i="1"/>
  <c r="BS492" i="1"/>
  <c r="BT492" i="1"/>
  <c r="A493" i="1"/>
  <c r="C493" i="1"/>
  <c r="G493" i="1"/>
  <c r="M493" i="1" a="1"/>
  <c r="M493" i="1" s="1"/>
  <c r="K490" i="15" s="1"/>
  <c r="N493" i="1" a="1"/>
  <c r="N493" i="1" s="1"/>
  <c r="L490" i="15" s="1"/>
  <c r="R493" i="1"/>
  <c r="S493" i="1" a="1"/>
  <c r="S493" i="1" s="1"/>
  <c r="D490" i="15" s="1"/>
  <c r="T493" i="1" a="1"/>
  <c r="T493" i="1" s="1"/>
  <c r="E490" i="15" s="1"/>
  <c r="U493" i="1" a="1"/>
  <c r="U493" i="1" s="1"/>
  <c r="AI493" i="1"/>
  <c r="BB493" i="1" s="1"/>
  <c r="AJ493" i="1"/>
  <c r="AK493" i="1"/>
  <c r="K493" i="10" s="1"/>
  <c r="AL493" i="1"/>
  <c r="AO493" i="1"/>
  <c r="AP493" i="1"/>
  <c r="M493" i="10" s="1"/>
  <c r="AQ493" i="1"/>
  <c r="BR493" i="1"/>
  <c r="BS493" i="1"/>
  <c r="BT493" i="1"/>
  <c r="A494" i="1"/>
  <c r="C494" i="1"/>
  <c r="G494" i="1"/>
  <c r="M494" i="1" a="1"/>
  <c r="M494" i="1" s="1"/>
  <c r="K491" i="15" s="1"/>
  <c r="N494" i="1" a="1"/>
  <c r="N494" i="1" s="1"/>
  <c r="L491" i="15" s="1"/>
  <c r="R494" i="1"/>
  <c r="S494" i="1" a="1"/>
  <c r="S494" i="1" s="1"/>
  <c r="D491" i="15" s="1"/>
  <c r="T494" i="1" a="1"/>
  <c r="T494" i="1" s="1"/>
  <c r="E491" i="15" s="1"/>
  <c r="U494" i="1" a="1"/>
  <c r="U494" i="1" s="1"/>
  <c r="AI494" i="1"/>
  <c r="BB494" i="1" s="1"/>
  <c r="AJ494" i="1"/>
  <c r="AK494" i="1"/>
  <c r="K494" i="10" s="1"/>
  <c r="AL494" i="1"/>
  <c r="AO494" i="1"/>
  <c r="AP494" i="1"/>
  <c r="M494" i="10" s="1"/>
  <c r="AQ494" i="1"/>
  <c r="BR494" i="1"/>
  <c r="BS494" i="1"/>
  <c r="BT494" i="1"/>
  <c r="A495" i="1"/>
  <c r="C495" i="1"/>
  <c r="G495" i="1"/>
  <c r="M495" i="1" a="1"/>
  <c r="M495" i="1" s="1"/>
  <c r="K492" i="15" s="1"/>
  <c r="N495" i="1" a="1"/>
  <c r="N495" i="1" s="1"/>
  <c r="L492" i="15" s="1"/>
  <c r="R495" i="1"/>
  <c r="S495" i="1" a="1"/>
  <c r="S495" i="1" s="1"/>
  <c r="D492" i="15" s="1"/>
  <c r="T495" i="1" a="1"/>
  <c r="T495" i="1" s="1"/>
  <c r="E492" i="15" s="1"/>
  <c r="U495" i="1" a="1"/>
  <c r="U495" i="1" s="1"/>
  <c r="AI495" i="1"/>
  <c r="BB495" i="1" s="1"/>
  <c r="AJ495" i="1"/>
  <c r="AK495" i="1"/>
  <c r="K495" i="10" s="1"/>
  <c r="AL495" i="1"/>
  <c r="AO495" i="1"/>
  <c r="AP495" i="1"/>
  <c r="M495" i="10" s="1"/>
  <c r="AQ495" i="1"/>
  <c r="BR495" i="1"/>
  <c r="BS495" i="1"/>
  <c r="BT495" i="1"/>
  <c r="A496" i="1"/>
  <c r="C496" i="1"/>
  <c r="G496" i="1"/>
  <c r="M496" i="1" a="1"/>
  <c r="M496" i="1" s="1"/>
  <c r="K493" i="15" s="1"/>
  <c r="N496" i="1" a="1"/>
  <c r="N496" i="1" s="1"/>
  <c r="L493" i="15" s="1"/>
  <c r="R496" i="1"/>
  <c r="S496" i="1" a="1"/>
  <c r="S496" i="1" s="1"/>
  <c r="D493" i="15" s="1"/>
  <c r="T496" i="1" a="1"/>
  <c r="T496" i="1" s="1"/>
  <c r="E493" i="15" s="1"/>
  <c r="U496" i="1" a="1"/>
  <c r="U496" i="1" s="1"/>
  <c r="AI496" i="1"/>
  <c r="BB496" i="1" s="1"/>
  <c r="AJ496" i="1"/>
  <c r="AK496" i="1"/>
  <c r="K496" i="10" s="1"/>
  <c r="AL496" i="1"/>
  <c r="AO496" i="1"/>
  <c r="AP496" i="1"/>
  <c r="M496" i="10" s="1"/>
  <c r="AQ496" i="1"/>
  <c r="BR496" i="1"/>
  <c r="BS496" i="1"/>
  <c r="BT496" i="1"/>
  <c r="A497" i="1"/>
  <c r="C497" i="1"/>
  <c r="G497" i="1"/>
  <c r="M497" i="1" a="1"/>
  <c r="M497" i="1" s="1"/>
  <c r="K494" i="15" s="1"/>
  <c r="N497" i="1" a="1"/>
  <c r="N497" i="1" s="1"/>
  <c r="L494" i="15" s="1"/>
  <c r="R497" i="1"/>
  <c r="S497" i="1" a="1"/>
  <c r="S497" i="1" s="1"/>
  <c r="D494" i="15" s="1"/>
  <c r="T497" i="1" a="1"/>
  <c r="T497" i="1" s="1"/>
  <c r="E494" i="15" s="1"/>
  <c r="U497" i="1" a="1"/>
  <c r="U497" i="1" s="1"/>
  <c r="AI497" i="1"/>
  <c r="BB497" i="1" s="1"/>
  <c r="AJ497" i="1"/>
  <c r="AK497" i="1"/>
  <c r="K497" i="10" s="1"/>
  <c r="AL497" i="1"/>
  <c r="AO497" i="1"/>
  <c r="AP497" i="1"/>
  <c r="M497" i="10" s="1"/>
  <c r="AQ497" i="1"/>
  <c r="BR497" i="1"/>
  <c r="BS497" i="1"/>
  <c r="BT497" i="1"/>
  <c r="A498" i="1"/>
  <c r="C498" i="1"/>
  <c r="G498" i="1"/>
  <c r="M498" i="1" a="1"/>
  <c r="M498" i="1" s="1"/>
  <c r="K495" i="15" s="1"/>
  <c r="N498" i="1" a="1"/>
  <c r="N498" i="1" s="1"/>
  <c r="L495" i="15" s="1"/>
  <c r="R498" i="1"/>
  <c r="S498" i="1" a="1"/>
  <c r="S498" i="1" s="1"/>
  <c r="D495" i="15" s="1"/>
  <c r="T498" i="1" a="1"/>
  <c r="T498" i="1" s="1"/>
  <c r="E495" i="15" s="1"/>
  <c r="U498" i="1" a="1"/>
  <c r="U498" i="1" s="1"/>
  <c r="AI498" i="1"/>
  <c r="BB498" i="1" s="1"/>
  <c r="AJ498" i="1"/>
  <c r="AK498" i="1"/>
  <c r="K498" i="10" s="1"/>
  <c r="AL498" i="1"/>
  <c r="AO498" i="1"/>
  <c r="AP498" i="1"/>
  <c r="M498" i="10" s="1"/>
  <c r="AQ498" i="1"/>
  <c r="BR498" i="1"/>
  <c r="BS498" i="1"/>
  <c r="BT498" i="1"/>
  <c r="A499" i="1"/>
  <c r="C499" i="1"/>
  <c r="G499" i="1"/>
  <c r="M499" i="1" a="1"/>
  <c r="M499" i="1" s="1"/>
  <c r="K496" i="15" s="1"/>
  <c r="N499" i="1" a="1"/>
  <c r="N499" i="1" s="1"/>
  <c r="L496" i="15" s="1"/>
  <c r="R499" i="1"/>
  <c r="S499" i="1" a="1"/>
  <c r="S499" i="1" s="1"/>
  <c r="D496" i="15" s="1"/>
  <c r="T499" i="1" a="1"/>
  <c r="T499" i="1" s="1"/>
  <c r="E496" i="15" s="1"/>
  <c r="U499" i="1" a="1"/>
  <c r="U499" i="1" s="1"/>
  <c r="AI499" i="1"/>
  <c r="BB499" i="1" s="1"/>
  <c r="AJ499" i="1"/>
  <c r="AK499" i="1"/>
  <c r="K499" i="10" s="1"/>
  <c r="AL499" i="1"/>
  <c r="AO499" i="1"/>
  <c r="AP499" i="1"/>
  <c r="M499" i="10" s="1"/>
  <c r="AQ499" i="1"/>
  <c r="BR499" i="1"/>
  <c r="BS499" i="1"/>
  <c r="BT499" i="1"/>
  <c r="A500" i="1"/>
  <c r="C500" i="1"/>
  <c r="G500" i="1"/>
  <c r="M500" i="1" a="1"/>
  <c r="M500" i="1" s="1"/>
  <c r="K497" i="15" s="1"/>
  <c r="N500" i="1" a="1"/>
  <c r="N500" i="1" s="1"/>
  <c r="L497" i="15" s="1"/>
  <c r="R500" i="1"/>
  <c r="S500" i="1" a="1"/>
  <c r="S500" i="1" s="1"/>
  <c r="D497" i="15" s="1"/>
  <c r="T500" i="1" a="1"/>
  <c r="T500" i="1" s="1"/>
  <c r="E497" i="15" s="1"/>
  <c r="U500" i="1" a="1"/>
  <c r="U500" i="1" s="1"/>
  <c r="AI500" i="1"/>
  <c r="BB500" i="1" s="1"/>
  <c r="AJ500" i="1"/>
  <c r="AK500" i="1"/>
  <c r="K500" i="10" s="1"/>
  <c r="AL500" i="1"/>
  <c r="AO500" i="1"/>
  <c r="AP500" i="1"/>
  <c r="M500" i="10" s="1"/>
  <c r="AQ500" i="1"/>
  <c r="BR500" i="1"/>
  <c r="BS500" i="1"/>
  <c r="BT500" i="1"/>
  <c r="A501" i="1"/>
  <c r="C501" i="1"/>
  <c r="G501" i="1"/>
  <c r="M501" i="1" a="1"/>
  <c r="M501" i="1" s="1"/>
  <c r="K498" i="15" s="1"/>
  <c r="N501" i="1" a="1"/>
  <c r="N501" i="1" s="1"/>
  <c r="L498" i="15" s="1"/>
  <c r="R501" i="1"/>
  <c r="S501" i="1" a="1"/>
  <c r="S501" i="1" s="1"/>
  <c r="D498" i="15" s="1"/>
  <c r="T501" i="1" a="1"/>
  <c r="T501" i="1" s="1"/>
  <c r="E498" i="15" s="1"/>
  <c r="U501" i="1" a="1"/>
  <c r="U501" i="1" s="1"/>
  <c r="AI501" i="1"/>
  <c r="BB501" i="1" s="1"/>
  <c r="AJ501" i="1"/>
  <c r="AK501" i="1"/>
  <c r="K501" i="10" s="1"/>
  <c r="AL501" i="1"/>
  <c r="AO501" i="1"/>
  <c r="AP501" i="1"/>
  <c r="M501" i="10" s="1"/>
  <c r="AQ501" i="1"/>
  <c r="BR501" i="1"/>
  <c r="BS501" i="1"/>
  <c r="BT501" i="1"/>
  <c r="A502" i="1"/>
  <c r="C502" i="1"/>
  <c r="G502" i="1"/>
  <c r="M502" i="1" a="1"/>
  <c r="M502" i="1" s="1"/>
  <c r="K499" i="15" s="1"/>
  <c r="N502" i="1" a="1"/>
  <c r="N502" i="1" s="1"/>
  <c r="L499" i="15" s="1"/>
  <c r="R502" i="1"/>
  <c r="S502" i="1" a="1"/>
  <c r="S502" i="1" s="1"/>
  <c r="D499" i="15" s="1"/>
  <c r="T502" i="1" a="1"/>
  <c r="T502" i="1" s="1"/>
  <c r="E499" i="15" s="1"/>
  <c r="U502" i="1" a="1"/>
  <c r="U502" i="1" s="1"/>
  <c r="AI502" i="1"/>
  <c r="BB502" i="1" s="1"/>
  <c r="AJ502" i="1"/>
  <c r="AK502" i="1"/>
  <c r="K502" i="10" s="1"/>
  <c r="AL502" i="1"/>
  <c r="AO502" i="1"/>
  <c r="AP502" i="1"/>
  <c r="M502" i="10" s="1"/>
  <c r="AQ502" i="1"/>
  <c r="BR502" i="1"/>
  <c r="BS502" i="1"/>
  <c r="BT502" i="1"/>
  <c r="A503" i="1"/>
  <c r="C503" i="1"/>
  <c r="G503" i="1"/>
  <c r="M503" i="1" a="1"/>
  <c r="M503" i="1" s="1"/>
  <c r="K500" i="15" s="1"/>
  <c r="N503" i="1" a="1"/>
  <c r="N503" i="1" s="1"/>
  <c r="L500" i="15" s="1"/>
  <c r="R503" i="1"/>
  <c r="S503" i="1" a="1"/>
  <c r="S503" i="1" s="1"/>
  <c r="D500" i="15" s="1"/>
  <c r="T503" i="1" a="1"/>
  <c r="T503" i="1" s="1"/>
  <c r="E500" i="15" s="1"/>
  <c r="U503" i="1" a="1"/>
  <c r="U503" i="1" s="1"/>
  <c r="AI503" i="1"/>
  <c r="BB503" i="1" s="1"/>
  <c r="AJ503" i="1"/>
  <c r="AK503" i="1"/>
  <c r="K503" i="10" s="1"/>
  <c r="AL503" i="1"/>
  <c r="AO503" i="1"/>
  <c r="AP503" i="1"/>
  <c r="M503" i="10" s="1"/>
  <c r="AQ503" i="1"/>
  <c r="BR503" i="1"/>
  <c r="BS503" i="1"/>
  <c r="BT503" i="1"/>
  <c r="A504" i="1"/>
  <c r="C504" i="1"/>
  <c r="G504" i="1"/>
  <c r="M504" i="1" a="1"/>
  <c r="M504" i="1" s="1"/>
  <c r="K501" i="15" s="1"/>
  <c r="N504" i="1" a="1"/>
  <c r="N504" i="1" s="1"/>
  <c r="L501" i="15" s="1"/>
  <c r="R504" i="1"/>
  <c r="S504" i="1" a="1"/>
  <c r="S504" i="1" s="1"/>
  <c r="D501" i="15" s="1"/>
  <c r="T504" i="1" a="1"/>
  <c r="T504" i="1" s="1"/>
  <c r="E501" i="15" s="1"/>
  <c r="U504" i="1" a="1"/>
  <c r="U504" i="1" s="1"/>
  <c r="AI504" i="1"/>
  <c r="BB504" i="1" s="1"/>
  <c r="AJ504" i="1"/>
  <c r="AK504" i="1"/>
  <c r="K504" i="10" s="1"/>
  <c r="AL504" i="1"/>
  <c r="AO504" i="1"/>
  <c r="AP504" i="1"/>
  <c r="M504" i="10" s="1"/>
  <c r="AQ504" i="1"/>
  <c r="BR504" i="1"/>
  <c r="BS504" i="1"/>
  <c r="BT504" i="1"/>
  <c r="A505" i="1"/>
  <c r="C505" i="1"/>
  <c r="G505" i="1"/>
  <c r="M505" i="1" a="1"/>
  <c r="M505" i="1" s="1"/>
  <c r="K502" i="15" s="1"/>
  <c r="N505" i="1" a="1"/>
  <c r="N505" i="1" s="1"/>
  <c r="L502" i="15" s="1"/>
  <c r="R505" i="1"/>
  <c r="S505" i="1" a="1"/>
  <c r="S505" i="1" s="1"/>
  <c r="D502" i="15" s="1"/>
  <c r="T505" i="1" a="1"/>
  <c r="T505" i="1" s="1"/>
  <c r="E502" i="15" s="1"/>
  <c r="U505" i="1" a="1"/>
  <c r="U505" i="1" s="1"/>
  <c r="AI505" i="1"/>
  <c r="BB505" i="1" s="1"/>
  <c r="AJ505" i="1"/>
  <c r="AK505" i="1"/>
  <c r="K505" i="10" s="1"/>
  <c r="AL505" i="1"/>
  <c r="AO505" i="1"/>
  <c r="AP505" i="1"/>
  <c r="M505" i="10" s="1"/>
  <c r="AQ505" i="1"/>
  <c r="BR505" i="1"/>
  <c r="BS505" i="1"/>
  <c r="BT505" i="1"/>
  <c r="A506" i="1"/>
  <c r="C506" i="1"/>
  <c r="G506" i="1"/>
  <c r="M506" i="1" a="1"/>
  <c r="M506" i="1" s="1"/>
  <c r="K503" i="15" s="1"/>
  <c r="N506" i="1" a="1"/>
  <c r="N506" i="1" s="1"/>
  <c r="L503" i="15" s="1"/>
  <c r="R506" i="1"/>
  <c r="S506" i="1" a="1"/>
  <c r="S506" i="1" s="1"/>
  <c r="D503" i="15" s="1"/>
  <c r="T506" i="1" a="1"/>
  <c r="T506" i="1" s="1"/>
  <c r="E503" i="15" s="1"/>
  <c r="U506" i="1" a="1"/>
  <c r="U506" i="1" s="1"/>
  <c r="AI506" i="1"/>
  <c r="BB506" i="1" s="1"/>
  <c r="AJ506" i="1"/>
  <c r="AK506" i="1"/>
  <c r="K506" i="10" s="1"/>
  <c r="AL506" i="1"/>
  <c r="AO506" i="1"/>
  <c r="AP506" i="1"/>
  <c r="M506" i="10" s="1"/>
  <c r="AQ506" i="1"/>
  <c r="BR506" i="1"/>
  <c r="BS506" i="1"/>
  <c r="BT506" i="1"/>
  <c r="A507" i="1"/>
  <c r="C507" i="1"/>
  <c r="G507" i="1"/>
  <c r="M507" i="1" a="1"/>
  <c r="M507" i="1" s="1"/>
  <c r="K504" i="15" s="1"/>
  <c r="N507" i="1" a="1"/>
  <c r="N507" i="1" s="1"/>
  <c r="L504" i="15" s="1"/>
  <c r="R507" i="1"/>
  <c r="S507" i="1" a="1"/>
  <c r="S507" i="1" s="1"/>
  <c r="D504" i="15" s="1"/>
  <c r="T507" i="1" a="1"/>
  <c r="T507" i="1" s="1"/>
  <c r="E504" i="15" s="1"/>
  <c r="U507" i="1" a="1"/>
  <c r="U507" i="1" s="1"/>
  <c r="AI507" i="1"/>
  <c r="BB507" i="1" s="1"/>
  <c r="AJ507" i="1"/>
  <c r="AK507" i="1"/>
  <c r="K507" i="10" s="1"/>
  <c r="AL507" i="1"/>
  <c r="AO507" i="1"/>
  <c r="AP507" i="1"/>
  <c r="M507" i="10" s="1"/>
  <c r="AQ507" i="1"/>
  <c r="BR507" i="1"/>
  <c r="BS507" i="1"/>
  <c r="BT507" i="1"/>
  <c r="A508" i="1"/>
  <c r="C508" i="1"/>
  <c r="G508" i="1"/>
  <c r="M508" i="1" a="1"/>
  <c r="M508" i="1" s="1"/>
  <c r="K505" i="15" s="1"/>
  <c r="N508" i="1" a="1"/>
  <c r="N508" i="1" s="1"/>
  <c r="L505" i="15" s="1"/>
  <c r="R508" i="1"/>
  <c r="S508" i="1" a="1"/>
  <c r="S508" i="1" s="1"/>
  <c r="D505" i="15" s="1"/>
  <c r="T508" i="1" a="1"/>
  <c r="T508" i="1" s="1"/>
  <c r="E505" i="15" s="1"/>
  <c r="U508" i="1" a="1"/>
  <c r="U508" i="1" s="1"/>
  <c r="AI508" i="1"/>
  <c r="BB508" i="1" s="1"/>
  <c r="AJ508" i="1"/>
  <c r="AK508" i="1"/>
  <c r="K508" i="10" s="1"/>
  <c r="AL508" i="1"/>
  <c r="AO508" i="1"/>
  <c r="AP508" i="1"/>
  <c r="M508" i="10" s="1"/>
  <c r="AQ508" i="1"/>
  <c r="BR508" i="1"/>
  <c r="BS508" i="1"/>
  <c r="BT508" i="1"/>
  <c r="A509" i="1"/>
  <c r="C509" i="1"/>
  <c r="G509" i="1"/>
  <c r="M509" i="1" a="1"/>
  <c r="M509" i="1" s="1"/>
  <c r="K506" i="15" s="1"/>
  <c r="N509" i="1" a="1"/>
  <c r="N509" i="1" s="1"/>
  <c r="L506" i="15" s="1"/>
  <c r="R509" i="1"/>
  <c r="S509" i="1" a="1"/>
  <c r="S509" i="1" s="1"/>
  <c r="D506" i="15" s="1"/>
  <c r="T509" i="1" a="1"/>
  <c r="T509" i="1" s="1"/>
  <c r="E506" i="15" s="1"/>
  <c r="U509" i="1" a="1"/>
  <c r="U509" i="1" s="1"/>
  <c r="AI509" i="1"/>
  <c r="BB509" i="1" s="1"/>
  <c r="AJ509" i="1"/>
  <c r="AK509" i="1"/>
  <c r="K509" i="10" s="1"/>
  <c r="AL509" i="1"/>
  <c r="AO509" i="1"/>
  <c r="AP509" i="1"/>
  <c r="M509" i="10" s="1"/>
  <c r="AQ509" i="1"/>
  <c r="BR509" i="1"/>
  <c r="BS509" i="1"/>
  <c r="BT509" i="1"/>
  <c r="A510" i="1"/>
  <c r="C510" i="1"/>
  <c r="G510" i="1"/>
  <c r="M510" i="1" a="1"/>
  <c r="M510" i="1" s="1"/>
  <c r="K507" i="15" s="1"/>
  <c r="N510" i="1" a="1"/>
  <c r="N510" i="1" s="1"/>
  <c r="L507" i="15" s="1"/>
  <c r="R510" i="1"/>
  <c r="S510" i="1" a="1"/>
  <c r="S510" i="1" s="1"/>
  <c r="D507" i="15" s="1"/>
  <c r="T510" i="1" a="1"/>
  <c r="T510" i="1" s="1"/>
  <c r="E507" i="15" s="1"/>
  <c r="U510" i="1" a="1"/>
  <c r="U510" i="1" s="1"/>
  <c r="AI510" i="1"/>
  <c r="BB510" i="1" s="1"/>
  <c r="AJ510" i="1"/>
  <c r="AK510" i="1"/>
  <c r="K510" i="10" s="1"/>
  <c r="AL510" i="1"/>
  <c r="AO510" i="1"/>
  <c r="AP510" i="1"/>
  <c r="M510" i="10" s="1"/>
  <c r="AQ510" i="1"/>
  <c r="BR510" i="1"/>
  <c r="BS510" i="1"/>
  <c r="BT510" i="1"/>
  <c r="A511" i="1"/>
  <c r="C511" i="1"/>
  <c r="G511" i="1"/>
  <c r="M511" i="1" a="1"/>
  <c r="M511" i="1" s="1"/>
  <c r="K508" i="15" s="1"/>
  <c r="N511" i="1" a="1"/>
  <c r="N511" i="1" s="1"/>
  <c r="L508" i="15" s="1"/>
  <c r="R511" i="1"/>
  <c r="S511" i="1" a="1"/>
  <c r="S511" i="1" s="1"/>
  <c r="D508" i="15" s="1"/>
  <c r="T511" i="1" a="1"/>
  <c r="T511" i="1" s="1"/>
  <c r="E508" i="15" s="1"/>
  <c r="U511" i="1" a="1"/>
  <c r="U511" i="1" s="1"/>
  <c r="AI511" i="1"/>
  <c r="BB511" i="1" s="1"/>
  <c r="AJ511" i="1"/>
  <c r="AK511" i="1"/>
  <c r="K511" i="10" s="1"/>
  <c r="AL511" i="1"/>
  <c r="AO511" i="1"/>
  <c r="AP511" i="1"/>
  <c r="M511" i="10" s="1"/>
  <c r="AQ511" i="1"/>
  <c r="BR511" i="1"/>
  <c r="BS511" i="1"/>
  <c r="BT511" i="1"/>
  <c r="A512" i="1"/>
  <c r="C512" i="1"/>
  <c r="G512" i="1"/>
  <c r="M512" i="1" a="1"/>
  <c r="M512" i="1" s="1"/>
  <c r="K509" i="15" s="1"/>
  <c r="N512" i="1" a="1"/>
  <c r="N512" i="1" s="1"/>
  <c r="L509" i="15" s="1"/>
  <c r="R512" i="1"/>
  <c r="S512" i="1" a="1"/>
  <c r="S512" i="1" s="1"/>
  <c r="D509" i="15" s="1"/>
  <c r="T512" i="1" a="1"/>
  <c r="T512" i="1" s="1"/>
  <c r="E509" i="15" s="1"/>
  <c r="U512" i="1" a="1"/>
  <c r="U512" i="1" s="1"/>
  <c r="AI512" i="1"/>
  <c r="BB512" i="1" s="1"/>
  <c r="AJ512" i="1"/>
  <c r="AK512" i="1"/>
  <c r="K512" i="10" s="1"/>
  <c r="AL512" i="1"/>
  <c r="AO512" i="1"/>
  <c r="AP512" i="1"/>
  <c r="M512" i="10" s="1"/>
  <c r="AQ512" i="1"/>
  <c r="BR512" i="1"/>
  <c r="BS512" i="1"/>
  <c r="BT512" i="1"/>
  <c r="A513" i="1"/>
  <c r="C513" i="1"/>
  <c r="G513" i="1"/>
  <c r="M513" i="1" a="1"/>
  <c r="M513" i="1" s="1"/>
  <c r="K510" i="15" s="1"/>
  <c r="N513" i="1" a="1"/>
  <c r="N513" i="1" s="1"/>
  <c r="L510" i="15" s="1"/>
  <c r="R513" i="1"/>
  <c r="S513" i="1" a="1"/>
  <c r="S513" i="1" s="1"/>
  <c r="D510" i="15" s="1"/>
  <c r="T513" i="1" a="1"/>
  <c r="T513" i="1" s="1"/>
  <c r="E510" i="15" s="1"/>
  <c r="U513" i="1" a="1"/>
  <c r="U513" i="1" s="1"/>
  <c r="AI513" i="1"/>
  <c r="BB513" i="1" s="1"/>
  <c r="AJ513" i="1"/>
  <c r="AK513" i="1"/>
  <c r="K513" i="10" s="1"/>
  <c r="AL513" i="1"/>
  <c r="AO513" i="1"/>
  <c r="AP513" i="1"/>
  <c r="M513" i="10" s="1"/>
  <c r="AQ513" i="1"/>
  <c r="BR513" i="1"/>
  <c r="BS513" i="1"/>
  <c r="BT513" i="1"/>
  <c r="A514" i="1"/>
  <c r="C514" i="1"/>
  <c r="G514" i="1"/>
  <c r="M514" i="1" a="1"/>
  <c r="M514" i="1" s="1"/>
  <c r="K511" i="15" s="1"/>
  <c r="N514" i="1" a="1"/>
  <c r="N514" i="1" s="1"/>
  <c r="L511" i="15" s="1"/>
  <c r="R514" i="1"/>
  <c r="S514" i="1" a="1"/>
  <c r="S514" i="1" s="1"/>
  <c r="D511" i="15" s="1"/>
  <c r="T514" i="1" a="1"/>
  <c r="T514" i="1" s="1"/>
  <c r="E511" i="15" s="1"/>
  <c r="U514" i="1" a="1"/>
  <c r="U514" i="1" s="1"/>
  <c r="AI514" i="1"/>
  <c r="BB514" i="1" s="1"/>
  <c r="AJ514" i="1"/>
  <c r="AK514" i="1"/>
  <c r="K514" i="10" s="1"/>
  <c r="AL514" i="1"/>
  <c r="AO514" i="1"/>
  <c r="AP514" i="1"/>
  <c r="M514" i="10" s="1"/>
  <c r="AQ514" i="1"/>
  <c r="BR514" i="1"/>
  <c r="BS514" i="1"/>
  <c r="BT514" i="1"/>
  <c r="A515" i="1"/>
  <c r="C515" i="1"/>
  <c r="G515" i="1"/>
  <c r="M515" i="1" a="1"/>
  <c r="M515" i="1" s="1"/>
  <c r="K512" i="15" s="1"/>
  <c r="N515" i="1" a="1"/>
  <c r="N515" i="1" s="1"/>
  <c r="L512" i="15" s="1"/>
  <c r="R515" i="1"/>
  <c r="S515" i="1" a="1"/>
  <c r="S515" i="1" s="1"/>
  <c r="D512" i="15" s="1"/>
  <c r="T515" i="1" a="1"/>
  <c r="T515" i="1" s="1"/>
  <c r="E512" i="15" s="1"/>
  <c r="U515" i="1" a="1"/>
  <c r="U515" i="1" s="1"/>
  <c r="AI515" i="1"/>
  <c r="BB515" i="1" s="1"/>
  <c r="AJ515" i="1"/>
  <c r="AK515" i="1"/>
  <c r="K515" i="10" s="1"/>
  <c r="AL515" i="1"/>
  <c r="AO515" i="1"/>
  <c r="AP515" i="1"/>
  <c r="M515" i="10" s="1"/>
  <c r="AQ515" i="1"/>
  <c r="BR515" i="1"/>
  <c r="BS515" i="1"/>
  <c r="BT515" i="1"/>
  <c r="A516" i="1"/>
  <c r="C516" i="1"/>
  <c r="G516" i="1"/>
  <c r="M516" i="1" a="1"/>
  <c r="M516" i="1" s="1"/>
  <c r="K513" i="15" s="1"/>
  <c r="N516" i="1" a="1"/>
  <c r="N516" i="1" s="1"/>
  <c r="L513" i="15" s="1"/>
  <c r="R516" i="1"/>
  <c r="S516" i="1" a="1"/>
  <c r="S516" i="1" s="1"/>
  <c r="D513" i="15" s="1"/>
  <c r="T516" i="1" a="1"/>
  <c r="T516" i="1" s="1"/>
  <c r="E513" i="15" s="1"/>
  <c r="U516" i="1" a="1"/>
  <c r="U516" i="1" s="1"/>
  <c r="AI516" i="1"/>
  <c r="BB516" i="1" s="1"/>
  <c r="AJ516" i="1"/>
  <c r="AK516" i="1"/>
  <c r="K516" i="10" s="1"/>
  <c r="AL516" i="1"/>
  <c r="AO516" i="1"/>
  <c r="AP516" i="1"/>
  <c r="M516" i="10" s="1"/>
  <c r="AQ516" i="1"/>
  <c r="BR516" i="1"/>
  <c r="BS516" i="1"/>
  <c r="BT516" i="1"/>
  <c r="A517" i="1"/>
  <c r="C517" i="1"/>
  <c r="G517" i="1"/>
  <c r="M517" i="1" a="1"/>
  <c r="M517" i="1" s="1"/>
  <c r="K514" i="15" s="1"/>
  <c r="N517" i="1" a="1"/>
  <c r="N517" i="1" s="1"/>
  <c r="L514" i="15" s="1"/>
  <c r="R517" i="1"/>
  <c r="S517" i="1" a="1"/>
  <c r="S517" i="1" s="1"/>
  <c r="D514" i="15" s="1"/>
  <c r="T517" i="1" a="1"/>
  <c r="T517" i="1" s="1"/>
  <c r="E514" i="15" s="1"/>
  <c r="U517" i="1" a="1"/>
  <c r="U517" i="1" s="1"/>
  <c r="AI517" i="1"/>
  <c r="BB517" i="1" s="1"/>
  <c r="AJ517" i="1"/>
  <c r="AK517" i="1"/>
  <c r="K517" i="10" s="1"/>
  <c r="AL517" i="1"/>
  <c r="AO517" i="1"/>
  <c r="AP517" i="1"/>
  <c r="M517" i="10" s="1"/>
  <c r="AQ517" i="1"/>
  <c r="BR517" i="1"/>
  <c r="BS517" i="1"/>
  <c r="BT517" i="1"/>
  <c r="A518" i="1"/>
  <c r="C518" i="1"/>
  <c r="G518" i="1"/>
  <c r="M518" i="1" a="1"/>
  <c r="M518" i="1" s="1"/>
  <c r="K515" i="15" s="1"/>
  <c r="N518" i="1" a="1"/>
  <c r="N518" i="1" s="1"/>
  <c r="L515" i="15" s="1"/>
  <c r="R518" i="1"/>
  <c r="S518" i="1" a="1"/>
  <c r="S518" i="1" s="1"/>
  <c r="D515" i="15" s="1"/>
  <c r="T518" i="1" a="1"/>
  <c r="T518" i="1" s="1"/>
  <c r="E515" i="15" s="1"/>
  <c r="U518" i="1" a="1"/>
  <c r="U518" i="1" s="1"/>
  <c r="AI518" i="1"/>
  <c r="BB518" i="1" s="1"/>
  <c r="AJ518" i="1"/>
  <c r="AK518" i="1"/>
  <c r="K518" i="10" s="1"/>
  <c r="AL518" i="1"/>
  <c r="AO518" i="1"/>
  <c r="AP518" i="1"/>
  <c r="M518" i="10" s="1"/>
  <c r="AQ518" i="1"/>
  <c r="BR518" i="1"/>
  <c r="BS518" i="1"/>
  <c r="BT518" i="1"/>
  <c r="A519" i="1"/>
  <c r="C519" i="1"/>
  <c r="G519" i="1"/>
  <c r="M519" i="1" a="1"/>
  <c r="M519" i="1" s="1"/>
  <c r="K516" i="15" s="1"/>
  <c r="N519" i="1" a="1"/>
  <c r="N519" i="1" s="1"/>
  <c r="L516" i="15" s="1"/>
  <c r="R519" i="1"/>
  <c r="S519" i="1" a="1"/>
  <c r="S519" i="1" s="1"/>
  <c r="D516" i="15" s="1"/>
  <c r="T519" i="1" a="1"/>
  <c r="T519" i="1" s="1"/>
  <c r="E516" i="15" s="1"/>
  <c r="U519" i="1" a="1"/>
  <c r="U519" i="1" s="1"/>
  <c r="AI519" i="1"/>
  <c r="BB519" i="1" s="1"/>
  <c r="AJ519" i="1"/>
  <c r="AK519" i="1"/>
  <c r="K519" i="10" s="1"/>
  <c r="AL519" i="1"/>
  <c r="AO519" i="1"/>
  <c r="AP519" i="1"/>
  <c r="M519" i="10" s="1"/>
  <c r="AQ519" i="1"/>
  <c r="BR519" i="1"/>
  <c r="BS519" i="1"/>
  <c r="BT519" i="1"/>
  <c r="A520" i="1"/>
  <c r="C520" i="1"/>
  <c r="G520" i="1"/>
  <c r="M520" i="1" a="1"/>
  <c r="M520" i="1" s="1"/>
  <c r="K517" i="15" s="1"/>
  <c r="N520" i="1" a="1"/>
  <c r="N520" i="1" s="1"/>
  <c r="L517" i="15" s="1"/>
  <c r="R520" i="1"/>
  <c r="S520" i="1" a="1"/>
  <c r="S520" i="1" s="1"/>
  <c r="D517" i="15" s="1"/>
  <c r="T520" i="1" a="1"/>
  <c r="T520" i="1" s="1"/>
  <c r="E517" i="15" s="1"/>
  <c r="U520" i="1" a="1"/>
  <c r="U520" i="1" s="1"/>
  <c r="AI520" i="1"/>
  <c r="BB520" i="1" s="1"/>
  <c r="AJ520" i="1"/>
  <c r="AK520" i="1"/>
  <c r="K520" i="10" s="1"/>
  <c r="AL520" i="1"/>
  <c r="AO520" i="1"/>
  <c r="AP520" i="1"/>
  <c r="M520" i="10" s="1"/>
  <c r="AQ520" i="1"/>
  <c r="BR520" i="1"/>
  <c r="BS520" i="1"/>
  <c r="BT520" i="1"/>
  <c r="A521" i="1"/>
  <c r="C521" i="1"/>
  <c r="G521" i="1"/>
  <c r="M521" i="1" a="1"/>
  <c r="M521" i="1" s="1"/>
  <c r="K518" i="15" s="1"/>
  <c r="N521" i="1" a="1"/>
  <c r="N521" i="1" s="1"/>
  <c r="L518" i="15" s="1"/>
  <c r="R521" i="1"/>
  <c r="S521" i="1" a="1"/>
  <c r="S521" i="1" s="1"/>
  <c r="D518" i="15" s="1"/>
  <c r="T521" i="1" a="1"/>
  <c r="T521" i="1" s="1"/>
  <c r="E518" i="15" s="1"/>
  <c r="U521" i="1" a="1"/>
  <c r="U521" i="1" s="1"/>
  <c r="AI521" i="1"/>
  <c r="BB521" i="1" s="1"/>
  <c r="AJ521" i="1"/>
  <c r="AK521" i="1"/>
  <c r="K521" i="10" s="1"/>
  <c r="AL521" i="1"/>
  <c r="AO521" i="1"/>
  <c r="AP521" i="1"/>
  <c r="M521" i="10" s="1"/>
  <c r="AQ521" i="1"/>
  <c r="BR521" i="1"/>
  <c r="BS521" i="1"/>
  <c r="BT521" i="1"/>
  <c r="A522" i="1"/>
  <c r="C522" i="1"/>
  <c r="G522" i="1"/>
  <c r="M522" i="1" a="1"/>
  <c r="M522" i="1" s="1"/>
  <c r="K519" i="15" s="1"/>
  <c r="N522" i="1" a="1"/>
  <c r="N522" i="1" s="1"/>
  <c r="L519" i="15" s="1"/>
  <c r="R522" i="1"/>
  <c r="S522" i="1" a="1"/>
  <c r="S522" i="1" s="1"/>
  <c r="D519" i="15" s="1"/>
  <c r="T522" i="1" a="1"/>
  <c r="T522" i="1" s="1"/>
  <c r="E519" i="15" s="1"/>
  <c r="U522" i="1" a="1"/>
  <c r="U522" i="1" s="1"/>
  <c r="AI522" i="1"/>
  <c r="BB522" i="1" s="1"/>
  <c r="AJ522" i="1"/>
  <c r="AK522" i="1"/>
  <c r="K522" i="10" s="1"/>
  <c r="AL522" i="1"/>
  <c r="AO522" i="1"/>
  <c r="AP522" i="1"/>
  <c r="M522" i="10" s="1"/>
  <c r="AQ522" i="1"/>
  <c r="BR522" i="1"/>
  <c r="BS522" i="1"/>
  <c r="BT522" i="1"/>
  <c r="A523" i="1"/>
  <c r="C523" i="1"/>
  <c r="G523" i="1"/>
  <c r="M523" i="1" a="1"/>
  <c r="M523" i="1" s="1"/>
  <c r="K520" i="15" s="1"/>
  <c r="N523" i="1" a="1"/>
  <c r="N523" i="1" s="1"/>
  <c r="L520" i="15" s="1"/>
  <c r="R523" i="1"/>
  <c r="S523" i="1" a="1"/>
  <c r="S523" i="1" s="1"/>
  <c r="D520" i="15" s="1"/>
  <c r="T523" i="1" a="1"/>
  <c r="T523" i="1" s="1"/>
  <c r="E520" i="15" s="1"/>
  <c r="U523" i="1" a="1"/>
  <c r="U523" i="1" s="1"/>
  <c r="AI523" i="1"/>
  <c r="BB523" i="1" s="1"/>
  <c r="AJ523" i="1"/>
  <c r="AK523" i="1"/>
  <c r="K523" i="10" s="1"/>
  <c r="AL523" i="1"/>
  <c r="AO523" i="1"/>
  <c r="AP523" i="1"/>
  <c r="M523" i="10" s="1"/>
  <c r="AQ523" i="1"/>
  <c r="BR523" i="1"/>
  <c r="BS523" i="1"/>
  <c r="BT523" i="1"/>
  <c r="A524" i="1"/>
  <c r="C524" i="1"/>
  <c r="G524" i="1"/>
  <c r="M524" i="1" a="1"/>
  <c r="M524" i="1" s="1"/>
  <c r="K521" i="15" s="1"/>
  <c r="N524" i="1" a="1"/>
  <c r="N524" i="1" s="1"/>
  <c r="L521" i="15" s="1"/>
  <c r="R524" i="1"/>
  <c r="S524" i="1" a="1"/>
  <c r="S524" i="1" s="1"/>
  <c r="D521" i="15" s="1"/>
  <c r="T524" i="1" a="1"/>
  <c r="T524" i="1" s="1"/>
  <c r="E521" i="15" s="1"/>
  <c r="U524" i="1" a="1"/>
  <c r="U524" i="1" s="1"/>
  <c r="AI524" i="1"/>
  <c r="BB524" i="1" s="1"/>
  <c r="AJ524" i="1"/>
  <c r="AK524" i="1"/>
  <c r="K524" i="10" s="1"/>
  <c r="AL524" i="1"/>
  <c r="AO524" i="1"/>
  <c r="AP524" i="1"/>
  <c r="M524" i="10" s="1"/>
  <c r="AQ524" i="1"/>
  <c r="BR524" i="1"/>
  <c r="BS524" i="1"/>
  <c r="BT524" i="1"/>
  <c r="A525" i="1"/>
  <c r="C525" i="1"/>
  <c r="G525" i="1"/>
  <c r="M525" i="1" a="1"/>
  <c r="M525" i="1" s="1"/>
  <c r="K522" i="15" s="1"/>
  <c r="N525" i="1" a="1"/>
  <c r="N525" i="1" s="1"/>
  <c r="L522" i="15" s="1"/>
  <c r="R525" i="1"/>
  <c r="S525" i="1" a="1"/>
  <c r="S525" i="1" s="1"/>
  <c r="D522" i="15" s="1"/>
  <c r="T525" i="1" a="1"/>
  <c r="T525" i="1" s="1"/>
  <c r="E522" i="15" s="1"/>
  <c r="U525" i="1" a="1"/>
  <c r="U525" i="1" s="1"/>
  <c r="AI525" i="1"/>
  <c r="BB525" i="1" s="1"/>
  <c r="AJ525" i="1"/>
  <c r="AK525" i="1"/>
  <c r="K525" i="10" s="1"/>
  <c r="AL525" i="1"/>
  <c r="AO525" i="1"/>
  <c r="AP525" i="1"/>
  <c r="M525" i="10" s="1"/>
  <c r="AQ525" i="1"/>
  <c r="BR525" i="1"/>
  <c r="BS525" i="1"/>
  <c r="BT525" i="1"/>
  <c r="A526" i="1"/>
  <c r="C526" i="1"/>
  <c r="G526" i="1"/>
  <c r="M526" i="1" a="1"/>
  <c r="M526" i="1" s="1"/>
  <c r="K523" i="15" s="1"/>
  <c r="N526" i="1" a="1"/>
  <c r="N526" i="1" s="1"/>
  <c r="L523" i="15" s="1"/>
  <c r="R526" i="1"/>
  <c r="S526" i="1" a="1"/>
  <c r="S526" i="1" s="1"/>
  <c r="D523" i="15" s="1"/>
  <c r="T526" i="1" a="1"/>
  <c r="T526" i="1" s="1"/>
  <c r="E523" i="15" s="1"/>
  <c r="U526" i="1" a="1"/>
  <c r="U526" i="1" s="1"/>
  <c r="AI526" i="1"/>
  <c r="BB526" i="1" s="1"/>
  <c r="AJ526" i="1"/>
  <c r="AK526" i="1"/>
  <c r="K526" i="10" s="1"/>
  <c r="AL526" i="1"/>
  <c r="AO526" i="1"/>
  <c r="AP526" i="1"/>
  <c r="M526" i="10" s="1"/>
  <c r="AQ526" i="1"/>
  <c r="BR526" i="1"/>
  <c r="BS526" i="1"/>
  <c r="BT526" i="1"/>
  <c r="A527" i="1"/>
  <c r="C527" i="1"/>
  <c r="G527" i="1"/>
  <c r="M527" i="1" a="1"/>
  <c r="M527" i="1" s="1"/>
  <c r="K524" i="15" s="1"/>
  <c r="N527" i="1" a="1"/>
  <c r="N527" i="1" s="1"/>
  <c r="L524" i="15" s="1"/>
  <c r="R527" i="1"/>
  <c r="S527" i="1" a="1"/>
  <c r="S527" i="1" s="1"/>
  <c r="D524" i="15" s="1"/>
  <c r="T527" i="1" a="1"/>
  <c r="T527" i="1" s="1"/>
  <c r="E524" i="15" s="1"/>
  <c r="U527" i="1" a="1"/>
  <c r="U527" i="1" s="1"/>
  <c r="AI527" i="1"/>
  <c r="BB527" i="1" s="1"/>
  <c r="AJ527" i="1"/>
  <c r="AK527" i="1"/>
  <c r="K527" i="10" s="1"/>
  <c r="AL527" i="1"/>
  <c r="AO527" i="1"/>
  <c r="AP527" i="1"/>
  <c r="M527" i="10" s="1"/>
  <c r="AQ527" i="1"/>
  <c r="BR527" i="1"/>
  <c r="BS527" i="1"/>
  <c r="BT527" i="1"/>
  <c r="A528" i="1"/>
  <c r="C528" i="1"/>
  <c r="G528" i="1"/>
  <c r="M528" i="1" a="1"/>
  <c r="M528" i="1" s="1"/>
  <c r="K525" i="15" s="1"/>
  <c r="N528" i="1" a="1"/>
  <c r="N528" i="1" s="1"/>
  <c r="L525" i="15" s="1"/>
  <c r="R528" i="1"/>
  <c r="S528" i="1" a="1"/>
  <c r="S528" i="1" s="1"/>
  <c r="D525" i="15" s="1"/>
  <c r="T528" i="1" a="1"/>
  <c r="T528" i="1" s="1"/>
  <c r="E525" i="15" s="1"/>
  <c r="U528" i="1" a="1"/>
  <c r="U528" i="1" s="1"/>
  <c r="AI528" i="1"/>
  <c r="BB528" i="1" s="1"/>
  <c r="AJ528" i="1"/>
  <c r="AK528" i="1"/>
  <c r="K528" i="10" s="1"/>
  <c r="AL528" i="1"/>
  <c r="AO528" i="1"/>
  <c r="AP528" i="1"/>
  <c r="M528" i="10" s="1"/>
  <c r="AQ528" i="1"/>
  <c r="BR528" i="1"/>
  <c r="BS528" i="1"/>
  <c r="BT528" i="1"/>
  <c r="A529" i="1"/>
  <c r="C529" i="1"/>
  <c r="G529" i="1"/>
  <c r="M529" i="1" a="1"/>
  <c r="M529" i="1" s="1"/>
  <c r="K526" i="15" s="1"/>
  <c r="N529" i="1" a="1"/>
  <c r="N529" i="1" s="1"/>
  <c r="L526" i="15" s="1"/>
  <c r="R529" i="1"/>
  <c r="S529" i="1" a="1"/>
  <c r="S529" i="1" s="1"/>
  <c r="D526" i="15" s="1"/>
  <c r="T529" i="1" a="1"/>
  <c r="T529" i="1" s="1"/>
  <c r="E526" i="15" s="1"/>
  <c r="U529" i="1" a="1"/>
  <c r="U529" i="1" s="1"/>
  <c r="AI529" i="1"/>
  <c r="BB529" i="1" s="1"/>
  <c r="AJ529" i="1"/>
  <c r="AK529" i="1"/>
  <c r="K529" i="10" s="1"/>
  <c r="AL529" i="1"/>
  <c r="AO529" i="1"/>
  <c r="AP529" i="1"/>
  <c r="M529" i="10" s="1"/>
  <c r="AQ529" i="1"/>
  <c r="BR529" i="1"/>
  <c r="BS529" i="1"/>
  <c r="BT529" i="1"/>
  <c r="A530" i="1"/>
  <c r="C530" i="1"/>
  <c r="G530" i="1"/>
  <c r="M530" i="1" a="1"/>
  <c r="M530" i="1" s="1"/>
  <c r="K527" i="15" s="1"/>
  <c r="N530" i="1" a="1"/>
  <c r="N530" i="1" s="1"/>
  <c r="L527" i="15" s="1"/>
  <c r="R530" i="1"/>
  <c r="S530" i="1" a="1"/>
  <c r="S530" i="1" s="1"/>
  <c r="D527" i="15" s="1"/>
  <c r="T530" i="1" a="1"/>
  <c r="T530" i="1" s="1"/>
  <c r="E527" i="15" s="1"/>
  <c r="U530" i="1" a="1"/>
  <c r="U530" i="1" s="1"/>
  <c r="AI530" i="1"/>
  <c r="BB530" i="1" s="1"/>
  <c r="AJ530" i="1"/>
  <c r="AK530" i="1"/>
  <c r="K530" i="10" s="1"/>
  <c r="AL530" i="1"/>
  <c r="AO530" i="1"/>
  <c r="AP530" i="1"/>
  <c r="M530" i="10" s="1"/>
  <c r="AQ530" i="1"/>
  <c r="BR530" i="1"/>
  <c r="BS530" i="1"/>
  <c r="BT530" i="1"/>
  <c r="A531" i="1"/>
  <c r="C531" i="1"/>
  <c r="G531" i="1"/>
  <c r="M531" i="1" a="1"/>
  <c r="M531" i="1" s="1"/>
  <c r="K528" i="15" s="1"/>
  <c r="N531" i="1" a="1"/>
  <c r="N531" i="1" s="1"/>
  <c r="L528" i="15" s="1"/>
  <c r="R531" i="1"/>
  <c r="S531" i="1" a="1"/>
  <c r="S531" i="1" s="1"/>
  <c r="D528" i="15" s="1"/>
  <c r="T531" i="1" a="1"/>
  <c r="T531" i="1" s="1"/>
  <c r="E528" i="15" s="1"/>
  <c r="U531" i="1" a="1"/>
  <c r="U531" i="1" s="1"/>
  <c r="AI531" i="1"/>
  <c r="BB531" i="1" s="1"/>
  <c r="AJ531" i="1"/>
  <c r="AK531" i="1"/>
  <c r="K531" i="10" s="1"/>
  <c r="AL531" i="1"/>
  <c r="AO531" i="1"/>
  <c r="AP531" i="1"/>
  <c r="M531" i="10" s="1"/>
  <c r="AQ531" i="1"/>
  <c r="BR531" i="1"/>
  <c r="BS531" i="1"/>
  <c r="BT531" i="1"/>
  <c r="A532" i="1"/>
  <c r="C532" i="1"/>
  <c r="G532" i="1"/>
  <c r="M532" i="1" a="1"/>
  <c r="M532" i="1" s="1"/>
  <c r="K529" i="15" s="1"/>
  <c r="N532" i="1" a="1"/>
  <c r="N532" i="1" s="1"/>
  <c r="L529" i="15" s="1"/>
  <c r="R532" i="1"/>
  <c r="S532" i="1" a="1"/>
  <c r="S532" i="1" s="1"/>
  <c r="D529" i="15" s="1"/>
  <c r="T532" i="1" a="1"/>
  <c r="T532" i="1" s="1"/>
  <c r="E529" i="15" s="1"/>
  <c r="U532" i="1" a="1"/>
  <c r="U532" i="1" s="1"/>
  <c r="AI532" i="1"/>
  <c r="BB532" i="1" s="1"/>
  <c r="AJ532" i="1"/>
  <c r="AK532" i="1"/>
  <c r="K532" i="10" s="1"/>
  <c r="AL532" i="1"/>
  <c r="AO532" i="1"/>
  <c r="AP532" i="1"/>
  <c r="M532" i="10" s="1"/>
  <c r="AQ532" i="1"/>
  <c r="BR532" i="1"/>
  <c r="BS532" i="1"/>
  <c r="BT532" i="1"/>
  <c r="A533" i="1"/>
  <c r="C533" i="1"/>
  <c r="G533" i="1"/>
  <c r="M533" i="1" a="1"/>
  <c r="M533" i="1" s="1"/>
  <c r="K530" i="15" s="1"/>
  <c r="N533" i="1" a="1"/>
  <c r="N533" i="1" s="1"/>
  <c r="L530" i="15" s="1"/>
  <c r="R533" i="1"/>
  <c r="S533" i="1" a="1"/>
  <c r="S533" i="1" s="1"/>
  <c r="D530" i="15" s="1"/>
  <c r="T533" i="1" a="1"/>
  <c r="T533" i="1" s="1"/>
  <c r="E530" i="15" s="1"/>
  <c r="U533" i="1" a="1"/>
  <c r="U533" i="1" s="1"/>
  <c r="AI533" i="1"/>
  <c r="BB533" i="1" s="1"/>
  <c r="AJ533" i="1"/>
  <c r="AK533" i="1"/>
  <c r="K533" i="10" s="1"/>
  <c r="AL533" i="1"/>
  <c r="AO533" i="1"/>
  <c r="AP533" i="1"/>
  <c r="M533" i="10" s="1"/>
  <c r="AQ533" i="1"/>
  <c r="BR533" i="1"/>
  <c r="BS533" i="1"/>
  <c r="BT533" i="1"/>
  <c r="A534" i="1"/>
  <c r="C534" i="1"/>
  <c r="G534" i="1"/>
  <c r="M534" i="1" a="1"/>
  <c r="M534" i="1" s="1"/>
  <c r="K531" i="15" s="1"/>
  <c r="N534" i="1" a="1"/>
  <c r="N534" i="1" s="1"/>
  <c r="L531" i="15" s="1"/>
  <c r="R534" i="1"/>
  <c r="S534" i="1" a="1"/>
  <c r="S534" i="1" s="1"/>
  <c r="D531" i="15" s="1"/>
  <c r="T534" i="1" a="1"/>
  <c r="T534" i="1" s="1"/>
  <c r="E531" i="15" s="1"/>
  <c r="U534" i="1" a="1"/>
  <c r="U534" i="1" s="1"/>
  <c r="AI534" i="1"/>
  <c r="BB534" i="1" s="1"/>
  <c r="AJ534" i="1"/>
  <c r="AK534" i="1"/>
  <c r="K534" i="10" s="1"/>
  <c r="AL534" i="1"/>
  <c r="AO534" i="1"/>
  <c r="AP534" i="1"/>
  <c r="M534" i="10" s="1"/>
  <c r="AQ534" i="1"/>
  <c r="BR534" i="1"/>
  <c r="BS534" i="1"/>
  <c r="BT534" i="1"/>
  <c r="A535" i="1"/>
  <c r="C535" i="1"/>
  <c r="G535" i="1"/>
  <c r="M535" i="1" a="1"/>
  <c r="M535" i="1" s="1"/>
  <c r="K532" i="15" s="1"/>
  <c r="N535" i="1" a="1"/>
  <c r="N535" i="1" s="1"/>
  <c r="L532" i="15" s="1"/>
  <c r="R535" i="1"/>
  <c r="S535" i="1" a="1"/>
  <c r="S535" i="1" s="1"/>
  <c r="D532" i="15" s="1"/>
  <c r="T535" i="1" a="1"/>
  <c r="T535" i="1" s="1"/>
  <c r="E532" i="15" s="1"/>
  <c r="U535" i="1" a="1"/>
  <c r="U535" i="1" s="1"/>
  <c r="AI535" i="1"/>
  <c r="BB535" i="1" s="1"/>
  <c r="AJ535" i="1"/>
  <c r="AK535" i="1"/>
  <c r="K535" i="10" s="1"/>
  <c r="AL535" i="1"/>
  <c r="AO535" i="1"/>
  <c r="AP535" i="1"/>
  <c r="M535" i="10" s="1"/>
  <c r="AQ535" i="1"/>
  <c r="BR535" i="1"/>
  <c r="BS535" i="1"/>
  <c r="BT535" i="1"/>
  <c r="A536" i="1"/>
  <c r="C536" i="1"/>
  <c r="G536" i="1"/>
  <c r="M536" i="1" a="1"/>
  <c r="M536" i="1" s="1"/>
  <c r="K533" i="15" s="1"/>
  <c r="N536" i="1" a="1"/>
  <c r="N536" i="1" s="1"/>
  <c r="L533" i="15" s="1"/>
  <c r="R536" i="1"/>
  <c r="S536" i="1" a="1"/>
  <c r="S536" i="1" s="1"/>
  <c r="D533" i="15" s="1"/>
  <c r="T536" i="1" a="1"/>
  <c r="T536" i="1" s="1"/>
  <c r="E533" i="15" s="1"/>
  <c r="U536" i="1" a="1"/>
  <c r="U536" i="1" s="1"/>
  <c r="AI536" i="1"/>
  <c r="BB536" i="1" s="1"/>
  <c r="AJ536" i="1"/>
  <c r="AK536" i="1"/>
  <c r="K536" i="10" s="1"/>
  <c r="AL536" i="1"/>
  <c r="AO536" i="1"/>
  <c r="AP536" i="1"/>
  <c r="M536" i="10" s="1"/>
  <c r="AQ536" i="1"/>
  <c r="BR536" i="1"/>
  <c r="BS536" i="1"/>
  <c r="BT536" i="1"/>
  <c r="A537" i="1"/>
  <c r="C537" i="1"/>
  <c r="G537" i="1"/>
  <c r="M537" i="1" a="1"/>
  <c r="M537" i="1" s="1"/>
  <c r="K534" i="15" s="1"/>
  <c r="N537" i="1" a="1"/>
  <c r="N537" i="1" s="1"/>
  <c r="L534" i="15" s="1"/>
  <c r="R537" i="1"/>
  <c r="S537" i="1" a="1"/>
  <c r="S537" i="1" s="1"/>
  <c r="D534" i="15" s="1"/>
  <c r="T537" i="1" a="1"/>
  <c r="T537" i="1" s="1"/>
  <c r="E534" i="15" s="1"/>
  <c r="U537" i="1" a="1"/>
  <c r="U537" i="1" s="1"/>
  <c r="AI537" i="1"/>
  <c r="BB537" i="1" s="1"/>
  <c r="AJ537" i="1"/>
  <c r="AK537" i="1"/>
  <c r="K537" i="10" s="1"/>
  <c r="AL537" i="1"/>
  <c r="AO537" i="1"/>
  <c r="AP537" i="1"/>
  <c r="M537" i="10" s="1"/>
  <c r="AQ537" i="1"/>
  <c r="BR537" i="1"/>
  <c r="BS537" i="1"/>
  <c r="BT537" i="1"/>
  <c r="A538" i="1"/>
  <c r="C538" i="1"/>
  <c r="G538" i="1"/>
  <c r="M538" i="1" a="1"/>
  <c r="M538" i="1" s="1"/>
  <c r="K535" i="15" s="1"/>
  <c r="N538" i="1" a="1"/>
  <c r="N538" i="1" s="1"/>
  <c r="L535" i="15" s="1"/>
  <c r="R538" i="1"/>
  <c r="S538" i="1" a="1"/>
  <c r="S538" i="1" s="1"/>
  <c r="D535" i="15" s="1"/>
  <c r="T538" i="1" a="1"/>
  <c r="T538" i="1" s="1"/>
  <c r="E535" i="15" s="1"/>
  <c r="U538" i="1" a="1"/>
  <c r="U538" i="1" s="1"/>
  <c r="AI538" i="1"/>
  <c r="BB538" i="1" s="1"/>
  <c r="AJ538" i="1"/>
  <c r="AK538" i="1"/>
  <c r="K538" i="10" s="1"/>
  <c r="AL538" i="1"/>
  <c r="AO538" i="1"/>
  <c r="AP538" i="1"/>
  <c r="M538" i="10" s="1"/>
  <c r="AQ538" i="1"/>
  <c r="BR538" i="1"/>
  <c r="BS538" i="1"/>
  <c r="BT538" i="1"/>
  <c r="A539" i="1"/>
  <c r="C539" i="1"/>
  <c r="G539" i="1"/>
  <c r="M539" i="1" a="1"/>
  <c r="M539" i="1" s="1"/>
  <c r="K536" i="15" s="1"/>
  <c r="N539" i="1" a="1"/>
  <c r="N539" i="1" s="1"/>
  <c r="L536" i="15" s="1"/>
  <c r="R539" i="1"/>
  <c r="S539" i="1" a="1"/>
  <c r="S539" i="1" s="1"/>
  <c r="D536" i="15" s="1"/>
  <c r="T539" i="1" a="1"/>
  <c r="T539" i="1" s="1"/>
  <c r="E536" i="15" s="1"/>
  <c r="U539" i="1" a="1"/>
  <c r="U539" i="1" s="1"/>
  <c r="AI539" i="1"/>
  <c r="BB539" i="1" s="1"/>
  <c r="AJ539" i="1"/>
  <c r="AK539" i="1"/>
  <c r="K539" i="10" s="1"/>
  <c r="AL539" i="1"/>
  <c r="AO539" i="1"/>
  <c r="AP539" i="1"/>
  <c r="M539" i="10" s="1"/>
  <c r="AQ539" i="1"/>
  <c r="BR539" i="1"/>
  <c r="BS539" i="1"/>
  <c r="BT539" i="1"/>
  <c r="A540" i="1"/>
  <c r="C540" i="1"/>
  <c r="G540" i="1"/>
  <c r="M540" i="1" a="1"/>
  <c r="M540" i="1" s="1"/>
  <c r="K537" i="15" s="1"/>
  <c r="N540" i="1" a="1"/>
  <c r="N540" i="1" s="1"/>
  <c r="L537" i="15" s="1"/>
  <c r="R540" i="1"/>
  <c r="S540" i="1" a="1"/>
  <c r="S540" i="1" s="1"/>
  <c r="D537" i="15" s="1"/>
  <c r="T540" i="1" a="1"/>
  <c r="T540" i="1" s="1"/>
  <c r="E537" i="15" s="1"/>
  <c r="U540" i="1" a="1"/>
  <c r="U540" i="1" s="1"/>
  <c r="AI540" i="1"/>
  <c r="BB540" i="1" s="1"/>
  <c r="AJ540" i="1"/>
  <c r="AK540" i="1"/>
  <c r="K540" i="10" s="1"/>
  <c r="AL540" i="1"/>
  <c r="AO540" i="1"/>
  <c r="AP540" i="1"/>
  <c r="M540" i="10" s="1"/>
  <c r="AQ540" i="1"/>
  <c r="BR540" i="1"/>
  <c r="BS540" i="1"/>
  <c r="BT540" i="1"/>
  <c r="A541" i="1"/>
  <c r="C541" i="1"/>
  <c r="G541" i="1"/>
  <c r="M541" i="1" a="1"/>
  <c r="M541" i="1" s="1"/>
  <c r="K538" i="15" s="1"/>
  <c r="N541" i="1" a="1"/>
  <c r="N541" i="1" s="1"/>
  <c r="L538" i="15" s="1"/>
  <c r="R541" i="1"/>
  <c r="S541" i="1" a="1"/>
  <c r="S541" i="1" s="1"/>
  <c r="D538" i="15" s="1"/>
  <c r="T541" i="1" a="1"/>
  <c r="T541" i="1" s="1"/>
  <c r="E538" i="15" s="1"/>
  <c r="U541" i="1" a="1"/>
  <c r="U541" i="1" s="1"/>
  <c r="AI541" i="1"/>
  <c r="BB541" i="1" s="1"/>
  <c r="AJ541" i="1"/>
  <c r="AK541" i="1"/>
  <c r="K541" i="10" s="1"/>
  <c r="AL541" i="1"/>
  <c r="AO541" i="1"/>
  <c r="AP541" i="1"/>
  <c r="M541" i="10" s="1"/>
  <c r="AQ541" i="1"/>
  <c r="BR541" i="1"/>
  <c r="BS541" i="1"/>
  <c r="BT541" i="1"/>
  <c r="A542" i="1"/>
  <c r="C542" i="1"/>
  <c r="G542" i="1"/>
  <c r="M542" i="1" a="1"/>
  <c r="M542" i="1" s="1"/>
  <c r="K539" i="15" s="1"/>
  <c r="N542" i="1" a="1"/>
  <c r="N542" i="1" s="1"/>
  <c r="L539" i="15" s="1"/>
  <c r="R542" i="1"/>
  <c r="S542" i="1" a="1"/>
  <c r="S542" i="1" s="1"/>
  <c r="D539" i="15" s="1"/>
  <c r="T542" i="1" a="1"/>
  <c r="T542" i="1" s="1"/>
  <c r="E539" i="15" s="1"/>
  <c r="U542" i="1" a="1"/>
  <c r="U542" i="1" s="1"/>
  <c r="AI542" i="1"/>
  <c r="BB542" i="1" s="1"/>
  <c r="AJ542" i="1"/>
  <c r="AK542" i="1"/>
  <c r="K542" i="10" s="1"/>
  <c r="AL542" i="1"/>
  <c r="AO542" i="1"/>
  <c r="AP542" i="1"/>
  <c r="M542" i="10" s="1"/>
  <c r="AQ542" i="1"/>
  <c r="BR542" i="1"/>
  <c r="BS542" i="1"/>
  <c r="BT542" i="1"/>
  <c r="A543" i="1"/>
  <c r="C543" i="1"/>
  <c r="G543" i="1"/>
  <c r="M543" i="1" a="1"/>
  <c r="M543" i="1" s="1"/>
  <c r="K540" i="15" s="1"/>
  <c r="N543" i="1" a="1"/>
  <c r="N543" i="1" s="1"/>
  <c r="L540" i="15" s="1"/>
  <c r="R543" i="1"/>
  <c r="S543" i="1" a="1"/>
  <c r="S543" i="1" s="1"/>
  <c r="D540" i="15" s="1"/>
  <c r="T543" i="1" a="1"/>
  <c r="T543" i="1" s="1"/>
  <c r="E540" i="15" s="1"/>
  <c r="U543" i="1" a="1"/>
  <c r="U543" i="1" s="1"/>
  <c r="AI543" i="1"/>
  <c r="BB543" i="1" s="1"/>
  <c r="AJ543" i="1"/>
  <c r="AK543" i="1"/>
  <c r="K543" i="10" s="1"/>
  <c r="AL543" i="1"/>
  <c r="AO543" i="1"/>
  <c r="AP543" i="1"/>
  <c r="M543" i="10" s="1"/>
  <c r="AQ543" i="1"/>
  <c r="BR543" i="1"/>
  <c r="BS543" i="1"/>
  <c r="BT543" i="1"/>
  <c r="A544" i="1"/>
  <c r="C544" i="1"/>
  <c r="G544" i="1"/>
  <c r="M544" i="1" a="1"/>
  <c r="M544" i="1" s="1"/>
  <c r="K541" i="15" s="1"/>
  <c r="N544" i="1" a="1"/>
  <c r="N544" i="1" s="1"/>
  <c r="L541" i="15" s="1"/>
  <c r="R544" i="1"/>
  <c r="S544" i="1" a="1"/>
  <c r="S544" i="1" s="1"/>
  <c r="D541" i="15" s="1"/>
  <c r="T544" i="1" a="1"/>
  <c r="T544" i="1" s="1"/>
  <c r="E541" i="15" s="1"/>
  <c r="U544" i="1" a="1"/>
  <c r="U544" i="1" s="1"/>
  <c r="AI544" i="1"/>
  <c r="BB544" i="1" s="1"/>
  <c r="AJ544" i="1"/>
  <c r="AK544" i="1"/>
  <c r="K544" i="10" s="1"/>
  <c r="AL544" i="1"/>
  <c r="AO544" i="1"/>
  <c r="AP544" i="1"/>
  <c r="M544" i="10" s="1"/>
  <c r="AQ544" i="1"/>
  <c r="BR544" i="1"/>
  <c r="BS544" i="1"/>
  <c r="BT544" i="1"/>
  <c r="A545" i="1"/>
  <c r="C545" i="1"/>
  <c r="G545" i="1"/>
  <c r="M545" i="1" a="1"/>
  <c r="M545" i="1" s="1"/>
  <c r="K542" i="15" s="1"/>
  <c r="N545" i="1" a="1"/>
  <c r="N545" i="1" s="1"/>
  <c r="L542" i="15" s="1"/>
  <c r="R545" i="1"/>
  <c r="S545" i="1" a="1"/>
  <c r="S545" i="1" s="1"/>
  <c r="D542" i="15" s="1"/>
  <c r="T545" i="1" a="1"/>
  <c r="T545" i="1" s="1"/>
  <c r="E542" i="15" s="1"/>
  <c r="U545" i="1" a="1"/>
  <c r="U545" i="1" s="1"/>
  <c r="AI545" i="1"/>
  <c r="BB545" i="1" s="1"/>
  <c r="AJ545" i="1"/>
  <c r="AK545" i="1"/>
  <c r="K545" i="10" s="1"/>
  <c r="AL545" i="1"/>
  <c r="AO545" i="1"/>
  <c r="AP545" i="1"/>
  <c r="M545" i="10" s="1"/>
  <c r="AQ545" i="1"/>
  <c r="BR545" i="1"/>
  <c r="BS545" i="1"/>
  <c r="BT545" i="1"/>
  <c r="A546" i="1"/>
  <c r="C546" i="1"/>
  <c r="G546" i="1"/>
  <c r="M546" i="1" a="1"/>
  <c r="M546" i="1" s="1"/>
  <c r="K543" i="15" s="1"/>
  <c r="N546" i="1" a="1"/>
  <c r="N546" i="1" s="1"/>
  <c r="L543" i="15" s="1"/>
  <c r="R546" i="1"/>
  <c r="S546" i="1" a="1"/>
  <c r="S546" i="1" s="1"/>
  <c r="D543" i="15" s="1"/>
  <c r="T546" i="1" a="1"/>
  <c r="T546" i="1" s="1"/>
  <c r="E543" i="15" s="1"/>
  <c r="U546" i="1" a="1"/>
  <c r="U546" i="1" s="1"/>
  <c r="AI546" i="1"/>
  <c r="BB546" i="1" s="1"/>
  <c r="AJ546" i="1"/>
  <c r="AK546" i="1"/>
  <c r="K546" i="10" s="1"/>
  <c r="AL546" i="1"/>
  <c r="AO546" i="1"/>
  <c r="AP546" i="1"/>
  <c r="M546" i="10" s="1"/>
  <c r="AQ546" i="1"/>
  <c r="BR546" i="1"/>
  <c r="BS546" i="1"/>
  <c r="BT546" i="1"/>
  <c r="A547" i="1"/>
  <c r="C547" i="1"/>
  <c r="G547" i="1"/>
  <c r="M547" i="1" a="1"/>
  <c r="M547" i="1" s="1"/>
  <c r="K544" i="15" s="1"/>
  <c r="N547" i="1" a="1"/>
  <c r="N547" i="1" s="1"/>
  <c r="L544" i="15" s="1"/>
  <c r="R547" i="1"/>
  <c r="S547" i="1" a="1"/>
  <c r="S547" i="1" s="1"/>
  <c r="D544" i="15" s="1"/>
  <c r="T547" i="1" a="1"/>
  <c r="T547" i="1" s="1"/>
  <c r="E544" i="15" s="1"/>
  <c r="U547" i="1" a="1"/>
  <c r="U547" i="1" s="1"/>
  <c r="AI547" i="1"/>
  <c r="BB547" i="1" s="1"/>
  <c r="AJ547" i="1"/>
  <c r="AK547" i="1"/>
  <c r="K547" i="10" s="1"/>
  <c r="AL547" i="1"/>
  <c r="AO547" i="1"/>
  <c r="AP547" i="1"/>
  <c r="M547" i="10" s="1"/>
  <c r="AQ547" i="1"/>
  <c r="BR547" i="1"/>
  <c r="BS547" i="1"/>
  <c r="BT547" i="1"/>
  <c r="A548" i="1"/>
  <c r="C548" i="1"/>
  <c r="G548" i="1"/>
  <c r="M548" i="1" a="1"/>
  <c r="M548" i="1" s="1"/>
  <c r="K545" i="15" s="1"/>
  <c r="N548" i="1" a="1"/>
  <c r="N548" i="1" s="1"/>
  <c r="L545" i="15" s="1"/>
  <c r="R548" i="1"/>
  <c r="S548" i="1" a="1"/>
  <c r="S548" i="1" s="1"/>
  <c r="D545" i="15" s="1"/>
  <c r="T548" i="1" a="1"/>
  <c r="T548" i="1" s="1"/>
  <c r="E545" i="15" s="1"/>
  <c r="U548" i="1" a="1"/>
  <c r="U548" i="1" s="1"/>
  <c r="AI548" i="1"/>
  <c r="BB548" i="1" s="1"/>
  <c r="AJ548" i="1"/>
  <c r="AK548" i="1"/>
  <c r="K548" i="10" s="1"/>
  <c r="AL548" i="1"/>
  <c r="AO548" i="1"/>
  <c r="AP548" i="1"/>
  <c r="M548" i="10" s="1"/>
  <c r="AQ548" i="1"/>
  <c r="BR548" i="1"/>
  <c r="BS548" i="1"/>
  <c r="BT548" i="1"/>
  <c r="A549" i="1"/>
  <c r="C549" i="1"/>
  <c r="G549" i="1"/>
  <c r="M549" i="1" a="1"/>
  <c r="M549" i="1" s="1"/>
  <c r="K546" i="15" s="1"/>
  <c r="N549" i="1" a="1"/>
  <c r="N549" i="1" s="1"/>
  <c r="L546" i="15" s="1"/>
  <c r="R549" i="1"/>
  <c r="S549" i="1" a="1"/>
  <c r="S549" i="1" s="1"/>
  <c r="D546" i="15" s="1"/>
  <c r="T549" i="1" a="1"/>
  <c r="T549" i="1" s="1"/>
  <c r="E546" i="15" s="1"/>
  <c r="U549" i="1" a="1"/>
  <c r="U549" i="1" s="1"/>
  <c r="AI549" i="1"/>
  <c r="BB549" i="1" s="1"/>
  <c r="AJ549" i="1"/>
  <c r="AK549" i="1"/>
  <c r="K549" i="10" s="1"/>
  <c r="AL549" i="1"/>
  <c r="AO549" i="1"/>
  <c r="AP549" i="1"/>
  <c r="M549" i="10" s="1"/>
  <c r="AQ549" i="1"/>
  <c r="BR549" i="1"/>
  <c r="BS549" i="1"/>
  <c r="BT549" i="1"/>
  <c r="A550" i="1"/>
  <c r="C550" i="1"/>
  <c r="G550" i="1"/>
  <c r="M550" i="1" a="1"/>
  <c r="M550" i="1" s="1"/>
  <c r="K547" i="15" s="1"/>
  <c r="N550" i="1" a="1"/>
  <c r="N550" i="1" s="1"/>
  <c r="L547" i="15" s="1"/>
  <c r="R550" i="1"/>
  <c r="S550" i="1" a="1"/>
  <c r="S550" i="1" s="1"/>
  <c r="D547" i="15" s="1"/>
  <c r="T550" i="1" a="1"/>
  <c r="T550" i="1" s="1"/>
  <c r="E547" i="15" s="1"/>
  <c r="U550" i="1" a="1"/>
  <c r="U550" i="1" s="1"/>
  <c r="AI550" i="1"/>
  <c r="BB550" i="1" s="1"/>
  <c r="AJ550" i="1"/>
  <c r="AK550" i="1"/>
  <c r="K550" i="10" s="1"/>
  <c r="AL550" i="1"/>
  <c r="AO550" i="1"/>
  <c r="AP550" i="1"/>
  <c r="M550" i="10" s="1"/>
  <c r="AQ550" i="1"/>
  <c r="BR550" i="1"/>
  <c r="BS550" i="1"/>
  <c r="BT550" i="1"/>
  <c r="A551" i="1"/>
  <c r="C551" i="1"/>
  <c r="G551" i="1"/>
  <c r="M551" i="1" a="1"/>
  <c r="M551" i="1" s="1"/>
  <c r="K548" i="15" s="1"/>
  <c r="N551" i="1" a="1"/>
  <c r="N551" i="1" s="1"/>
  <c r="L548" i="15" s="1"/>
  <c r="R551" i="1"/>
  <c r="S551" i="1" a="1"/>
  <c r="S551" i="1" s="1"/>
  <c r="D548" i="15" s="1"/>
  <c r="T551" i="1" a="1"/>
  <c r="T551" i="1" s="1"/>
  <c r="E548" i="15" s="1"/>
  <c r="U551" i="1" a="1"/>
  <c r="U551" i="1" s="1"/>
  <c r="AI551" i="1"/>
  <c r="BB551" i="1" s="1"/>
  <c r="AJ551" i="1"/>
  <c r="AK551" i="1"/>
  <c r="K551" i="10" s="1"/>
  <c r="AL551" i="1"/>
  <c r="AO551" i="1"/>
  <c r="AP551" i="1"/>
  <c r="M551" i="10" s="1"/>
  <c r="AQ551" i="1"/>
  <c r="BR551" i="1"/>
  <c r="BS551" i="1"/>
  <c r="BT551" i="1"/>
  <c r="A552" i="1"/>
  <c r="C552" i="1"/>
  <c r="G552" i="1"/>
  <c r="M552" i="1" a="1"/>
  <c r="M552" i="1" s="1"/>
  <c r="K549" i="15" s="1"/>
  <c r="N552" i="1" a="1"/>
  <c r="N552" i="1" s="1"/>
  <c r="L549" i="15" s="1"/>
  <c r="R552" i="1"/>
  <c r="S552" i="1" a="1"/>
  <c r="S552" i="1" s="1"/>
  <c r="D549" i="15" s="1"/>
  <c r="T552" i="1" a="1"/>
  <c r="T552" i="1" s="1"/>
  <c r="E549" i="15" s="1"/>
  <c r="U552" i="1" a="1"/>
  <c r="U552" i="1" s="1"/>
  <c r="AI552" i="1"/>
  <c r="BB552" i="1" s="1"/>
  <c r="AJ552" i="1"/>
  <c r="AK552" i="1"/>
  <c r="K552" i="10" s="1"/>
  <c r="AL552" i="1"/>
  <c r="AO552" i="1"/>
  <c r="AP552" i="1"/>
  <c r="M552" i="10" s="1"/>
  <c r="AQ552" i="1"/>
  <c r="BR552" i="1"/>
  <c r="BS552" i="1"/>
  <c r="BT552" i="1"/>
  <c r="A553" i="1"/>
  <c r="C553" i="1"/>
  <c r="G553" i="1"/>
  <c r="M553" i="1" a="1"/>
  <c r="M553" i="1" s="1"/>
  <c r="K550" i="15" s="1"/>
  <c r="N553" i="1" a="1"/>
  <c r="N553" i="1" s="1"/>
  <c r="L550" i="15" s="1"/>
  <c r="R553" i="1"/>
  <c r="S553" i="1" a="1"/>
  <c r="S553" i="1" s="1"/>
  <c r="D550" i="15" s="1"/>
  <c r="T553" i="1" a="1"/>
  <c r="T553" i="1" s="1"/>
  <c r="E550" i="15" s="1"/>
  <c r="U553" i="1" a="1"/>
  <c r="U553" i="1" s="1"/>
  <c r="AI553" i="1"/>
  <c r="BB553" i="1" s="1"/>
  <c r="AJ553" i="1"/>
  <c r="AK553" i="1"/>
  <c r="K553" i="10" s="1"/>
  <c r="AL553" i="1"/>
  <c r="AO553" i="1"/>
  <c r="AP553" i="1"/>
  <c r="M553" i="10" s="1"/>
  <c r="AQ553" i="1"/>
  <c r="BR553" i="1"/>
  <c r="BS553" i="1"/>
  <c r="BT553" i="1"/>
  <c r="A554" i="1"/>
  <c r="C554" i="1"/>
  <c r="G554" i="1"/>
  <c r="M554" i="1" a="1"/>
  <c r="M554" i="1" s="1"/>
  <c r="K551" i="15" s="1"/>
  <c r="N554" i="1" a="1"/>
  <c r="N554" i="1" s="1"/>
  <c r="L551" i="15" s="1"/>
  <c r="R554" i="1"/>
  <c r="S554" i="1" a="1"/>
  <c r="S554" i="1" s="1"/>
  <c r="D551" i="15" s="1"/>
  <c r="T554" i="1" a="1"/>
  <c r="T554" i="1" s="1"/>
  <c r="E551" i="15" s="1"/>
  <c r="U554" i="1" a="1"/>
  <c r="U554" i="1" s="1"/>
  <c r="AI554" i="1"/>
  <c r="BB554" i="1" s="1"/>
  <c r="AJ554" i="1"/>
  <c r="AK554" i="1"/>
  <c r="K554" i="10" s="1"/>
  <c r="AL554" i="1"/>
  <c r="AO554" i="1"/>
  <c r="AP554" i="1"/>
  <c r="M554" i="10" s="1"/>
  <c r="AQ554" i="1"/>
  <c r="BR554" i="1"/>
  <c r="BS554" i="1"/>
  <c r="BT554" i="1"/>
  <c r="A555" i="1"/>
  <c r="C555" i="1"/>
  <c r="G555" i="1"/>
  <c r="M555" i="1" a="1"/>
  <c r="M555" i="1" s="1"/>
  <c r="K552" i="15" s="1"/>
  <c r="N555" i="1" a="1"/>
  <c r="N555" i="1" s="1"/>
  <c r="L552" i="15" s="1"/>
  <c r="R555" i="1"/>
  <c r="S555" i="1" a="1"/>
  <c r="S555" i="1" s="1"/>
  <c r="D552" i="15" s="1"/>
  <c r="T555" i="1" a="1"/>
  <c r="T555" i="1" s="1"/>
  <c r="E552" i="15" s="1"/>
  <c r="U555" i="1" a="1"/>
  <c r="U555" i="1" s="1"/>
  <c r="AI555" i="1"/>
  <c r="BB555" i="1" s="1"/>
  <c r="AJ555" i="1"/>
  <c r="AK555" i="1"/>
  <c r="K555" i="10" s="1"/>
  <c r="AL555" i="1"/>
  <c r="AO555" i="1"/>
  <c r="AP555" i="1"/>
  <c r="M555" i="10" s="1"/>
  <c r="AQ555" i="1"/>
  <c r="BR555" i="1"/>
  <c r="BS555" i="1"/>
  <c r="BT555" i="1"/>
  <c r="A556" i="1"/>
  <c r="C556" i="1"/>
  <c r="G556" i="1"/>
  <c r="M556" i="1" a="1"/>
  <c r="M556" i="1" s="1"/>
  <c r="K553" i="15" s="1"/>
  <c r="N556" i="1" a="1"/>
  <c r="N556" i="1" s="1"/>
  <c r="L553" i="15" s="1"/>
  <c r="R556" i="1"/>
  <c r="S556" i="1" a="1"/>
  <c r="S556" i="1" s="1"/>
  <c r="D553" i="15" s="1"/>
  <c r="T556" i="1" a="1"/>
  <c r="T556" i="1" s="1"/>
  <c r="E553" i="15" s="1"/>
  <c r="U556" i="1" a="1"/>
  <c r="U556" i="1" s="1"/>
  <c r="AI556" i="1"/>
  <c r="BB556" i="1" s="1"/>
  <c r="AJ556" i="1"/>
  <c r="AK556" i="1"/>
  <c r="K556" i="10" s="1"/>
  <c r="AL556" i="1"/>
  <c r="AO556" i="1"/>
  <c r="AP556" i="1"/>
  <c r="M556" i="10" s="1"/>
  <c r="AQ556" i="1"/>
  <c r="BR556" i="1"/>
  <c r="BS556" i="1"/>
  <c r="BT556" i="1"/>
  <c r="A557" i="1"/>
  <c r="C557" i="1"/>
  <c r="G557" i="1"/>
  <c r="M557" i="1" a="1"/>
  <c r="M557" i="1" s="1"/>
  <c r="K554" i="15" s="1"/>
  <c r="N557" i="1" a="1"/>
  <c r="N557" i="1" s="1"/>
  <c r="L554" i="15" s="1"/>
  <c r="R557" i="1"/>
  <c r="S557" i="1" a="1"/>
  <c r="S557" i="1" s="1"/>
  <c r="D554" i="15" s="1"/>
  <c r="T557" i="1" a="1"/>
  <c r="T557" i="1" s="1"/>
  <c r="E554" i="15" s="1"/>
  <c r="U557" i="1" a="1"/>
  <c r="U557" i="1" s="1"/>
  <c r="AI557" i="1"/>
  <c r="BB557" i="1" s="1"/>
  <c r="AJ557" i="1"/>
  <c r="AK557" i="1"/>
  <c r="K557" i="10" s="1"/>
  <c r="AL557" i="1"/>
  <c r="AO557" i="1"/>
  <c r="AP557" i="1"/>
  <c r="M557" i="10" s="1"/>
  <c r="AQ557" i="1"/>
  <c r="BR557" i="1"/>
  <c r="BS557" i="1"/>
  <c r="BT557" i="1"/>
  <c r="A558" i="1"/>
  <c r="C558" i="1"/>
  <c r="G558" i="1"/>
  <c r="M558" i="1" a="1"/>
  <c r="M558" i="1" s="1"/>
  <c r="K555" i="15" s="1"/>
  <c r="N558" i="1" a="1"/>
  <c r="N558" i="1" s="1"/>
  <c r="L555" i="15" s="1"/>
  <c r="R558" i="1"/>
  <c r="S558" i="1" a="1"/>
  <c r="S558" i="1" s="1"/>
  <c r="D555" i="15" s="1"/>
  <c r="T558" i="1" a="1"/>
  <c r="T558" i="1" s="1"/>
  <c r="E555" i="15" s="1"/>
  <c r="U558" i="1" a="1"/>
  <c r="U558" i="1" s="1"/>
  <c r="AI558" i="1"/>
  <c r="BB558" i="1" s="1"/>
  <c r="AJ558" i="1"/>
  <c r="AK558" i="1"/>
  <c r="K558" i="10" s="1"/>
  <c r="AL558" i="1"/>
  <c r="AO558" i="1"/>
  <c r="AP558" i="1"/>
  <c r="M558" i="10" s="1"/>
  <c r="AQ558" i="1"/>
  <c r="BR558" i="1"/>
  <c r="BS558" i="1"/>
  <c r="BT558" i="1"/>
  <c r="A559" i="1"/>
  <c r="C559" i="1"/>
  <c r="G559" i="1"/>
  <c r="M559" i="1" a="1"/>
  <c r="M559" i="1" s="1"/>
  <c r="K556" i="15" s="1"/>
  <c r="N559" i="1" a="1"/>
  <c r="N559" i="1" s="1"/>
  <c r="L556" i="15" s="1"/>
  <c r="R559" i="1"/>
  <c r="S559" i="1" a="1"/>
  <c r="S559" i="1" s="1"/>
  <c r="D556" i="15" s="1"/>
  <c r="T559" i="1" a="1"/>
  <c r="T559" i="1" s="1"/>
  <c r="E556" i="15" s="1"/>
  <c r="U559" i="1" a="1"/>
  <c r="U559" i="1" s="1"/>
  <c r="AI559" i="1"/>
  <c r="BB559" i="1" s="1"/>
  <c r="AJ559" i="1"/>
  <c r="AK559" i="1"/>
  <c r="K559" i="10" s="1"/>
  <c r="AL559" i="1"/>
  <c r="AO559" i="1"/>
  <c r="AP559" i="1"/>
  <c r="M559" i="10" s="1"/>
  <c r="AQ559" i="1"/>
  <c r="BR559" i="1"/>
  <c r="BS559" i="1"/>
  <c r="BT559" i="1"/>
  <c r="A560" i="1"/>
  <c r="C560" i="1"/>
  <c r="G560" i="1"/>
  <c r="M560" i="1" a="1"/>
  <c r="M560" i="1" s="1"/>
  <c r="K557" i="15" s="1"/>
  <c r="N560" i="1" a="1"/>
  <c r="N560" i="1" s="1"/>
  <c r="L557" i="15" s="1"/>
  <c r="R560" i="1"/>
  <c r="S560" i="1" a="1"/>
  <c r="S560" i="1" s="1"/>
  <c r="D557" i="15" s="1"/>
  <c r="T560" i="1" a="1"/>
  <c r="T560" i="1" s="1"/>
  <c r="E557" i="15" s="1"/>
  <c r="U560" i="1" a="1"/>
  <c r="U560" i="1" s="1"/>
  <c r="AI560" i="1"/>
  <c r="BB560" i="1" s="1"/>
  <c r="AJ560" i="1"/>
  <c r="AK560" i="1"/>
  <c r="K560" i="10" s="1"/>
  <c r="AL560" i="1"/>
  <c r="AN560" i="1"/>
  <c r="AO560" i="1"/>
  <c r="AP560" i="1"/>
  <c r="M560" i="10" s="1"/>
  <c r="AQ560" i="1"/>
  <c r="BR560" i="1"/>
  <c r="BS560" i="1"/>
  <c r="BT560" i="1"/>
  <c r="A561" i="1"/>
  <c r="C561" i="1"/>
  <c r="G561" i="1"/>
  <c r="M561" i="1" a="1"/>
  <c r="M561" i="1" s="1"/>
  <c r="K558" i="15" s="1"/>
  <c r="N561" i="1" a="1"/>
  <c r="N561" i="1" s="1"/>
  <c r="L558" i="15" s="1"/>
  <c r="R561" i="1"/>
  <c r="S561" i="1" a="1"/>
  <c r="S561" i="1" s="1"/>
  <c r="D558" i="15" s="1"/>
  <c r="T561" i="1" a="1"/>
  <c r="T561" i="1" s="1"/>
  <c r="E558" i="15" s="1"/>
  <c r="U561" i="1" a="1"/>
  <c r="U561" i="1" s="1"/>
  <c r="AI561" i="1"/>
  <c r="BB561" i="1" s="1"/>
  <c r="AJ561" i="1"/>
  <c r="AK561" i="1"/>
  <c r="K561" i="10" s="1"/>
  <c r="AL561" i="1"/>
  <c r="AO561" i="1"/>
  <c r="AP561" i="1"/>
  <c r="M561" i="10" s="1"/>
  <c r="AQ561" i="1"/>
  <c r="BR561" i="1"/>
  <c r="BS561" i="1"/>
  <c r="BT561" i="1"/>
  <c r="A562" i="1"/>
  <c r="C562" i="1"/>
  <c r="G562" i="1"/>
  <c r="M562" i="1" a="1"/>
  <c r="M562" i="1" s="1"/>
  <c r="K559" i="15" s="1"/>
  <c r="N562" i="1" a="1"/>
  <c r="N562" i="1" s="1"/>
  <c r="L559" i="15" s="1"/>
  <c r="R562" i="1"/>
  <c r="S562" i="1" a="1"/>
  <c r="S562" i="1" s="1"/>
  <c r="D559" i="15" s="1"/>
  <c r="T562" i="1" a="1"/>
  <c r="T562" i="1" s="1"/>
  <c r="E559" i="15" s="1"/>
  <c r="U562" i="1" a="1"/>
  <c r="U562" i="1" s="1"/>
  <c r="AI562" i="1"/>
  <c r="BB562" i="1" s="1"/>
  <c r="AJ562" i="1"/>
  <c r="AK562" i="1"/>
  <c r="K562" i="10" s="1"/>
  <c r="AL562" i="1"/>
  <c r="AO562" i="1"/>
  <c r="AP562" i="1"/>
  <c r="M562" i="10" s="1"/>
  <c r="AQ562" i="1"/>
  <c r="BR562" i="1"/>
  <c r="BS562" i="1"/>
  <c r="BT562" i="1"/>
  <c r="A563" i="1"/>
  <c r="C563" i="1"/>
  <c r="G563" i="1"/>
  <c r="M563" i="1" a="1"/>
  <c r="M563" i="1" s="1"/>
  <c r="K560" i="15" s="1"/>
  <c r="N563" i="1" a="1"/>
  <c r="N563" i="1" s="1"/>
  <c r="L560" i="15" s="1"/>
  <c r="R563" i="1"/>
  <c r="S563" i="1" a="1"/>
  <c r="S563" i="1" s="1"/>
  <c r="D560" i="15" s="1"/>
  <c r="T563" i="1" a="1"/>
  <c r="T563" i="1" s="1"/>
  <c r="E560" i="15" s="1"/>
  <c r="U563" i="1" a="1"/>
  <c r="U563" i="1" s="1"/>
  <c r="AI563" i="1"/>
  <c r="BB563" i="1" s="1"/>
  <c r="AJ563" i="1"/>
  <c r="AK563" i="1"/>
  <c r="K563" i="10" s="1"/>
  <c r="AL563" i="1"/>
  <c r="AN563" i="1"/>
  <c r="AO563" i="1"/>
  <c r="AP563" i="1"/>
  <c r="M563" i="10" s="1"/>
  <c r="AQ563" i="1"/>
  <c r="BR563" i="1"/>
  <c r="BS563" i="1"/>
  <c r="BT563" i="1"/>
  <c r="A564" i="1"/>
  <c r="C564" i="1"/>
  <c r="G564" i="1"/>
  <c r="M564" i="1" a="1"/>
  <c r="M564" i="1" s="1"/>
  <c r="K561" i="15" s="1"/>
  <c r="N564" i="1" a="1"/>
  <c r="N564" i="1" s="1"/>
  <c r="L561" i="15" s="1"/>
  <c r="R564" i="1"/>
  <c r="S564" i="1" a="1"/>
  <c r="S564" i="1" s="1"/>
  <c r="D561" i="15" s="1"/>
  <c r="T564" i="1" a="1"/>
  <c r="T564" i="1" s="1"/>
  <c r="E561" i="15" s="1"/>
  <c r="U564" i="1" a="1"/>
  <c r="U564" i="1" s="1"/>
  <c r="AI564" i="1"/>
  <c r="BB564" i="1" s="1"/>
  <c r="AJ564" i="1"/>
  <c r="AK564" i="1"/>
  <c r="K564" i="10" s="1"/>
  <c r="AL564" i="1"/>
  <c r="AO564" i="1"/>
  <c r="AP564" i="1"/>
  <c r="M564" i="10" s="1"/>
  <c r="AQ564" i="1"/>
  <c r="BR564" i="1"/>
  <c r="BS564" i="1"/>
  <c r="BT564" i="1"/>
  <c r="A565" i="1"/>
  <c r="C565" i="1"/>
  <c r="G565" i="1"/>
  <c r="M565" i="1" a="1"/>
  <c r="M565" i="1" s="1"/>
  <c r="K562" i="15" s="1"/>
  <c r="N565" i="1" a="1"/>
  <c r="N565" i="1" s="1"/>
  <c r="L562" i="15" s="1"/>
  <c r="R565" i="1"/>
  <c r="S565" i="1" a="1"/>
  <c r="S565" i="1" s="1"/>
  <c r="D562" i="15" s="1"/>
  <c r="T565" i="1" a="1"/>
  <c r="T565" i="1" s="1"/>
  <c r="E562" i="15" s="1"/>
  <c r="U565" i="1" a="1"/>
  <c r="U565" i="1" s="1"/>
  <c r="AI565" i="1"/>
  <c r="BB565" i="1" s="1"/>
  <c r="AJ565" i="1"/>
  <c r="AK565" i="1"/>
  <c r="K565" i="10" s="1"/>
  <c r="AL565" i="1"/>
  <c r="AO565" i="1"/>
  <c r="AP565" i="1"/>
  <c r="M565" i="10" s="1"/>
  <c r="AQ565" i="1"/>
  <c r="BR565" i="1"/>
  <c r="BS565" i="1"/>
  <c r="BT565" i="1"/>
  <c r="A566" i="1"/>
  <c r="C566" i="1"/>
  <c r="G566" i="1"/>
  <c r="M566" i="1" a="1"/>
  <c r="M566" i="1" s="1"/>
  <c r="K563" i="15" s="1"/>
  <c r="N566" i="1" a="1"/>
  <c r="N566" i="1" s="1"/>
  <c r="L563" i="15" s="1"/>
  <c r="R566" i="1"/>
  <c r="S566" i="1" a="1"/>
  <c r="S566" i="1" s="1"/>
  <c r="D563" i="15" s="1"/>
  <c r="T566" i="1" a="1"/>
  <c r="T566" i="1" s="1"/>
  <c r="E563" i="15" s="1"/>
  <c r="U566" i="1" a="1"/>
  <c r="U566" i="1" s="1"/>
  <c r="AI566" i="1"/>
  <c r="BB566" i="1" s="1"/>
  <c r="AJ566" i="1"/>
  <c r="AK566" i="1"/>
  <c r="K566" i="10" s="1"/>
  <c r="AL566" i="1"/>
  <c r="AO566" i="1"/>
  <c r="AP566" i="1"/>
  <c r="M566" i="10" s="1"/>
  <c r="AQ566" i="1"/>
  <c r="BR566" i="1"/>
  <c r="BS566" i="1"/>
  <c r="BT566" i="1"/>
  <c r="A567" i="1"/>
  <c r="C567" i="1"/>
  <c r="G567" i="1"/>
  <c r="M567" i="1" a="1"/>
  <c r="M567" i="1" s="1"/>
  <c r="K564" i="15" s="1"/>
  <c r="N567" i="1" a="1"/>
  <c r="N567" i="1" s="1"/>
  <c r="L564" i="15" s="1"/>
  <c r="R567" i="1"/>
  <c r="S567" i="1" a="1"/>
  <c r="S567" i="1" s="1"/>
  <c r="D564" i="15" s="1"/>
  <c r="T567" i="1" a="1"/>
  <c r="T567" i="1" s="1"/>
  <c r="E564" i="15" s="1"/>
  <c r="U567" i="1" a="1"/>
  <c r="U567" i="1" s="1"/>
  <c r="AI567" i="1"/>
  <c r="BB567" i="1" s="1"/>
  <c r="AJ567" i="1"/>
  <c r="AK567" i="1"/>
  <c r="K567" i="10" s="1"/>
  <c r="AL567" i="1"/>
  <c r="AO567" i="1"/>
  <c r="AP567" i="1"/>
  <c r="M567" i="10" s="1"/>
  <c r="AQ567" i="1"/>
  <c r="BR567" i="1"/>
  <c r="BS567" i="1"/>
  <c r="BT567" i="1"/>
  <c r="A568" i="1"/>
  <c r="C568" i="1"/>
  <c r="G568" i="1"/>
  <c r="M568" i="1" a="1"/>
  <c r="M568" i="1" s="1"/>
  <c r="K565" i="15" s="1"/>
  <c r="N568" i="1" a="1"/>
  <c r="N568" i="1" s="1"/>
  <c r="L565" i="15" s="1"/>
  <c r="R568" i="1"/>
  <c r="S568" i="1" a="1"/>
  <c r="S568" i="1" s="1"/>
  <c r="D565" i="15" s="1"/>
  <c r="T568" i="1" a="1"/>
  <c r="T568" i="1" s="1"/>
  <c r="E565" i="15" s="1"/>
  <c r="U568" i="1" a="1"/>
  <c r="U568" i="1" s="1"/>
  <c r="AI568" i="1"/>
  <c r="BB568" i="1" s="1"/>
  <c r="AJ568" i="1"/>
  <c r="AK568" i="1"/>
  <c r="K568" i="10" s="1"/>
  <c r="AL568" i="1"/>
  <c r="AO568" i="1"/>
  <c r="AP568" i="1"/>
  <c r="M568" i="10" s="1"/>
  <c r="AQ568" i="1"/>
  <c r="BR568" i="1"/>
  <c r="BS568" i="1"/>
  <c r="BT568" i="1"/>
  <c r="A569" i="1"/>
  <c r="C569" i="1"/>
  <c r="G569" i="1"/>
  <c r="M569" i="1" a="1"/>
  <c r="M569" i="1" s="1"/>
  <c r="K566" i="15" s="1"/>
  <c r="N569" i="1" a="1"/>
  <c r="N569" i="1" s="1"/>
  <c r="L566" i="15" s="1"/>
  <c r="R569" i="1"/>
  <c r="S569" i="1" a="1"/>
  <c r="S569" i="1" s="1"/>
  <c r="D566" i="15" s="1"/>
  <c r="T569" i="1" a="1"/>
  <c r="T569" i="1" s="1"/>
  <c r="E566" i="15" s="1"/>
  <c r="U569" i="1" a="1"/>
  <c r="U569" i="1" s="1"/>
  <c r="AI569" i="1"/>
  <c r="BB569" i="1" s="1"/>
  <c r="AJ569" i="1"/>
  <c r="AK569" i="1"/>
  <c r="K569" i="10" s="1"/>
  <c r="AL569" i="1"/>
  <c r="AO569" i="1"/>
  <c r="AP569" i="1"/>
  <c r="M569" i="10" s="1"/>
  <c r="AQ569" i="1"/>
  <c r="BR569" i="1"/>
  <c r="BS569" i="1"/>
  <c r="BT569" i="1"/>
  <c r="A570" i="1"/>
  <c r="C570" i="1"/>
  <c r="G570" i="1"/>
  <c r="M570" i="1" a="1"/>
  <c r="M570" i="1" s="1"/>
  <c r="K567" i="15" s="1"/>
  <c r="N570" i="1" a="1"/>
  <c r="N570" i="1" s="1"/>
  <c r="L567" i="15" s="1"/>
  <c r="R570" i="1"/>
  <c r="S570" i="1" a="1"/>
  <c r="S570" i="1" s="1"/>
  <c r="D567" i="15" s="1"/>
  <c r="T570" i="1" a="1"/>
  <c r="T570" i="1" s="1"/>
  <c r="E567" i="15" s="1"/>
  <c r="U570" i="1" a="1"/>
  <c r="U570" i="1" s="1"/>
  <c r="AI570" i="1"/>
  <c r="BB570" i="1" s="1"/>
  <c r="AJ570" i="1"/>
  <c r="AK570" i="1"/>
  <c r="K570" i="10" s="1"/>
  <c r="AL570" i="1"/>
  <c r="AO570" i="1"/>
  <c r="AP570" i="1"/>
  <c r="M570" i="10" s="1"/>
  <c r="AQ570" i="1"/>
  <c r="BR570" i="1"/>
  <c r="BS570" i="1"/>
  <c r="BT570" i="1"/>
  <c r="A571" i="1"/>
  <c r="C571" i="1"/>
  <c r="G571" i="1"/>
  <c r="M571" i="1" a="1"/>
  <c r="M571" i="1" s="1"/>
  <c r="K568" i="15" s="1"/>
  <c r="N571" i="1" a="1"/>
  <c r="N571" i="1" s="1"/>
  <c r="L568" i="15" s="1"/>
  <c r="R571" i="1"/>
  <c r="S571" i="1" a="1"/>
  <c r="S571" i="1" s="1"/>
  <c r="D568" i="15" s="1"/>
  <c r="T571" i="1" a="1"/>
  <c r="T571" i="1" s="1"/>
  <c r="E568" i="15" s="1"/>
  <c r="U571" i="1" a="1"/>
  <c r="U571" i="1" s="1"/>
  <c r="AI571" i="1"/>
  <c r="BB571" i="1" s="1"/>
  <c r="AJ571" i="1"/>
  <c r="AK571" i="1"/>
  <c r="K571" i="10" s="1"/>
  <c r="AL571" i="1"/>
  <c r="AO571" i="1"/>
  <c r="AP571" i="1"/>
  <c r="M571" i="10" s="1"/>
  <c r="AQ571" i="1"/>
  <c r="BR571" i="1"/>
  <c r="BS571" i="1"/>
  <c r="BT571" i="1"/>
  <c r="A572" i="1"/>
  <c r="C572" i="1"/>
  <c r="G572" i="1"/>
  <c r="M572" i="1" a="1"/>
  <c r="M572" i="1" s="1"/>
  <c r="K569" i="15" s="1"/>
  <c r="N572" i="1" a="1"/>
  <c r="N572" i="1" s="1"/>
  <c r="L569" i="15" s="1"/>
  <c r="R572" i="1"/>
  <c r="S572" i="1" a="1"/>
  <c r="S572" i="1" s="1"/>
  <c r="D569" i="15" s="1"/>
  <c r="T572" i="1" a="1"/>
  <c r="T572" i="1" s="1"/>
  <c r="E569" i="15" s="1"/>
  <c r="U572" i="1" a="1"/>
  <c r="U572" i="1" s="1"/>
  <c r="AI572" i="1"/>
  <c r="BB572" i="1" s="1"/>
  <c r="AJ572" i="1"/>
  <c r="AK572" i="1"/>
  <c r="K572" i="10" s="1"/>
  <c r="AL572" i="1"/>
  <c r="AO572" i="1"/>
  <c r="AP572" i="1"/>
  <c r="M572" i="10" s="1"/>
  <c r="AQ572" i="1"/>
  <c r="BR572" i="1"/>
  <c r="BS572" i="1"/>
  <c r="BT572" i="1"/>
  <c r="A573" i="1"/>
  <c r="C573" i="1"/>
  <c r="G573" i="1"/>
  <c r="M573" i="1" a="1"/>
  <c r="M573" i="1" s="1"/>
  <c r="K570" i="15" s="1"/>
  <c r="N573" i="1" a="1"/>
  <c r="N573" i="1" s="1"/>
  <c r="L570" i="15" s="1"/>
  <c r="R573" i="1"/>
  <c r="S573" i="1" a="1"/>
  <c r="S573" i="1" s="1"/>
  <c r="D570" i="15" s="1"/>
  <c r="T573" i="1" a="1"/>
  <c r="T573" i="1" s="1"/>
  <c r="E570" i="15" s="1"/>
  <c r="U573" i="1" a="1"/>
  <c r="U573" i="1" s="1"/>
  <c r="AI573" i="1"/>
  <c r="BB573" i="1" s="1"/>
  <c r="AJ573" i="1"/>
  <c r="AK573" i="1"/>
  <c r="K573" i="10" s="1"/>
  <c r="AL573" i="1"/>
  <c r="AO573" i="1"/>
  <c r="AP573" i="1"/>
  <c r="M573" i="10" s="1"/>
  <c r="AQ573" i="1"/>
  <c r="BR573" i="1"/>
  <c r="BS573" i="1"/>
  <c r="BT573" i="1"/>
  <c r="A574" i="1"/>
  <c r="C574" i="1"/>
  <c r="G574" i="1"/>
  <c r="M574" i="1" a="1"/>
  <c r="M574" i="1" s="1"/>
  <c r="K571" i="15" s="1"/>
  <c r="N574" i="1" a="1"/>
  <c r="N574" i="1" s="1"/>
  <c r="L571" i="15" s="1"/>
  <c r="R574" i="1"/>
  <c r="S574" i="1" a="1"/>
  <c r="S574" i="1" s="1"/>
  <c r="D571" i="15" s="1"/>
  <c r="T574" i="1" a="1"/>
  <c r="T574" i="1" s="1"/>
  <c r="E571" i="15" s="1"/>
  <c r="U574" i="1" a="1"/>
  <c r="U574" i="1" s="1"/>
  <c r="AI574" i="1"/>
  <c r="BB574" i="1" s="1"/>
  <c r="AJ574" i="1"/>
  <c r="AK574" i="1"/>
  <c r="K574" i="10" s="1"/>
  <c r="AL574" i="1"/>
  <c r="AO574" i="1"/>
  <c r="AP574" i="1"/>
  <c r="M574" i="10" s="1"/>
  <c r="AQ574" i="1"/>
  <c r="BR574" i="1"/>
  <c r="BS574" i="1"/>
  <c r="BT574" i="1"/>
  <c r="A575" i="1"/>
  <c r="C575" i="1"/>
  <c r="G575" i="1"/>
  <c r="M575" i="1" a="1"/>
  <c r="M575" i="1" s="1"/>
  <c r="K572" i="15" s="1"/>
  <c r="N575" i="1" a="1"/>
  <c r="N575" i="1" s="1"/>
  <c r="L572" i="15" s="1"/>
  <c r="R575" i="1"/>
  <c r="S575" i="1" a="1"/>
  <c r="S575" i="1" s="1"/>
  <c r="D572" i="15" s="1"/>
  <c r="T575" i="1" a="1"/>
  <c r="T575" i="1" s="1"/>
  <c r="E572" i="15" s="1"/>
  <c r="U575" i="1" a="1"/>
  <c r="U575" i="1" s="1"/>
  <c r="AI575" i="1"/>
  <c r="BB575" i="1" s="1"/>
  <c r="AJ575" i="1"/>
  <c r="AK575" i="1"/>
  <c r="K575" i="10" s="1"/>
  <c r="AL575" i="1"/>
  <c r="AO575" i="1"/>
  <c r="AP575" i="1"/>
  <c r="M575" i="10" s="1"/>
  <c r="AQ575" i="1"/>
  <c r="BR575" i="1"/>
  <c r="BS575" i="1"/>
  <c r="BT575" i="1"/>
  <c r="A576" i="1"/>
  <c r="C576" i="1"/>
  <c r="G576" i="1"/>
  <c r="M576" i="1" a="1"/>
  <c r="M576" i="1" s="1"/>
  <c r="K573" i="15" s="1"/>
  <c r="N576" i="1" a="1"/>
  <c r="N576" i="1" s="1"/>
  <c r="L573" i="15" s="1"/>
  <c r="R576" i="1"/>
  <c r="S576" i="1" a="1"/>
  <c r="S576" i="1" s="1"/>
  <c r="D573" i="15" s="1"/>
  <c r="T576" i="1" a="1"/>
  <c r="T576" i="1" s="1"/>
  <c r="E573" i="15" s="1"/>
  <c r="U576" i="1" a="1"/>
  <c r="U576" i="1" s="1"/>
  <c r="AI576" i="1"/>
  <c r="BB576" i="1" s="1"/>
  <c r="AJ576" i="1"/>
  <c r="AK576" i="1"/>
  <c r="K576" i="10" s="1"/>
  <c r="AL576" i="1"/>
  <c r="AO576" i="1"/>
  <c r="AP576" i="1"/>
  <c r="M576" i="10" s="1"/>
  <c r="AQ576" i="1"/>
  <c r="BR576" i="1"/>
  <c r="BS576" i="1"/>
  <c r="BT576" i="1"/>
  <c r="A577" i="1"/>
  <c r="C577" i="1"/>
  <c r="G577" i="1"/>
  <c r="M577" i="1" a="1"/>
  <c r="M577" i="1" s="1"/>
  <c r="K574" i="15" s="1"/>
  <c r="N577" i="1" a="1"/>
  <c r="N577" i="1" s="1"/>
  <c r="L574" i="15" s="1"/>
  <c r="R577" i="1"/>
  <c r="S577" i="1" a="1"/>
  <c r="S577" i="1" s="1"/>
  <c r="D574" i="15" s="1"/>
  <c r="T577" i="1" a="1"/>
  <c r="T577" i="1" s="1"/>
  <c r="E574" i="15" s="1"/>
  <c r="U577" i="1" a="1"/>
  <c r="U577" i="1" s="1"/>
  <c r="AI577" i="1"/>
  <c r="BB577" i="1" s="1"/>
  <c r="AJ577" i="1"/>
  <c r="AK577" i="1"/>
  <c r="K577" i="10" s="1"/>
  <c r="AL577" i="1"/>
  <c r="AO577" i="1"/>
  <c r="AP577" i="1"/>
  <c r="M577" i="10" s="1"/>
  <c r="AQ577" i="1"/>
  <c r="BR577" i="1"/>
  <c r="BS577" i="1"/>
  <c r="BT577" i="1"/>
  <c r="A578" i="1"/>
  <c r="C578" i="1"/>
  <c r="G578" i="1"/>
  <c r="M578" i="1" a="1"/>
  <c r="M578" i="1" s="1"/>
  <c r="K575" i="15" s="1"/>
  <c r="N578" i="1" a="1"/>
  <c r="N578" i="1" s="1"/>
  <c r="L575" i="15" s="1"/>
  <c r="R578" i="1"/>
  <c r="S578" i="1" a="1"/>
  <c r="S578" i="1" s="1"/>
  <c r="D575" i="15" s="1"/>
  <c r="T578" i="1" a="1"/>
  <c r="T578" i="1" s="1"/>
  <c r="E575" i="15" s="1"/>
  <c r="U578" i="1" a="1"/>
  <c r="U578" i="1" s="1"/>
  <c r="AI578" i="1"/>
  <c r="BB578" i="1" s="1"/>
  <c r="AJ578" i="1"/>
  <c r="AK578" i="1"/>
  <c r="K578" i="10" s="1"/>
  <c r="AL578" i="1"/>
  <c r="AO578" i="1"/>
  <c r="AP578" i="1"/>
  <c r="M578" i="10" s="1"/>
  <c r="AQ578" i="1"/>
  <c r="BR578" i="1"/>
  <c r="BS578" i="1"/>
  <c r="BT578" i="1"/>
  <c r="A579" i="1"/>
  <c r="C579" i="1"/>
  <c r="G579" i="1"/>
  <c r="M579" i="1" a="1"/>
  <c r="M579" i="1" s="1"/>
  <c r="K576" i="15" s="1"/>
  <c r="N579" i="1" a="1"/>
  <c r="N579" i="1" s="1"/>
  <c r="L576" i="15" s="1"/>
  <c r="R579" i="1"/>
  <c r="S579" i="1" a="1"/>
  <c r="S579" i="1" s="1"/>
  <c r="D576" i="15" s="1"/>
  <c r="T579" i="1" a="1"/>
  <c r="T579" i="1" s="1"/>
  <c r="E576" i="15" s="1"/>
  <c r="U579" i="1" a="1"/>
  <c r="U579" i="1" s="1"/>
  <c r="AI579" i="1"/>
  <c r="BB579" i="1" s="1"/>
  <c r="AJ579" i="1"/>
  <c r="AK579" i="1"/>
  <c r="K579" i="10" s="1"/>
  <c r="AL579" i="1"/>
  <c r="AO579" i="1"/>
  <c r="AP579" i="1"/>
  <c r="M579" i="10" s="1"/>
  <c r="AQ579" i="1"/>
  <c r="BR579" i="1"/>
  <c r="BS579" i="1"/>
  <c r="BT579" i="1"/>
  <c r="A580" i="1"/>
  <c r="C580" i="1"/>
  <c r="G580" i="1"/>
  <c r="M580" i="1" a="1"/>
  <c r="M580" i="1" s="1"/>
  <c r="K577" i="15" s="1"/>
  <c r="N580" i="1" a="1"/>
  <c r="N580" i="1" s="1"/>
  <c r="L577" i="15" s="1"/>
  <c r="R580" i="1"/>
  <c r="S580" i="1" a="1"/>
  <c r="S580" i="1" s="1"/>
  <c r="D577" i="15" s="1"/>
  <c r="T580" i="1" a="1"/>
  <c r="T580" i="1" s="1"/>
  <c r="E577" i="15" s="1"/>
  <c r="U580" i="1" a="1"/>
  <c r="U580" i="1" s="1"/>
  <c r="AI580" i="1"/>
  <c r="BB580" i="1" s="1"/>
  <c r="AJ580" i="1"/>
  <c r="AK580" i="1"/>
  <c r="K580" i="10" s="1"/>
  <c r="AL580" i="1"/>
  <c r="AO580" i="1"/>
  <c r="AP580" i="1"/>
  <c r="M580" i="10" s="1"/>
  <c r="AQ580" i="1"/>
  <c r="BR580" i="1"/>
  <c r="BS580" i="1"/>
  <c r="BT580" i="1"/>
  <c r="A581" i="1"/>
  <c r="C581" i="1"/>
  <c r="G581" i="1"/>
  <c r="M581" i="1" a="1"/>
  <c r="M581" i="1" s="1"/>
  <c r="K578" i="15" s="1"/>
  <c r="N581" i="1" a="1"/>
  <c r="N581" i="1" s="1"/>
  <c r="L578" i="15" s="1"/>
  <c r="R581" i="1"/>
  <c r="S581" i="1" a="1"/>
  <c r="S581" i="1" s="1"/>
  <c r="D578" i="15" s="1"/>
  <c r="T581" i="1" a="1"/>
  <c r="T581" i="1" s="1"/>
  <c r="E578" i="15" s="1"/>
  <c r="U581" i="1" a="1"/>
  <c r="U581" i="1" s="1"/>
  <c r="AI581" i="1"/>
  <c r="BB581" i="1" s="1"/>
  <c r="AJ581" i="1"/>
  <c r="AK581" i="1"/>
  <c r="K581" i="10" s="1"/>
  <c r="AL581" i="1"/>
  <c r="AO581" i="1"/>
  <c r="AP581" i="1"/>
  <c r="M581" i="10" s="1"/>
  <c r="AQ581" i="1"/>
  <c r="BR581" i="1"/>
  <c r="BS581" i="1"/>
  <c r="BT581" i="1"/>
  <c r="A582" i="1"/>
  <c r="C582" i="1"/>
  <c r="G582" i="1"/>
  <c r="M582" i="1" a="1"/>
  <c r="M582" i="1" s="1"/>
  <c r="K579" i="15" s="1"/>
  <c r="N582" i="1" a="1"/>
  <c r="N582" i="1" s="1"/>
  <c r="L579" i="15" s="1"/>
  <c r="R582" i="1"/>
  <c r="S582" i="1" a="1"/>
  <c r="S582" i="1" s="1"/>
  <c r="D579" i="15" s="1"/>
  <c r="T582" i="1" a="1"/>
  <c r="T582" i="1" s="1"/>
  <c r="E579" i="15" s="1"/>
  <c r="U582" i="1" a="1"/>
  <c r="U582" i="1" s="1"/>
  <c r="AI582" i="1"/>
  <c r="BB582" i="1" s="1"/>
  <c r="AJ582" i="1"/>
  <c r="AK582" i="1"/>
  <c r="K582" i="10" s="1"/>
  <c r="AL582" i="1"/>
  <c r="AO582" i="1"/>
  <c r="AP582" i="1"/>
  <c r="M582" i="10" s="1"/>
  <c r="AQ582" i="1"/>
  <c r="BR582" i="1"/>
  <c r="BS582" i="1"/>
  <c r="BT582" i="1"/>
  <c r="A583" i="1"/>
  <c r="C583" i="1"/>
  <c r="G583" i="1"/>
  <c r="M583" i="1" a="1"/>
  <c r="M583" i="1" s="1"/>
  <c r="K580" i="15" s="1"/>
  <c r="N583" i="1" a="1"/>
  <c r="N583" i="1" s="1"/>
  <c r="L580" i="15" s="1"/>
  <c r="R583" i="1"/>
  <c r="S583" i="1" a="1"/>
  <c r="S583" i="1" s="1"/>
  <c r="D580" i="15" s="1"/>
  <c r="T583" i="1" a="1"/>
  <c r="T583" i="1" s="1"/>
  <c r="E580" i="15" s="1"/>
  <c r="U583" i="1" a="1"/>
  <c r="U583" i="1" s="1"/>
  <c r="AI583" i="1"/>
  <c r="BB583" i="1" s="1"/>
  <c r="AJ583" i="1"/>
  <c r="AK583" i="1"/>
  <c r="K583" i="10" s="1"/>
  <c r="AL583" i="1"/>
  <c r="AO583" i="1"/>
  <c r="AP583" i="1"/>
  <c r="AQ583" i="1"/>
  <c r="BR583" i="1"/>
  <c r="BS583" i="1"/>
  <c r="BT583" i="1"/>
  <c r="A584" i="1"/>
  <c r="C584" i="1"/>
  <c r="G584" i="1"/>
  <c r="M584" i="1" a="1"/>
  <c r="M584" i="1" s="1"/>
  <c r="K581" i="15" s="1"/>
  <c r="N584" i="1" a="1"/>
  <c r="N584" i="1" s="1"/>
  <c r="L581" i="15" s="1"/>
  <c r="R584" i="1"/>
  <c r="S584" i="1" a="1"/>
  <c r="S584" i="1" s="1"/>
  <c r="D581" i="15" s="1"/>
  <c r="T584" i="1" a="1"/>
  <c r="T584" i="1" s="1"/>
  <c r="E581" i="15" s="1"/>
  <c r="U584" i="1" a="1"/>
  <c r="U584" i="1" s="1"/>
  <c r="AI584" i="1"/>
  <c r="BB584" i="1" s="1"/>
  <c r="AJ584" i="1"/>
  <c r="AK584" i="1"/>
  <c r="K584" i="10" s="1"/>
  <c r="AL584" i="1"/>
  <c r="AO584" i="1"/>
  <c r="AP584" i="1"/>
  <c r="M584" i="10" s="1"/>
  <c r="AQ584" i="1"/>
  <c r="BR584" i="1"/>
  <c r="BS584" i="1"/>
  <c r="BT584" i="1"/>
  <c r="A585" i="1"/>
  <c r="C585" i="1"/>
  <c r="G585" i="1"/>
  <c r="M585" i="1" a="1"/>
  <c r="M585" i="1" s="1"/>
  <c r="K582" i="15" s="1"/>
  <c r="N585" i="1" a="1"/>
  <c r="N585" i="1" s="1"/>
  <c r="L582" i="15" s="1"/>
  <c r="R585" i="1"/>
  <c r="S585" i="1" a="1"/>
  <c r="S585" i="1" s="1"/>
  <c r="D582" i="15" s="1"/>
  <c r="T585" i="1" a="1"/>
  <c r="T585" i="1" s="1"/>
  <c r="E582" i="15" s="1"/>
  <c r="U585" i="1" a="1"/>
  <c r="U585" i="1" s="1"/>
  <c r="AI585" i="1"/>
  <c r="BB585" i="1" s="1"/>
  <c r="AJ585" i="1"/>
  <c r="AK585" i="1"/>
  <c r="K585" i="10" s="1"/>
  <c r="AL585" i="1"/>
  <c r="AO585" i="1"/>
  <c r="AP585" i="1"/>
  <c r="M585" i="10" s="1"/>
  <c r="AQ585" i="1"/>
  <c r="BR585" i="1"/>
  <c r="BS585" i="1"/>
  <c r="BT585" i="1"/>
  <c r="A586" i="1"/>
  <c r="C586" i="1"/>
  <c r="G586" i="1"/>
  <c r="M586" i="1" a="1"/>
  <c r="M586" i="1" s="1"/>
  <c r="K583" i="15" s="1"/>
  <c r="N586" i="1" a="1"/>
  <c r="N586" i="1" s="1"/>
  <c r="L583" i="15" s="1"/>
  <c r="R586" i="1"/>
  <c r="S586" i="1" a="1"/>
  <c r="S586" i="1" s="1"/>
  <c r="D583" i="15" s="1"/>
  <c r="T586" i="1" a="1"/>
  <c r="T586" i="1" s="1"/>
  <c r="E583" i="15" s="1"/>
  <c r="U586" i="1" a="1"/>
  <c r="U586" i="1" s="1"/>
  <c r="AI586" i="1"/>
  <c r="BB586" i="1" s="1"/>
  <c r="AJ586" i="1"/>
  <c r="AK586" i="1"/>
  <c r="K586" i="10" s="1"/>
  <c r="AL586" i="1"/>
  <c r="AO586" i="1"/>
  <c r="AP586" i="1"/>
  <c r="M586" i="10" s="1"/>
  <c r="AQ586" i="1"/>
  <c r="BR586" i="1"/>
  <c r="BS586" i="1"/>
  <c r="BT586" i="1"/>
  <c r="A587" i="1"/>
  <c r="C587" i="1"/>
  <c r="G587" i="1"/>
  <c r="M587" i="1" a="1"/>
  <c r="M587" i="1" s="1"/>
  <c r="K584" i="15" s="1"/>
  <c r="N587" i="1" a="1"/>
  <c r="N587" i="1" s="1"/>
  <c r="L584" i="15" s="1"/>
  <c r="R587" i="1"/>
  <c r="S587" i="1" a="1"/>
  <c r="S587" i="1" s="1"/>
  <c r="D584" i="15" s="1"/>
  <c r="T587" i="1" a="1"/>
  <c r="T587" i="1" s="1"/>
  <c r="E584" i="15" s="1"/>
  <c r="U587" i="1" a="1"/>
  <c r="U587" i="1" s="1"/>
  <c r="AI587" i="1"/>
  <c r="BB587" i="1" s="1"/>
  <c r="AJ587" i="1"/>
  <c r="AK587" i="1"/>
  <c r="K587" i="10" s="1"/>
  <c r="AL587" i="1"/>
  <c r="AO587" i="1"/>
  <c r="AP587" i="1"/>
  <c r="M587" i="10" s="1"/>
  <c r="AQ587" i="1"/>
  <c r="BR587" i="1"/>
  <c r="BS587" i="1"/>
  <c r="BT587" i="1"/>
  <c r="A588" i="1"/>
  <c r="C588" i="1"/>
  <c r="G588" i="1"/>
  <c r="M588" i="1" a="1"/>
  <c r="M588" i="1" s="1"/>
  <c r="K585" i="15" s="1"/>
  <c r="N588" i="1" a="1"/>
  <c r="N588" i="1" s="1"/>
  <c r="L585" i="15" s="1"/>
  <c r="R588" i="1"/>
  <c r="S588" i="1" a="1"/>
  <c r="S588" i="1" s="1"/>
  <c r="D585" i="15" s="1"/>
  <c r="T588" i="1" a="1"/>
  <c r="T588" i="1" s="1"/>
  <c r="E585" i="15" s="1"/>
  <c r="U588" i="1" a="1"/>
  <c r="U588" i="1" s="1"/>
  <c r="AI588" i="1"/>
  <c r="BB588" i="1" s="1"/>
  <c r="AJ588" i="1"/>
  <c r="AK588" i="1"/>
  <c r="K588" i="10" s="1"/>
  <c r="AL588" i="1"/>
  <c r="AO588" i="1"/>
  <c r="AP588" i="1"/>
  <c r="M588" i="10" s="1"/>
  <c r="AQ588" i="1"/>
  <c r="BR588" i="1"/>
  <c r="BS588" i="1"/>
  <c r="BT588" i="1"/>
  <c r="A589" i="1"/>
  <c r="C589" i="1"/>
  <c r="G589" i="1"/>
  <c r="M589" i="1" a="1"/>
  <c r="M589" i="1" s="1"/>
  <c r="K586" i="15" s="1"/>
  <c r="N589" i="1" a="1"/>
  <c r="N589" i="1" s="1"/>
  <c r="L586" i="15" s="1"/>
  <c r="R589" i="1"/>
  <c r="S589" i="1" a="1"/>
  <c r="S589" i="1" s="1"/>
  <c r="D586" i="15" s="1"/>
  <c r="T589" i="1" a="1"/>
  <c r="T589" i="1" s="1"/>
  <c r="E586" i="15" s="1"/>
  <c r="U589" i="1" a="1"/>
  <c r="U589" i="1" s="1"/>
  <c r="AI589" i="1"/>
  <c r="BB589" i="1" s="1"/>
  <c r="AJ589" i="1"/>
  <c r="AK589" i="1"/>
  <c r="K589" i="10" s="1"/>
  <c r="AL589" i="1"/>
  <c r="AO589" i="1"/>
  <c r="AP589" i="1"/>
  <c r="M589" i="10" s="1"/>
  <c r="AQ589" i="1"/>
  <c r="BR589" i="1"/>
  <c r="BS589" i="1"/>
  <c r="BT589" i="1"/>
  <c r="A590" i="1"/>
  <c r="C590" i="1"/>
  <c r="G590" i="1"/>
  <c r="M590" i="1" a="1"/>
  <c r="M590" i="1" s="1"/>
  <c r="K587" i="15" s="1"/>
  <c r="N590" i="1" a="1"/>
  <c r="N590" i="1" s="1"/>
  <c r="L587" i="15" s="1"/>
  <c r="R590" i="1"/>
  <c r="S590" i="1" a="1"/>
  <c r="S590" i="1" s="1"/>
  <c r="D587" i="15" s="1"/>
  <c r="T590" i="1" a="1"/>
  <c r="T590" i="1" s="1"/>
  <c r="E587" i="15" s="1"/>
  <c r="U590" i="1" a="1"/>
  <c r="U590" i="1" s="1"/>
  <c r="AI590" i="1"/>
  <c r="BB590" i="1" s="1"/>
  <c r="AJ590" i="1"/>
  <c r="AK590" i="1"/>
  <c r="K590" i="10" s="1"/>
  <c r="AL590" i="1"/>
  <c r="AO590" i="1"/>
  <c r="AP590" i="1"/>
  <c r="M590" i="10" s="1"/>
  <c r="AQ590" i="1"/>
  <c r="BR590" i="1"/>
  <c r="BS590" i="1"/>
  <c r="BT590" i="1"/>
  <c r="A591" i="1"/>
  <c r="C591" i="1"/>
  <c r="G591" i="1"/>
  <c r="M591" i="1" a="1"/>
  <c r="M591" i="1" s="1"/>
  <c r="K588" i="15" s="1"/>
  <c r="N591" i="1" a="1"/>
  <c r="N591" i="1" s="1"/>
  <c r="L588" i="15" s="1"/>
  <c r="R591" i="1"/>
  <c r="S591" i="1" a="1"/>
  <c r="S591" i="1" s="1"/>
  <c r="D588" i="15" s="1"/>
  <c r="T591" i="1" a="1"/>
  <c r="T591" i="1" s="1"/>
  <c r="E588" i="15" s="1"/>
  <c r="U591" i="1" a="1"/>
  <c r="U591" i="1" s="1"/>
  <c r="AI591" i="1"/>
  <c r="BB591" i="1" s="1"/>
  <c r="AJ591" i="1"/>
  <c r="AK591" i="1"/>
  <c r="K591" i="10" s="1"/>
  <c r="AL591" i="1"/>
  <c r="AO591" i="1"/>
  <c r="AP591" i="1"/>
  <c r="M591" i="10" s="1"/>
  <c r="AQ591" i="1"/>
  <c r="BR591" i="1"/>
  <c r="BS591" i="1"/>
  <c r="BT591" i="1"/>
  <c r="A592" i="1"/>
  <c r="C592" i="1"/>
  <c r="G592" i="1"/>
  <c r="M592" i="1" a="1"/>
  <c r="M592" i="1" s="1"/>
  <c r="K589" i="15" s="1"/>
  <c r="N592" i="1" a="1"/>
  <c r="N592" i="1" s="1"/>
  <c r="L589" i="15" s="1"/>
  <c r="R592" i="1"/>
  <c r="S592" i="1" a="1"/>
  <c r="S592" i="1" s="1"/>
  <c r="D589" i="15" s="1"/>
  <c r="T592" i="1" a="1"/>
  <c r="T592" i="1" s="1"/>
  <c r="E589" i="15" s="1"/>
  <c r="U592" i="1" a="1"/>
  <c r="U592" i="1" s="1"/>
  <c r="AI592" i="1"/>
  <c r="BB592" i="1" s="1"/>
  <c r="AJ592" i="1"/>
  <c r="AK592" i="1"/>
  <c r="K592" i="10" s="1"/>
  <c r="AL592" i="1"/>
  <c r="AO592" i="1"/>
  <c r="AP592" i="1"/>
  <c r="M592" i="10" s="1"/>
  <c r="AQ592" i="1"/>
  <c r="BR592" i="1"/>
  <c r="BS592" i="1"/>
  <c r="BT592" i="1"/>
  <c r="A593" i="1"/>
  <c r="C593" i="1"/>
  <c r="G593" i="1"/>
  <c r="M593" i="1" a="1"/>
  <c r="M593" i="1" s="1"/>
  <c r="K590" i="15" s="1"/>
  <c r="N593" i="1" a="1"/>
  <c r="N593" i="1" s="1"/>
  <c r="L590" i="15" s="1"/>
  <c r="R593" i="1"/>
  <c r="S593" i="1" a="1"/>
  <c r="S593" i="1" s="1"/>
  <c r="D590" i="15" s="1"/>
  <c r="T593" i="1" a="1"/>
  <c r="T593" i="1" s="1"/>
  <c r="E590" i="15" s="1"/>
  <c r="U593" i="1" a="1"/>
  <c r="U593" i="1" s="1"/>
  <c r="AI593" i="1"/>
  <c r="BB593" i="1" s="1"/>
  <c r="AJ593" i="1"/>
  <c r="AK593" i="1"/>
  <c r="K593" i="10" s="1"/>
  <c r="AL593" i="1"/>
  <c r="AN593" i="1"/>
  <c r="AO593" i="1"/>
  <c r="AP593" i="1"/>
  <c r="M593" i="10" s="1"/>
  <c r="AQ593" i="1"/>
  <c r="BR593" i="1"/>
  <c r="BS593" i="1"/>
  <c r="BT593" i="1"/>
  <c r="A594" i="1"/>
  <c r="C594" i="1"/>
  <c r="G594" i="1"/>
  <c r="M594" i="1" a="1"/>
  <c r="M594" i="1" s="1"/>
  <c r="K591" i="15" s="1"/>
  <c r="N594" i="1" a="1"/>
  <c r="N594" i="1" s="1"/>
  <c r="L591" i="15" s="1"/>
  <c r="R594" i="1"/>
  <c r="S594" i="1" a="1"/>
  <c r="S594" i="1" s="1"/>
  <c r="D591" i="15" s="1"/>
  <c r="T594" i="1" a="1"/>
  <c r="T594" i="1" s="1"/>
  <c r="E591" i="15" s="1"/>
  <c r="U594" i="1" a="1"/>
  <c r="U594" i="1" s="1"/>
  <c r="AI594" i="1"/>
  <c r="BB594" i="1" s="1"/>
  <c r="AJ594" i="1"/>
  <c r="AK594" i="1"/>
  <c r="K594" i="10" s="1"/>
  <c r="AL594" i="1"/>
  <c r="AO594" i="1"/>
  <c r="AP594" i="1"/>
  <c r="M594" i="10" s="1"/>
  <c r="AQ594" i="1"/>
  <c r="BR594" i="1"/>
  <c r="BS594" i="1"/>
  <c r="BT594" i="1"/>
  <c r="A595" i="1"/>
  <c r="C595" i="1"/>
  <c r="G595" i="1"/>
  <c r="M595" i="1" a="1"/>
  <c r="M595" i="1" s="1"/>
  <c r="K592" i="15" s="1"/>
  <c r="N595" i="1" a="1"/>
  <c r="N595" i="1" s="1"/>
  <c r="L592" i="15" s="1"/>
  <c r="R595" i="1"/>
  <c r="S595" i="1" a="1"/>
  <c r="S595" i="1" s="1"/>
  <c r="D592" i="15" s="1"/>
  <c r="T595" i="1" a="1"/>
  <c r="T595" i="1" s="1"/>
  <c r="E592" i="15" s="1"/>
  <c r="U595" i="1" a="1"/>
  <c r="U595" i="1" s="1"/>
  <c r="AI595" i="1"/>
  <c r="BB595" i="1" s="1"/>
  <c r="AJ595" i="1"/>
  <c r="AK595" i="1"/>
  <c r="K595" i="10" s="1"/>
  <c r="AL595" i="1"/>
  <c r="AO595" i="1"/>
  <c r="AP595" i="1"/>
  <c r="M595" i="10" s="1"/>
  <c r="AQ595" i="1"/>
  <c r="BR595" i="1"/>
  <c r="BS595" i="1"/>
  <c r="BT595" i="1"/>
  <c r="A596" i="1"/>
  <c r="C596" i="1"/>
  <c r="G596" i="1"/>
  <c r="M596" i="1" a="1"/>
  <c r="M596" i="1" s="1"/>
  <c r="K593" i="15" s="1"/>
  <c r="N596" i="1" a="1"/>
  <c r="N596" i="1" s="1"/>
  <c r="L593" i="15" s="1"/>
  <c r="R596" i="1"/>
  <c r="S596" i="1" a="1"/>
  <c r="S596" i="1" s="1"/>
  <c r="D593" i="15" s="1"/>
  <c r="T596" i="1" a="1"/>
  <c r="T596" i="1" s="1"/>
  <c r="E593" i="15" s="1"/>
  <c r="U596" i="1" a="1"/>
  <c r="U596" i="1" s="1"/>
  <c r="AI596" i="1"/>
  <c r="BB596" i="1" s="1"/>
  <c r="AJ596" i="1"/>
  <c r="AK596" i="1"/>
  <c r="K596" i="10" s="1"/>
  <c r="AL596" i="1"/>
  <c r="AO596" i="1"/>
  <c r="AP596" i="1"/>
  <c r="M596" i="10" s="1"/>
  <c r="AQ596" i="1"/>
  <c r="BR596" i="1"/>
  <c r="BS596" i="1"/>
  <c r="BT596" i="1"/>
  <c r="A597" i="1"/>
  <c r="C597" i="1"/>
  <c r="G597" i="1"/>
  <c r="M597" i="1" a="1"/>
  <c r="M597" i="1" s="1"/>
  <c r="K594" i="15" s="1"/>
  <c r="N597" i="1" a="1"/>
  <c r="N597" i="1" s="1"/>
  <c r="L594" i="15" s="1"/>
  <c r="R597" i="1"/>
  <c r="S597" i="1" a="1"/>
  <c r="S597" i="1" s="1"/>
  <c r="D594" i="15" s="1"/>
  <c r="T597" i="1" a="1"/>
  <c r="T597" i="1" s="1"/>
  <c r="E594" i="15" s="1"/>
  <c r="U597" i="1" a="1"/>
  <c r="U597" i="1" s="1"/>
  <c r="AI597" i="1"/>
  <c r="BB597" i="1" s="1"/>
  <c r="AJ597" i="1"/>
  <c r="AK597" i="1"/>
  <c r="K597" i="10" s="1"/>
  <c r="AL597" i="1"/>
  <c r="AO597" i="1"/>
  <c r="AP597" i="1"/>
  <c r="M597" i="10" s="1"/>
  <c r="AQ597" i="1"/>
  <c r="BR597" i="1"/>
  <c r="BS597" i="1"/>
  <c r="BT597" i="1"/>
  <c r="A598" i="1"/>
  <c r="C598" i="1"/>
  <c r="G598" i="1"/>
  <c r="M598" i="1" a="1"/>
  <c r="M598" i="1" s="1"/>
  <c r="K595" i="15" s="1"/>
  <c r="N598" i="1" a="1"/>
  <c r="N598" i="1" s="1"/>
  <c r="L595" i="15" s="1"/>
  <c r="R598" i="1"/>
  <c r="S598" i="1" a="1"/>
  <c r="S598" i="1" s="1"/>
  <c r="D595" i="15" s="1"/>
  <c r="T598" i="1" a="1"/>
  <c r="T598" i="1" s="1"/>
  <c r="E595" i="15" s="1"/>
  <c r="U598" i="1" a="1"/>
  <c r="U598" i="1" s="1"/>
  <c r="AI598" i="1"/>
  <c r="BB598" i="1" s="1"/>
  <c r="AJ598" i="1"/>
  <c r="AK598" i="1"/>
  <c r="K598" i="10" s="1"/>
  <c r="AL598" i="1"/>
  <c r="AO598" i="1"/>
  <c r="AP598" i="1"/>
  <c r="M598" i="10" s="1"/>
  <c r="AQ598" i="1"/>
  <c r="BR598" i="1"/>
  <c r="BS598" i="1"/>
  <c r="BT598" i="1"/>
  <c r="A599" i="1"/>
  <c r="C599" i="1"/>
  <c r="G599" i="1"/>
  <c r="M599" i="1" a="1"/>
  <c r="M599" i="1" s="1"/>
  <c r="K596" i="15" s="1"/>
  <c r="N599" i="1" a="1"/>
  <c r="N599" i="1" s="1"/>
  <c r="L596" i="15" s="1"/>
  <c r="R599" i="1"/>
  <c r="S599" i="1" a="1"/>
  <c r="S599" i="1" s="1"/>
  <c r="D596" i="15" s="1"/>
  <c r="T599" i="1" a="1"/>
  <c r="T599" i="1" s="1"/>
  <c r="E596" i="15" s="1"/>
  <c r="U599" i="1" a="1"/>
  <c r="U599" i="1" s="1"/>
  <c r="AI599" i="1"/>
  <c r="BB599" i="1" s="1"/>
  <c r="AJ599" i="1"/>
  <c r="AK599" i="1"/>
  <c r="K599" i="10" s="1"/>
  <c r="AL599" i="1"/>
  <c r="AO599" i="1"/>
  <c r="AP599" i="1"/>
  <c r="M599" i="10" s="1"/>
  <c r="AQ599" i="1"/>
  <c r="BR599" i="1"/>
  <c r="BS599" i="1"/>
  <c r="BT599" i="1"/>
  <c r="A600" i="1"/>
  <c r="C600" i="1"/>
  <c r="G600" i="1"/>
  <c r="M600" i="1" a="1"/>
  <c r="M600" i="1" s="1"/>
  <c r="K597" i="15" s="1"/>
  <c r="N600" i="1" a="1"/>
  <c r="N600" i="1" s="1"/>
  <c r="L597" i="15" s="1"/>
  <c r="R600" i="1"/>
  <c r="S600" i="1" a="1"/>
  <c r="S600" i="1" s="1"/>
  <c r="D597" i="15" s="1"/>
  <c r="T600" i="1" a="1"/>
  <c r="T600" i="1" s="1"/>
  <c r="E597" i="15" s="1"/>
  <c r="U600" i="1" a="1"/>
  <c r="U600" i="1" s="1"/>
  <c r="AI600" i="1"/>
  <c r="BB600" i="1" s="1"/>
  <c r="AJ600" i="1"/>
  <c r="AK600" i="1"/>
  <c r="K600" i="10" s="1"/>
  <c r="AL600" i="1"/>
  <c r="AO600" i="1"/>
  <c r="AP600" i="1"/>
  <c r="M600" i="10" s="1"/>
  <c r="AQ600" i="1"/>
  <c r="BR600" i="1"/>
  <c r="BS600" i="1"/>
  <c r="BT600" i="1"/>
  <c r="A601" i="1"/>
  <c r="C601" i="1"/>
  <c r="G601" i="1"/>
  <c r="M601" i="1" a="1"/>
  <c r="M601" i="1" s="1"/>
  <c r="K598" i="15" s="1"/>
  <c r="N601" i="1" a="1"/>
  <c r="N601" i="1" s="1"/>
  <c r="L598" i="15" s="1"/>
  <c r="R601" i="1"/>
  <c r="S601" i="1" a="1"/>
  <c r="S601" i="1" s="1"/>
  <c r="D598" i="15" s="1"/>
  <c r="T601" i="1" a="1"/>
  <c r="T601" i="1" s="1"/>
  <c r="E598" i="15" s="1"/>
  <c r="U601" i="1" a="1"/>
  <c r="U601" i="1" s="1"/>
  <c r="AI601" i="1"/>
  <c r="BB601" i="1" s="1"/>
  <c r="AJ601" i="1"/>
  <c r="AK601" i="1"/>
  <c r="K601" i="10" s="1"/>
  <c r="AL601" i="1"/>
  <c r="AO601" i="1"/>
  <c r="AP601" i="1"/>
  <c r="M601" i="10" s="1"/>
  <c r="AQ601" i="1"/>
  <c r="BR601" i="1"/>
  <c r="BS601" i="1"/>
  <c r="BT601" i="1"/>
  <c r="A602" i="1"/>
  <c r="C602" i="1"/>
  <c r="G602" i="1"/>
  <c r="M602" i="1" a="1"/>
  <c r="M602" i="1" s="1"/>
  <c r="K599" i="15" s="1"/>
  <c r="N602" i="1" a="1"/>
  <c r="N602" i="1" s="1"/>
  <c r="L599" i="15" s="1"/>
  <c r="R602" i="1"/>
  <c r="S602" i="1" a="1"/>
  <c r="S602" i="1" s="1"/>
  <c r="D599" i="15" s="1"/>
  <c r="T602" i="1" a="1"/>
  <c r="T602" i="1" s="1"/>
  <c r="E599" i="15" s="1"/>
  <c r="U602" i="1" a="1"/>
  <c r="U602" i="1" s="1"/>
  <c r="AI602" i="1"/>
  <c r="BB602" i="1" s="1"/>
  <c r="AJ602" i="1"/>
  <c r="AK602" i="1"/>
  <c r="K602" i="10" s="1"/>
  <c r="AL602" i="1"/>
  <c r="AO602" i="1"/>
  <c r="AP602" i="1"/>
  <c r="M602" i="10" s="1"/>
  <c r="AQ602" i="1"/>
  <c r="BR602" i="1"/>
  <c r="BS602" i="1"/>
  <c r="BT602" i="1"/>
  <c r="A603" i="1"/>
  <c r="C603" i="1"/>
  <c r="G603" i="1"/>
  <c r="M603" i="1" a="1"/>
  <c r="M603" i="1" s="1"/>
  <c r="K600" i="15" s="1"/>
  <c r="N603" i="1" a="1"/>
  <c r="N603" i="1" s="1"/>
  <c r="L600" i="15" s="1"/>
  <c r="R603" i="1"/>
  <c r="S603" i="1" a="1"/>
  <c r="S603" i="1" s="1"/>
  <c r="D600" i="15" s="1"/>
  <c r="T603" i="1" a="1"/>
  <c r="T603" i="1" s="1"/>
  <c r="E600" i="15" s="1"/>
  <c r="U603" i="1" a="1"/>
  <c r="U603" i="1" s="1"/>
  <c r="AI603" i="1"/>
  <c r="BB603" i="1" s="1"/>
  <c r="AJ603" i="1"/>
  <c r="AK603" i="1"/>
  <c r="K603" i="10" s="1"/>
  <c r="AL603" i="1"/>
  <c r="AO603" i="1"/>
  <c r="AP603" i="1"/>
  <c r="M603" i="10" s="1"/>
  <c r="AQ603" i="1"/>
  <c r="BR603" i="1"/>
  <c r="BS603" i="1"/>
  <c r="BT603" i="1"/>
  <c r="A604" i="1"/>
  <c r="C604" i="1"/>
  <c r="G604" i="1"/>
  <c r="M604" i="1" a="1"/>
  <c r="M604" i="1" s="1"/>
  <c r="K601" i="15" s="1"/>
  <c r="N604" i="1" a="1"/>
  <c r="N604" i="1" s="1"/>
  <c r="L601" i="15" s="1"/>
  <c r="R604" i="1"/>
  <c r="S604" i="1" a="1"/>
  <c r="S604" i="1" s="1"/>
  <c r="D601" i="15" s="1"/>
  <c r="T604" i="1" a="1"/>
  <c r="T604" i="1" s="1"/>
  <c r="E601" i="15" s="1"/>
  <c r="U604" i="1" a="1"/>
  <c r="U604" i="1" s="1"/>
  <c r="AI604" i="1"/>
  <c r="BB604" i="1" s="1"/>
  <c r="AJ604" i="1"/>
  <c r="AK604" i="1"/>
  <c r="K604" i="10" s="1"/>
  <c r="AL604" i="1"/>
  <c r="AO604" i="1"/>
  <c r="AP604" i="1"/>
  <c r="M604" i="10" s="1"/>
  <c r="AQ604" i="1"/>
  <c r="BR604" i="1"/>
  <c r="BS604" i="1"/>
  <c r="BT604" i="1"/>
  <c r="A605" i="1"/>
  <c r="C605" i="1"/>
  <c r="G605" i="1"/>
  <c r="M605" i="1" a="1"/>
  <c r="M605" i="1" s="1"/>
  <c r="K602" i="15" s="1"/>
  <c r="N605" i="1" a="1"/>
  <c r="N605" i="1" s="1"/>
  <c r="L602" i="15" s="1"/>
  <c r="R605" i="1"/>
  <c r="S605" i="1" a="1"/>
  <c r="S605" i="1" s="1"/>
  <c r="D602" i="15" s="1"/>
  <c r="T605" i="1" a="1"/>
  <c r="T605" i="1" s="1"/>
  <c r="E602" i="15" s="1"/>
  <c r="U605" i="1" a="1"/>
  <c r="U605" i="1" s="1"/>
  <c r="AI605" i="1"/>
  <c r="BB605" i="1" s="1"/>
  <c r="AJ605" i="1"/>
  <c r="AK605" i="1"/>
  <c r="K605" i="10" s="1"/>
  <c r="AL605" i="1"/>
  <c r="AO605" i="1"/>
  <c r="AP605" i="1"/>
  <c r="M605" i="10" s="1"/>
  <c r="AQ605" i="1"/>
  <c r="BR605" i="1"/>
  <c r="BS605" i="1"/>
  <c r="BT605" i="1"/>
  <c r="A606" i="1"/>
  <c r="C606" i="1"/>
  <c r="G606" i="1"/>
  <c r="M606" i="1" a="1"/>
  <c r="M606" i="1" s="1"/>
  <c r="K603" i="15" s="1"/>
  <c r="N606" i="1" a="1"/>
  <c r="N606" i="1" s="1"/>
  <c r="L603" i="15" s="1"/>
  <c r="R606" i="1"/>
  <c r="S606" i="1" a="1"/>
  <c r="S606" i="1" s="1"/>
  <c r="D603" i="15" s="1"/>
  <c r="T606" i="1" a="1"/>
  <c r="T606" i="1" s="1"/>
  <c r="E603" i="15" s="1"/>
  <c r="U606" i="1" a="1"/>
  <c r="U606" i="1" s="1"/>
  <c r="AI606" i="1"/>
  <c r="BB606" i="1" s="1"/>
  <c r="AJ606" i="1"/>
  <c r="AK606" i="1"/>
  <c r="K606" i="10" s="1"/>
  <c r="AL606" i="1"/>
  <c r="AO606" i="1"/>
  <c r="AP606" i="1"/>
  <c r="M606" i="10" s="1"/>
  <c r="AQ606" i="1"/>
  <c r="BR606" i="1"/>
  <c r="BS606" i="1"/>
  <c r="BT606" i="1"/>
  <c r="A607" i="1"/>
  <c r="C607" i="1"/>
  <c r="G607" i="1"/>
  <c r="M607" i="1" a="1"/>
  <c r="M607" i="1" s="1"/>
  <c r="K604" i="15" s="1"/>
  <c r="N607" i="1" a="1"/>
  <c r="N607" i="1" s="1"/>
  <c r="L604" i="15" s="1"/>
  <c r="R607" i="1"/>
  <c r="S607" i="1" a="1"/>
  <c r="S607" i="1" s="1"/>
  <c r="D604" i="15" s="1"/>
  <c r="T607" i="1" a="1"/>
  <c r="T607" i="1" s="1"/>
  <c r="E604" i="15" s="1"/>
  <c r="U607" i="1" a="1"/>
  <c r="U607" i="1" s="1"/>
  <c r="AI607" i="1"/>
  <c r="BB607" i="1" s="1"/>
  <c r="AJ607" i="1"/>
  <c r="AK607" i="1"/>
  <c r="K607" i="10" s="1"/>
  <c r="AL607" i="1"/>
  <c r="AO607" i="1"/>
  <c r="AP607" i="1"/>
  <c r="M607" i="10" s="1"/>
  <c r="AQ607" i="1"/>
  <c r="BR607" i="1"/>
  <c r="BS607" i="1"/>
  <c r="BT607" i="1"/>
  <c r="A608" i="1"/>
  <c r="C608" i="1"/>
  <c r="G608" i="1"/>
  <c r="M608" i="1" a="1"/>
  <c r="M608" i="1" s="1"/>
  <c r="K605" i="15" s="1"/>
  <c r="N608" i="1" a="1"/>
  <c r="N608" i="1" s="1"/>
  <c r="L605" i="15" s="1"/>
  <c r="R608" i="1"/>
  <c r="S608" i="1" a="1"/>
  <c r="S608" i="1" s="1"/>
  <c r="D605" i="15" s="1"/>
  <c r="T608" i="1" a="1"/>
  <c r="T608" i="1" s="1"/>
  <c r="E605" i="15" s="1"/>
  <c r="U608" i="1" a="1"/>
  <c r="U608" i="1" s="1"/>
  <c r="AI608" i="1"/>
  <c r="BB608" i="1" s="1"/>
  <c r="AJ608" i="1"/>
  <c r="AK608" i="1"/>
  <c r="K608" i="10" s="1"/>
  <c r="AL608" i="1"/>
  <c r="AO608" i="1"/>
  <c r="AP608" i="1"/>
  <c r="M608" i="10" s="1"/>
  <c r="AQ608" i="1"/>
  <c r="BR608" i="1"/>
  <c r="BS608" i="1"/>
  <c r="BT608" i="1"/>
  <c r="A609" i="1"/>
  <c r="C609" i="1"/>
  <c r="G609" i="1"/>
  <c r="M609" i="1" a="1"/>
  <c r="M609" i="1" s="1"/>
  <c r="K606" i="15" s="1"/>
  <c r="N609" i="1" a="1"/>
  <c r="N609" i="1" s="1"/>
  <c r="L606" i="15" s="1"/>
  <c r="R609" i="1"/>
  <c r="S609" i="1" a="1"/>
  <c r="S609" i="1" s="1"/>
  <c r="D606" i="15" s="1"/>
  <c r="T609" i="1" a="1"/>
  <c r="T609" i="1" s="1"/>
  <c r="E606" i="15" s="1"/>
  <c r="U609" i="1" a="1"/>
  <c r="U609" i="1" s="1"/>
  <c r="AI609" i="1"/>
  <c r="BB609" i="1" s="1"/>
  <c r="AJ609" i="1"/>
  <c r="AK609" i="1"/>
  <c r="K609" i="10" s="1"/>
  <c r="AL609" i="1"/>
  <c r="AO609" i="1"/>
  <c r="AP609" i="1"/>
  <c r="M609" i="10" s="1"/>
  <c r="AQ609" i="1"/>
  <c r="BR609" i="1"/>
  <c r="BS609" i="1"/>
  <c r="BT609" i="1"/>
  <c r="A610" i="1"/>
  <c r="C610" i="1"/>
  <c r="G610" i="1"/>
  <c r="M610" i="1" a="1"/>
  <c r="M610" i="1" s="1"/>
  <c r="K607" i="15" s="1"/>
  <c r="N610" i="1" a="1"/>
  <c r="N610" i="1" s="1"/>
  <c r="L607" i="15" s="1"/>
  <c r="R610" i="1"/>
  <c r="S610" i="1" a="1"/>
  <c r="S610" i="1" s="1"/>
  <c r="D607" i="15" s="1"/>
  <c r="T610" i="1" a="1"/>
  <c r="T610" i="1" s="1"/>
  <c r="E607" i="15" s="1"/>
  <c r="U610" i="1" a="1"/>
  <c r="U610" i="1" s="1"/>
  <c r="AI610" i="1"/>
  <c r="BB610" i="1" s="1"/>
  <c r="AJ610" i="1"/>
  <c r="AK610" i="1"/>
  <c r="K610" i="10" s="1"/>
  <c r="AL610" i="1"/>
  <c r="AO610" i="1"/>
  <c r="AP610" i="1"/>
  <c r="M610" i="10" s="1"/>
  <c r="AQ610" i="1"/>
  <c r="BR610" i="1"/>
  <c r="BS610" i="1"/>
  <c r="BT610" i="1"/>
  <c r="A611" i="1"/>
  <c r="C611" i="1"/>
  <c r="G611" i="1"/>
  <c r="M611" i="1" a="1"/>
  <c r="M611" i="1" s="1"/>
  <c r="K608" i="15" s="1"/>
  <c r="N611" i="1" a="1"/>
  <c r="N611" i="1" s="1"/>
  <c r="L608" i="15" s="1"/>
  <c r="R611" i="1"/>
  <c r="S611" i="1" a="1"/>
  <c r="S611" i="1" s="1"/>
  <c r="D608" i="15" s="1"/>
  <c r="T611" i="1" a="1"/>
  <c r="T611" i="1" s="1"/>
  <c r="E608" i="15" s="1"/>
  <c r="U611" i="1" a="1"/>
  <c r="U611" i="1" s="1"/>
  <c r="AI611" i="1"/>
  <c r="BB611" i="1" s="1"/>
  <c r="AJ611" i="1"/>
  <c r="AK611" i="1"/>
  <c r="K611" i="10" s="1"/>
  <c r="AL611" i="1"/>
  <c r="AO611" i="1"/>
  <c r="AP611" i="1"/>
  <c r="M611" i="10" s="1"/>
  <c r="AQ611" i="1"/>
  <c r="BR611" i="1"/>
  <c r="BS611" i="1"/>
  <c r="BT611" i="1"/>
  <c r="A612" i="1"/>
  <c r="C612" i="1"/>
  <c r="G612" i="1"/>
  <c r="M612" i="1" a="1"/>
  <c r="M612" i="1" s="1"/>
  <c r="K609" i="15" s="1"/>
  <c r="N612" i="1" a="1"/>
  <c r="N612" i="1" s="1"/>
  <c r="L609" i="15" s="1"/>
  <c r="R612" i="1"/>
  <c r="S612" i="1" a="1"/>
  <c r="S612" i="1" s="1"/>
  <c r="D609" i="15" s="1"/>
  <c r="T612" i="1" a="1"/>
  <c r="T612" i="1" s="1"/>
  <c r="E609" i="15" s="1"/>
  <c r="U612" i="1" a="1"/>
  <c r="U612" i="1" s="1"/>
  <c r="AI612" i="1"/>
  <c r="BB612" i="1" s="1"/>
  <c r="AJ612" i="1"/>
  <c r="AK612" i="1"/>
  <c r="K612" i="10" s="1"/>
  <c r="AL612" i="1"/>
  <c r="AO612" i="1"/>
  <c r="AP612" i="1"/>
  <c r="M612" i="10" s="1"/>
  <c r="AQ612" i="1"/>
  <c r="BR612" i="1"/>
  <c r="BS612" i="1"/>
  <c r="BT612" i="1"/>
  <c r="A613" i="1"/>
  <c r="C613" i="1"/>
  <c r="G613" i="1"/>
  <c r="M613" i="1" a="1"/>
  <c r="M613" i="1" s="1"/>
  <c r="K610" i="15" s="1"/>
  <c r="N613" i="1" a="1"/>
  <c r="N613" i="1" s="1"/>
  <c r="L610" i="15" s="1"/>
  <c r="R613" i="1"/>
  <c r="S613" i="1" a="1"/>
  <c r="S613" i="1" s="1"/>
  <c r="D610" i="15" s="1"/>
  <c r="T613" i="1" a="1"/>
  <c r="T613" i="1" s="1"/>
  <c r="E610" i="15" s="1"/>
  <c r="U613" i="1" a="1"/>
  <c r="U613" i="1" s="1"/>
  <c r="AI613" i="1"/>
  <c r="BB613" i="1" s="1"/>
  <c r="AJ613" i="1"/>
  <c r="AK613" i="1"/>
  <c r="K613" i="10" s="1"/>
  <c r="AL613" i="1"/>
  <c r="AO613" i="1"/>
  <c r="AP613" i="1"/>
  <c r="M613" i="10" s="1"/>
  <c r="AQ613" i="1"/>
  <c r="BR613" i="1"/>
  <c r="BS613" i="1"/>
  <c r="BT613" i="1"/>
  <c r="A614" i="1"/>
  <c r="C614" i="1"/>
  <c r="G614" i="1"/>
  <c r="M614" i="1" a="1"/>
  <c r="M614" i="1" s="1"/>
  <c r="K611" i="15" s="1"/>
  <c r="N614" i="1" a="1"/>
  <c r="N614" i="1" s="1"/>
  <c r="L611" i="15" s="1"/>
  <c r="R614" i="1"/>
  <c r="S614" i="1" a="1"/>
  <c r="S614" i="1" s="1"/>
  <c r="D611" i="15" s="1"/>
  <c r="T614" i="1" a="1"/>
  <c r="T614" i="1" s="1"/>
  <c r="E611" i="15" s="1"/>
  <c r="U614" i="1" a="1"/>
  <c r="U614" i="1" s="1"/>
  <c r="AI614" i="1"/>
  <c r="BB614" i="1" s="1"/>
  <c r="AJ614" i="1"/>
  <c r="AK614" i="1"/>
  <c r="K614" i="10" s="1"/>
  <c r="AL614" i="1"/>
  <c r="AO614" i="1"/>
  <c r="AP614" i="1"/>
  <c r="M614" i="10" s="1"/>
  <c r="AQ614" i="1"/>
  <c r="BR614" i="1"/>
  <c r="BS614" i="1"/>
  <c r="BT614" i="1"/>
  <c r="A615" i="1"/>
  <c r="C615" i="1"/>
  <c r="G615" i="1"/>
  <c r="M615" i="1" a="1"/>
  <c r="M615" i="1" s="1"/>
  <c r="K612" i="15" s="1"/>
  <c r="N615" i="1" a="1"/>
  <c r="N615" i="1" s="1"/>
  <c r="L612" i="15" s="1"/>
  <c r="R615" i="1"/>
  <c r="S615" i="1" a="1"/>
  <c r="S615" i="1" s="1"/>
  <c r="D612" i="15" s="1"/>
  <c r="T615" i="1" a="1"/>
  <c r="T615" i="1" s="1"/>
  <c r="E612" i="15" s="1"/>
  <c r="U615" i="1" a="1"/>
  <c r="U615" i="1" s="1"/>
  <c r="AI615" i="1"/>
  <c r="BB615" i="1" s="1"/>
  <c r="AJ615" i="1"/>
  <c r="AK615" i="1"/>
  <c r="K615" i="10" s="1"/>
  <c r="AL615" i="1"/>
  <c r="AO615" i="1"/>
  <c r="AP615" i="1"/>
  <c r="M615" i="10" s="1"/>
  <c r="AQ615" i="1"/>
  <c r="BR615" i="1"/>
  <c r="BS615" i="1"/>
  <c r="BT615" i="1"/>
  <c r="A616" i="1"/>
  <c r="C616" i="1"/>
  <c r="G616" i="1"/>
  <c r="M616" i="1" a="1"/>
  <c r="M616" i="1" s="1"/>
  <c r="K613" i="15" s="1"/>
  <c r="N616" i="1" a="1"/>
  <c r="N616" i="1" s="1"/>
  <c r="L613" i="15" s="1"/>
  <c r="R616" i="1"/>
  <c r="S616" i="1" a="1"/>
  <c r="S616" i="1" s="1"/>
  <c r="D613" i="15" s="1"/>
  <c r="T616" i="1" a="1"/>
  <c r="T616" i="1" s="1"/>
  <c r="E613" i="15" s="1"/>
  <c r="U616" i="1" a="1"/>
  <c r="U616" i="1" s="1"/>
  <c r="AI616" i="1"/>
  <c r="BB616" i="1" s="1"/>
  <c r="AJ616" i="1"/>
  <c r="AK616" i="1"/>
  <c r="K616" i="10" s="1"/>
  <c r="AL616" i="1"/>
  <c r="AO616" i="1"/>
  <c r="AP616" i="1"/>
  <c r="M616" i="10" s="1"/>
  <c r="AQ616" i="1"/>
  <c r="BR616" i="1"/>
  <c r="BS616" i="1"/>
  <c r="BT616" i="1"/>
  <c r="A617" i="1"/>
  <c r="C617" i="1"/>
  <c r="G617" i="1"/>
  <c r="M617" i="1" a="1"/>
  <c r="M617" i="1" s="1"/>
  <c r="K614" i="15" s="1"/>
  <c r="N617" i="1" a="1"/>
  <c r="N617" i="1" s="1"/>
  <c r="L614" i="15" s="1"/>
  <c r="R617" i="1"/>
  <c r="S617" i="1" a="1"/>
  <c r="S617" i="1" s="1"/>
  <c r="D614" i="15" s="1"/>
  <c r="T617" i="1" a="1"/>
  <c r="T617" i="1" s="1"/>
  <c r="E614" i="15" s="1"/>
  <c r="U617" i="1" a="1"/>
  <c r="U617" i="1" s="1"/>
  <c r="AI617" i="1"/>
  <c r="BB617" i="1" s="1"/>
  <c r="AJ617" i="1"/>
  <c r="AK617" i="1"/>
  <c r="K617" i="10" s="1"/>
  <c r="AL617" i="1"/>
  <c r="AO617" i="1"/>
  <c r="AP617" i="1"/>
  <c r="M617" i="10" s="1"/>
  <c r="AQ617" i="1"/>
  <c r="BR617" i="1"/>
  <c r="BS617" i="1"/>
  <c r="BT617" i="1"/>
  <c r="A618" i="1"/>
  <c r="C618" i="1"/>
  <c r="G618" i="1"/>
  <c r="M618" i="1" a="1"/>
  <c r="M618" i="1" s="1"/>
  <c r="K615" i="15" s="1"/>
  <c r="N618" i="1" a="1"/>
  <c r="N618" i="1" s="1"/>
  <c r="L615" i="15" s="1"/>
  <c r="R618" i="1"/>
  <c r="S618" i="1" a="1"/>
  <c r="S618" i="1" s="1"/>
  <c r="D615" i="15" s="1"/>
  <c r="T618" i="1" a="1"/>
  <c r="T618" i="1" s="1"/>
  <c r="E615" i="15" s="1"/>
  <c r="U618" i="1" a="1"/>
  <c r="U618" i="1" s="1"/>
  <c r="AI618" i="1"/>
  <c r="BB618" i="1" s="1"/>
  <c r="AJ618" i="1"/>
  <c r="AK618" i="1"/>
  <c r="K618" i="10" s="1"/>
  <c r="AL618" i="1"/>
  <c r="AO618" i="1"/>
  <c r="AP618" i="1"/>
  <c r="M618" i="10" s="1"/>
  <c r="AQ618" i="1"/>
  <c r="BR618" i="1"/>
  <c r="BS618" i="1"/>
  <c r="BT618" i="1"/>
  <c r="A619" i="1"/>
  <c r="C619" i="1"/>
  <c r="G619" i="1"/>
  <c r="M619" i="1" a="1"/>
  <c r="M619" i="1" s="1"/>
  <c r="K616" i="15" s="1"/>
  <c r="N619" i="1" a="1"/>
  <c r="N619" i="1" s="1"/>
  <c r="L616" i="15" s="1"/>
  <c r="R619" i="1"/>
  <c r="S619" i="1" a="1"/>
  <c r="S619" i="1" s="1"/>
  <c r="D616" i="15" s="1"/>
  <c r="T619" i="1" a="1"/>
  <c r="T619" i="1" s="1"/>
  <c r="E616" i="15" s="1"/>
  <c r="U619" i="1" a="1"/>
  <c r="U619" i="1" s="1"/>
  <c r="AI619" i="1"/>
  <c r="BB619" i="1" s="1"/>
  <c r="AJ619" i="1"/>
  <c r="AK619" i="1"/>
  <c r="K619" i="10" s="1"/>
  <c r="AL619" i="1"/>
  <c r="AO619" i="1"/>
  <c r="AP619" i="1"/>
  <c r="M619" i="10" s="1"/>
  <c r="AQ619" i="1"/>
  <c r="BR619" i="1"/>
  <c r="BS619" i="1"/>
  <c r="BT619" i="1"/>
  <c r="A620" i="1"/>
  <c r="C620" i="1"/>
  <c r="G620" i="1"/>
  <c r="M620" i="1" a="1"/>
  <c r="M620" i="1" s="1"/>
  <c r="K617" i="15" s="1"/>
  <c r="N620" i="1" a="1"/>
  <c r="N620" i="1" s="1"/>
  <c r="L617" i="15" s="1"/>
  <c r="R620" i="1"/>
  <c r="S620" i="1" a="1"/>
  <c r="S620" i="1" s="1"/>
  <c r="D617" i="15" s="1"/>
  <c r="T620" i="1" a="1"/>
  <c r="T620" i="1" s="1"/>
  <c r="E617" i="15" s="1"/>
  <c r="U620" i="1" a="1"/>
  <c r="U620" i="1" s="1"/>
  <c r="AI620" i="1"/>
  <c r="BB620" i="1" s="1"/>
  <c r="AJ620" i="1"/>
  <c r="AK620" i="1"/>
  <c r="K620" i="10" s="1"/>
  <c r="AL620" i="1"/>
  <c r="AO620" i="1"/>
  <c r="AP620" i="1"/>
  <c r="M620" i="10" s="1"/>
  <c r="AQ620" i="1"/>
  <c r="BR620" i="1"/>
  <c r="BS620" i="1"/>
  <c r="BT620" i="1"/>
  <c r="A621" i="1"/>
  <c r="C621" i="1"/>
  <c r="G621" i="1"/>
  <c r="M621" i="1" a="1"/>
  <c r="M621" i="1" s="1"/>
  <c r="K618" i="15" s="1"/>
  <c r="N621" i="1" a="1"/>
  <c r="N621" i="1" s="1"/>
  <c r="L618" i="15" s="1"/>
  <c r="R621" i="1"/>
  <c r="S621" i="1" a="1"/>
  <c r="S621" i="1" s="1"/>
  <c r="D618" i="15" s="1"/>
  <c r="T621" i="1" a="1"/>
  <c r="T621" i="1" s="1"/>
  <c r="E618" i="15" s="1"/>
  <c r="U621" i="1" a="1"/>
  <c r="U621" i="1" s="1"/>
  <c r="AI621" i="1"/>
  <c r="BB621" i="1" s="1"/>
  <c r="AJ621" i="1"/>
  <c r="AK621" i="1"/>
  <c r="K621" i="10" s="1"/>
  <c r="AL621" i="1"/>
  <c r="AO621" i="1"/>
  <c r="AP621" i="1"/>
  <c r="M621" i="10" s="1"/>
  <c r="AQ621" i="1"/>
  <c r="BR621" i="1"/>
  <c r="BS621" i="1"/>
  <c r="BT621" i="1"/>
  <c r="A622" i="1"/>
  <c r="C622" i="1"/>
  <c r="G622" i="1"/>
  <c r="M622" i="1" a="1"/>
  <c r="M622" i="1" s="1"/>
  <c r="K619" i="15" s="1"/>
  <c r="N622" i="1" a="1"/>
  <c r="N622" i="1" s="1"/>
  <c r="L619" i="15" s="1"/>
  <c r="R622" i="1"/>
  <c r="S622" i="1" a="1"/>
  <c r="S622" i="1" s="1"/>
  <c r="D619" i="15" s="1"/>
  <c r="T622" i="1" a="1"/>
  <c r="T622" i="1" s="1"/>
  <c r="E619" i="15" s="1"/>
  <c r="U622" i="1" a="1"/>
  <c r="U622" i="1" s="1"/>
  <c r="AI622" i="1"/>
  <c r="BB622" i="1" s="1"/>
  <c r="AJ622" i="1"/>
  <c r="AK622" i="1"/>
  <c r="K622" i="10" s="1"/>
  <c r="AL622" i="1"/>
  <c r="AO622" i="1"/>
  <c r="AP622" i="1"/>
  <c r="M622" i="10" s="1"/>
  <c r="AQ622" i="1"/>
  <c r="BR622" i="1"/>
  <c r="BS622" i="1"/>
  <c r="BT622" i="1"/>
  <c r="A623" i="1"/>
  <c r="C623" i="1"/>
  <c r="G623" i="1"/>
  <c r="M623" i="1" a="1"/>
  <c r="M623" i="1" s="1"/>
  <c r="K620" i="15" s="1"/>
  <c r="N623" i="1" a="1"/>
  <c r="N623" i="1" s="1"/>
  <c r="L620" i="15" s="1"/>
  <c r="R623" i="1"/>
  <c r="S623" i="1" a="1"/>
  <c r="S623" i="1" s="1"/>
  <c r="D620" i="15" s="1"/>
  <c r="T623" i="1" a="1"/>
  <c r="T623" i="1" s="1"/>
  <c r="E620" i="15" s="1"/>
  <c r="U623" i="1" a="1"/>
  <c r="U623" i="1" s="1"/>
  <c r="AI623" i="1"/>
  <c r="BB623" i="1" s="1"/>
  <c r="AJ623" i="1"/>
  <c r="AK623" i="1"/>
  <c r="K623" i="10" s="1"/>
  <c r="AL623" i="1"/>
  <c r="AO623" i="1"/>
  <c r="AP623" i="1"/>
  <c r="M623" i="10" s="1"/>
  <c r="AQ623" i="1"/>
  <c r="BR623" i="1"/>
  <c r="BS623" i="1"/>
  <c r="BT623" i="1"/>
  <c r="A624" i="1"/>
  <c r="C624" i="1"/>
  <c r="G624" i="1"/>
  <c r="M624" i="1" a="1"/>
  <c r="M624" i="1" s="1"/>
  <c r="K621" i="15" s="1"/>
  <c r="N624" i="1" a="1"/>
  <c r="N624" i="1" s="1"/>
  <c r="L621" i="15" s="1"/>
  <c r="R624" i="1"/>
  <c r="S624" i="1" a="1"/>
  <c r="S624" i="1" s="1"/>
  <c r="D621" i="15" s="1"/>
  <c r="T624" i="1" a="1"/>
  <c r="T624" i="1" s="1"/>
  <c r="E621" i="15" s="1"/>
  <c r="U624" i="1" a="1"/>
  <c r="U624" i="1" s="1"/>
  <c r="AI624" i="1"/>
  <c r="BB624" i="1" s="1"/>
  <c r="AJ624" i="1"/>
  <c r="AK624" i="1"/>
  <c r="K624" i="10" s="1"/>
  <c r="AL624" i="1"/>
  <c r="AO624" i="1"/>
  <c r="AP624" i="1"/>
  <c r="M624" i="10" s="1"/>
  <c r="AQ624" i="1"/>
  <c r="BR624" i="1"/>
  <c r="BS624" i="1"/>
  <c r="BT624" i="1"/>
  <c r="A625" i="1"/>
  <c r="C625" i="1"/>
  <c r="G625" i="1"/>
  <c r="M625" i="1" a="1"/>
  <c r="M625" i="1" s="1"/>
  <c r="K622" i="15" s="1"/>
  <c r="N625" i="1" a="1"/>
  <c r="N625" i="1" s="1"/>
  <c r="L622" i="15" s="1"/>
  <c r="R625" i="1"/>
  <c r="S625" i="1" a="1"/>
  <c r="S625" i="1" s="1"/>
  <c r="D622" i="15" s="1"/>
  <c r="T625" i="1" a="1"/>
  <c r="T625" i="1" s="1"/>
  <c r="E622" i="15" s="1"/>
  <c r="U625" i="1" a="1"/>
  <c r="U625" i="1" s="1"/>
  <c r="AI625" i="1"/>
  <c r="BB625" i="1" s="1"/>
  <c r="AJ625" i="1"/>
  <c r="AK625" i="1"/>
  <c r="K625" i="10" s="1"/>
  <c r="AL625" i="1"/>
  <c r="AO625" i="1"/>
  <c r="AP625" i="1"/>
  <c r="M625" i="10" s="1"/>
  <c r="AQ625" i="1"/>
  <c r="BR625" i="1"/>
  <c r="BS625" i="1"/>
  <c r="BT625" i="1"/>
  <c r="A626" i="1"/>
  <c r="C626" i="1"/>
  <c r="G626" i="1"/>
  <c r="M626" i="1" a="1"/>
  <c r="M626" i="1" s="1"/>
  <c r="K623" i="15" s="1"/>
  <c r="N626" i="1" a="1"/>
  <c r="N626" i="1" s="1"/>
  <c r="L623" i="15" s="1"/>
  <c r="R626" i="1"/>
  <c r="S626" i="1" a="1"/>
  <c r="S626" i="1" s="1"/>
  <c r="D623" i="15" s="1"/>
  <c r="T626" i="1" a="1"/>
  <c r="T626" i="1" s="1"/>
  <c r="E623" i="15" s="1"/>
  <c r="U626" i="1" a="1"/>
  <c r="U626" i="1" s="1"/>
  <c r="AI626" i="1"/>
  <c r="BB626" i="1" s="1"/>
  <c r="AJ626" i="1"/>
  <c r="AK626" i="1"/>
  <c r="K626" i="10" s="1"/>
  <c r="AL626" i="1"/>
  <c r="AO626" i="1"/>
  <c r="AP626" i="1"/>
  <c r="M626" i="10" s="1"/>
  <c r="AQ626" i="1"/>
  <c r="BR626" i="1"/>
  <c r="BS626" i="1"/>
  <c r="BT626" i="1"/>
  <c r="A627" i="1"/>
  <c r="C627" i="1"/>
  <c r="G627" i="1"/>
  <c r="M627" i="1" a="1"/>
  <c r="M627" i="1" s="1"/>
  <c r="K624" i="15" s="1"/>
  <c r="N627" i="1" a="1"/>
  <c r="N627" i="1" s="1"/>
  <c r="L624" i="15" s="1"/>
  <c r="R627" i="1"/>
  <c r="S627" i="1" a="1"/>
  <c r="S627" i="1" s="1"/>
  <c r="D624" i="15" s="1"/>
  <c r="T627" i="1" a="1"/>
  <c r="T627" i="1" s="1"/>
  <c r="E624" i="15" s="1"/>
  <c r="U627" i="1" a="1"/>
  <c r="U627" i="1" s="1"/>
  <c r="AI627" i="1"/>
  <c r="BB627" i="1" s="1"/>
  <c r="AJ627" i="1"/>
  <c r="AK627" i="1"/>
  <c r="K627" i="10" s="1"/>
  <c r="AL627" i="1"/>
  <c r="AO627" i="1"/>
  <c r="AP627" i="1"/>
  <c r="M627" i="10" s="1"/>
  <c r="AQ627" i="1"/>
  <c r="BR627" i="1"/>
  <c r="BS627" i="1"/>
  <c r="BT627" i="1"/>
  <c r="A628" i="1"/>
  <c r="C628" i="1"/>
  <c r="G628" i="1"/>
  <c r="M628" i="1" a="1"/>
  <c r="M628" i="1" s="1"/>
  <c r="K625" i="15" s="1"/>
  <c r="N628" i="1" a="1"/>
  <c r="N628" i="1" s="1"/>
  <c r="L625" i="15" s="1"/>
  <c r="R628" i="1"/>
  <c r="S628" i="1" a="1"/>
  <c r="S628" i="1" s="1"/>
  <c r="D625" i="15" s="1"/>
  <c r="T628" i="1" a="1"/>
  <c r="T628" i="1" s="1"/>
  <c r="E625" i="15" s="1"/>
  <c r="U628" i="1" a="1"/>
  <c r="U628" i="1" s="1"/>
  <c r="AI628" i="1"/>
  <c r="BB628" i="1" s="1"/>
  <c r="AJ628" i="1"/>
  <c r="AK628" i="1"/>
  <c r="K628" i="10" s="1"/>
  <c r="AL628" i="1"/>
  <c r="AO628" i="1"/>
  <c r="AP628" i="1"/>
  <c r="M628" i="10" s="1"/>
  <c r="AQ628" i="1"/>
  <c r="BR628" i="1"/>
  <c r="BS628" i="1"/>
  <c r="BT628" i="1"/>
  <c r="A629" i="1"/>
  <c r="C629" i="1"/>
  <c r="G629" i="1"/>
  <c r="M629" i="1" a="1"/>
  <c r="M629" i="1" s="1"/>
  <c r="K626" i="15" s="1"/>
  <c r="N629" i="1" a="1"/>
  <c r="N629" i="1" s="1"/>
  <c r="L626" i="15" s="1"/>
  <c r="R629" i="1"/>
  <c r="S629" i="1" a="1"/>
  <c r="S629" i="1" s="1"/>
  <c r="D626" i="15" s="1"/>
  <c r="T629" i="1" a="1"/>
  <c r="T629" i="1" s="1"/>
  <c r="E626" i="15" s="1"/>
  <c r="U629" i="1" a="1"/>
  <c r="U629" i="1" s="1"/>
  <c r="AI629" i="1"/>
  <c r="BB629" i="1" s="1"/>
  <c r="AJ629" i="1"/>
  <c r="AK629" i="1"/>
  <c r="K629" i="10" s="1"/>
  <c r="AL629" i="1"/>
  <c r="AO629" i="1"/>
  <c r="AP629" i="1"/>
  <c r="M629" i="10" s="1"/>
  <c r="AQ629" i="1"/>
  <c r="BR629" i="1"/>
  <c r="BS629" i="1"/>
  <c r="BT629" i="1"/>
  <c r="A630" i="1"/>
  <c r="C630" i="1"/>
  <c r="G630" i="1"/>
  <c r="M630" i="1" a="1"/>
  <c r="M630" i="1" s="1"/>
  <c r="K627" i="15" s="1"/>
  <c r="N630" i="1" a="1"/>
  <c r="N630" i="1" s="1"/>
  <c r="L627" i="15" s="1"/>
  <c r="R630" i="1"/>
  <c r="S630" i="1" a="1"/>
  <c r="S630" i="1" s="1"/>
  <c r="D627" i="15" s="1"/>
  <c r="T630" i="1" a="1"/>
  <c r="T630" i="1" s="1"/>
  <c r="E627" i="15" s="1"/>
  <c r="U630" i="1" a="1"/>
  <c r="U630" i="1" s="1"/>
  <c r="AI630" i="1"/>
  <c r="BB630" i="1" s="1"/>
  <c r="AJ630" i="1"/>
  <c r="AK630" i="1"/>
  <c r="K630" i="10" s="1"/>
  <c r="AL630" i="1"/>
  <c r="AO630" i="1"/>
  <c r="AP630" i="1"/>
  <c r="M630" i="10" s="1"/>
  <c r="AQ630" i="1"/>
  <c r="BR630" i="1"/>
  <c r="BS630" i="1"/>
  <c r="BT630" i="1"/>
  <c r="A631" i="1"/>
  <c r="C631" i="1"/>
  <c r="G631" i="1"/>
  <c r="M631" i="1" a="1"/>
  <c r="M631" i="1" s="1"/>
  <c r="K628" i="15" s="1"/>
  <c r="N631" i="1" a="1"/>
  <c r="N631" i="1" s="1"/>
  <c r="L628" i="15" s="1"/>
  <c r="R631" i="1"/>
  <c r="S631" i="1" a="1"/>
  <c r="S631" i="1" s="1"/>
  <c r="D628" i="15" s="1"/>
  <c r="T631" i="1" a="1"/>
  <c r="T631" i="1" s="1"/>
  <c r="E628" i="15" s="1"/>
  <c r="U631" i="1" a="1"/>
  <c r="U631" i="1" s="1"/>
  <c r="AI631" i="1"/>
  <c r="BB631" i="1" s="1"/>
  <c r="AJ631" i="1"/>
  <c r="AK631" i="1"/>
  <c r="K631" i="10" s="1"/>
  <c r="AL631" i="1"/>
  <c r="AO631" i="1"/>
  <c r="AP631" i="1"/>
  <c r="M631" i="10" s="1"/>
  <c r="AQ631" i="1"/>
  <c r="BR631" i="1"/>
  <c r="BS631" i="1"/>
  <c r="BT631" i="1"/>
  <c r="A632" i="1"/>
  <c r="C632" i="1"/>
  <c r="G632" i="1"/>
  <c r="M632" i="1" a="1"/>
  <c r="M632" i="1" s="1"/>
  <c r="K629" i="15" s="1"/>
  <c r="N632" i="1" a="1"/>
  <c r="N632" i="1" s="1"/>
  <c r="L629" i="15" s="1"/>
  <c r="R632" i="1"/>
  <c r="S632" i="1" a="1"/>
  <c r="S632" i="1" s="1"/>
  <c r="D629" i="15" s="1"/>
  <c r="T632" i="1" a="1"/>
  <c r="T632" i="1" s="1"/>
  <c r="E629" i="15" s="1"/>
  <c r="U632" i="1" a="1"/>
  <c r="U632" i="1" s="1"/>
  <c r="AI632" i="1"/>
  <c r="BB632" i="1" s="1"/>
  <c r="AJ632" i="1"/>
  <c r="AK632" i="1"/>
  <c r="K632" i="10" s="1"/>
  <c r="AL632" i="1"/>
  <c r="AO632" i="1"/>
  <c r="AP632" i="1"/>
  <c r="M632" i="10" s="1"/>
  <c r="AQ632" i="1"/>
  <c r="BR632" i="1"/>
  <c r="BS632" i="1"/>
  <c r="BT632" i="1"/>
  <c r="A633" i="1"/>
  <c r="C633" i="1"/>
  <c r="G633" i="1"/>
  <c r="M633" i="1" a="1"/>
  <c r="M633" i="1" s="1"/>
  <c r="K630" i="15" s="1"/>
  <c r="N633" i="1" a="1"/>
  <c r="N633" i="1" s="1"/>
  <c r="L630" i="15" s="1"/>
  <c r="R633" i="1"/>
  <c r="S633" i="1" a="1"/>
  <c r="S633" i="1" s="1"/>
  <c r="D630" i="15" s="1"/>
  <c r="T633" i="1" a="1"/>
  <c r="T633" i="1" s="1"/>
  <c r="E630" i="15" s="1"/>
  <c r="U633" i="1" a="1"/>
  <c r="U633" i="1" s="1"/>
  <c r="AI633" i="1"/>
  <c r="BB633" i="1" s="1"/>
  <c r="AJ633" i="1"/>
  <c r="AK633" i="1"/>
  <c r="K633" i="10" s="1"/>
  <c r="AL633" i="1"/>
  <c r="AO633" i="1"/>
  <c r="AP633" i="1"/>
  <c r="M633" i="10" s="1"/>
  <c r="AQ633" i="1"/>
  <c r="BR633" i="1"/>
  <c r="BS633" i="1"/>
  <c r="BT633" i="1"/>
  <c r="A634" i="1"/>
  <c r="C634" i="1"/>
  <c r="G634" i="1"/>
  <c r="M634" i="1" a="1"/>
  <c r="M634" i="1" s="1"/>
  <c r="K631" i="15" s="1"/>
  <c r="N634" i="1" a="1"/>
  <c r="N634" i="1" s="1"/>
  <c r="L631" i="15" s="1"/>
  <c r="R634" i="1"/>
  <c r="S634" i="1" a="1"/>
  <c r="S634" i="1" s="1"/>
  <c r="D631" i="15" s="1"/>
  <c r="T634" i="1" a="1"/>
  <c r="T634" i="1" s="1"/>
  <c r="E631" i="15" s="1"/>
  <c r="U634" i="1" a="1"/>
  <c r="U634" i="1" s="1"/>
  <c r="AI634" i="1"/>
  <c r="BB634" i="1" s="1"/>
  <c r="AJ634" i="1"/>
  <c r="AK634" i="1"/>
  <c r="K634" i="10" s="1"/>
  <c r="AL634" i="1"/>
  <c r="AO634" i="1"/>
  <c r="AP634" i="1"/>
  <c r="M634" i="10" s="1"/>
  <c r="AQ634" i="1"/>
  <c r="BR634" i="1"/>
  <c r="BS634" i="1"/>
  <c r="BT634" i="1"/>
  <c r="A635" i="1"/>
  <c r="C635" i="1"/>
  <c r="G635" i="1"/>
  <c r="M635" i="1" a="1"/>
  <c r="M635" i="1" s="1"/>
  <c r="K632" i="15" s="1"/>
  <c r="N635" i="1" a="1"/>
  <c r="N635" i="1" s="1"/>
  <c r="L632" i="15" s="1"/>
  <c r="R635" i="1"/>
  <c r="S635" i="1" a="1"/>
  <c r="S635" i="1" s="1"/>
  <c r="D632" i="15" s="1"/>
  <c r="T635" i="1" a="1"/>
  <c r="T635" i="1" s="1"/>
  <c r="E632" i="15" s="1"/>
  <c r="U635" i="1" a="1"/>
  <c r="U635" i="1" s="1"/>
  <c r="AI635" i="1"/>
  <c r="BB635" i="1" s="1"/>
  <c r="AJ635" i="1"/>
  <c r="AK635" i="1"/>
  <c r="K635" i="10" s="1"/>
  <c r="AL635" i="1"/>
  <c r="AO635" i="1"/>
  <c r="AP635" i="1"/>
  <c r="M635" i="10" s="1"/>
  <c r="AQ635" i="1"/>
  <c r="BR635" i="1"/>
  <c r="BS635" i="1"/>
  <c r="BT635" i="1"/>
  <c r="A636" i="1"/>
  <c r="C636" i="1"/>
  <c r="G636" i="1"/>
  <c r="M636" i="1" a="1"/>
  <c r="M636" i="1" s="1"/>
  <c r="K633" i="15" s="1"/>
  <c r="N636" i="1" a="1"/>
  <c r="N636" i="1" s="1"/>
  <c r="L633" i="15" s="1"/>
  <c r="R636" i="1"/>
  <c r="S636" i="1" a="1"/>
  <c r="S636" i="1" s="1"/>
  <c r="D633" i="15" s="1"/>
  <c r="T636" i="1" a="1"/>
  <c r="T636" i="1" s="1"/>
  <c r="E633" i="15" s="1"/>
  <c r="U636" i="1" a="1"/>
  <c r="U636" i="1" s="1"/>
  <c r="AI636" i="1"/>
  <c r="BB636" i="1" s="1"/>
  <c r="AJ636" i="1"/>
  <c r="AK636" i="1"/>
  <c r="K636" i="10" s="1"/>
  <c r="AL636" i="1"/>
  <c r="AO636" i="1"/>
  <c r="AP636" i="1"/>
  <c r="M636" i="10" s="1"/>
  <c r="AQ636" i="1"/>
  <c r="BR636" i="1"/>
  <c r="BS636" i="1"/>
  <c r="BT636" i="1"/>
  <c r="A637" i="1"/>
  <c r="C637" i="1"/>
  <c r="G637" i="1"/>
  <c r="M637" i="1" a="1"/>
  <c r="M637" i="1" s="1"/>
  <c r="K634" i="15" s="1"/>
  <c r="N637" i="1" a="1"/>
  <c r="N637" i="1" s="1"/>
  <c r="L634" i="15" s="1"/>
  <c r="R637" i="1"/>
  <c r="S637" i="1" a="1"/>
  <c r="S637" i="1" s="1"/>
  <c r="D634" i="15" s="1"/>
  <c r="T637" i="1" a="1"/>
  <c r="T637" i="1" s="1"/>
  <c r="E634" i="15" s="1"/>
  <c r="U637" i="1" a="1"/>
  <c r="U637" i="1" s="1"/>
  <c r="AI637" i="1"/>
  <c r="BB637" i="1" s="1"/>
  <c r="AJ637" i="1"/>
  <c r="AK637" i="1"/>
  <c r="K637" i="10" s="1"/>
  <c r="AL637" i="1"/>
  <c r="AO637" i="1"/>
  <c r="AP637" i="1"/>
  <c r="M637" i="10" s="1"/>
  <c r="AQ637" i="1"/>
  <c r="BR637" i="1"/>
  <c r="BS637" i="1"/>
  <c r="BT637" i="1"/>
  <c r="A638" i="1"/>
  <c r="C638" i="1"/>
  <c r="G638" i="1"/>
  <c r="M638" i="1" a="1"/>
  <c r="M638" i="1" s="1"/>
  <c r="K635" i="15" s="1"/>
  <c r="N638" i="1" a="1"/>
  <c r="N638" i="1" s="1"/>
  <c r="L635" i="15" s="1"/>
  <c r="R638" i="1"/>
  <c r="S638" i="1" a="1"/>
  <c r="S638" i="1" s="1"/>
  <c r="D635" i="15" s="1"/>
  <c r="T638" i="1" a="1"/>
  <c r="T638" i="1" s="1"/>
  <c r="E635" i="15" s="1"/>
  <c r="U638" i="1" a="1"/>
  <c r="U638" i="1" s="1"/>
  <c r="AI638" i="1"/>
  <c r="BB638" i="1" s="1"/>
  <c r="AJ638" i="1"/>
  <c r="AK638" i="1"/>
  <c r="K638" i="10" s="1"/>
  <c r="AL638" i="1"/>
  <c r="AO638" i="1"/>
  <c r="AP638" i="1"/>
  <c r="M638" i="10" s="1"/>
  <c r="AQ638" i="1"/>
  <c r="BR638" i="1"/>
  <c r="BS638" i="1"/>
  <c r="BT638" i="1"/>
  <c r="A639" i="1"/>
  <c r="C639" i="1"/>
  <c r="G639" i="1"/>
  <c r="M639" i="1" a="1"/>
  <c r="M639" i="1" s="1"/>
  <c r="K636" i="15" s="1"/>
  <c r="N639" i="1" a="1"/>
  <c r="N639" i="1" s="1"/>
  <c r="L636" i="15" s="1"/>
  <c r="R639" i="1"/>
  <c r="S639" i="1" a="1"/>
  <c r="S639" i="1" s="1"/>
  <c r="D636" i="15" s="1"/>
  <c r="T639" i="1" a="1"/>
  <c r="T639" i="1" s="1"/>
  <c r="E636" i="15" s="1"/>
  <c r="U639" i="1" a="1"/>
  <c r="U639" i="1" s="1"/>
  <c r="AI639" i="1"/>
  <c r="BB639" i="1" s="1"/>
  <c r="AJ639" i="1"/>
  <c r="AK639" i="1"/>
  <c r="K639" i="10" s="1"/>
  <c r="AL639" i="1"/>
  <c r="AO639" i="1"/>
  <c r="AP639" i="1"/>
  <c r="M639" i="10" s="1"/>
  <c r="AQ639" i="1"/>
  <c r="BR639" i="1"/>
  <c r="BS639" i="1"/>
  <c r="BT639" i="1"/>
  <c r="A640" i="1"/>
  <c r="C640" i="1"/>
  <c r="G640" i="1"/>
  <c r="M640" i="1" a="1"/>
  <c r="M640" i="1" s="1"/>
  <c r="K637" i="15" s="1"/>
  <c r="N640" i="1" a="1"/>
  <c r="N640" i="1" s="1"/>
  <c r="L637" i="15" s="1"/>
  <c r="R640" i="1"/>
  <c r="S640" i="1" a="1"/>
  <c r="S640" i="1" s="1"/>
  <c r="D637" i="15" s="1"/>
  <c r="T640" i="1" a="1"/>
  <c r="T640" i="1" s="1"/>
  <c r="E637" i="15" s="1"/>
  <c r="U640" i="1" a="1"/>
  <c r="U640" i="1" s="1"/>
  <c r="AI640" i="1"/>
  <c r="BB640" i="1" s="1"/>
  <c r="AJ640" i="1"/>
  <c r="AK640" i="1"/>
  <c r="K640" i="10" s="1"/>
  <c r="AL640" i="1"/>
  <c r="AO640" i="1"/>
  <c r="AP640" i="1"/>
  <c r="M640" i="10" s="1"/>
  <c r="AQ640" i="1"/>
  <c r="BR640" i="1"/>
  <c r="BS640" i="1"/>
  <c r="BT640" i="1"/>
  <c r="A641" i="1"/>
  <c r="C641" i="1"/>
  <c r="G641" i="1"/>
  <c r="M641" i="1" a="1"/>
  <c r="M641" i="1" s="1"/>
  <c r="K638" i="15" s="1"/>
  <c r="N641" i="1" a="1"/>
  <c r="N641" i="1" s="1"/>
  <c r="L638" i="15" s="1"/>
  <c r="R641" i="1"/>
  <c r="S641" i="1" a="1"/>
  <c r="S641" i="1" s="1"/>
  <c r="D638" i="15" s="1"/>
  <c r="T641" i="1" a="1"/>
  <c r="T641" i="1" s="1"/>
  <c r="E638" i="15" s="1"/>
  <c r="U641" i="1" a="1"/>
  <c r="U641" i="1" s="1"/>
  <c r="AI641" i="1"/>
  <c r="BB641" i="1" s="1"/>
  <c r="AJ641" i="1"/>
  <c r="AK641" i="1"/>
  <c r="K641" i="10" s="1"/>
  <c r="AL641" i="1"/>
  <c r="AO641" i="1"/>
  <c r="AP641" i="1"/>
  <c r="M641" i="10" s="1"/>
  <c r="AQ641" i="1"/>
  <c r="BR641" i="1"/>
  <c r="BS641" i="1"/>
  <c r="BT641" i="1"/>
  <c r="A642" i="1"/>
  <c r="C642" i="1"/>
  <c r="G642" i="1"/>
  <c r="M642" i="1" a="1"/>
  <c r="M642" i="1" s="1"/>
  <c r="K639" i="15" s="1"/>
  <c r="N642" i="1" a="1"/>
  <c r="N642" i="1" s="1"/>
  <c r="L639" i="15" s="1"/>
  <c r="R642" i="1"/>
  <c r="S642" i="1" a="1"/>
  <c r="S642" i="1" s="1"/>
  <c r="D639" i="15" s="1"/>
  <c r="T642" i="1" a="1"/>
  <c r="T642" i="1" s="1"/>
  <c r="E639" i="15" s="1"/>
  <c r="U642" i="1" a="1"/>
  <c r="U642" i="1" s="1"/>
  <c r="AI642" i="1"/>
  <c r="BB642" i="1" s="1"/>
  <c r="AJ642" i="1"/>
  <c r="AK642" i="1"/>
  <c r="K642" i="10" s="1"/>
  <c r="AL642" i="1"/>
  <c r="AO642" i="1"/>
  <c r="AP642" i="1"/>
  <c r="M642" i="10" s="1"/>
  <c r="AQ642" i="1"/>
  <c r="BR642" i="1"/>
  <c r="BS642" i="1"/>
  <c r="BT642" i="1"/>
  <c r="A643" i="1"/>
  <c r="C643" i="1"/>
  <c r="G643" i="1"/>
  <c r="M643" i="1" a="1"/>
  <c r="M643" i="1" s="1"/>
  <c r="K640" i="15" s="1"/>
  <c r="N643" i="1" a="1"/>
  <c r="N643" i="1" s="1"/>
  <c r="L640" i="15" s="1"/>
  <c r="R643" i="1"/>
  <c r="S643" i="1" a="1"/>
  <c r="S643" i="1" s="1"/>
  <c r="D640" i="15" s="1"/>
  <c r="T643" i="1" a="1"/>
  <c r="T643" i="1" s="1"/>
  <c r="E640" i="15" s="1"/>
  <c r="U643" i="1" a="1"/>
  <c r="U643" i="1" s="1"/>
  <c r="AI643" i="1"/>
  <c r="BB643" i="1" s="1"/>
  <c r="AJ643" i="1"/>
  <c r="AK643" i="1"/>
  <c r="K643" i="10" s="1"/>
  <c r="AL643" i="1"/>
  <c r="AO643" i="1"/>
  <c r="AP643" i="1"/>
  <c r="M643" i="10" s="1"/>
  <c r="AQ643" i="1"/>
  <c r="BR643" i="1"/>
  <c r="BS643" i="1"/>
  <c r="BT643" i="1"/>
  <c r="A644" i="1"/>
  <c r="C644" i="1"/>
  <c r="G644" i="1"/>
  <c r="M644" i="1" a="1"/>
  <c r="M644" i="1" s="1"/>
  <c r="K641" i="15" s="1"/>
  <c r="N644" i="1" a="1"/>
  <c r="N644" i="1" s="1"/>
  <c r="L641" i="15" s="1"/>
  <c r="R644" i="1"/>
  <c r="S644" i="1" a="1"/>
  <c r="S644" i="1" s="1"/>
  <c r="D641" i="15" s="1"/>
  <c r="T644" i="1" a="1"/>
  <c r="T644" i="1" s="1"/>
  <c r="E641" i="15" s="1"/>
  <c r="U644" i="1" a="1"/>
  <c r="U644" i="1" s="1"/>
  <c r="AI644" i="1"/>
  <c r="BB644" i="1" s="1"/>
  <c r="AJ644" i="1"/>
  <c r="AK644" i="1"/>
  <c r="K644" i="10" s="1"/>
  <c r="AL644" i="1"/>
  <c r="AO644" i="1"/>
  <c r="AP644" i="1"/>
  <c r="M644" i="10" s="1"/>
  <c r="AQ644" i="1"/>
  <c r="BR644" i="1"/>
  <c r="BS644" i="1"/>
  <c r="BT644" i="1"/>
  <c r="A645" i="1"/>
  <c r="C645" i="1"/>
  <c r="G645" i="1"/>
  <c r="M645" i="1" a="1"/>
  <c r="M645" i="1" s="1"/>
  <c r="K642" i="15" s="1"/>
  <c r="N645" i="1" a="1"/>
  <c r="N645" i="1" s="1"/>
  <c r="L642" i="15" s="1"/>
  <c r="R645" i="1"/>
  <c r="S645" i="1" a="1"/>
  <c r="S645" i="1" s="1"/>
  <c r="D642" i="15" s="1"/>
  <c r="T645" i="1" a="1"/>
  <c r="T645" i="1" s="1"/>
  <c r="E642" i="15" s="1"/>
  <c r="U645" i="1" a="1"/>
  <c r="U645" i="1" s="1"/>
  <c r="AI645" i="1"/>
  <c r="BB645" i="1" s="1"/>
  <c r="AJ645" i="1"/>
  <c r="AK645" i="1"/>
  <c r="K645" i="10" s="1"/>
  <c r="AL645" i="1"/>
  <c r="AO645" i="1"/>
  <c r="AP645" i="1"/>
  <c r="M645" i="10" s="1"/>
  <c r="AQ645" i="1"/>
  <c r="BR645" i="1"/>
  <c r="BS645" i="1"/>
  <c r="BT645" i="1"/>
  <c r="A646" i="1"/>
  <c r="C646" i="1"/>
  <c r="G646" i="1"/>
  <c r="M646" i="1" a="1"/>
  <c r="M646" i="1" s="1"/>
  <c r="K643" i="15" s="1"/>
  <c r="N646" i="1" a="1"/>
  <c r="N646" i="1" s="1"/>
  <c r="L643" i="15" s="1"/>
  <c r="R646" i="1"/>
  <c r="S646" i="1" a="1"/>
  <c r="S646" i="1" s="1"/>
  <c r="D643" i="15" s="1"/>
  <c r="T646" i="1" a="1"/>
  <c r="T646" i="1" s="1"/>
  <c r="E643" i="15" s="1"/>
  <c r="U646" i="1" a="1"/>
  <c r="U646" i="1" s="1"/>
  <c r="AI646" i="1"/>
  <c r="BB646" i="1" s="1"/>
  <c r="AJ646" i="1"/>
  <c r="AK646" i="1"/>
  <c r="K646" i="10" s="1"/>
  <c r="AL646" i="1"/>
  <c r="AO646" i="1"/>
  <c r="AP646" i="1"/>
  <c r="M646" i="10" s="1"/>
  <c r="AQ646" i="1"/>
  <c r="BR646" i="1"/>
  <c r="BS646" i="1"/>
  <c r="BT646" i="1"/>
  <c r="A647" i="1"/>
  <c r="C647" i="1"/>
  <c r="G647" i="1"/>
  <c r="M647" i="1" a="1"/>
  <c r="M647" i="1" s="1"/>
  <c r="K644" i="15" s="1"/>
  <c r="N647" i="1" a="1"/>
  <c r="N647" i="1" s="1"/>
  <c r="L644" i="15" s="1"/>
  <c r="R647" i="1"/>
  <c r="S647" i="1" a="1"/>
  <c r="S647" i="1" s="1"/>
  <c r="D644" i="15" s="1"/>
  <c r="T647" i="1" a="1"/>
  <c r="T647" i="1" s="1"/>
  <c r="E644" i="15" s="1"/>
  <c r="U647" i="1" a="1"/>
  <c r="U647" i="1" s="1"/>
  <c r="AI647" i="1"/>
  <c r="BB647" i="1" s="1"/>
  <c r="AJ647" i="1"/>
  <c r="AK647" i="1"/>
  <c r="K647" i="10" s="1"/>
  <c r="AL647" i="1"/>
  <c r="AO647" i="1"/>
  <c r="AP647" i="1"/>
  <c r="M647" i="10" s="1"/>
  <c r="AQ647" i="1"/>
  <c r="BR647" i="1"/>
  <c r="BS647" i="1"/>
  <c r="BT647" i="1"/>
  <c r="A648" i="1"/>
  <c r="C648" i="1"/>
  <c r="G648" i="1"/>
  <c r="M648" i="1" a="1"/>
  <c r="M648" i="1" s="1"/>
  <c r="K645" i="15" s="1"/>
  <c r="N648" i="1" a="1"/>
  <c r="N648" i="1" s="1"/>
  <c r="L645" i="15" s="1"/>
  <c r="R648" i="1"/>
  <c r="S648" i="1" a="1"/>
  <c r="S648" i="1" s="1"/>
  <c r="D645" i="15" s="1"/>
  <c r="T648" i="1" a="1"/>
  <c r="T648" i="1" s="1"/>
  <c r="E645" i="15" s="1"/>
  <c r="U648" i="1" a="1"/>
  <c r="U648" i="1" s="1"/>
  <c r="AI648" i="1"/>
  <c r="BB648" i="1" s="1"/>
  <c r="AJ648" i="1"/>
  <c r="AK648" i="1"/>
  <c r="K648" i="10" s="1"/>
  <c r="AL648" i="1"/>
  <c r="AO648" i="1"/>
  <c r="AP648" i="1"/>
  <c r="M648" i="10" s="1"/>
  <c r="AQ648" i="1"/>
  <c r="BR648" i="1"/>
  <c r="BS648" i="1"/>
  <c r="BT648" i="1"/>
  <c r="A649" i="1"/>
  <c r="C649" i="1"/>
  <c r="G649" i="1"/>
  <c r="M649" i="1" a="1"/>
  <c r="M649" i="1" s="1"/>
  <c r="K646" i="15" s="1"/>
  <c r="N649" i="1" a="1"/>
  <c r="N649" i="1" s="1"/>
  <c r="L646" i="15" s="1"/>
  <c r="R649" i="1"/>
  <c r="S649" i="1" a="1"/>
  <c r="S649" i="1" s="1"/>
  <c r="D646" i="15" s="1"/>
  <c r="T649" i="1" a="1"/>
  <c r="T649" i="1" s="1"/>
  <c r="E646" i="15" s="1"/>
  <c r="U649" i="1" a="1"/>
  <c r="U649" i="1" s="1"/>
  <c r="AI649" i="1"/>
  <c r="BB649" i="1" s="1"/>
  <c r="AJ649" i="1"/>
  <c r="AK649" i="1"/>
  <c r="K649" i="10" s="1"/>
  <c r="AL649" i="1"/>
  <c r="AO649" i="1"/>
  <c r="AP649" i="1"/>
  <c r="M649" i="10" s="1"/>
  <c r="AQ649" i="1"/>
  <c r="BR649" i="1"/>
  <c r="BS649" i="1"/>
  <c r="BT649" i="1"/>
  <c r="A650" i="1"/>
  <c r="C650" i="1"/>
  <c r="G650" i="1"/>
  <c r="M650" i="1" a="1"/>
  <c r="M650" i="1" s="1"/>
  <c r="K647" i="15" s="1"/>
  <c r="N650" i="1" a="1"/>
  <c r="N650" i="1" s="1"/>
  <c r="L647" i="15" s="1"/>
  <c r="R650" i="1"/>
  <c r="S650" i="1" a="1"/>
  <c r="S650" i="1" s="1"/>
  <c r="D647" i="15" s="1"/>
  <c r="T650" i="1" a="1"/>
  <c r="T650" i="1" s="1"/>
  <c r="E647" i="15" s="1"/>
  <c r="U650" i="1" a="1"/>
  <c r="U650" i="1" s="1"/>
  <c r="AI650" i="1"/>
  <c r="BB650" i="1" s="1"/>
  <c r="AJ650" i="1"/>
  <c r="AK650" i="1"/>
  <c r="K650" i="10" s="1"/>
  <c r="AL650" i="1"/>
  <c r="AO650" i="1"/>
  <c r="AP650" i="1"/>
  <c r="M650" i="10" s="1"/>
  <c r="AQ650" i="1"/>
  <c r="BR650" i="1"/>
  <c r="BS650" i="1"/>
  <c r="BT650" i="1"/>
  <c r="A651" i="1"/>
  <c r="C651" i="1"/>
  <c r="G651" i="1"/>
  <c r="M651" i="1" a="1"/>
  <c r="M651" i="1" s="1"/>
  <c r="K648" i="15" s="1"/>
  <c r="N651" i="1" a="1"/>
  <c r="N651" i="1" s="1"/>
  <c r="L648" i="15" s="1"/>
  <c r="R651" i="1"/>
  <c r="S651" i="1" a="1"/>
  <c r="S651" i="1" s="1"/>
  <c r="D648" i="15" s="1"/>
  <c r="T651" i="1" a="1"/>
  <c r="T651" i="1" s="1"/>
  <c r="E648" i="15" s="1"/>
  <c r="U651" i="1" a="1"/>
  <c r="U651" i="1" s="1"/>
  <c r="AI651" i="1"/>
  <c r="BB651" i="1" s="1"/>
  <c r="AJ651" i="1"/>
  <c r="AK651" i="1"/>
  <c r="K651" i="10" s="1"/>
  <c r="AL651" i="1"/>
  <c r="AO651" i="1"/>
  <c r="AP651" i="1"/>
  <c r="M651" i="10" s="1"/>
  <c r="AQ651" i="1"/>
  <c r="BR651" i="1"/>
  <c r="BS651" i="1"/>
  <c r="BT651" i="1"/>
  <c r="A652" i="1"/>
  <c r="C652" i="1"/>
  <c r="G652" i="1"/>
  <c r="M652" i="1" a="1"/>
  <c r="M652" i="1" s="1"/>
  <c r="K649" i="15" s="1"/>
  <c r="N652" i="1" a="1"/>
  <c r="N652" i="1" s="1"/>
  <c r="L649" i="15" s="1"/>
  <c r="R652" i="1"/>
  <c r="S652" i="1" a="1"/>
  <c r="S652" i="1" s="1"/>
  <c r="D649" i="15" s="1"/>
  <c r="T652" i="1" a="1"/>
  <c r="T652" i="1" s="1"/>
  <c r="E649" i="15" s="1"/>
  <c r="U652" i="1" a="1"/>
  <c r="U652" i="1" s="1"/>
  <c r="AI652" i="1"/>
  <c r="BB652" i="1" s="1"/>
  <c r="AJ652" i="1"/>
  <c r="AK652" i="1"/>
  <c r="K652" i="10" s="1"/>
  <c r="AL652" i="1"/>
  <c r="AO652" i="1"/>
  <c r="AP652" i="1"/>
  <c r="M652" i="10" s="1"/>
  <c r="AQ652" i="1"/>
  <c r="BR652" i="1"/>
  <c r="BS652" i="1"/>
  <c r="BT652" i="1"/>
  <c r="A653" i="1"/>
  <c r="C653" i="1"/>
  <c r="G653" i="1"/>
  <c r="M653" i="1" a="1"/>
  <c r="M653" i="1" s="1"/>
  <c r="K650" i="15" s="1"/>
  <c r="N653" i="1" a="1"/>
  <c r="N653" i="1" s="1"/>
  <c r="L650" i="15" s="1"/>
  <c r="R653" i="1"/>
  <c r="S653" i="1" a="1"/>
  <c r="S653" i="1" s="1"/>
  <c r="D650" i="15" s="1"/>
  <c r="T653" i="1" a="1"/>
  <c r="T653" i="1" s="1"/>
  <c r="E650" i="15" s="1"/>
  <c r="U653" i="1" a="1"/>
  <c r="U653" i="1" s="1"/>
  <c r="AI653" i="1"/>
  <c r="BB653" i="1" s="1"/>
  <c r="AJ653" i="1"/>
  <c r="AK653" i="1"/>
  <c r="K653" i="10" s="1"/>
  <c r="AL653" i="1"/>
  <c r="AO653" i="1"/>
  <c r="AP653" i="1"/>
  <c r="M653" i="10" s="1"/>
  <c r="AQ653" i="1"/>
  <c r="BR653" i="1"/>
  <c r="BS653" i="1"/>
  <c r="BT653" i="1"/>
  <c r="A654" i="1"/>
  <c r="C654" i="1"/>
  <c r="G654" i="1"/>
  <c r="M654" i="1" a="1"/>
  <c r="M654" i="1" s="1"/>
  <c r="K651" i="15" s="1"/>
  <c r="N654" i="1" a="1"/>
  <c r="N654" i="1" s="1"/>
  <c r="L651" i="15" s="1"/>
  <c r="R654" i="1"/>
  <c r="S654" i="1" a="1"/>
  <c r="S654" i="1" s="1"/>
  <c r="D651" i="15" s="1"/>
  <c r="T654" i="1" a="1"/>
  <c r="T654" i="1" s="1"/>
  <c r="E651" i="15" s="1"/>
  <c r="U654" i="1" a="1"/>
  <c r="U654" i="1" s="1"/>
  <c r="AI654" i="1"/>
  <c r="BB654" i="1" s="1"/>
  <c r="AJ654" i="1"/>
  <c r="AK654" i="1"/>
  <c r="K654" i="10" s="1"/>
  <c r="AL654" i="1"/>
  <c r="AO654" i="1"/>
  <c r="AP654" i="1"/>
  <c r="M654" i="10" s="1"/>
  <c r="AQ654" i="1"/>
  <c r="BR654" i="1"/>
  <c r="BS654" i="1"/>
  <c r="BT654" i="1"/>
  <c r="A655" i="1"/>
  <c r="C655" i="1"/>
  <c r="G655" i="1"/>
  <c r="M655" i="1" a="1"/>
  <c r="M655" i="1" s="1"/>
  <c r="K652" i="15" s="1"/>
  <c r="N655" i="1" a="1"/>
  <c r="N655" i="1" s="1"/>
  <c r="L652" i="15" s="1"/>
  <c r="R655" i="1"/>
  <c r="S655" i="1" a="1"/>
  <c r="S655" i="1" s="1"/>
  <c r="D652" i="15" s="1"/>
  <c r="T655" i="1" a="1"/>
  <c r="T655" i="1" s="1"/>
  <c r="E652" i="15" s="1"/>
  <c r="U655" i="1" a="1"/>
  <c r="U655" i="1" s="1"/>
  <c r="AI655" i="1"/>
  <c r="BB655" i="1" s="1"/>
  <c r="AJ655" i="1"/>
  <c r="AK655" i="1"/>
  <c r="K655" i="10" s="1"/>
  <c r="AL655" i="1"/>
  <c r="AO655" i="1"/>
  <c r="AP655" i="1"/>
  <c r="M655" i="10" s="1"/>
  <c r="AQ655" i="1"/>
  <c r="BR655" i="1"/>
  <c r="BS655" i="1"/>
  <c r="BT655" i="1"/>
  <c r="A656" i="1"/>
  <c r="C656" i="1"/>
  <c r="G656" i="1"/>
  <c r="M656" i="1" a="1"/>
  <c r="M656" i="1" s="1"/>
  <c r="K653" i="15" s="1"/>
  <c r="N656" i="1" a="1"/>
  <c r="N656" i="1" s="1"/>
  <c r="L653" i="15" s="1"/>
  <c r="R656" i="1"/>
  <c r="S656" i="1" a="1"/>
  <c r="S656" i="1" s="1"/>
  <c r="D653" i="15" s="1"/>
  <c r="T656" i="1" a="1"/>
  <c r="T656" i="1" s="1"/>
  <c r="E653" i="15" s="1"/>
  <c r="U656" i="1" a="1"/>
  <c r="U656" i="1" s="1"/>
  <c r="AI656" i="1"/>
  <c r="BB656" i="1" s="1"/>
  <c r="AJ656" i="1"/>
  <c r="AK656" i="1"/>
  <c r="K656" i="10" s="1"/>
  <c r="AL656" i="1"/>
  <c r="AO656" i="1"/>
  <c r="AP656" i="1"/>
  <c r="M656" i="10" s="1"/>
  <c r="AQ656" i="1"/>
  <c r="BR656" i="1"/>
  <c r="BS656" i="1"/>
  <c r="BT656" i="1"/>
  <c r="A657" i="1"/>
  <c r="C657" i="1"/>
  <c r="G657" i="1"/>
  <c r="M657" i="1" a="1"/>
  <c r="M657" i="1" s="1"/>
  <c r="K654" i="15" s="1"/>
  <c r="N657" i="1" a="1"/>
  <c r="N657" i="1" s="1"/>
  <c r="L654" i="15" s="1"/>
  <c r="R657" i="1"/>
  <c r="S657" i="1" a="1"/>
  <c r="S657" i="1" s="1"/>
  <c r="D654" i="15" s="1"/>
  <c r="T657" i="1" a="1"/>
  <c r="T657" i="1" s="1"/>
  <c r="E654" i="15" s="1"/>
  <c r="U657" i="1" a="1"/>
  <c r="U657" i="1" s="1"/>
  <c r="AI657" i="1"/>
  <c r="BB657" i="1" s="1"/>
  <c r="AJ657" i="1"/>
  <c r="AK657" i="1"/>
  <c r="K657" i="10" s="1"/>
  <c r="AL657" i="1"/>
  <c r="AO657" i="1"/>
  <c r="AP657" i="1"/>
  <c r="M657" i="10" s="1"/>
  <c r="AQ657" i="1"/>
  <c r="BR657" i="1"/>
  <c r="BS657" i="1"/>
  <c r="BT657" i="1"/>
  <c r="A658" i="1"/>
  <c r="C658" i="1"/>
  <c r="G658" i="1"/>
  <c r="M658" i="1" a="1"/>
  <c r="M658" i="1" s="1"/>
  <c r="K655" i="15" s="1"/>
  <c r="N658" i="1" a="1"/>
  <c r="N658" i="1" s="1"/>
  <c r="L655" i="15" s="1"/>
  <c r="R658" i="1"/>
  <c r="S658" i="1" a="1"/>
  <c r="S658" i="1" s="1"/>
  <c r="D655" i="15" s="1"/>
  <c r="T658" i="1" a="1"/>
  <c r="T658" i="1" s="1"/>
  <c r="E655" i="15" s="1"/>
  <c r="U658" i="1" a="1"/>
  <c r="U658" i="1" s="1"/>
  <c r="AI658" i="1"/>
  <c r="BB658" i="1" s="1"/>
  <c r="AJ658" i="1"/>
  <c r="AK658" i="1"/>
  <c r="K658" i="10" s="1"/>
  <c r="AL658" i="1"/>
  <c r="AO658" i="1"/>
  <c r="AP658" i="1"/>
  <c r="M658" i="10" s="1"/>
  <c r="AQ658" i="1"/>
  <c r="BR658" i="1"/>
  <c r="BS658" i="1"/>
  <c r="BT658" i="1"/>
  <c r="A659" i="1"/>
  <c r="C659" i="1"/>
  <c r="G659" i="1"/>
  <c r="M659" i="1" a="1"/>
  <c r="M659" i="1" s="1"/>
  <c r="K656" i="15" s="1"/>
  <c r="N659" i="1" a="1"/>
  <c r="N659" i="1" s="1"/>
  <c r="L656" i="15" s="1"/>
  <c r="R659" i="1"/>
  <c r="S659" i="1" a="1"/>
  <c r="S659" i="1" s="1"/>
  <c r="D656" i="15" s="1"/>
  <c r="T659" i="1" a="1"/>
  <c r="T659" i="1" s="1"/>
  <c r="E656" i="15" s="1"/>
  <c r="U659" i="1" a="1"/>
  <c r="U659" i="1" s="1"/>
  <c r="AI659" i="1"/>
  <c r="BB659" i="1" s="1"/>
  <c r="AJ659" i="1"/>
  <c r="AK659" i="1"/>
  <c r="K659" i="10" s="1"/>
  <c r="AL659" i="1"/>
  <c r="AO659" i="1"/>
  <c r="AP659" i="1"/>
  <c r="M659" i="10" s="1"/>
  <c r="AQ659" i="1"/>
  <c r="BR659" i="1"/>
  <c r="BS659" i="1"/>
  <c r="BT659" i="1"/>
  <c r="A660" i="1"/>
  <c r="C660" i="1"/>
  <c r="G660" i="1"/>
  <c r="M660" i="1" a="1"/>
  <c r="M660" i="1" s="1"/>
  <c r="K657" i="15" s="1"/>
  <c r="N660" i="1" a="1"/>
  <c r="N660" i="1" s="1"/>
  <c r="L657" i="15" s="1"/>
  <c r="R660" i="1"/>
  <c r="S660" i="1" a="1"/>
  <c r="S660" i="1" s="1"/>
  <c r="D657" i="15" s="1"/>
  <c r="T660" i="1" a="1"/>
  <c r="T660" i="1" s="1"/>
  <c r="E657" i="15" s="1"/>
  <c r="U660" i="1" a="1"/>
  <c r="U660" i="1" s="1"/>
  <c r="AI660" i="1"/>
  <c r="BB660" i="1" s="1"/>
  <c r="AJ660" i="1"/>
  <c r="AK660" i="1"/>
  <c r="K660" i="10" s="1"/>
  <c r="AL660" i="1"/>
  <c r="AO660" i="1"/>
  <c r="AP660" i="1"/>
  <c r="M660" i="10" s="1"/>
  <c r="AQ660" i="1"/>
  <c r="BR660" i="1"/>
  <c r="BS660" i="1"/>
  <c r="BT660" i="1"/>
  <c r="A661" i="1"/>
  <c r="C661" i="1"/>
  <c r="G661" i="1"/>
  <c r="M661" i="1" a="1"/>
  <c r="M661" i="1" s="1"/>
  <c r="K658" i="15" s="1"/>
  <c r="N661" i="1" a="1"/>
  <c r="N661" i="1" s="1"/>
  <c r="L658" i="15" s="1"/>
  <c r="R661" i="1"/>
  <c r="S661" i="1" a="1"/>
  <c r="S661" i="1" s="1"/>
  <c r="D658" i="15" s="1"/>
  <c r="T661" i="1" a="1"/>
  <c r="T661" i="1" s="1"/>
  <c r="E658" i="15" s="1"/>
  <c r="U661" i="1" a="1"/>
  <c r="U661" i="1" s="1"/>
  <c r="AI661" i="1"/>
  <c r="BB661" i="1" s="1"/>
  <c r="AJ661" i="1"/>
  <c r="AK661" i="1"/>
  <c r="K661" i="10" s="1"/>
  <c r="AL661" i="1"/>
  <c r="AO661" i="1"/>
  <c r="AP661" i="1"/>
  <c r="M661" i="10" s="1"/>
  <c r="AQ661" i="1"/>
  <c r="BR661" i="1"/>
  <c r="BS661" i="1"/>
  <c r="BT661" i="1"/>
  <c r="A662" i="1"/>
  <c r="C662" i="1"/>
  <c r="G662" i="1"/>
  <c r="M662" i="1" a="1"/>
  <c r="M662" i="1" s="1"/>
  <c r="K659" i="15" s="1"/>
  <c r="N662" i="1" a="1"/>
  <c r="N662" i="1" s="1"/>
  <c r="L659" i="15" s="1"/>
  <c r="R662" i="1"/>
  <c r="S662" i="1" a="1"/>
  <c r="S662" i="1" s="1"/>
  <c r="D659" i="15" s="1"/>
  <c r="T662" i="1" a="1"/>
  <c r="T662" i="1" s="1"/>
  <c r="E659" i="15" s="1"/>
  <c r="U662" i="1" a="1"/>
  <c r="U662" i="1" s="1"/>
  <c r="AI662" i="1"/>
  <c r="BB662" i="1" s="1"/>
  <c r="AJ662" i="1"/>
  <c r="AK662" i="1"/>
  <c r="K662" i="10" s="1"/>
  <c r="AL662" i="1"/>
  <c r="AO662" i="1"/>
  <c r="AP662" i="1"/>
  <c r="M662" i="10" s="1"/>
  <c r="AQ662" i="1"/>
  <c r="BR662" i="1"/>
  <c r="BS662" i="1"/>
  <c r="BT662" i="1"/>
  <c r="A663" i="1"/>
  <c r="C663" i="1"/>
  <c r="G663" i="1"/>
  <c r="M663" i="1" a="1"/>
  <c r="M663" i="1" s="1"/>
  <c r="K660" i="15" s="1"/>
  <c r="N663" i="1" a="1"/>
  <c r="N663" i="1" s="1"/>
  <c r="L660" i="15" s="1"/>
  <c r="R663" i="1"/>
  <c r="S663" i="1" a="1"/>
  <c r="S663" i="1" s="1"/>
  <c r="D660" i="15" s="1"/>
  <c r="T663" i="1" a="1"/>
  <c r="T663" i="1" s="1"/>
  <c r="E660" i="15" s="1"/>
  <c r="U663" i="1" a="1"/>
  <c r="U663" i="1" s="1"/>
  <c r="AI663" i="1"/>
  <c r="BB663" i="1" s="1"/>
  <c r="AJ663" i="1"/>
  <c r="AK663" i="1"/>
  <c r="K663" i="10" s="1"/>
  <c r="AL663" i="1"/>
  <c r="AO663" i="1"/>
  <c r="AP663" i="1"/>
  <c r="M663" i="10" s="1"/>
  <c r="AQ663" i="1"/>
  <c r="BR663" i="1"/>
  <c r="BS663" i="1"/>
  <c r="BT663" i="1"/>
  <c r="A664" i="1"/>
  <c r="C664" i="1"/>
  <c r="G664" i="1"/>
  <c r="M664" i="1" a="1"/>
  <c r="M664" i="1" s="1"/>
  <c r="K661" i="15" s="1"/>
  <c r="N664" i="1" a="1"/>
  <c r="N664" i="1" s="1"/>
  <c r="L661" i="15" s="1"/>
  <c r="R664" i="1"/>
  <c r="S664" i="1" a="1"/>
  <c r="S664" i="1" s="1"/>
  <c r="D661" i="15" s="1"/>
  <c r="T664" i="1" a="1"/>
  <c r="T664" i="1" s="1"/>
  <c r="E661" i="15" s="1"/>
  <c r="U664" i="1" a="1"/>
  <c r="U664" i="1" s="1"/>
  <c r="AI664" i="1"/>
  <c r="BB664" i="1" s="1"/>
  <c r="AJ664" i="1"/>
  <c r="AK664" i="1"/>
  <c r="K664" i="10" s="1"/>
  <c r="AL664" i="1"/>
  <c r="AO664" i="1"/>
  <c r="AP664" i="1"/>
  <c r="M664" i="10" s="1"/>
  <c r="AQ664" i="1"/>
  <c r="BR664" i="1"/>
  <c r="BS664" i="1"/>
  <c r="BT664" i="1"/>
  <c r="A665" i="1"/>
  <c r="C665" i="1"/>
  <c r="G665" i="1"/>
  <c r="M665" i="1" a="1"/>
  <c r="M665" i="1" s="1"/>
  <c r="K662" i="15" s="1"/>
  <c r="N665" i="1" a="1"/>
  <c r="N665" i="1" s="1"/>
  <c r="L662" i="15" s="1"/>
  <c r="R665" i="1"/>
  <c r="S665" i="1" a="1"/>
  <c r="S665" i="1" s="1"/>
  <c r="D662" i="15" s="1"/>
  <c r="T665" i="1" a="1"/>
  <c r="T665" i="1" s="1"/>
  <c r="E662" i="15" s="1"/>
  <c r="U665" i="1" a="1"/>
  <c r="U665" i="1" s="1"/>
  <c r="AI665" i="1"/>
  <c r="BB665" i="1" s="1"/>
  <c r="AJ665" i="1"/>
  <c r="AK665" i="1"/>
  <c r="K665" i="10" s="1"/>
  <c r="AL665" i="1"/>
  <c r="AO665" i="1"/>
  <c r="AP665" i="1"/>
  <c r="M665" i="10" s="1"/>
  <c r="AQ665" i="1"/>
  <c r="BR665" i="1"/>
  <c r="BS665" i="1"/>
  <c r="BT665" i="1"/>
  <c r="A666" i="1"/>
  <c r="C666" i="1"/>
  <c r="G666" i="1"/>
  <c r="M666" i="1" a="1"/>
  <c r="M666" i="1" s="1"/>
  <c r="K663" i="15" s="1"/>
  <c r="N666" i="1" a="1"/>
  <c r="N666" i="1" s="1"/>
  <c r="L663" i="15" s="1"/>
  <c r="R666" i="1"/>
  <c r="S666" i="1" a="1"/>
  <c r="S666" i="1" s="1"/>
  <c r="D663" i="15" s="1"/>
  <c r="T666" i="1" a="1"/>
  <c r="T666" i="1" s="1"/>
  <c r="E663" i="15" s="1"/>
  <c r="U666" i="1" a="1"/>
  <c r="U666" i="1" s="1"/>
  <c r="AI666" i="1"/>
  <c r="BB666" i="1" s="1"/>
  <c r="AJ666" i="1"/>
  <c r="AK666" i="1"/>
  <c r="K666" i="10" s="1"/>
  <c r="AL666" i="1"/>
  <c r="AO666" i="1"/>
  <c r="AP666" i="1"/>
  <c r="M666" i="10" s="1"/>
  <c r="AQ666" i="1"/>
  <c r="BR666" i="1"/>
  <c r="BS666" i="1"/>
  <c r="BT666" i="1"/>
  <c r="A667" i="1"/>
  <c r="C667" i="1"/>
  <c r="G667" i="1"/>
  <c r="M667" i="1" a="1"/>
  <c r="M667" i="1" s="1"/>
  <c r="K664" i="15" s="1"/>
  <c r="N667" i="1" a="1"/>
  <c r="N667" i="1" s="1"/>
  <c r="L664" i="15" s="1"/>
  <c r="R667" i="1"/>
  <c r="S667" i="1" a="1"/>
  <c r="S667" i="1" s="1"/>
  <c r="D664" i="15" s="1"/>
  <c r="T667" i="1" a="1"/>
  <c r="T667" i="1" s="1"/>
  <c r="E664" i="15" s="1"/>
  <c r="U667" i="1" a="1"/>
  <c r="U667" i="1" s="1"/>
  <c r="AI667" i="1"/>
  <c r="BB667" i="1" s="1"/>
  <c r="AJ667" i="1"/>
  <c r="AK667" i="1"/>
  <c r="K667" i="10" s="1"/>
  <c r="AL667" i="1"/>
  <c r="AO667" i="1"/>
  <c r="AP667" i="1"/>
  <c r="M667" i="10" s="1"/>
  <c r="AQ667" i="1"/>
  <c r="BR667" i="1"/>
  <c r="BS667" i="1"/>
  <c r="BT667" i="1"/>
  <c r="A668" i="1"/>
  <c r="C668" i="1"/>
  <c r="G668" i="1"/>
  <c r="M668" i="1" a="1"/>
  <c r="M668" i="1" s="1"/>
  <c r="K665" i="15" s="1"/>
  <c r="N668" i="1" a="1"/>
  <c r="N668" i="1" s="1"/>
  <c r="L665" i="15" s="1"/>
  <c r="R668" i="1"/>
  <c r="S668" i="1" a="1"/>
  <c r="S668" i="1" s="1"/>
  <c r="D665" i="15" s="1"/>
  <c r="T668" i="1" a="1"/>
  <c r="T668" i="1" s="1"/>
  <c r="E665" i="15" s="1"/>
  <c r="U668" i="1" a="1"/>
  <c r="U668" i="1" s="1"/>
  <c r="AI668" i="1"/>
  <c r="BB668" i="1" s="1"/>
  <c r="AJ668" i="1"/>
  <c r="AK668" i="1"/>
  <c r="K668" i="10" s="1"/>
  <c r="AL668" i="1"/>
  <c r="AO668" i="1"/>
  <c r="AP668" i="1"/>
  <c r="M668" i="10" s="1"/>
  <c r="AQ668" i="1"/>
  <c r="BR668" i="1"/>
  <c r="BS668" i="1"/>
  <c r="BT668" i="1"/>
  <c r="A669" i="1"/>
  <c r="C669" i="1"/>
  <c r="G669" i="1"/>
  <c r="M669" i="1" a="1"/>
  <c r="M669" i="1" s="1"/>
  <c r="K666" i="15" s="1"/>
  <c r="N669" i="1" a="1"/>
  <c r="N669" i="1" s="1"/>
  <c r="L666" i="15" s="1"/>
  <c r="R669" i="1"/>
  <c r="S669" i="1" a="1"/>
  <c r="S669" i="1" s="1"/>
  <c r="D666" i="15" s="1"/>
  <c r="T669" i="1" a="1"/>
  <c r="T669" i="1" s="1"/>
  <c r="E666" i="15" s="1"/>
  <c r="U669" i="1" a="1"/>
  <c r="U669" i="1" s="1"/>
  <c r="AI669" i="1"/>
  <c r="BB669" i="1" s="1"/>
  <c r="AJ669" i="1"/>
  <c r="AK669" i="1"/>
  <c r="K669" i="10" s="1"/>
  <c r="AL669" i="1"/>
  <c r="AO669" i="1"/>
  <c r="AP669" i="1"/>
  <c r="M669" i="10" s="1"/>
  <c r="AQ669" i="1"/>
  <c r="BR669" i="1"/>
  <c r="BS669" i="1"/>
  <c r="BT669" i="1"/>
  <c r="A670" i="1"/>
  <c r="C670" i="1"/>
  <c r="G670" i="1"/>
  <c r="M670" i="1" a="1"/>
  <c r="M670" i="1" s="1"/>
  <c r="K667" i="15" s="1"/>
  <c r="N670" i="1" a="1"/>
  <c r="N670" i="1" s="1"/>
  <c r="L667" i="15" s="1"/>
  <c r="R670" i="1"/>
  <c r="S670" i="1" a="1"/>
  <c r="S670" i="1" s="1"/>
  <c r="D667" i="15" s="1"/>
  <c r="T670" i="1" a="1"/>
  <c r="T670" i="1" s="1"/>
  <c r="E667" i="15" s="1"/>
  <c r="U670" i="1" a="1"/>
  <c r="U670" i="1" s="1"/>
  <c r="AI670" i="1"/>
  <c r="BB670" i="1" s="1"/>
  <c r="AJ670" i="1"/>
  <c r="AK670" i="1"/>
  <c r="K670" i="10" s="1"/>
  <c r="AL670" i="1"/>
  <c r="AO670" i="1"/>
  <c r="AP670" i="1"/>
  <c r="M670" i="10" s="1"/>
  <c r="AQ670" i="1"/>
  <c r="BR670" i="1"/>
  <c r="BS670" i="1"/>
  <c r="BT670" i="1"/>
  <c r="A671" i="1"/>
  <c r="C671" i="1"/>
  <c r="G671" i="1"/>
  <c r="M671" i="1" a="1"/>
  <c r="M671" i="1" s="1"/>
  <c r="K668" i="15" s="1"/>
  <c r="N671" i="1" a="1"/>
  <c r="N671" i="1" s="1"/>
  <c r="L668" i="15" s="1"/>
  <c r="R671" i="1"/>
  <c r="S671" i="1" a="1"/>
  <c r="S671" i="1" s="1"/>
  <c r="D668" i="15" s="1"/>
  <c r="T671" i="1" a="1"/>
  <c r="T671" i="1" s="1"/>
  <c r="E668" i="15" s="1"/>
  <c r="U671" i="1" a="1"/>
  <c r="U671" i="1" s="1"/>
  <c r="AI671" i="1"/>
  <c r="BB671" i="1" s="1"/>
  <c r="AJ671" i="1"/>
  <c r="AK671" i="1"/>
  <c r="K671" i="10" s="1"/>
  <c r="AL671" i="1"/>
  <c r="AO671" i="1"/>
  <c r="AP671" i="1"/>
  <c r="M671" i="10" s="1"/>
  <c r="AQ671" i="1"/>
  <c r="BR671" i="1"/>
  <c r="BS671" i="1"/>
  <c r="BT671" i="1"/>
  <c r="A672" i="1"/>
  <c r="C672" i="1"/>
  <c r="G672" i="1"/>
  <c r="M672" i="1" a="1"/>
  <c r="M672" i="1" s="1"/>
  <c r="K669" i="15" s="1"/>
  <c r="N672" i="1" a="1"/>
  <c r="N672" i="1" s="1"/>
  <c r="L669" i="15" s="1"/>
  <c r="R672" i="1"/>
  <c r="S672" i="1" a="1"/>
  <c r="S672" i="1" s="1"/>
  <c r="D669" i="15" s="1"/>
  <c r="T672" i="1" a="1"/>
  <c r="T672" i="1" s="1"/>
  <c r="E669" i="15" s="1"/>
  <c r="U672" i="1" a="1"/>
  <c r="U672" i="1" s="1"/>
  <c r="AI672" i="1"/>
  <c r="BB672" i="1" s="1"/>
  <c r="AJ672" i="1"/>
  <c r="AK672" i="1"/>
  <c r="K672" i="10" s="1"/>
  <c r="AL672" i="1"/>
  <c r="AO672" i="1"/>
  <c r="AP672" i="1"/>
  <c r="M672" i="10" s="1"/>
  <c r="AQ672" i="1"/>
  <c r="BR672" i="1"/>
  <c r="BS672" i="1"/>
  <c r="BT672" i="1"/>
  <c r="A673" i="1"/>
  <c r="C673" i="1"/>
  <c r="G673" i="1"/>
  <c r="M673" i="1" a="1"/>
  <c r="M673" i="1" s="1"/>
  <c r="K670" i="15" s="1"/>
  <c r="N673" i="1" a="1"/>
  <c r="N673" i="1" s="1"/>
  <c r="L670" i="15" s="1"/>
  <c r="R673" i="1"/>
  <c r="S673" i="1" a="1"/>
  <c r="S673" i="1" s="1"/>
  <c r="D670" i="15" s="1"/>
  <c r="T673" i="1" a="1"/>
  <c r="T673" i="1" s="1"/>
  <c r="E670" i="15" s="1"/>
  <c r="U673" i="1" a="1"/>
  <c r="U673" i="1" s="1"/>
  <c r="AI673" i="1"/>
  <c r="BB673" i="1" s="1"/>
  <c r="AJ673" i="1"/>
  <c r="AK673" i="1"/>
  <c r="K673" i="10" s="1"/>
  <c r="AL673" i="1"/>
  <c r="AO673" i="1"/>
  <c r="AP673" i="1"/>
  <c r="M673" i="10" s="1"/>
  <c r="AQ673" i="1"/>
  <c r="BR673" i="1"/>
  <c r="BS673" i="1"/>
  <c r="BT673" i="1"/>
  <c r="A674" i="1"/>
  <c r="C674" i="1"/>
  <c r="G674" i="1"/>
  <c r="M674" i="1" a="1"/>
  <c r="M674" i="1" s="1"/>
  <c r="K671" i="15" s="1"/>
  <c r="N674" i="1" a="1"/>
  <c r="N674" i="1" s="1"/>
  <c r="L671" i="15" s="1"/>
  <c r="R674" i="1"/>
  <c r="S674" i="1" a="1"/>
  <c r="S674" i="1" s="1"/>
  <c r="D671" i="15" s="1"/>
  <c r="T674" i="1" a="1"/>
  <c r="T674" i="1" s="1"/>
  <c r="E671" i="15" s="1"/>
  <c r="U674" i="1" a="1"/>
  <c r="U674" i="1" s="1"/>
  <c r="AI674" i="1"/>
  <c r="BB674" i="1" s="1"/>
  <c r="AJ674" i="1"/>
  <c r="AK674" i="1"/>
  <c r="K674" i="10" s="1"/>
  <c r="AL674" i="1"/>
  <c r="AO674" i="1"/>
  <c r="AP674" i="1"/>
  <c r="M674" i="10" s="1"/>
  <c r="AQ674" i="1"/>
  <c r="BR674" i="1"/>
  <c r="BS674" i="1"/>
  <c r="BT674" i="1"/>
  <c r="A675" i="1"/>
  <c r="C675" i="1"/>
  <c r="G675" i="1"/>
  <c r="M675" i="1" a="1"/>
  <c r="M675" i="1" s="1"/>
  <c r="K672" i="15" s="1"/>
  <c r="N675" i="1" a="1"/>
  <c r="N675" i="1" s="1"/>
  <c r="L672" i="15" s="1"/>
  <c r="R675" i="1"/>
  <c r="S675" i="1" a="1"/>
  <c r="S675" i="1" s="1"/>
  <c r="D672" i="15" s="1"/>
  <c r="T675" i="1" a="1"/>
  <c r="T675" i="1" s="1"/>
  <c r="E672" i="15" s="1"/>
  <c r="U675" i="1" a="1"/>
  <c r="U675" i="1" s="1"/>
  <c r="AI675" i="1"/>
  <c r="BB675" i="1" s="1"/>
  <c r="AJ675" i="1"/>
  <c r="AK675" i="1"/>
  <c r="K675" i="10" s="1"/>
  <c r="AL675" i="1"/>
  <c r="AO675" i="1"/>
  <c r="AP675" i="1"/>
  <c r="M675" i="10" s="1"/>
  <c r="AQ675" i="1"/>
  <c r="BR675" i="1"/>
  <c r="BS675" i="1"/>
  <c r="BT675" i="1"/>
  <c r="A676" i="1"/>
  <c r="C676" i="1"/>
  <c r="G676" i="1"/>
  <c r="M676" i="1" a="1"/>
  <c r="M676" i="1" s="1"/>
  <c r="K673" i="15" s="1"/>
  <c r="N676" i="1" a="1"/>
  <c r="N676" i="1" s="1"/>
  <c r="L673" i="15" s="1"/>
  <c r="R676" i="1"/>
  <c r="S676" i="1" a="1"/>
  <c r="S676" i="1" s="1"/>
  <c r="D673" i="15" s="1"/>
  <c r="T676" i="1" a="1"/>
  <c r="T676" i="1" s="1"/>
  <c r="E673" i="15" s="1"/>
  <c r="U676" i="1" a="1"/>
  <c r="U676" i="1" s="1"/>
  <c r="AI676" i="1"/>
  <c r="BB676" i="1" s="1"/>
  <c r="AJ676" i="1"/>
  <c r="AK676" i="1"/>
  <c r="K676" i="10" s="1"/>
  <c r="AL676" i="1"/>
  <c r="AO676" i="1"/>
  <c r="AP676" i="1"/>
  <c r="M676" i="10" s="1"/>
  <c r="AQ676" i="1"/>
  <c r="BR676" i="1"/>
  <c r="BS676" i="1"/>
  <c r="BT676" i="1"/>
  <c r="A677" i="1"/>
  <c r="C677" i="1"/>
  <c r="G677" i="1"/>
  <c r="M677" i="1" a="1"/>
  <c r="M677" i="1" s="1"/>
  <c r="K674" i="15" s="1"/>
  <c r="N677" i="1" a="1"/>
  <c r="N677" i="1" s="1"/>
  <c r="L674" i="15" s="1"/>
  <c r="R677" i="1"/>
  <c r="S677" i="1" a="1"/>
  <c r="S677" i="1" s="1"/>
  <c r="D674" i="15" s="1"/>
  <c r="T677" i="1" a="1"/>
  <c r="T677" i="1" s="1"/>
  <c r="E674" i="15" s="1"/>
  <c r="U677" i="1" a="1"/>
  <c r="U677" i="1" s="1"/>
  <c r="AI677" i="1"/>
  <c r="BB677" i="1" s="1"/>
  <c r="AJ677" i="1"/>
  <c r="AK677" i="1"/>
  <c r="K677" i="10" s="1"/>
  <c r="AL677" i="1"/>
  <c r="AO677" i="1"/>
  <c r="AP677" i="1"/>
  <c r="M677" i="10" s="1"/>
  <c r="AQ677" i="1"/>
  <c r="BR677" i="1"/>
  <c r="BS677" i="1"/>
  <c r="BT677" i="1"/>
  <c r="A678" i="1"/>
  <c r="C678" i="1"/>
  <c r="G678" i="1"/>
  <c r="M678" i="1" a="1"/>
  <c r="M678" i="1" s="1"/>
  <c r="K675" i="15" s="1"/>
  <c r="N678" i="1" a="1"/>
  <c r="N678" i="1" s="1"/>
  <c r="L675" i="15" s="1"/>
  <c r="R678" i="1"/>
  <c r="S678" i="1" a="1"/>
  <c r="S678" i="1" s="1"/>
  <c r="D675" i="15" s="1"/>
  <c r="T678" i="1" a="1"/>
  <c r="T678" i="1" s="1"/>
  <c r="E675" i="15" s="1"/>
  <c r="U678" i="1" a="1"/>
  <c r="U678" i="1" s="1"/>
  <c r="AI678" i="1"/>
  <c r="BB678" i="1" s="1"/>
  <c r="AJ678" i="1"/>
  <c r="AK678" i="1"/>
  <c r="K678" i="10" s="1"/>
  <c r="AL678" i="1"/>
  <c r="AO678" i="1"/>
  <c r="AP678" i="1"/>
  <c r="M678" i="10" s="1"/>
  <c r="AQ678" i="1"/>
  <c r="BR678" i="1"/>
  <c r="BS678" i="1"/>
  <c r="BT678" i="1"/>
  <c r="A679" i="1"/>
  <c r="C679" i="1"/>
  <c r="G679" i="1"/>
  <c r="M679" i="1" a="1"/>
  <c r="M679" i="1" s="1"/>
  <c r="K676" i="15" s="1"/>
  <c r="N679" i="1" a="1"/>
  <c r="N679" i="1" s="1"/>
  <c r="L676" i="15" s="1"/>
  <c r="R679" i="1"/>
  <c r="S679" i="1" a="1"/>
  <c r="S679" i="1" s="1"/>
  <c r="D676" i="15" s="1"/>
  <c r="T679" i="1" a="1"/>
  <c r="T679" i="1" s="1"/>
  <c r="E676" i="15" s="1"/>
  <c r="U679" i="1" a="1"/>
  <c r="U679" i="1" s="1"/>
  <c r="AI679" i="1"/>
  <c r="BB679" i="1" s="1"/>
  <c r="AJ679" i="1"/>
  <c r="AK679" i="1"/>
  <c r="K679" i="10" s="1"/>
  <c r="AL679" i="1"/>
  <c r="AO679" i="1"/>
  <c r="AP679" i="1"/>
  <c r="M679" i="10" s="1"/>
  <c r="AQ679" i="1"/>
  <c r="BR679" i="1"/>
  <c r="BS679" i="1"/>
  <c r="BT679" i="1"/>
  <c r="A680" i="1"/>
  <c r="C680" i="1"/>
  <c r="G680" i="1"/>
  <c r="M680" i="1" a="1"/>
  <c r="M680" i="1" s="1"/>
  <c r="K677" i="15" s="1"/>
  <c r="N680" i="1" a="1"/>
  <c r="N680" i="1" s="1"/>
  <c r="L677" i="15" s="1"/>
  <c r="R680" i="1"/>
  <c r="S680" i="1" a="1"/>
  <c r="S680" i="1" s="1"/>
  <c r="D677" i="15" s="1"/>
  <c r="T680" i="1" a="1"/>
  <c r="T680" i="1" s="1"/>
  <c r="E677" i="15" s="1"/>
  <c r="U680" i="1" a="1"/>
  <c r="U680" i="1" s="1"/>
  <c r="AI680" i="1"/>
  <c r="BB680" i="1" s="1"/>
  <c r="AJ680" i="1"/>
  <c r="AK680" i="1"/>
  <c r="K680" i="10" s="1"/>
  <c r="AL680" i="1"/>
  <c r="AO680" i="1"/>
  <c r="AP680" i="1"/>
  <c r="M680" i="10" s="1"/>
  <c r="AQ680" i="1"/>
  <c r="BR680" i="1"/>
  <c r="BS680" i="1"/>
  <c r="BT680" i="1"/>
  <c r="A681" i="1"/>
  <c r="C681" i="1"/>
  <c r="G681" i="1"/>
  <c r="M681" i="1" a="1"/>
  <c r="M681" i="1" s="1"/>
  <c r="K678" i="15" s="1"/>
  <c r="N681" i="1" a="1"/>
  <c r="N681" i="1" s="1"/>
  <c r="L678" i="15" s="1"/>
  <c r="R681" i="1"/>
  <c r="S681" i="1" a="1"/>
  <c r="S681" i="1" s="1"/>
  <c r="D678" i="15" s="1"/>
  <c r="T681" i="1" a="1"/>
  <c r="T681" i="1" s="1"/>
  <c r="E678" i="15" s="1"/>
  <c r="U681" i="1" a="1"/>
  <c r="U681" i="1" s="1"/>
  <c r="AI681" i="1"/>
  <c r="BB681" i="1" s="1"/>
  <c r="AJ681" i="1"/>
  <c r="AK681" i="1"/>
  <c r="K681" i="10" s="1"/>
  <c r="AL681" i="1"/>
  <c r="AO681" i="1"/>
  <c r="AP681" i="1"/>
  <c r="M681" i="10" s="1"/>
  <c r="AQ681" i="1"/>
  <c r="BR681" i="1"/>
  <c r="BS681" i="1"/>
  <c r="BT681" i="1"/>
  <c r="A682" i="1"/>
  <c r="C682" i="1"/>
  <c r="G682" i="1"/>
  <c r="M682" i="1" a="1"/>
  <c r="M682" i="1" s="1"/>
  <c r="K679" i="15" s="1"/>
  <c r="N682" i="1" a="1"/>
  <c r="N682" i="1" s="1"/>
  <c r="L679" i="15" s="1"/>
  <c r="R682" i="1"/>
  <c r="S682" i="1" a="1"/>
  <c r="S682" i="1" s="1"/>
  <c r="D679" i="15" s="1"/>
  <c r="T682" i="1" a="1"/>
  <c r="T682" i="1" s="1"/>
  <c r="E679" i="15" s="1"/>
  <c r="U682" i="1" a="1"/>
  <c r="U682" i="1" s="1"/>
  <c r="AI682" i="1"/>
  <c r="BB682" i="1" s="1"/>
  <c r="AJ682" i="1"/>
  <c r="AK682" i="1"/>
  <c r="K682" i="10" s="1"/>
  <c r="AL682" i="1"/>
  <c r="AO682" i="1"/>
  <c r="AP682" i="1"/>
  <c r="M682" i="10" s="1"/>
  <c r="AQ682" i="1"/>
  <c r="BR682" i="1"/>
  <c r="BS682" i="1"/>
  <c r="BT682" i="1"/>
  <c r="A683" i="1"/>
  <c r="C683" i="1"/>
  <c r="G683" i="1"/>
  <c r="M683" i="1" a="1"/>
  <c r="M683" i="1" s="1"/>
  <c r="K680" i="15" s="1"/>
  <c r="N683" i="1" a="1"/>
  <c r="N683" i="1" s="1"/>
  <c r="L680" i="15" s="1"/>
  <c r="R683" i="1"/>
  <c r="S683" i="1" a="1"/>
  <c r="S683" i="1" s="1"/>
  <c r="D680" i="15" s="1"/>
  <c r="T683" i="1" a="1"/>
  <c r="T683" i="1" s="1"/>
  <c r="E680" i="15" s="1"/>
  <c r="U683" i="1" a="1"/>
  <c r="U683" i="1" s="1"/>
  <c r="AI683" i="1"/>
  <c r="BB683" i="1" s="1"/>
  <c r="AJ683" i="1"/>
  <c r="AK683" i="1"/>
  <c r="K683" i="10" s="1"/>
  <c r="AL683" i="1"/>
  <c r="AO683" i="1"/>
  <c r="AP683" i="1"/>
  <c r="M683" i="10" s="1"/>
  <c r="AQ683" i="1"/>
  <c r="BR683" i="1"/>
  <c r="BS683" i="1"/>
  <c r="BT683" i="1"/>
  <c r="A684" i="1"/>
  <c r="C684" i="1"/>
  <c r="G684" i="1"/>
  <c r="M684" i="1" a="1"/>
  <c r="M684" i="1" s="1"/>
  <c r="K681" i="15" s="1"/>
  <c r="N684" i="1" a="1"/>
  <c r="N684" i="1" s="1"/>
  <c r="L681" i="15" s="1"/>
  <c r="R684" i="1"/>
  <c r="S684" i="1" a="1"/>
  <c r="S684" i="1" s="1"/>
  <c r="D681" i="15" s="1"/>
  <c r="T684" i="1" a="1"/>
  <c r="T684" i="1" s="1"/>
  <c r="E681" i="15" s="1"/>
  <c r="U684" i="1" a="1"/>
  <c r="U684" i="1" s="1"/>
  <c r="AI684" i="1"/>
  <c r="BB684" i="1" s="1"/>
  <c r="AJ684" i="1"/>
  <c r="AK684" i="1"/>
  <c r="K684" i="10" s="1"/>
  <c r="AL684" i="1"/>
  <c r="AO684" i="1"/>
  <c r="AP684" i="1"/>
  <c r="M684" i="10" s="1"/>
  <c r="AQ684" i="1"/>
  <c r="BR684" i="1"/>
  <c r="BS684" i="1"/>
  <c r="BT684" i="1"/>
  <c r="A685" i="1"/>
  <c r="C685" i="1"/>
  <c r="G685" i="1"/>
  <c r="M685" i="1" a="1"/>
  <c r="M685" i="1" s="1"/>
  <c r="K682" i="15" s="1"/>
  <c r="N685" i="1" a="1"/>
  <c r="N685" i="1" s="1"/>
  <c r="L682" i="15" s="1"/>
  <c r="R685" i="1"/>
  <c r="S685" i="1" a="1"/>
  <c r="S685" i="1" s="1"/>
  <c r="D682" i="15" s="1"/>
  <c r="T685" i="1" a="1"/>
  <c r="T685" i="1" s="1"/>
  <c r="E682" i="15" s="1"/>
  <c r="U685" i="1" a="1"/>
  <c r="U685" i="1" s="1"/>
  <c r="AI685" i="1"/>
  <c r="BB685" i="1" s="1"/>
  <c r="AJ685" i="1"/>
  <c r="AK685" i="1"/>
  <c r="K685" i="10" s="1"/>
  <c r="AL685" i="1"/>
  <c r="AO685" i="1"/>
  <c r="AP685" i="1"/>
  <c r="M685" i="10" s="1"/>
  <c r="AQ685" i="1"/>
  <c r="BR685" i="1"/>
  <c r="BS685" i="1"/>
  <c r="BT685" i="1"/>
  <c r="A686" i="1"/>
  <c r="C686" i="1"/>
  <c r="G686" i="1"/>
  <c r="M686" i="1" a="1"/>
  <c r="M686" i="1" s="1"/>
  <c r="K683" i="15" s="1"/>
  <c r="N686" i="1" a="1"/>
  <c r="N686" i="1" s="1"/>
  <c r="L683" i="15" s="1"/>
  <c r="R686" i="1"/>
  <c r="S686" i="1" a="1"/>
  <c r="S686" i="1" s="1"/>
  <c r="D683" i="15" s="1"/>
  <c r="T686" i="1" a="1"/>
  <c r="T686" i="1" s="1"/>
  <c r="E683" i="15" s="1"/>
  <c r="U686" i="1" a="1"/>
  <c r="U686" i="1" s="1"/>
  <c r="AI686" i="1"/>
  <c r="BB686" i="1" s="1"/>
  <c r="AJ686" i="1"/>
  <c r="AK686" i="1"/>
  <c r="K686" i="10" s="1"/>
  <c r="AL686" i="1"/>
  <c r="AO686" i="1"/>
  <c r="AP686" i="1"/>
  <c r="M686" i="10" s="1"/>
  <c r="AQ686" i="1"/>
  <c r="BR686" i="1"/>
  <c r="BS686" i="1"/>
  <c r="BT686" i="1"/>
  <c r="A687" i="1"/>
  <c r="C687" i="1"/>
  <c r="G687" i="1"/>
  <c r="M687" i="1" a="1"/>
  <c r="M687" i="1" s="1"/>
  <c r="K684" i="15" s="1"/>
  <c r="N687" i="1" a="1"/>
  <c r="N687" i="1" s="1"/>
  <c r="L684" i="15" s="1"/>
  <c r="R687" i="1"/>
  <c r="S687" i="1" a="1"/>
  <c r="S687" i="1" s="1"/>
  <c r="D684" i="15" s="1"/>
  <c r="T687" i="1" a="1"/>
  <c r="T687" i="1" s="1"/>
  <c r="E684" i="15" s="1"/>
  <c r="U687" i="1" a="1"/>
  <c r="U687" i="1" s="1"/>
  <c r="AI687" i="1"/>
  <c r="BB687" i="1" s="1"/>
  <c r="AJ687" i="1"/>
  <c r="AK687" i="1"/>
  <c r="K687" i="10" s="1"/>
  <c r="AL687" i="1"/>
  <c r="AO687" i="1"/>
  <c r="AP687" i="1"/>
  <c r="M687" i="10" s="1"/>
  <c r="AQ687" i="1"/>
  <c r="BR687" i="1"/>
  <c r="BS687" i="1"/>
  <c r="BT687" i="1"/>
  <c r="A688" i="1"/>
  <c r="C688" i="1"/>
  <c r="G688" i="1"/>
  <c r="M688" i="1" a="1"/>
  <c r="M688" i="1" s="1"/>
  <c r="K685" i="15" s="1"/>
  <c r="N688" i="1" a="1"/>
  <c r="N688" i="1" s="1"/>
  <c r="L685" i="15" s="1"/>
  <c r="R688" i="1"/>
  <c r="S688" i="1" a="1"/>
  <c r="S688" i="1" s="1"/>
  <c r="D685" i="15" s="1"/>
  <c r="T688" i="1" a="1"/>
  <c r="T688" i="1" s="1"/>
  <c r="E685" i="15" s="1"/>
  <c r="U688" i="1" a="1"/>
  <c r="U688" i="1" s="1"/>
  <c r="AI688" i="1"/>
  <c r="BB688" i="1" s="1"/>
  <c r="AJ688" i="1"/>
  <c r="AK688" i="1"/>
  <c r="K688" i="10" s="1"/>
  <c r="AL688" i="1"/>
  <c r="AO688" i="1"/>
  <c r="AP688" i="1"/>
  <c r="M688" i="10" s="1"/>
  <c r="AQ688" i="1"/>
  <c r="BR688" i="1"/>
  <c r="BS688" i="1"/>
  <c r="BT688" i="1"/>
  <c r="A689" i="1"/>
  <c r="C689" i="1"/>
  <c r="G689" i="1"/>
  <c r="M689" i="1" a="1"/>
  <c r="M689" i="1" s="1"/>
  <c r="K686" i="15" s="1"/>
  <c r="N689" i="1" a="1"/>
  <c r="N689" i="1" s="1"/>
  <c r="L686" i="15" s="1"/>
  <c r="R689" i="1"/>
  <c r="S689" i="1" a="1"/>
  <c r="S689" i="1" s="1"/>
  <c r="D686" i="15" s="1"/>
  <c r="T689" i="1" a="1"/>
  <c r="T689" i="1" s="1"/>
  <c r="E686" i="15" s="1"/>
  <c r="U689" i="1" a="1"/>
  <c r="U689" i="1" s="1"/>
  <c r="AI689" i="1"/>
  <c r="BB689" i="1" s="1"/>
  <c r="AJ689" i="1"/>
  <c r="AK689" i="1"/>
  <c r="K689" i="10" s="1"/>
  <c r="AL689" i="1"/>
  <c r="AO689" i="1"/>
  <c r="AP689" i="1"/>
  <c r="M689" i="10" s="1"/>
  <c r="AQ689" i="1"/>
  <c r="BR689" i="1"/>
  <c r="BS689" i="1"/>
  <c r="BT689" i="1"/>
  <c r="A690" i="1"/>
  <c r="C690" i="1"/>
  <c r="G690" i="1"/>
  <c r="M690" i="1" a="1"/>
  <c r="M690" i="1" s="1"/>
  <c r="K687" i="15" s="1"/>
  <c r="N690" i="1" a="1"/>
  <c r="N690" i="1" s="1"/>
  <c r="L687" i="15" s="1"/>
  <c r="R690" i="1"/>
  <c r="S690" i="1" a="1"/>
  <c r="S690" i="1" s="1"/>
  <c r="D687" i="15" s="1"/>
  <c r="T690" i="1" a="1"/>
  <c r="T690" i="1" s="1"/>
  <c r="E687" i="15" s="1"/>
  <c r="U690" i="1" a="1"/>
  <c r="U690" i="1" s="1"/>
  <c r="AI690" i="1"/>
  <c r="BB690" i="1" s="1"/>
  <c r="AJ690" i="1"/>
  <c r="AK690" i="1"/>
  <c r="K690" i="10" s="1"/>
  <c r="AL690" i="1"/>
  <c r="AO690" i="1"/>
  <c r="AP690" i="1"/>
  <c r="M690" i="10" s="1"/>
  <c r="AQ690" i="1"/>
  <c r="BR690" i="1"/>
  <c r="BS690" i="1"/>
  <c r="BT690" i="1"/>
  <c r="A691" i="1"/>
  <c r="C691" i="1"/>
  <c r="G691" i="1"/>
  <c r="M691" i="1" a="1"/>
  <c r="M691" i="1" s="1"/>
  <c r="K688" i="15" s="1"/>
  <c r="N691" i="1" a="1"/>
  <c r="N691" i="1" s="1"/>
  <c r="L688" i="15" s="1"/>
  <c r="R691" i="1"/>
  <c r="S691" i="1" a="1"/>
  <c r="S691" i="1" s="1"/>
  <c r="D688" i="15" s="1"/>
  <c r="T691" i="1" a="1"/>
  <c r="T691" i="1" s="1"/>
  <c r="E688" i="15" s="1"/>
  <c r="U691" i="1" a="1"/>
  <c r="U691" i="1" s="1"/>
  <c r="AI691" i="1"/>
  <c r="BB691" i="1" s="1"/>
  <c r="AJ691" i="1"/>
  <c r="AK691" i="1"/>
  <c r="K691" i="10" s="1"/>
  <c r="AL691" i="1"/>
  <c r="AO691" i="1"/>
  <c r="AP691" i="1"/>
  <c r="M691" i="10" s="1"/>
  <c r="AQ691" i="1"/>
  <c r="BR691" i="1"/>
  <c r="BS691" i="1"/>
  <c r="BT691" i="1"/>
  <c r="A692" i="1"/>
  <c r="C692" i="1"/>
  <c r="G692" i="1"/>
  <c r="M692" i="1" a="1"/>
  <c r="M692" i="1" s="1"/>
  <c r="K689" i="15" s="1"/>
  <c r="N692" i="1" a="1"/>
  <c r="N692" i="1" s="1"/>
  <c r="L689" i="15" s="1"/>
  <c r="R692" i="1"/>
  <c r="S692" i="1" a="1"/>
  <c r="S692" i="1" s="1"/>
  <c r="D689" i="15" s="1"/>
  <c r="T692" i="1" a="1"/>
  <c r="T692" i="1" s="1"/>
  <c r="E689" i="15" s="1"/>
  <c r="U692" i="1" a="1"/>
  <c r="U692" i="1" s="1"/>
  <c r="AI692" i="1"/>
  <c r="BB692" i="1" s="1"/>
  <c r="AJ692" i="1"/>
  <c r="AK692" i="1"/>
  <c r="K692" i="10" s="1"/>
  <c r="AL692" i="1"/>
  <c r="AO692" i="1"/>
  <c r="AP692" i="1"/>
  <c r="M692" i="10" s="1"/>
  <c r="AQ692" i="1"/>
  <c r="BR692" i="1"/>
  <c r="BS692" i="1"/>
  <c r="BT692" i="1"/>
  <c r="A693" i="1"/>
  <c r="C693" i="1"/>
  <c r="G693" i="1"/>
  <c r="M693" i="1" a="1"/>
  <c r="M693" i="1" s="1"/>
  <c r="K690" i="15" s="1"/>
  <c r="N693" i="1" a="1"/>
  <c r="N693" i="1" s="1"/>
  <c r="L690" i="15" s="1"/>
  <c r="R693" i="1"/>
  <c r="S693" i="1" a="1"/>
  <c r="S693" i="1" s="1"/>
  <c r="D690" i="15" s="1"/>
  <c r="T693" i="1" a="1"/>
  <c r="T693" i="1" s="1"/>
  <c r="E690" i="15" s="1"/>
  <c r="U693" i="1" a="1"/>
  <c r="U693" i="1" s="1"/>
  <c r="AI693" i="1"/>
  <c r="BB693" i="1" s="1"/>
  <c r="AJ693" i="1"/>
  <c r="AK693" i="1"/>
  <c r="K693" i="10" s="1"/>
  <c r="AL693" i="1"/>
  <c r="AO693" i="1"/>
  <c r="AP693" i="1"/>
  <c r="M693" i="10" s="1"/>
  <c r="AQ693" i="1"/>
  <c r="BR693" i="1"/>
  <c r="BS693" i="1"/>
  <c r="BT693" i="1"/>
  <c r="A694" i="1"/>
  <c r="C694" i="1"/>
  <c r="G694" i="1"/>
  <c r="M694" i="1" a="1"/>
  <c r="M694" i="1" s="1"/>
  <c r="K691" i="15" s="1"/>
  <c r="N694" i="1" a="1"/>
  <c r="N694" i="1" s="1"/>
  <c r="L691" i="15" s="1"/>
  <c r="R694" i="1"/>
  <c r="S694" i="1" a="1"/>
  <c r="S694" i="1" s="1"/>
  <c r="D691" i="15" s="1"/>
  <c r="T694" i="1" a="1"/>
  <c r="T694" i="1" s="1"/>
  <c r="E691" i="15" s="1"/>
  <c r="U694" i="1" a="1"/>
  <c r="U694" i="1" s="1"/>
  <c r="AI694" i="1"/>
  <c r="BB694" i="1" s="1"/>
  <c r="AJ694" i="1"/>
  <c r="AK694" i="1"/>
  <c r="K694" i="10" s="1"/>
  <c r="AL694" i="1"/>
  <c r="AO694" i="1"/>
  <c r="AP694" i="1"/>
  <c r="M694" i="10" s="1"/>
  <c r="AQ694" i="1"/>
  <c r="BR694" i="1"/>
  <c r="BS694" i="1"/>
  <c r="BT694" i="1"/>
  <c r="A695" i="1"/>
  <c r="C695" i="1"/>
  <c r="G695" i="1"/>
  <c r="M695" i="1" a="1"/>
  <c r="M695" i="1" s="1"/>
  <c r="K692" i="15" s="1"/>
  <c r="N695" i="1" a="1"/>
  <c r="N695" i="1" s="1"/>
  <c r="L692" i="15" s="1"/>
  <c r="R695" i="1"/>
  <c r="S695" i="1" a="1"/>
  <c r="S695" i="1" s="1"/>
  <c r="D692" i="15" s="1"/>
  <c r="T695" i="1" a="1"/>
  <c r="T695" i="1" s="1"/>
  <c r="E692" i="15" s="1"/>
  <c r="U695" i="1" a="1"/>
  <c r="U695" i="1" s="1"/>
  <c r="AI695" i="1"/>
  <c r="BB695" i="1" s="1"/>
  <c r="AJ695" i="1"/>
  <c r="AK695" i="1"/>
  <c r="K695" i="10" s="1"/>
  <c r="AL695" i="1"/>
  <c r="AO695" i="1"/>
  <c r="AP695" i="1"/>
  <c r="M695" i="10" s="1"/>
  <c r="AQ695" i="1"/>
  <c r="BR695" i="1"/>
  <c r="BS695" i="1"/>
  <c r="BT695" i="1"/>
  <c r="A696" i="1"/>
  <c r="C696" i="1"/>
  <c r="G696" i="1"/>
  <c r="M696" i="1" a="1"/>
  <c r="M696" i="1" s="1"/>
  <c r="K693" i="15" s="1"/>
  <c r="N696" i="1" a="1"/>
  <c r="N696" i="1" s="1"/>
  <c r="L693" i="15" s="1"/>
  <c r="R696" i="1"/>
  <c r="S696" i="1" a="1"/>
  <c r="S696" i="1" s="1"/>
  <c r="D693" i="15" s="1"/>
  <c r="T696" i="1" a="1"/>
  <c r="T696" i="1" s="1"/>
  <c r="E693" i="15" s="1"/>
  <c r="U696" i="1" a="1"/>
  <c r="U696" i="1" s="1"/>
  <c r="AI696" i="1"/>
  <c r="BB696" i="1" s="1"/>
  <c r="AJ696" i="1"/>
  <c r="AK696" i="1"/>
  <c r="K696" i="10" s="1"/>
  <c r="AL696" i="1"/>
  <c r="AO696" i="1"/>
  <c r="AP696" i="1"/>
  <c r="M696" i="10" s="1"/>
  <c r="AQ696" i="1"/>
  <c r="BR696" i="1"/>
  <c r="BS696" i="1"/>
  <c r="BT696" i="1"/>
  <c r="A697" i="1"/>
  <c r="C697" i="1"/>
  <c r="G697" i="1"/>
  <c r="M697" i="1" a="1"/>
  <c r="M697" i="1" s="1"/>
  <c r="K694" i="15" s="1"/>
  <c r="N697" i="1" a="1"/>
  <c r="N697" i="1" s="1"/>
  <c r="L694" i="15" s="1"/>
  <c r="R697" i="1"/>
  <c r="S697" i="1" a="1"/>
  <c r="S697" i="1" s="1"/>
  <c r="D694" i="15" s="1"/>
  <c r="T697" i="1" a="1"/>
  <c r="T697" i="1" s="1"/>
  <c r="E694" i="15" s="1"/>
  <c r="U697" i="1" a="1"/>
  <c r="U697" i="1" s="1"/>
  <c r="AI697" i="1"/>
  <c r="BB697" i="1" s="1"/>
  <c r="AJ697" i="1"/>
  <c r="AK697" i="1"/>
  <c r="K697" i="10" s="1"/>
  <c r="AL697" i="1"/>
  <c r="AO697" i="1"/>
  <c r="AP697" i="1"/>
  <c r="M697" i="10" s="1"/>
  <c r="AQ697" i="1"/>
  <c r="BR697" i="1"/>
  <c r="BS697" i="1"/>
  <c r="BT697" i="1"/>
  <c r="A698" i="1"/>
  <c r="C698" i="1"/>
  <c r="G698" i="1"/>
  <c r="M698" i="1" a="1"/>
  <c r="M698" i="1" s="1"/>
  <c r="K695" i="15" s="1"/>
  <c r="N698" i="1" a="1"/>
  <c r="N698" i="1" s="1"/>
  <c r="L695" i="15" s="1"/>
  <c r="R698" i="1"/>
  <c r="S698" i="1" a="1"/>
  <c r="S698" i="1" s="1"/>
  <c r="D695" i="15" s="1"/>
  <c r="T698" i="1" a="1"/>
  <c r="T698" i="1" s="1"/>
  <c r="E695" i="15" s="1"/>
  <c r="U698" i="1" a="1"/>
  <c r="U698" i="1" s="1"/>
  <c r="AI698" i="1"/>
  <c r="BB698" i="1" s="1"/>
  <c r="AJ698" i="1"/>
  <c r="AK698" i="1"/>
  <c r="K698" i="10" s="1"/>
  <c r="AL698" i="1"/>
  <c r="AO698" i="1"/>
  <c r="AP698" i="1"/>
  <c r="M698" i="10" s="1"/>
  <c r="AQ698" i="1"/>
  <c r="BR698" i="1"/>
  <c r="BS698" i="1"/>
  <c r="BT698" i="1"/>
  <c r="A699" i="1"/>
  <c r="C699" i="1"/>
  <c r="G699" i="1"/>
  <c r="M699" i="1" a="1"/>
  <c r="M699" i="1" s="1"/>
  <c r="K696" i="15" s="1"/>
  <c r="N699" i="1" a="1"/>
  <c r="N699" i="1" s="1"/>
  <c r="L696" i="15" s="1"/>
  <c r="R699" i="1"/>
  <c r="S699" i="1" a="1"/>
  <c r="S699" i="1" s="1"/>
  <c r="D696" i="15" s="1"/>
  <c r="T699" i="1" a="1"/>
  <c r="T699" i="1" s="1"/>
  <c r="E696" i="15" s="1"/>
  <c r="U699" i="1" a="1"/>
  <c r="U699" i="1" s="1"/>
  <c r="AI699" i="1"/>
  <c r="BB699" i="1" s="1"/>
  <c r="AJ699" i="1"/>
  <c r="AK699" i="1"/>
  <c r="K699" i="10" s="1"/>
  <c r="AL699" i="1"/>
  <c r="AO699" i="1"/>
  <c r="AP699" i="1"/>
  <c r="M699" i="10" s="1"/>
  <c r="AQ699" i="1"/>
  <c r="BR699" i="1"/>
  <c r="BS699" i="1"/>
  <c r="BT699" i="1"/>
  <c r="A700" i="1"/>
  <c r="C700" i="1"/>
  <c r="G700" i="1"/>
  <c r="M700" i="1" a="1"/>
  <c r="M700" i="1" s="1"/>
  <c r="K697" i="15" s="1"/>
  <c r="N700" i="1" a="1"/>
  <c r="N700" i="1" s="1"/>
  <c r="L697" i="15" s="1"/>
  <c r="R700" i="1"/>
  <c r="S700" i="1" a="1"/>
  <c r="S700" i="1" s="1"/>
  <c r="D697" i="15" s="1"/>
  <c r="T700" i="1" a="1"/>
  <c r="T700" i="1" s="1"/>
  <c r="E697" i="15" s="1"/>
  <c r="U700" i="1" a="1"/>
  <c r="U700" i="1" s="1"/>
  <c r="AI700" i="1"/>
  <c r="BB700" i="1" s="1"/>
  <c r="AJ700" i="1"/>
  <c r="AK700" i="1"/>
  <c r="K700" i="10" s="1"/>
  <c r="AL700" i="1"/>
  <c r="AO700" i="1"/>
  <c r="AP700" i="1"/>
  <c r="M700" i="10" s="1"/>
  <c r="AQ700" i="1"/>
  <c r="BR700" i="1"/>
  <c r="BS700" i="1"/>
  <c r="BT700" i="1"/>
  <c r="A701" i="1"/>
  <c r="C701" i="1"/>
  <c r="G701" i="1"/>
  <c r="M701" i="1" a="1"/>
  <c r="M701" i="1" s="1"/>
  <c r="K698" i="15" s="1"/>
  <c r="N701" i="1" a="1"/>
  <c r="N701" i="1" s="1"/>
  <c r="L698" i="15" s="1"/>
  <c r="R701" i="1"/>
  <c r="S701" i="1" a="1"/>
  <c r="S701" i="1" s="1"/>
  <c r="D698" i="15" s="1"/>
  <c r="T701" i="1" a="1"/>
  <c r="T701" i="1" s="1"/>
  <c r="E698" i="15" s="1"/>
  <c r="U701" i="1" a="1"/>
  <c r="U701" i="1" s="1"/>
  <c r="AI701" i="1"/>
  <c r="BB701" i="1" s="1"/>
  <c r="AJ701" i="1"/>
  <c r="AK701" i="1"/>
  <c r="K701" i="10" s="1"/>
  <c r="AL701" i="1"/>
  <c r="AO701" i="1"/>
  <c r="AP701" i="1"/>
  <c r="M701" i="10" s="1"/>
  <c r="AQ701" i="1"/>
  <c r="BR701" i="1"/>
  <c r="BS701" i="1"/>
  <c r="BT701" i="1"/>
  <c r="A702" i="1"/>
  <c r="C702" i="1"/>
  <c r="G702" i="1"/>
  <c r="M702" i="1" a="1"/>
  <c r="M702" i="1" s="1"/>
  <c r="K699" i="15" s="1"/>
  <c r="N702" i="1" a="1"/>
  <c r="N702" i="1" s="1"/>
  <c r="L699" i="15" s="1"/>
  <c r="R702" i="1"/>
  <c r="S702" i="1" a="1"/>
  <c r="S702" i="1" s="1"/>
  <c r="D699" i="15" s="1"/>
  <c r="T702" i="1" a="1"/>
  <c r="T702" i="1" s="1"/>
  <c r="E699" i="15" s="1"/>
  <c r="U702" i="1" a="1"/>
  <c r="U702" i="1" s="1"/>
  <c r="AI702" i="1"/>
  <c r="BB702" i="1" s="1"/>
  <c r="AJ702" i="1"/>
  <c r="AK702" i="1"/>
  <c r="K702" i="10" s="1"/>
  <c r="AL702" i="1"/>
  <c r="AO702" i="1"/>
  <c r="AP702" i="1"/>
  <c r="M702" i="10" s="1"/>
  <c r="AQ702" i="1"/>
  <c r="BR702" i="1"/>
  <c r="BS702" i="1"/>
  <c r="BT702" i="1"/>
  <c r="A703" i="1"/>
  <c r="C703" i="1"/>
  <c r="G703" i="1"/>
  <c r="M703" i="1" a="1"/>
  <c r="M703" i="1" s="1"/>
  <c r="K700" i="15" s="1"/>
  <c r="N703" i="1" a="1"/>
  <c r="N703" i="1" s="1"/>
  <c r="L700" i="15" s="1"/>
  <c r="R703" i="1"/>
  <c r="S703" i="1" a="1"/>
  <c r="S703" i="1" s="1"/>
  <c r="D700" i="15" s="1"/>
  <c r="T703" i="1" a="1"/>
  <c r="T703" i="1" s="1"/>
  <c r="E700" i="15" s="1"/>
  <c r="U703" i="1" a="1"/>
  <c r="U703" i="1" s="1"/>
  <c r="AI703" i="1"/>
  <c r="BB703" i="1" s="1"/>
  <c r="AJ703" i="1"/>
  <c r="AK703" i="1"/>
  <c r="K703" i="10" s="1"/>
  <c r="AL703" i="1"/>
  <c r="AO703" i="1"/>
  <c r="AP703" i="1"/>
  <c r="M703" i="10" s="1"/>
  <c r="AQ703" i="1"/>
  <c r="BR703" i="1"/>
  <c r="BS703" i="1"/>
  <c r="BT703" i="1"/>
  <c r="A704" i="1"/>
  <c r="C704" i="1"/>
  <c r="G704" i="1"/>
  <c r="M704" i="1" a="1"/>
  <c r="M704" i="1" s="1"/>
  <c r="K701" i="15" s="1"/>
  <c r="N704" i="1" a="1"/>
  <c r="N704" i="1" s="1"/>
  <c r="L701" i="15" s="1"/>
  <c r="R704" i="1"/>
  <c r="S704" i="1" a="1"/>
  <c r="S704" i="1" s="1"/>
  <c r="D701" i="15" s="1"/>
  <c r="T704" i="1" a="1"/>
  <c r="T704" i="1" s="1"/>
  <c r="E701" i="15" s="1"/>
  <c r="U704" i="1" a="1"/>
  <c r="U704" i="1" s="1"/>
  <c r="AI704" i="1"/>
  <c r="BB704" i="1" s="1"/>
  <c r="AJ704" i="1"/>
  <c r="AK704" i="1"/>
  <c r="K704" i="10" s="1"/>
  <c r="AL704" i="1"/>
  <c r="AO704" i="1"/>
  <c r="AP704" i="1"/>
  <c r="M704" i="10" s="1"/>
  <c r="AQ704" i="1"/>
  <c r="BR704" i="1"/>
  <c r="BS704" i="1"/>
  <c r="BT704" i="1"/>
  <c r="A705" i="1"/>
  <c r="C705" i="1"/>
  <c r="G705" i="1"/>
  <c r="M705" i="1" a="1"/>
  <c r="M705" i="1" s="1"/>
  <c r="K702" i="15" s="1"/>
  <c r="N705" i="1" a="1"/>
  <c r="N705" i="1" s="1"/>
  <c r="L702" i="15" s="1"/>
  <c r="R705" i="1"/>
  <c r="S705" i="1" a="1"/>
  <c r="S705" i="1" s="1"/>
  <c r="D702" i="15" s="1"/>
  <c r="T705" i="1" a="1"/>
  <c r="T705" i="1" s="1"/>
  <c r="E702" i="15" s="1"/>
  <c r="U705" i="1" a="1"/>
  <c r="U705" i="1" s="1"/>
  <c r="AI705" i="1"/>
  <c r="BB705" i="1" s="1"/>
  <c r="AJ705" i="1"/>
  <c r="AK705" i="1"/>
  <c r="K705" i="10" s="1"/>
  <c r="AL705" i="1"/>
  <c r="AO705" i="1"/>
  <c r="AP705" i="1"/>
  <c r="M705" i="10" s="1"/>
  <c r="AQ705" i="1"/>
  <c r="BR705" i="1"/>
  <c r="BS705" i="1"/>
  <c r="BT705" i="1"/>
  <c r="A706" i="1"/>
  <c r="C706" i="1"/>
  <c r="G706" i="1"/>
  <c r="M706" i="1" a="1"/>
  <c r="M706" i="1" s="1"/>
  <c r="K703" i="15" s="1"/>
  <c r="N706" i="1" a="1"/>
  <c r="N706" i="1" s="1"/>
  <c r="L703" i="15" s="1"/>
  <c r="R706" i="1"/>
  <c r="S706" i="1" a="1"/>
  <c r="S706" i="1" s="1"/>
  <c r="D703" i="15" s="1"/>
  <c r="T706" i="1" a="1"/>
  <c r="T706" i="1" s="1"/>
  <c r="E703" i="15" s="1"/>
  <c r="U706" i="1" a="1"/>
  <c r="U706" i="1" s="1"/>
  <c r="AI706" i="1"/>
  <c r="BB706" i="1" s="1"/>
  <c r="AJ706" i="1"/>
  <c r="AK706" i="1"/>
  <c r="K706" i="10" s="1"/>
  <c r="AL706" i="1"/>
  <c r="AO706" i="1"/>
  <c r="AP706" i="1"/>
  <c r="M706" i="10" s="1"/>
  <c r="AQ706" i="1"/>
  <c r="BR706" i="1"/>
  <c r="BS706" i="1"/>
  <c r="BT706" i="1"/>
  <c r="A707" i="1"/>
  <c r="C707" i="1"/>
  <c r="G707" i="1"/>
  <c r="M707" i="1" a="1"/>
  <c r="M707" i="1" s="1"/>
  <c r="K704" i="15" s="1"/>
  <c r="N707" i="1" a="1"/>
  <c r="N707" i="1" s="1"/>
  <c r="L704" i="15" s="1"/>
  <c r="R707" i="1"/>
  <c r="S707" i="1" a="1"/>
  <c r="S707" i="1" s="1"/>
  <c r="D704" i="15" s="1"/>
  <c r="T707" i="1" a="1"/>
  <c r="T707" i="1" s="1"/>
  <c r="E704" i="15" s="1"/>
  <c r="U707" i="1" a="1"/>
  <c r="U707" i="1" s="1"/>
  <c r="AI707" i="1"/>
  <c r="BB707" i="1" s="1"/>
  <c r="AJ707" i="1"/>
  <c r="AK707" i="1"/>
  <c r="K707" i="10" s="1"/>
  <c r="AL707" i="1"/>
  <c r="AO707" i="1"/>
  <c r="AP707" i="1"/>
  <c r="M707" i="10" s="1"/>
  <c r="AQ707" i="1"/>
  <c r="BR707" i="1"/>
  <c r="BS707" i="1"/>
  <c r="BT707" i="1"/>
  <c r="A708" i="1"/>
  <c r="C708" i="1"/>
  <c r="G708" i="1"/>
  <c r="M708" i="1" a="1"/>
  <c r="M708" i="1" s="1"/>
  <c r="K705" i="15" s="1"/>
  <c r="N708" i="1" a="1"/>
  <c r="N708" i="1" s="1"/>
  <c r="L705" i="15" s="1"/>
  <c r="R708" i="1"/>
  <c r="S708" i="1" a="1"/>
  <c r="S708" i="1" s="1"/>
  <c r="D705" i="15" s="1"/>
  <c r="T708" i="1" a="1"/>
  <c r="T708" i="1" s="1"/>
  <c r="E705" i="15" s="1"/>
  <c r="U708" i="1" a="1"/>
  <c r="U708" i="1" s="1"/>
  <c r="AI708" i="1"/>
  <c r="BB708" i="1" s="1"/>
  <c r="AJ708" i="1"/>
  <c r="AK708" i="1"/>
  <c r="K708" i="10" s="1"/>
  <c r="AL708" i="1"/>
  <c r="AO708" i="1"/>
  <c r="AP708" i="1"/>
  <c r="M708" i="10" s="1"/>
  <c r="AQ708" i="1"/>
  <c r="BR708" i="1"/>
  <c r="BS708" i="1"/>
  <c r="BT708" i="1"/>
  <c r="A709" i="1"/>
  <c r="C709" i="1"/>
  <c r="G709" i="1"/>
  <c r="M709" i="1" a="1"/>
  <c r="M709" i="1" s="1"/>
  <c r="K706" i="15" s="1"/>
  <c r="N709" i="1" a="1"/>
  <c r="N709" i="1" s="1"/>
  <c r="L706" i="15" s="1"/>
  <c r="R709" i="1"/>
  <c r="S709" i="1" a="1"/>
  <c r="S709" i="1" s="1"/>
  <c r="D706" i="15" s="1"/>
  <c r="T709" i="1" a="1"/>
  <c r="T709" i="1" s="1"/>
  <c r="E706" i="15" s="1"/>
  <c r="U709" i="1" a="1"/>
  <c r="U709" i="1" s="1"/>
  <c r="AI709" i="1"/>
  <c r="BB709" i="1" s="1"/>
  <c r="AJ709" i="1"/>
  <c r="AK709" i="1"/>
  <c r="K709" i="10" s="1"/>
  <c r="AL709" i="1"/>
  <c r="AO709" i="1"/>
  <c r="AP709" i="1"/>
  <c r="M709" i="10" s="1"/>
  <c r="AQ709" i="1"/>
  <c r="BR709" i="1"/>
  <c r="BS709" i="1"/>
  <c r="BT709" i="1"/>
  <c r="A710" i="1"/>
  <c r="C710" i="1"/>
  <c r="G710" i="1"/>
  <c r="M710" i="1" a="1"/>
  <c r="M710" i="1" s="1"/>
  <c r="K707" i="15" s="1"/>
  <c r="N710" i="1" a="1"/>
  <c r="N710" i="1" s="1"/>
  <c r="L707" i="15" s="1"/>
  <c r="R710" i="1"/>
  <c r="S710" i="1" a="1"/>
  <c r="S710" i="1" s="1"/>
  <c r="D707" i="15" s="1"/>
  <c r="T710" i="1" a="1"/>
  <c r="T710" i="1" s="1"/>
  <c r="E707" i="15" s="1"/>
  <c r="U710" i="1" a="1"/>
  <c r="U710" i="1" s="1"/>
  <c r="AI710" i="1"/>
  <c r="BB710" i="1" s="1"/>
  <c r="AJ710" i="1"/>
  <c r="AK710" i="1"/>
  <c r="K710" i="10" s="1"/>
  <c r="AL710" i="1"/>
  <c r="AO710" i="1"/>
  <c r="AP710" i="1"/>
  <c r="M710" i="10" s="1"/>
  <c r="AQ710" i="1"/>
  <c r="BR710" i="1"/>
  <c r="BS710" i="1"/>
  <c r="BT710" i="1"/>
  <c r="A711" i="1"/>
  <c r="C711" i="1"/>
  <c r="G711" i="1"/>
  <c r="M711" i="1" a="1"/>
  <c r="M711" i="1" s="1"/>
  <c r="K708" i="15" s="1"/>
  <c r="N711" i="1" a="1"/>
  <c r="N711" i="1" s="1"/>
  <c r="L708" i="15" s="1"/>
  <c r="R711" i="1"/>
  <c r="S711" i="1" a="1"/>
  <c r="S711" i="1" s="1"/>
  <c r="D708" i="15" s="1"/>
  <c r="T711" i="1" a="1"/>
  <c r="T711" i="1" s="1"/>
  <c r="E708" i="15" s="1"/>
  <c r="U711" i="1" a="1"/>
  <c r="U711" i="1" s="1"/>
  <c r="AI711" i="1"/>
  <c r="BB711" i="1" s="1"/>
  <c r="AJ711" i="1"/>
  <c r="AK711" i="1"/>
  <c r="K711" i="10" s="1"/>
  <c r="AL711" i="1"/>
  <c r="AO711" i="1"/>
  <c r="AP711" i="1"/>
  <c r="M711" i="10" s="1"/>
  <c r="AQ711" i="1"/>
  <c r="BR711" i="1"/>
  <c r="BS711" i="1"/>
  <c r="BT711" i="1"/>
  <c r="A712" i="1"/>
  <c r="C712" i="1"/>
  <c r="G712" i="1"/>
  <c r="M712" i="1" a="1"/>
  <c r="M712" i="1" s="1"/>
  <c r="K709" i="15" s="1"/>
  <c r="N712" i="1" a="1"/>
  <c r="N712" i="1" s="1"/>
  <c r="L709" i="15" s="1"/>
  <c r="R712" i="1"/>
  <c r="S712" i="1" a="1"/>
  <c r="S712" i="1" s="1"/>
  <c r="D709" i="15" s="1"/>
  <c r="T712" i="1" a="1"/>
  <c r="T712" i="1" s="1"/>
  <c r="E709" i="15" s="1"/>
  <c r="U712" i="1" a="1"/>
  <c r="U712" i="1" s="1"/>
  <c r="AI712" i="1"/>
  <c r="BB712" i="1" s="1"/>
  <c r="AJ712" i="1"/>
  <c r="AK712" i="1"/>
  <c r="K712" i="10" s="1"/>
  <c r="AL712" i="1"/>
  <c r="AO712" i="1"/>
  <c r="AP712" i="1"/>
  <c r="M712" i="10" s="1"/>
  <c r="AQ712" i="1"/>
  <c r="BR712" i="1"/>
  <c r="BS712" i="1"/>
  <c r="BT712" i="1"/>
  <c r="A713" i="1"/>
  <c r="C713" i="1"/>
  <c r="G713" i="1"/>
  <c r="M713" i="1" a="1"/>
  <c r="M713" i="1" s="1"/>
  <c r="K710" i="15" s="1"/>
  <c r="N713" i="1" a="1"/>
  <c r="N713" i="1" s="1"/>
  <c r="L710" i="15" s="1"/>
  <c r="R713" i="1"/>
  <c r="S713" i="1" a="1"/>
  <c r="S713" i="1" s="1"/>
  <c r="D710" i="15" s="1"/>
  <c r="T713" i="1" a="1"/>
  <c r="T713" i="1" s="1"/>
  <c r="E710" i="15" s="1"/>
  <c r="U713" i="1" a="1"/>
  <c r="U713" i="1" s="1"/>
  <c r="AI713" i="1"/>
  <c r="BB713" i="1" s="1"/>
  <c r="AJ713" i="1"/>
  <c r="AK713" i="1"/>
  <c r="K713" i="10" s="1"/>
  <c r="AL713" i="1"/>
  <c r="AO713" i="1"/>
  <c r="AP713" i="1"/>
  <c r="M713" i="10" s="1"/>
  <c r="AQ713" i="1"/>
  <c r="BR713" i="1"/>
  <c r="BS713" i="1"/>
  <c r="BT713" i="1"/>
  <c r="A714" i="1"/>
  <c r="C714" i="1"/>
  <c r="G714" i="1"/>
  <c r="M714" i="1" a="1"/>
  <c r="M714" i="1" s="1"/>
  <c r="K711" i="15" s="1"/>
  <c r="N714" i="1" a="1"/>
  <c r="N714" i="1" s="1"/>
  <c r="L711" i="15" s="1"/>
  <c r="R714" i="1"/>
  <c r="S714" i="1" a="1"/>
  <c r="S714" i="1" s="1"/>
  <c r="D711" i="15" s="1"/>
  <c r="T714" i="1" a="1"/>
  <c r="T714" i="1" s="1"/>
  <c r="E711" i="15" s="1"/>
  <c r="U714" i="1" a="1"/>
  <c r="U714" i="1" s="1"/>
  <c r="AI714" i="1"/>
  <c r="BB714" i="1" s="1"/>
  <c r="AJ714" i="1"/>
  <c r="AK714" i="1"/>
  <c r="K714" i="10" s="1"/>
  <c r="AL714" i="1"/>
  <c r="AO714" i="1"/>
  <c r="AP714" i="1"/>
  <c r="M714" i="10" s="1"/>
  <c r="AQ714" i="1"/>
  <c r="BR714" i="1"/>
  <c r="BS714" i="1"/>
  <c r="BT714" i="1"/>
  <c r="A715" i="1"/>
  <c r="C715" i="1"/>
  <c r="G715" i="1"/>
  <c r="M715" i="1" a="1"/>
  <c r="M715" i="1" s="1"/>
  <c r="K712" i="15" s="1"/>
  <c r="N715" i="1" a="1"/>
  <c r="N715" i="1" s="1"/>
  <c r="L712" i="15" s="1"/>
  <c r="R715" i="1"/>
  <c r="S715" i="1" a="1"/>
  <c r="S715" i="1" s="1"/>
  <c r="D712" i="15" s="1"/>
  <c r="T715" i="1" a="1"/>
  <c r="T715" i="1" s="1"/>
  <c r="E712" i="15" s="1"/>
  <c r="U715" i="1" a="1"/>
  <c r="U715" i="1" s="1"/>
  <c r="AI715" i="1"/>
  <c r="BB715" i="1" s="1"/>
  <c r="AJ715" i="1"/>
  <c r="AK715" i="1"/>
  <c r="K715" i="10" s="1"/>
  <c r="AL715" i="1"/>
  <c r="AO715" i="1"/>
  <c r="AP715" i="1"/>
  <c r="M715" i="10" s="1"/>
  <c r="AQ715" i="1"/>
  <c r="BR715" i="1"/>
  <c r="BS715" i="1"/>
  <c r="BT715" i="1"/>
  <c r="A716" i="1"/>
  <c r="C716" i="1"/>
  <c r="G716" i="1"/>
  <c r="M716" i="1" a="1"/>
  <c r="M716" i="1" s="1"/>
  <c r="K713" i="15" s="1"/>
  <c r="N716" i="1" a="1"/>
  <c r="N716" i="1" s="1"/>
  <c r="L713" i="15" s="1"/>
  <c r="R716" i="1"/>
  <c r="S716" i="1" a="1"/>
  <c r="S716" i="1" s="1"/>
  <c r="D713" i="15" s="1"/>
  <c r="T716" i="1" a="1"/>
  <c r="T716" i="1" s="1"/>
  <c r="E713" i="15" s="1"/>
  <c r="U716" i="1" a="1"/>
  <c r="U716" i="1" s="1"/>
  <c r="AI716" i="1"/>
  <c r="BB716" i="1" s="1"/>
  <c r="AJ716" i="1"/>
  <c r="AK716" i="1"/>
  <c r="K716" i="10" s="1"/>
  <c r="AL716" i="1"/>
  <c r="AO716" i="1"/>
  <c r="AP716" i="1"/>
  <c r="M716" i="10" s="1"/>
  <c r="AQ716" i="1"/>
  <c r="BR716" i="1"/>
  <c r="BS716" i="1"/>
  <c r="BT716" i="1"/>
  <c r="A717" i="1"/>
  <c r="C717" i="1"/>
  <c r="G717" i="1"/>
  <c r="M717" i="1" a="1"/>
  <c r="M717" i="1" s="1"/>
  <c r="K714" i="15" s="1"/>
  <c r="N717" i="1" a="1"/>
  <c r="N717" i="1" s="1"/>
  <c r="L714" i="15" s="1"/>
  <c r="R717" i="1"/>
  <c r="S717" i="1" a="1"/>
  <c r="S717" i="1" s="1"/>
  <c r="D714" i="15" s="1"/>
  <c r="T717" i="1" a="1"/>
  <c r="T717" i="1" s="1"/>
  <c r="E714" i="15" s="1"/>
  <c r="U717" i="1" a="1"/>
  <c r="U717" i="1" s="1"/>
  <c r="AI717" i="1"/>
  <c r="BB717" i="1" s="1"/>
  <c r="AJ717" i="1"/>
  <c r="AK717" i="1"/>
  <c r="K717" i="10" s="1"/>
  <c r="AL717" i="1"/>
  <c r="AO717" i="1"/>
  <c r="AP717" i="1"/>
  <c r="M717" i="10" s="1"/>
  <c r="AQ717" i="1"/>
  <c r="BR717" i="1"/>
  <c r="BS717" i="1"/>
  <c r="BT717" i="1"/>
  <c r="A718" i="1"/>
  <c r="C718" i="1"/>
  <c r="G718" i="1"/>
  <c r="M718" i="1" a="1"/>
  <c r="M718" i="1" s="1"/>
  <c r="K715" i="15" s="1"/>
  <c r="N718" i="1" a="1"/>
  <c r="N718" i="1" s="1"/>
  <c r="L715" i="15" s="1"/>
  <c r="R718" i="1"/>
  <c r="S718" i="1" a="1"/>
  <c r="S718" i="1" s="1"/>
  <c r="D715" i="15" s="1"/>
  <c r="T718" i="1" a="1"/>
  <c r="T718" i="1" s="1"/>
  <c r="E715" i="15" s="1"/>
  <c r="U718" i="1" a="1"/>
  <c r="U718" i="1" s="1"/>
  <c r="AI718" i="1"/>
  <c r="BB718" i="1" s="1"/>
  <c r="AJ718" i="1"/>
  <c r="AK718" i="1"/>
  <c r="K718" i="10" s="1"/>
  <c r="AL718" i="1"/>
  <c r="AO718" i="1"/>
  <c r="AP718" i="1"/>
  <c r="M718" i="10" s="1"/>
  <c r="AQ718" i="1"/>
  <c r="BR718" i="1"/>
  <c r="BS718" i="1"/>
  <c r="BT718" i="1"/>
  <c r="A719" i="1"/>
  <c r="C719" i="1"/>
  <c r="G719" i="1"/>
  <c r="M719" i="1" a="1"/>
  <c r="M719" i="1" s="1"/>
  <c r="K716" i="15" s="1"/>
  <c r="N719" i="1" a="1"/>
  <c r="N719" i="1" s="1"/>
  <c r="L716" i="15" s="1"/>
  <c r="R719" i="1"/>
  <c r="S719" i="1" a="1"/>
  <c r="S719" i="1" s="1"/>
  <c r="D716" i="15" s="1"/>
  <c r="T719" i="1" a="1"/>
  <c r="T719" i="1" s="1"/>
  <c r="E716" i="15" s="1"/>
  <c r="U719" i="1" a="1"/>
  <c r="U719" i="1" s="1"/>
  <c r="AI719" i="1"/>
  <c r="BB719" i="1" s="1"/>
  <c r="AJ719" i="1"/>
  <c r="AK719" i="1"/>
  <c r="K719" i="10" s="1"/>
  <c r="AL719" i="1"/>
  <c r="AO719" i="1"/>
  <c r="AP719" i="1"/>
  <c r="M719" i="10" s="1"/>
  <c r="AQ719" i="1"/>
  <c r="BR719" i="1"/>
  <c r="BS719" i="1"/>
  <c r="BT719" i="1"/>
  <c r="A720" i="1"/>
  <c r="C720" i="1"/>
  <c r="G720" i="1"/>
  <c r="M720" i="1" a="1"/>
  <c r="M720" i="1" s="1"/>
  <c r="K717" i="15" s="1"/>
  <c r="N720" i="1" a="1"/>
  <c r="N720" i="1" s="1"/>
  <c r="L717" i="15" s="1"/>
  <c r="R720" i="1"/>
  <c r="S720" i="1" a="1"/>
  <c r="S720" i="1" s="1"/>
  <c r="D717" i="15" s="1"/>
  <c r="T720" i="1" a="1"/>
  <c r="T720" i="1" s="1"/>
  <c r="E717" i="15" s="1"/>
  <c r="U720" i="1" a="1"/>
  <c r="U720" i="1" s="1"/>
  <c r="AI720" i="1"/>
  <c r="BB720" i="1" s="1"/>
  <c r="AJ720" i="1"/>
  <c r="AK720" i="1"/>
  <c r="K720" i="10" s="1"/>
  <c r="AL720" i="1"/>
  <c r="AO720" i="1"/>
  <c r="AP720" i="1"/>
  <c r="M720" i="10" s="1"/>
  <c r="AQ720" i="1"/>
  <c r="BR720" i="1"/>
  <c r="BS720" i="1"/>
  <c r="BT720" i="1"/>
  <c r="A721" i="1"/>
  <c r="C721" i="1"/>
  <c r="G721" i="1"/>
  <c r="M721" i="1" a="1"/>
  <c r="M721" i="1" s="1"/>
  <c r="K718" i="15" s="1"/>
  <c r="N721" i="1" a="1"/>
  <c r="N721" i="1" s="1"/>
  <c r="L718" i="15" s="1"/>
  <c r="R721" i="1"/>
  <c r="S721" i="1" a="1"/>
  <c r="S721" i="1" s="1"/>
  <c r="D718" i="15" s="1"/>
  <c r="T721" i="1" a="1"/>
  <c r="T721" i="1" s="1"/>
  <c r="E718" i="15" s="1"/>
  <c r="U721" i="1" a="1"/>
  <c r="U721" i="1" s="1"/>
  <c r="AI721" i="1"/>
  <c r="BB721" i="1" s="1"/>
  <c r="AJ721" i="1"/>
  <c r="AK721" i="1"/>
  <c r="K721" i="10" s="1"/>
  <c r="AL721" i="1"/>
  <c r="AO721" i="1"/>
  <c r="AP721" i="1"/>
  <c r="M721" i="10" s="1"/>
  <c r="AQ721" i="1"/>
  <c r="BR721" i="1"/>
  <c r="BS721" i="1"/>
  <c r="BT721" i="1"/>
  <c r="A722" i="1"/>
  <c r="C722" i="1"/>
  <c r="G722" i="1"/>
  <c r="M722" i="1" a="1"/>
  <c r="M722" i="1" s="1"/>
  <c r="K719" i="15" s="1"/>
  <c r="N722" i="1" a="1"/>
  <c r="N722" i="1" s="1"/>
  <c r="L719" i="15" s="1"/>
  <c r="R722" i="1"/>
  <c r="S722" i="1" a="1"/>
  <c r="S722" i="1" s="1"/>
  <c r="D719" i="15" s="1"/>
  <c r="T722" i="1" a="1"/>
  <c r="T722" i="1" s="1"/>
  <c r="E719" i="15" s="1"/>
  <c r="U722" i="1" a="1"/>
  <c r="U722" i="1" s="1"/>
  <c r="AI722" i="1"/>
  <c r="BB722" i="1" s="1"/>
  <c r="AJ722" i="1"/>
  <c r="AK722" i="1"/>
  <c r="K722" i="10" s="1"/>
  <c r="AL722" i="1"/>
  <c r="AO722" i="1"/>
  <c r="AP722" i="1"/>
  <c r="M722" i="10" s="1"/>
  <c r="AQ722" i="1"/>
  <c r="BR722" i="1"/>
  <c r="BS722" i="1"/>
  <c r="BT722" i="1"/>
  <c r="A723" i="1"/>
  <c r="C723" i="1"/>
  <c r="G723" i="1"/>
  <c r="M723" i="1" a="1"/>
  <c r="M723" i="1" s="1"/>
  <c r="K720" i="15" s="1"/>
  <c r="N723" i="1" a="1"/>
  <c r="N723" i="1" s="1"/>
  <c r="L720" i="15" s="1"/>
  <c r="R723" i="1"/>
  <c r="S723" i="1" a="1"/>
  <c r="S723" i="1" s="1"/>
  <c r="D720" i="15" s="1"/>
  <c r="T723" i="1" a="1"/>
  <c r="T723" i="1" s="1"/>
  <c r="E720" i="15" s="1"/>
  <c r="U723" i="1" a="1"/>
  <c r="U723" i="1" s="1"/>
  <c r="AI723" i="1"/>
  <c r="BB723" i="1" s="1"/>
  <c r="AJ723" i="1"/>
  <c r="AK723" i="1"/>
  <c r="K723" i="10" s="1"/>
  <c r="AL723" i="1"/>
  <c r="AO723" i="1"/>
  <c r="AP723" i="1"/>
  <c r="M723" i="10" s="1"/>
  <c r="AQ723" i="1"/>
  <c r="BR723" i="1"/>
  <c r="BS723" i="1"/>
  <c r="BT723" i="1"/>
  <c r="A724" i="1"/>
  <c r="C724" i="1"/>
  <c r="G724" i="1"/>
  <c r="M724" i="1" a="1"/>
  <c r="M724" i="1" s="1"/>
  <c r="K721" i="15" s="1"/>
  <c r="N724" i="1" a="1"/>
  <c r="N724" i="1" s="1"/>
  <c r="L721" i="15" s="1"/>
  <c r="R724" i="1"/>
  <c r="S724" i="1" a="1"/>
  <c r="S724" i="1" s="1"/>
  <c r="D721" i="15" s="1"/>
  <c r="T724" i="1" a="1"/>
  <c r="T724" i="1" s="1"/>
  <c r="E721" i="15" s="1"/>
  <c r="U724" i="1" a="1"/>
  <c r="U724" i="1" s="1"/>
  <c r="AI724" i="1"/>
  <c r="BB724" i="1" s="1"/>
  <c r="AJ724" i="1"/>
  <c r="AK724" i="1"/>
  <c r="K724" i="10" s="1"/>
  <c r="AL724" i="1"/>
  <c r="AO724" i="1"/>
  <c r="AP724" i="1"/>
  <c r="M724" i="10" s="1"/>
  <c r="AQ724" i="1"/>
  <c r="BR724" i="1"/>
  <c r="BS724" i="1"/>
  <c r="BT724" i="1"/>
  <c r="A725" i="1"/>
  <c r="C725" i="1"/>
  <c r="G725" i="1"/>
  <c r="M725" i="1" a="1"/>
  <c r="M725" i="1" s="1"/>
  <c r="K722" i="15" s="1"/>
  <c r="N725" i="1" a="1"/>
  <c r="N725" i="1" s="1"/>
  <c r="L722" i="15" s="1"/>
  <c r="R725" i="1"/>
  <c r="S725" i="1" a="1"/>
  <c r="S725" i="1" s="1"/>
  <c r="D722" i="15" s="1"/>
  <c r="T725" i="1" a="1"/>
  <c r="T725" i="1" s="1"/>
  <c r="E722" i="15" s="1"/>
  <c r="U725" i="1" a="1"/>
  <c r="U725" i="1" s="1"/>
  <c r="AI725" i="1"/>
  <c r="BB725" i="1" s="1"/>
  <c r="AJ725" i="1"/>
  <c r="AK725" i="1"/>
  <c r="K725" i="10" s="1"/>
  <c r="AL725" i="1"/>
  <c r="AO725" i="1"/>
  <c r="AP725" i="1"/>
  <c r="M725" i="10" s="1"/>
  <c r="AQ725" i="1"/>
  <c r="BR725" i="1"/>
  <c r="BS725" i="1"/>
  <c r="BT725" i="1"/>
  <c r="A726" i="1"/>
  <c r="C726" i="1"/>
  <c r="G726" i="1"/>
  <c r="M726" i="1" a="1"/>
  <c r="M726" i="1" s="1"/>
  <c r="K723" i="15" s="1"/>
  <c r="N726" i="1" a="1"/>
  <c r="N726" i="1" s="1"/>
  <c r="L723" i="15" s="1"/>
  <c r="R726" i="1"/>
  <c r="S726" i="1" a="1"/>
  <c r="S726" i="1" s="1"/>
  <c r="D723" i="15" s="1"/>
  <c r="T726" i="1" a="1"/>
  <c r="T726" i="1" s="1"/>
  <c r="E723" i="15" s="1"/>
  <c r="U726" i="1" a="1"/>
  <c r="U726" i="1" s="1"/>
  <c r="AI726" i="1"/>
  <c r="BB726" i="1" s="1"/>
  <c r="AJ726" i="1"/>
  <c r="AK726" i="1"/>
  <c r="K726" i="10" s="1"/>
  <c r="AL726" i="1"/>
  <c r="AO726" i="1"/>
  <c r="AP726" i="1"/>
  <c r="M726" i="10" s="1"/>
  <c r="AQ726" i="1"/>
  <c r="BR726" i="1"/>
  <c r="BS726" i="1"/>
  <c r="BT726" i="1"/>
  <c r="A727" i="1"/>
  <c r="C727" i="1"/>
  <c r="G727" i="1"/>
  <c r="M727" i="1" a="1"/>
  <c r="M727" i="1" s="1"/>
  <c r="K724" i="15" s="1"/>
  <c r="N727" i="1" a="1"/>
  <c r="N727" i="1" s="1"/>
  <c r="L724" i="15" s="1"/>
  <c r="R727" i="1"/>
  <c r="S727" i="1" a="1"/>
  <c r="S727" i="1" s="1"/>
  <c r="D724" i="15" s="1"/>
  <c r="T727" i="1" a="1"/>
  <c r="T727" i="1" s="1"/>
  <c r="E724" i="15" s="1"/>
  <c r="U727" i="1" a="1"/>
  <c r="U727" i="1" s="1"/>
  <c r="AI727" i="1"/>
  <c r="BB727" i="1" s="1"/>
  <c r="AJ727" i="1"/>
  <c r="AK727" i="1"/>
  <c r="K727" i="10" s="1"/>
  <c r="AL727" i="1"/>
  <c r="AO727" i="1"/>
  <c r="AP727" i="1"/>
  <c r="M727" i="10" s="1"/>
  <c r="AQ727" i="1"/>
  <c r="BR727" i="1"/>
  <c r="BS727" i="1"/>
  <c r="BT727" i="1"/>
  <c r="A728" i="1"/>
  <c r="C728" i="1"/>
  <c r="G728" i="1"/>
  <c r="M728" i="1" a="1"/>
  <c r="M728" i="1" s="1"/>
  <c r="K725" i="15" s="1"/>
  <c r="N728" i="1" a="1"/>
  <c r="N728" i="1" s="1"/>
  <c r="L725" i="15" s="1"/>
  <c r="R728" i="1"/>
  <c r="S728" i="1" a="1"/>
  <c r="S728" i="1" s="1"/>
  <c r="D725" i="15" s="1"/>
  <c r="T728" i="1" a="1"/>
  <c r="T728" i="1" s="1"/>
  <c r="E725" i="15" s="1"/>
  <c r="U728" i="1" a="1"/>
  <c r="U728" i="1" s="1"/>
  <c r="AI728" i="1"/>
  <c r="BB728" i="1" s="1"/>
  <c r="AJ728" i="1"/>
  <c r="AK728" i="1"/>
  <c r="K728" i="10" s="1"/>
  <c r="AL728" i="1"/>
  <c r="AO728" i="1"/>
  <c r="AP728" i="1"/>
  <c r="AQ728" i="1"/>
  <c r="BR728" i="1"/>
  <c r="BS728" i="1"/>
  <c r="BT728" i="1"/>
  <c r="A729" i="1"/>
  <c r="C729" i="1"/>
  <c r="G729" i="1"/>
  <c r="M729" i="1" a="1"/>
  <c r="M729" i="1" s="1"/>
  <c r="K726" i="15" s="1"/>
  <c r="N729" i="1" a="1"/>
  <c r="N729" i="1" s="1"/>
  <c r="L726" i="15" s="1"/>
  <c r="R729" i="1"/>
  <c r="S729" i="1" a="1"/>
  <c r="S729" i="1" s="1"/>
  <c r="D726" i="15" s="1"/>
  <c r="T729" i="1" a="1"/>
  <c r="T729" i="1" s="1"/>
  <c r="E726" i="15" s="1"/>
  <c r="U729" i="1" a="1"/>
  <c r="U729" i="1" s="1"/>
  <c r="AI729" i="1"/>
  <c r="BB729" i="1" s="1"/>
  <c r="AJ729" i="1"/>
  <c r="AK729" i="1"/>
  <c r="K729" i="10" s="1"/>
  <c r="AL729" i="1"/>
  <c r="AO729" i="1"/>
  <c r="AP729" i="1"/>
  <c r="M729" i="10" s="1"/>
  <c r="AQ729" i="1"/>
  <c r="BR729" i="1"/>
  <c r="BS729" i="1"/>
  <c r="BT729" i="1"/>
  <c r="A730" i="1"/>
  <c r="C730" i="1"/>
  <c r="G730" i="1"/>
  <c r="M730" i="1" a="1"/>
  <c r="M730" i="1" s="1"/>
  <c r="K727" i="15" s="1"/>
  <c r="N730" i="1" a="1"/>
  <c r="N730" i="1" s="1"/>
  <c r="L727" i="15" s="1"/>
  <c r="R730" i="1"/>
  <c r="S730" i="1" a="1"/>
  <c r="S730" i="1" s="1"/>
  <c r="D727" i="15" s="1"/>
  <c r="T730" i="1" a="1"/>
  <c r="T730" i="1" s="1"/>
  <c r="E727" i="15" s="1"/>
  <c r="U730" i="1" a="1"/>
  <c r="U730" i="1" s="1"/>
  <c r="AI730" i="1"/>
  <c r="BB730" i="1" s="1"/>
  <c r="AJ730" i="1"/>
  <c r="AK730" i="1"/>
  <c r="K730" i="10" s="1"/>
  <c r="AL730" i="1"/>
  <c r="AO730" i="1"/>
  <c r="AP730" i="1"/>
  <c r="M730" i="10" s="1"/>
  <c r="AQ730" i="1"/>
  <c r="BR730" i="1"/>
  <c r="BS730" i="1"/>
  <c r="BT730" i="1"/>
  <c r="A731" i="1"/>
  <c r="C731" i="1"/>
  <c r="G731" i="1"/>
  <c r="M731" i="1" a="1"/>
  <c r="M731" i="1" s="1"/>
  <c r="K728" i="15" s="1"/>
  <c r="N731" i="1" a="1"/>
  <c r="N731" i="1" s="1"/>
  <c r="L728" i="15" s="1"/>
  <c r="R731" i="1"/>
  <c r="S731" i="1" a="1"/>
  <c r="S731" i="1" s="1"/>
  <c r="D728" i="15" s="1"/>
  <c r="T731" i="1" a="1"/>
  <c r="T731" i="1" s="1"/>
  <c r="E728" i="15" s="1"/>
  <c r="U731" i="1" a="1"/>
  <c r="U731" i="1" s="1"/>
  <c r="AI731" i="1"/>
  <c r="BB731" i="1" s="1"/>
  <c r="AJ731" i="1"/>
  <c r="AK731" i="1"/>
  <c r="K731" i="10" s="1"/>
  <c r="AL731" i="1"/>
  <c r="AO731" i="1"/>
  <c r="AP731" i="1"/>
  <c r="M731" i="10" s="1"/>
  <c r="AQ731" i="1"/>
  <c r="BR731" i="1"/>
  <c r="BS731" i="1"/>
  <c r="BT731" i="1"/>
  <c r="A732" i="1"/>
  <c r="C732" i="1"/>
  <c r="G732" i="1"/>
  <c r="M732" i="1" a="1"/>
  <c r="M732" i="1" s="1"/>
  <c r="K729" i="15" s="1"/>
  <c r="N732" i="1" a="1"/>
  <c r="N732" i="1" s="1"/>
  <c r="L729" i="15" s="1"/>
  <c r="R732" i="1"/>
  <c r="S732" i="1" a="1"/>
  <c r="S732" i="1" s="1"/>
  <c r="D729" i="15" s="1"/>
  <c r="T732" i="1" a="1"/>
  <c r="T732" i="1" s="1"/>
  <c r="E729" i="15" s="1"/>
  <c r="U732" i="1" a="1"/>
  <c r="U732" i="1" s="1"/>
  <c r="AI732" i="1"/>
  <c r="BB732" i="1" s="1"/>
  <c r="AJ732" i="1"/>
  <c r="AK732" i="1"/>
  <c r="K732" i="10" s="1"/>
  <c r="AL732" i="1"/>
  <c r="AO732" i="1"/>
  <c r="AP732" i="1"/>
  <c r="M732" i="10" s="1"/>
  <c r="AQ732" i="1"/>
  <c r="BR732" i="1"/>
  <c r="BS732" i="1"/>
  <c r="BT732" i="1"/>
  <c r="A733" i="1"/>
  <c r="C733" i="1"/>
  <c r="G733" i="1"/>
  <c r="M733" i="1" a="1"/>
  <c r="M733" i="1" s="1"/>
  <c r="K730" i="15" s="1"/>
  <c r="N733" i="1" a="1"/>
  <c r="N733" i="1" s="1"/>
  <c r="L730" i="15" s="1"/>
  <c r="R733" i="1"/>
  <c r="S733" i="1" a="1"/>
  <c r="S733" i="1" s="1"/>
  <c r="D730" i="15" s="1"/>
  <c r="T733" i="1" a="1"/>
  <c r="T733" i="1" s="1"/>
  <c r="E730" i="15" s="1"/>
  <c r="U733" i="1" a="1"/>
  <c r="U733" i="1" s="1"/>
  <c r="AI733" i="1"/>
  <c r="BB733" i="1" s="1"/>
  <c r="AJ733" i="1"/>
  <c r="AK733" i="1"/>
  <c r="K733" i="10" s="1"/>
  <c r="AL733" i="1"/>
  <c r="AO733" i="1"/>
  <c r="AP733" i="1"/>
  <c r="M733" i="10" s="1"/>
  <c r="AQ733" i="1"/>
  <c r="BR733" i="1"/>
  <c r="BS733" i="1"/>
  <c r="BT733" i="1"/>
  <c r="A734" i="1"/>
  <c r="C734" i="1"/>
  <c r="G734" i="1"/>
  <c r="M734" i="1" a="1"/>
  <c r="M734" i="1" s="1"/>
  <c r="K731" i="15" s="1"/>
  <c r="N734" i="1" a="1"/>
  <c r="N734" i="1" s="1"/>
  <c r="L731" i="15" s="1"/>
  <c r="R734" i="1"/>
  <c r="S734" i="1" a="1"/>
  <c r="S734" i="1" s="1"/>
  <c r="D731" i="15" s="1"/>
  <c r="T734" i="1" a="1"/>
  <c r="T734" i="1" s="1"/>
  <c r="E731" i="15" s="1"/>
  <c r="U734" i="1" a="1"/>
  <c r="U734" i="1" s="1"/>
  <c r="AI734" i="1"/>
  <c r="BB734" i="1" s="1"/>
  <c r="AJ734" i="1"/>
  <c r="AK734" i="1"/>
  <c r="K734" i="10" s="1"/>
  <c r="AL734" i="1"/>
  <c r="AO734" i="1"/>
  <c r="AP734" i="1"/>
  <c r="M734" i="10" s="1"/>
  <c r="AQ734" i="1"/>
  <c r="BR734" i="1"/>
  <c r="BS734" i="1"/>
  <c r="BT734" i="1"/>
  <c r="A735" i="1"/>
  <c r="C735" i="1"/>
  <c r="G735" i="1"/>
  <c r="M735" i="1" a="1"/>
  <c r="M735" i="1" s="1"/>
  <c r="K732" i="15" s="1"/>
  <c r="N735" i="1" a="1"/>
  <c r="N735" i="1" s="1"/>
  <c r="L732" i="15" s="1"/>
  <c r="R735" i="1"/>
  <c r="S735" i="1" a="1"/>
  <c r="S735" i="1" s="1"/>
  <c r="D732" i="15" s="1"/>
  <c r="T735" i="1" a="1"/>
  <c r="T735" i="1" s="1"/>
  <c r="E732" i="15" s="1"/>
  <c r="U735" i="1" a="1"/>
  <c r="U735" i="1" s="1"/>
  <c r="AI735" i="1"/>
  <c r="BB735" i="1" s="1"/>
  <c r="AJ735" i="1"/>
  <c r="AK735" i="1"/>
  <c r="K735" i="10" s="1"/>
  <c r="AL735" i="1"/>
  <c r="AO735" i="1"/>
  <c r="AP735" i="1"/>
  <c r="M735" i="10" s="1"/>
  <c r="AQ735" i="1"/>
  <c r="BR735" i="1"/>
  <c r="BS735" i="1"/>
  <c r="BT735" i="1"/>
  <c r="A736" i="1"/>
  <c r="C736" i="1"/>
  <c r="G736" i="1"/>
  <c r="M736" i="1" a="1"/>
  <c r="M736" i="1" s="1"/>
  <c r="K733" i="15" s="1"/>
  <c r="N736" i="1" a="1"/>
  <c r="N736" i="1" s="1"/>
  <c r="L733" i="15" s="1"/>
  <c r="R736" i="1"/>
  <c r="S736" i="1" a="1"/>
  <c r="S736" i="1" s="1"/>
  <c r="D733" i="15" s="1"/>
  <c r="T736" i="1" a="1"/>
  <c r="T736" i="1" s="1"/>
  <c r="E733" i="15" s="1"/>
  <c r="U736" i="1" a="1"/>
  <c r="U736" i="1" s="1"/>
  <c r="AI736" i="1"/>
  <c r="BB736" i="1" s="1"/>
  <c r="AJ736" i="1"/>
  <c r="AK736" i="1"/>
  <c r="K736" i="10" s="1"/>
  <c r="AL736" i="1"/>
  <c r="AO736" i="1"/>
  <c r="AP736" i="1"/>
  <c r="M736" i="10" s="1"/>
  <c r="AQ736" i="1"/>
  <c r="BR736" i="1"/>
  <c r="BS736" i="1"/>
  <c r="BT736" i="1"/>
  <c r="A737" i="1"/>
  <c r="C737" i="1"/>
  <c r="G737" i="1"/>
  <c r="M737" i="1" a="1"/>
  <c r="M737" i="1" s="1"/>
  <c r="K734" i="15" s="1"/>
  <c r="N737" i="1" a="1"/>
  <c r="N737" i="1" s="1"/>
  <c r="L734" i="15" s="1"/>
  <c r="R737" i="1"/>
  <c r="S737" i="1" a="1"/>
  <c r="S737" i="1" s="1"/>
  <c r="D734" i="15" s="1"/>
  <c r="T737" i="1" a="1"/>
  <c r="T737" i="1" s="1"/>
  <c r="E734" i="15" s="1"/>
  <c r="U737" i="1" a="1"/>
  <c r="U737" i="1" s="1"/>
  <c r="AI737" i="1"/>
  <c r="BB737" i="1" s="1"/>
  <c r="AJ737" i="1"/>
  <c r="AK737" i="1"/>
  <c r="K737" i="10" s="1"/>
  <c r="AL737" i="1"/>
  <c r="AO737" i="1"/>
  <c r="AP737" i="1"/>
  <c r="M737" i="10" s="1"/>
  <c r="AQ737" i="1"/>
  <c r="BR737" i="1"/>
  <c r="BS737" i="1"/>
  <c r="BT737" i="1"/>
  <c r="A738" i="1"/>
  <c r="C738" i="1"/>
  <c r="G738" i="1"/>
  <c r="M738" i="1" a="1"/>
  <c r="M738" i="1" s="1"/>
  <c r="K735" i="15" s="1"/>
  <c r="N738" i="1" a="1"/>
  <c r="N738" i="1" s="1"/>
  <c r="L735" i="15" s="1"/>
  <c r="R738" i="1"/>
  <c r="S738" i="1" a="1"/>
  <c r="S738" i="1" s="1"/>
  <c r="D735" i="15" s="1"/>
  <c r="T738" i="1" a="1"/>
  <c r="T738" i="1" s="1"/>
  <c r="E735" i="15" s="1"/>
  <c r="U738" i="1" a="1"/>
  <c r="U738" i="1" s="1"/>
  <c r="AI738" i="1"/>
  <c r="BB738" i="1" s="1"/>
  <c r="AJ738" i="1"/>
  <c r="AK738" i="1"/>
  <c r="K738" i="10" s="1"/>
  <c r="AL738" i="1"/>
  <c r="AO738" i="1"/>
  <c r="AP738" i="1"/>
  <c r="M738" i="10" s="1"/>
  <c r="AQ738" i="1"/>
  <c r="BR738" i="1"/>
  <c r="BS738" i="1"/>
  <c r="BT738" i="1"/>
  <c r="A739" i="1"/>
  <c r="C739" i="1"/>
  <c r="G739" i="1"/>
  <c r="M739" i="1" a="1"/>
  <c r="M739" i="1" s="1"/>
  <c r="K736" i="15" s="1"/>
  <c r="N739" i="1" a="1"/>
  <c r="N739" i="1" s="1"/>
  <c r="L736" i="15" s="1"/>
  <c r="R739" i="1"/>
  <c r="S739" i="1" a="1"/>
  <c r="S739" i="1" s="1"/>
  <c r="D736" i="15" s="1"/>
  <c r="T739" i="1" a="1"/>
  <c r="T739" i="1" s="1"/>
  <c r="E736" i="15" s="1"/>
  <c r="U739" i="1" a="1"/>
  <c r="U739" i="1" s="1"/>
  <c r="AI739" i="1"/>
  <c r="BB739" i="1" s="1"/>
  <c r="AJ739" i="1"/>
  <c r="AK739" i="1"/>
  <c r="K739" i="10" s="1"/>
  <c r="AL739" i="1"/>
  <c r="AO739" i="1"/>
  <c r="AP739" i="1"/>
  <c r="M739" i="10" s="1"/>
  <c r="AQ739" i="1"/>
  <c r="BR739" i="1"/>
  <c r="BS739" i="1"/>
  <c r="BT739" i="1"/>
  <c r="A740" i="1"/>
  <c r="C740" i="1"/>
  <c r="G740" i="1"/>
  <c r="M740" i="1" a="1"/>
  <c r="M740" i="1" s="1"/>
  <c r="K737" i="15" s="1"/>
  <c r="N740" i="1" a="1"/>
  <c r="N740" i="1" s="1"/>
  <c r="L737" i="15" s="1"/>
  <c r="R740" i="1"/>
  <c r="S740" i="1" a="1"/>
  <c r="S740" i="1" s="1"/>
  <c r="D737" i="15" s="1"/>
  <c r="T740" i="1" a="1"/>
  <c r="T740" i="1" s="1"/>
  <c r="E737" i="15" s="1"/>
  <c r="U740" i="1" a="1"/>
  <c r="U740" i="1" s="1"/>
  <c r="AI740" i="1"/>
  <c r="BB740" i="1" s="1"/>
  <c r="AJ740" i="1"/>
  <c r="AK740" i="1"/>
  <c r="K740" i="10" s="1"/>
  <c r="AL740" i="1"/>
  <c r="AO740" i="1"/>
  <c r="AP740" i="1"/>
  <c r="M740" i="10" s="1"/>
  <c r="AQ740" i="1"/>
  <c r="BR740" i="1"/>
  <c r="BS740" i="1"/>
  <c r="BT740" i="1"/>
  <c r="A741" i="1"/>
  <c r="C741" i="1"/>
  <c r="G741" i="1"/>
  <c r="M741" i="1" a="1"/>
  <c r="M741" i="1" s="1"/>
  <c r="K738" i="15" s="1"/>
  <c r="N741" i="1" a="1"/>
  <c r="N741" i="1" s="1"/>
  <c r="L738" i="15" s="1"/>
  <c r="R741" i="1"/>
  <c r="S741" i="1" a="1"/>
  <c r="S741" i="1" s="1"/>
  <c r="D738" i="15" s="1"/>
  <c r="T741" i="1" a="1"/>
  <c r="T741" i="1" s="1"/>
  <c r="E738" i="15" s="1"/>
  <c r="U741" i="1" a="1"/>
  <c r="U741" i="1" s="1"/>
  <c r="AI741" i="1"/>
  <c r="BB741" i="1" s="1"/>
  <c r="AJ741" i="1"/>
  <c r="AK741" i="1"/>
  <c r="K741" i="10" s="1"/>
  <c r="AL741" i="1"/>
  <c r="AO741" i="1"/>
  <c r="AP741" i="1"/>
  <c r="M741" i="10" s="1"/>
  <c r="AQ741" i="1"/>
  <c r="BR741" i="1"/>
  <c r="BS741" i="1"/>
  <c r="BT741" i="1"/>
  <c r="A742" i="1"/>
  <c r="C742" i="1"/>
  <c r="G742" i="1"/>
  <c r="M742" i="1" a="1"/>
  <c r="M742" i="1" s="1"/>
  <c r="K739" i="15" s="1"/>
  <c r="N742" i="1" a="1"/>
  <c r="N742" i="1" s="1"/>
  <c r="L739" i="15" s="1"/>
  <c r="R742" i="1"/>
  <c r="S742" i="1" a="1"/>
  <c r="S742" i="1" s="1"/>
  <c r="D739" i="15" s="1"/>
  <c r="T742" i="1" a="1"/>
  <c r="T742" i="1" s="1"/>
  <c r="E739" i="15" s="1"/>
  <c r="U742" i="1" a="1"/>
  <c r="U742" i="1" s="1"/>
  <c r="AI742" i="1"/>
  <c r="BB742" i="1" s="1"/>
  <c r="AJ742" i="1"/>
  <c r="AK742" i="1"/>
  <c r="K742" i="10" s="1"/>
  <c r="AL742" i="1"/>
  <c r="AO742" i="1"/>
  <c r="AP742" i="1"/>
  <c r="M742" i="10" s="1"/>
  <c r="AQ742" i="1"/>
  <c r="BR742" i="1"/>
  <c r="BS742" i="1"/>
  <c r="BT742" i="1"/>
  <c r="A743" i="1"/>
  <c r="C743" i="1"/>
  <c r="G743" i="1"/>
  <c r="M743" i="1" a="1"/>
  <c r="M743" i="1" s="1"/>
  <c r="K740" i="15" s="1"/>
  <c r="N743" i="1" a="1"/>
  <c r="N743" i="1" s="1"/>
  <c r="L740" i="15" s="1"/>
  <c r="R743" i="1"/>
  <c r="S743" i="1" a="1"/>
  <c r="S743" i="1" s="1"/>
  <c r="D740" i="15" s="1"/>
  <c r="T743" i="1" a="1"/>
  <c r="T743" i="1" s="1"/>
  <c r="E740" i="15" s="1"/>
  <c r="U743" i="1" a="1"/>
  <c r="U743" i="1" s="1"/>
  <c r="AI743" i="1"/>
  <c r="BB743" i="1" s="1"/>
  <c r="AJ743" i="1"/>
  <c r="AK743" i="1"/>
  <c r="K743" i="10" s="1"/>
  <c r="AL743" i="1"/>
  <c r="AO743" i="1"/>
  <c r="AP743" i="1"/>
  <c r="M743" i="10" s="1"/>
  <c r="AQ743" i="1"/>
  <c r="BR743" i="1"/>
  <c r="BS743" i="1"/>
  <c r="BT743" i="1"/>
  <c r="A744" i="1"/>
  <c r="C744" i="1"/>
  <c r="G744" i="1"/>
  <c r="M744" i="1" a="1"/>
  <c r="M744" i="1" s="1"/>
  <c r="K741" i="15" s="1"/>
  <c r="N744" i="1" a="1"/>
  <c r="N744" i="1" s="1"/>
  <c r="L741" i="15" s="1"/>
  <c r="R744" i="1"/>
  <c r="S744" i="1" a="1"/>
  <c r="S744" i="1" s="1"/>
  <c r="D741" i="15" s="1"/>
  <c r="T744" i="1" a="1"/>
  <c r="T744" i="1" s="1"/>
  <c r="E741" i="15" s="1"/>
  <c r="U744" i="1" a="1"/>
  <c r="U744" i="1" s="1"/>
  <c r="AI744" i="1"/>
  <c r="BB744" i="1" s="1"/>
  <c r="AJ744" i="1"/>
  <c r="AK744" i="1"/>
  <c r="K744" i="10" s="1"/>
  <c r="AL744" i="1"/>
  <c r="AO744" i="1"/>
  <c r="AP744" i="1"/>
  <c r="M744" i="10" s="1"/>
  <c r="AQ744" i="1"/>
  <c r="BR744" i="1"/>
  <c r="BS744" i="1"/>
  <c r="BT744" i="1"/>
  <c r="A745" i="1"/>
  <c r="C745" i="1"/>
  <c r="G745" i="1"/>
  <c r="M745" i="1" a="1"/>
  <c r="M745" i="1" s="1"/>
  <c r="K742" i="15" s="1"/>
  <c r="N745" i="1" a="1"/>
  <c r="N745" i="1" s="1"/>
  <c r="L742" i="15" s="1"/>
  <c r="R745" i="1"/>
  <c r="S745" i="1" a="1"/>
  <c r="S745" i="1" s="1"/>
  <c r="D742" i="15" s="1"/>
  <c r="T745" i="1" a="1"/>
  <c r="T745" i="1" s="1"/>
  <c r="E742" i="15" s="1"/>
  <c r="U745" i="1" a="1"/>
  <c r="U745" i="1" s="1"/>
  <c r="AI745" i="1"/>
  <c r="BB745" i="1" s="1"/>
  <c r="AJ745" i="1"/>
  <c r="AK745" i="1"/>
  <c r="K745" i="10" s="1"/>
  <c r="AL745" i="1"/>
  <c r="AO745" i="1"/>
  <c r="AP745" i="1"/>
  <c r="M745" i="10" s="1"/>
  <c r="AQ745" i="1"/>
  <c r="BR745" i="1"/>
  <c r="BS745" i="1"/>
  <c r="BT745" i="1"/>
  <c r="A746" i="1"/>
  <c r="C746" i="1"/>
  <c r="G746" i="1"/>
  <c r="M746" i="1" a="1"/>
  <c r="M746" i="1" s="1"/>
  <c r="K743" i="15" s="1"/>
  <c r="N746" i="1" a="1"/>
  <c r="N746" i="1" s="1"/>
  <c r="L743" i="15" s="1"/>
  <c r="R746" i="1"/>
  <c r="S746" i="1" a="1"/>
  <c r="S746" i="1" s="1"/>
  <c r="D743" i="15" s="1"/>
  <c r="T746" i="1" a="1"/>
  <c r="T746" i="1" s="1"/>
  <c r="E743" i="15" s="1"/>
  <c r="U746" i="1" a="1"/>
  <c r="U746" i="1" s="1"/>
  <c r="AI746" i="1"/>
  <c r="BB746" i="1" s="1"/>
  <c r="AJ746" i="1"/>
  <c r="AK746" i="1"/>
  <c r="K746" i="10" s="1"/>
  <c r="AL746" i="1"/>
  <c r="AO746" i="1"/>
  <c r="AP746" i="1"/>
  <c r="M746" i="10" s="1"/>
  <c r="AQ746" i="1"/>
  <c r="BR746" i="1"/>
  <c r="BS746" i="1"/>
  <c r="BT746" i="1"/>
  <c r="A747" i="1"/>
  <c r="C747" i="1"/>
  <c r="G747" i="1"/>
  <c r="M747" i="1" a="1"/>
  <c r="M747" i="1" s="1"/>
  <c r="K744" i="15" s="1"/>
  <c r="N747" i="1" a="1"/>
  <c r="N747" i="1" s="1"/>
  <c r="L744" i="15" s="1"/>
  <c r="R747" i="1"/>
  <c r="S747" i="1" a="1"/>
  <c r="S747" i="1" s="1"/>
  <c r="D744" i="15" s="1"/>
  <c r="T747" i="1" a="1"/>
  <c r="T747" i="1" s="1"/>
  <c r="E744" i="15" s="1"/>
  <c r="U747" i="1" a="1"/>
  <c r="U747" i="1" s="1"/>
  <c r="AI747" i="1"/>
  <c r="BB747" i="1" s="1"/>
  <c r="AJ747" i="1"/>
  <c r="AK747" i="1"/>
  <c r="K747" i="10" s="1"/>
  <c r="AL747" i="1"/>
  <c r="AO747" i="1"/>
  <c r="AP747" i="1"/>
  <c r="M747" i="10" s="1"/>
  <c r="AQ747" i="1"/>
  <c r="BR747" i="1"/>
  <c r="BS747" i="1"/>
  <c r="BT747" i="1"/>
  <c r="A748" i="1"/>
  <c r="C748" i="1"/>
  <c r="G748" i="1"/>
  <c r="M748" i="1" a="1"/>
  <c r="M748" i="1" s="1"/>
  <c r="K745" i="15" s="1"/>
  <c r="N748" i="1" a="1"/>
  <c r="N748" i="1" s="1"/>
  <c r="L745" i="15" s="1"/>
  <c r="R748" i="1"/>
  <c r="S748" i="1" a="1"/>
  <c r="S748" i="1" s="1"/>
  <c r="D745" i="15" s="1"/>
  <c r="T748" i="1" a="1"/>
  <c r="T748" i="1" s="1"/>
  <c r="E745" i="15" s="1"/>
  <c r="U748" i="1" a="1"/>
  <c r="U748" i="1" s="1"/>
  <c r="AI748" i="1"/>
  <c r="BB748" i="1" s="1"/>
  <c r="AJ748" i="1"/>
  <c r="AK748" i="1"/>
  <c r="K748" i="10" s="1"/>
  <c r="AL748" i="1"/>
  <c r="AO748" i="1"/>
  <c r="AP748" i="1"/>
  <c r="M748" i="10" s="1"/>
  <c r="AQ748" i="1"/>
  <c r="BR748" i="1"/>
  <c r="BS748" i="1"/>
  <c r="BT748" i="1"/>
  <c r="A749" i="1"/>
  <c r="C749" i="1"/>
  <c r="G749" i="1"/>
  <c r="M749" i="1" a="1"/>
  <c r="M749" i="1" s="1"/>
  <c r="K746" i="15" s="1"/>
  <c r="N749" i="1" a="1"/>
  <c r="N749" i="1" s="1"/>
  <c r="L746" i="15" s="1"/>
  <c r="R749" i="1"/>
  <c r="S749" i="1" a="1"/>
  <c r="S749" i="1" s="1"/>
  <c r="D746" i="15" s="1"/>
  <c r="T749" i="1" a="1"/>
  <c r="T749" i="1" s="1"/>
  <c r="E746" i="15" s="1"/>
  <c r="U749" i="1" a="1"/>
  <c r="U749" i="1" s="1"/>
  <c r="AI749" i="1"/>
  <c r="BB749" i="1" s="1"/>
  <c r="AJ749" i="1"/>
  <c r="AK749" i="1"/>
  <c r="K749" i="10" s="1"/>
  <c r="AL749" i="1"/>
  <c r="AO749" i="1"/>
  <c r="AP749" i="1"/>
  <c r="M749" i="10" s="1"/>
  <c r="AQ749" i="1"/>
  <c r="BR749" i="1"/>
  <c r="BS749" i="1"/>
  <c r="BT749" i="1"/>
  <c r="A750" i="1"/>
  <c r="C750" i="1"/>
  <c r="G750" i="1"/>
  <c r="M750" i="1" a="1"/>
  <c r="M750" i="1" s="1"/>
  <c r="K747" i="15" s="1"/>
  <c r="N750" i="1" a="1"/>
  <c r="N750" i="1" s="1"/>
  <c r="L747" i="15" s="1"/>
  <c r="R750" i="1"/>
  <c r="S750" i="1" a="1"/>
  <c r="S750" i="1" s="1"/>
  <c r="D747" i="15" s="1"/>
  <c r="T750" i="1" a="1"/>
  <c r="T750" i="1" s="1"/>
  <c r="E747" i="15" s="1"/>
  <c r="U750" i="1" a="1"/>
  <c r="U750" i="1" s="1"/>
  <c r="AI750" i="1"/>
  <c r="BB750" i="1" s="1"/>
  <c r="AJ750" i="1"/>
  <c r="AK750" i="1"/>
  <c r="K750" i="10" s="1"/>
  <c r="AL750" i="1"/>
  <c r="AO750" i="1"/>
  <c r="AP750" i="1"/>
  <c r="M750" i="10" s="1"/>
  <c r="AQ750" i="1"/>
  <c r="BR750" i="1"/>
  <c r="BS750" i="1"/>
  <c r="BT750" i="1"/>
  <c r="A751" i="1"/>
  <c r="C751" i="1"/>
  <c r="G751" i="1"/>
  <c r="M751" i="1" a="1"/>
  <c r="M751" i="1" s="1"/>
  <c r="K748" i="15" s="1"/>
  <c r="N751" i="1" a="1"/>
  <c r="N751" i="1" s="1"/>
  <c r="L748" i="15" s="1"/>
  <c r="R751" i="1"/>
  <c r="S751" i="1" a="1"/>
  <c r="S751" i="1" s="1"/>
  <c r="D748" i="15" s="1"/>
  <c r="T751" i="1" a="1"/>
  <c r="T751" i="1" s="1"/>
  <c r="E748" i="15" s="1"/>
  <c r="U751" i="1" a="1"/>
  <c r="U751" i="1" s="1"/>
  <c r="AI751" i="1"/>
  <c r="BB751" i="1" s="1"/>
  <c r="AJ751" i="1"/>
  <c r="AK751" i="1"/>
  <c r="K751" i="10" s="1"/>
  <c r="AL751" i="1"/>
  <c r="AO751" i="1"/>
  <c r="AP751" i="1"/>
  <c r="M751" i="10" s="1"/>
  <c r="AQ751" i="1"/>
  <c r="BR751" i="1"/>
  <c r="BS751" i="1"/>
  <c r="BT751" i="1"/>
  <c r="A752" i="1"/>
  <c r="C752" i="1"/>
  <c r="G752" i="1"/>
  <c r="M752" i="1" a="1"/>
  <c r="M752" i="1" s="1"/>
  <c r="K749" i="15" s="1"/>
  <c r="N752" i="1" a="1"/>
  <c r="N752" i="1" s="1"/>
  <c r="L749" i="15" s="1"/>
  <c r="R752" i="1"/>
  <c r="S752" i="1" a="1"/>
  <c r="S752" i="1" s="1"/>
  <c r="D749" i="15" s="1"/>
  <c r="T752" i="1" a="1"/>
  <c r="T752" i="1" s="1"/>
  <c r="E749" i="15" s="1"/>
  <c r="U752" i="1" a="1"/>
  <c r="U752" i="1" s="1"/>
  <c r="AI752" i="1"/>
  <c r="BB752" i="1" s="1"/>
  <c r="AJ752" i="1"/>
  <c r="AK752" i="1"/>
  <c r="K752" i="10" s="1"/>
  <c r="AL752" i="1"/>
  <c r="AO752" i="1"/>
  <c r="AP752" i="1"/>
  <c r="M752" i="10" s="1"/>
  <c r="AQ752" i="1"/>
  <c r="BR752" i="1"/>
  <c r="BS752" i="1"/>
  <c r="BT752" i="1"/>
  <c r="A753" i="1"/>
  <c r="C753" i="1"/>
  <c r="G753" i="1"/>
  <c r="M753" i="1" a="1"/>
  <c r="M753" i="1" s="1"/>
  <c r="K750" i="15" s="1"/>
  <c r="N753" i="1" a="1"/>
  <c r="N753" i="1" s="1"/>
  <c r="L750" i="15" s="1"/>
  <c r="R753" i="1"/>
  <c r="S753" i="1" a="1"/>
  <c r="S753" i="1" s="1"/>
  <c r="D750" i="15" s="1"/>
  <c r="T753" i="1" a="1"/>
  <c r="T753" i="1" s="1"/>
  <c r="E750" i="15" s="1"/>
  <c r="U753" i="1" a="1"/>
  <c r="U753" i="1" s="1"/>
  <c r="AI753" i="1"/>
  <c r="BB753" i="1" s="1"/>
  <c r="AJ753" i="1"/>
  <c r="AK753" i="1"/>
  <c r="K753" i="10" s="1"/>
  <c r="AL753" i="1"/>
  <c r="AO753" i="1"/>
  <c r="AP753" i="1"/>
  <c r="M753" i="10" s="1"/>
  <c r="AQ753" i="1"/>
  <c r="BR753" i="1"/>
  <c r="BS753" i="1"/>
  <c r="BT753" i="1"/>
  <c r="A754" i="1"/>
  <c r="C754" i="1"/>
  <c r="G754" i="1"/>
  <c r="M754" i="1" a="1"/>
  <c r="M754" i="1" s="1"/>
  <c r="K751" i="15" s="1"/>
  <c r="N754" i="1" a="1"/>
  <c r="N754" i="1" s="1"/>
  <c r="L751" i="15" s="1"/>
  <c r="R754" i="1"/>
  <c r="S754" i="1" a="1"/>
  <c r="S754" i="1" s="1"/>
  <c r="D751" i="15" s="1"/>
  <c r="T754" i="1" a="1"/>
  <c r="T754" i="1" s="1"/>
  <c r="E751" i="15" s="1"/>
  <c r="U754" i="1" a="1"/>
  <c r="U754" i="1" s="1"/>
  <c r="AI754" i="1"/>
  <c r="BB754" i="1" s="1"/>
  <c r="AJ754" i="1"/>
  <c r="AK754" i="1"/>
  <c r="K754" i="10" s="1"/>
  <c r="AL754" i="1"/>
  <c r="AO754" i="1"/>
  <c r="AP754" i="1"/>
  <c r="M754" i="10" s="1"/>
  <c r="AQ754" i="1"/>
  <c r="BR754" i="1"/>
  <c r="BS754" i="1"/>
  <c r="BT754" i="1"/>
  <c r="A755" i="1"/>
  <c r="C755" i="1"/>
  <c r="G755" i="1"/>
  <c r="M755" i="1" a="1"/>
  <c r="M755" i="1" s="1"/>
  <c r="K752" i="15" s="1"/>
  <c r="N755" i="1" a="1"/>
  <c r="N755" i="1" s="1"/>
  <c r="L752" i="15" s="1"/>
  <c r="R755" i="1"/>
  <c r="S755" i="1" a="1"/>
  <c r="S755" i="1" s="1"/>
  <c r="D752" i="15" s="1"/>
  <c r="T755" i="1" a="1"/>
  <c r="T755" i="1" s="1"/>
  <c r="E752" i="15" s="1"/>
  <c r="U755" i="1" a="1"/>
  <c r="U755" i="1" s="1"/>
  <c r="AI755" i="1"/>
  <c r="BB755" i="1" s="1"/>
  <c r="AJ755" i="1"/>
  <c r="AK755" i="1"/>
  <c r="K755" i="10" s="1"/>
  <c r="AL755" i="1"/>
  <c r="AO755" i="1"/>
  <c r="AP755" i="1"/>
  <c r="M755" i="10" s="1"/>
  <c r="AQ755" i="1"/>
  <c r="BR755" i="1"/>
  <c r="BS755" i="1"/>
  <c r="BT755" i="1"/>
  <c r="A756" i="1"/>
  <c r="C756" i="1"/>
  <c r="G756" i="1"/>
  <c r="M756" i="1" a="1"/>
  <c r="M756" i="1" s="1"/>
  <c r="K753" i="15" s="1"/>
  <c r="N756" i="1" a="1"/>
  <c r="N756" i="1" s="1"/>
  <c r="L753" i="15" s="1"/>
  <c r="R756" i="1"/>
  <c r="S756" i="1" a="1"/>
  <c r="S756" i="1" s="1"/>
  <c r="D753" i="15" s="1"/>
  <c r="T756" i="1" a="1"/>
  <c r="T756" i="1" s="1"/>
  <c r="E753" i="15" s="1"/>
  <c r="U756" i="1" a="1"/>
  <c r="U756" i="1" s="1"/>
  <c r="AI756" i="1"/>
  <c r="BB756" i="1" s="1"/>
  <c r="AJ756" i="1"/>
  <c r="AK756" i="1"/>
  <c r="K756" i="10" s="1"/>
  <c r="AL756" i="1"/>
  <c r="AO756" i="1"/>
  <c r="AP756" i="1"/>
  <c r="M756" i="10" s="1"/>
  <c r="AQ756" i="1"/>
  <c r="BR756" i="1"/>
  <c r="BS756" i="1"/>
  <c r="BT756" i="1"/>
  <c r="A757" i="1"/>
  <c r="C757" i="1"/>
  <c r="G757" i="1"/>
  <c r="M757" i="1" a="1"/>
  <c r="M757" i="1" s="1"/>
  <c r="K754" i="15" s="1"/>
  <c r="N757" i="1" a="1"/>
  <c r="N757" i="1" s="1"/>
  <c r="L754" i="15" s="1"/>
  <c r="R757" i="1"/>
  <c r="S757" i="1" a="1"/>
  <c r="S757" i="1" s="1"/>
  <c r="D754" i="15" s="1"/>
  <c r="T757" i="1" a="1"/>
  <c r="T757" i="1" s="1"/>
  <c r="E754" i="15" s="1"/>
  <c r="U757" i="1" a="1"/>
  <c r="U757" i="1" s="1"/>
  <c r="AI757" i="1"/>
  <c r="BB757" i="1" s="1"/>
  <c r="AJ757" i="1"/>
  <c r="AK757" i="1"/>
  <c r="K757" i="10" s="1"/>
  <c r="AL757" i="1"/>
  <c r="AO757" i="1"/>
  <c r="AP757" i="1"/>
  <c r="M757" i="10" s="1"/>
  <c r="AQ757" i="1"/>
  <c r="BR757" i="1"/>
  <c r="BS757" i="1"/>
  <c r="BT757" i="1"/>
  <c r="A758" i="1"/>
  <c r="C758" i="1"/>
  <c r="G758" i="1"/>
  <c r="M758" i="1" a="1"/>
  <c r="M758" i="1" s="1"/>
  <c r="K755" i="15" s="1"/>
  <c r="N758" i="1" a="1"/>
  <c r="N758" i="1" s="1"/>
  <c r="L755" i="15" s="1"/>
  <c r="R758" i="1"/>
  <c r="S758" i="1" a="1"/>
  <c r="S758" i="1" s="1"/>
  <c r="D755" i="15" s="1"/>
  <c r="T758" i="1" a="1"/>
  <c r="T758" i="1" s="1"/>
  <c r="E755" i="15" s="1"/>
  <c r="U758" i="1" a="1"/>
  <c r="U758" i="1" s="1"/>
  <c r="AI758" i="1"/>
  <c r="BB758" i="1" s="1"/>
  <c r="AJ758" i="1"/>
  <c r="AK758" i="1"/>
  <c r="K758" i="10" s="1"/>
  <c r="AL758" i="1"/>
  <c r="AO758" i="1"/>
  <c r="AP758" i="1"/>
  <c r="M758" i="10" s="1"/>
  <c r="AQ758" i="1"/>
  <c r="BR758" i="1"/>
  <c r="BS758" i="1"/>
  <c r="BT758" i="1"/>
  <c r="A759" i="1"/>
  <c r="C759" i="1"/>
  <c r="G759" i="1"/>
  <c r="M759" i="1" a="1"/>
  <c r="M759" i="1" s="1"/>
  <c r="K756" i="15" s="1"/>
  <c r="N759" i="1" a="1"/>
  <c r="N759" i="1" s="1"/>
  <c r="L756" i="15" s="1"/>
  <c r="R759" i="1"/>
  <c r="S759" i="1" a="1"/>
  <c r="S759" i="1" s="1"/>
  <c r="D756" i="15" s="1"/>
  <c r="T759" i="1" a="1"/>
  <c r="T759" i="1" s="1"/>
  <c r="E756" i="15" s="1"/>
  <c r="U759" i="1" a="1"/>
  <c r="U759" i="1" s="1"/>
  <c r="AI759" i="1"/>
  <c r="BB759" i="1" s="1"/>
  <c r="AJ759" i="1"/>
  <c r="AK759" i="1"/>
  <c r="K759" i="10" s="1"/>
  <c r="AL759" i="1"/>
  <c r="AO759" i="1"/>
  <c r="AP759" i="1"/>
  <c r="M759" i="10" s="1"/>
  <c r="AQ759" i="1"/>
  <c r="BR759" i="1"/>
  <c r="BS759" i="1"/>
  <c r="BT759" i="1"/>
  <c r="A760" i="1"/>
  <c r="C760" i="1"/>
  <c r="G760" i="1"/>
  <c r="M760" i="1" a="1"/>
  <c r="M760" i="1" s="1"/>
  <c r="K757" i="15" s="1"/>
  <c r="N760" i="1" a="1"/>
  <c r="N760" i="1" s="1"/>
  <c r="L757" i="15" s="1"/>
  <c r="R760" i="1"/>
  <c r="S760" i="1" a="1"/>
  <c r="S760" i="1" s="1"/>
  <c r="D757" i="15" s="1"/>
  <c r="T760" i="1" a="1"/>
  <c r="T760" i="1" s="1"/>
  <c r="E757" i="15" s="1"/>
  <c r="U760" i="1" a="1"/>
  <c r="U760" i="1" s="1"/>
  <c r="AI760" i="1"/>
  <c r="BB760" i="1" s="1"/>
  <c r="AJ760" i="1"/>
  <c r="AK760" i="1"/>
  <c r="K760" i="10" s="1"/>
  <c r="AL760" i="1"/>
  <c r="AO760" i="1"/>
  <c r="AP760" i="1"/>
  <c r="M760" i="10" s="1"/>
  <c r="AQ760" i="1"/>
  <c r="BR760" i="1"/>
  <c r="BS760" i="1"/>
  <c r="BT760" i="1"/>
  <c r="A761" i="1"/>
  <c r="C761" i="1"/>
  <c r="G761" i="1"/>
  <c r="M761" i="1" a="1"/>
  <c r="M761" i="1" s="1"/>
  <c r="K758" i="15" s="1"/>
  <c r="N761" i="1" a="1"/>
  <c r="N761" i="1" s="1"/>
  <c r="L758" i="15" s="1"/>
  <c r="R761" i="1"/>
  <c r="S761" i="1" a="1"/>
  <c r="S761" i="1" s="1"/>
  <c r="D758" i="15" s="1"/>
  <c r="T761" i="1" a="1"/>
  <c r="T761" i="1" s="1"/>
  <c r="E758" i="15" s="1"/>
  <c r="U761" i="1" a="1"/>
  <c r="U761" i="1" s="1"/>
  <c r="AI761" i="1"/>
  <c r="BB761" i="1" s="1"/>
  <c r="AJ761" i="1"/>
  <c r="AK761" i="1"/>
  <c r="K761" i="10" s="1"/>
  <c r="AL761" i="1"/>
  <c r="AO761" i="1"/>
  <c r="AP761" i="1"/>
  <c r="M761" i="10" s="1"/>
  <c r="AQ761" i="1"/>
  <c r="BR761" i="1"/>
  <c r="BS761" i="1"/>
  <c r="BT761" i="1"/>
  <c r="A762" i="1"/>
  <c r="C762" i="1"/>
  <c r="G762" i="1"/>
  <c r="M762" i="1" a="1"/>
  <c r="M762" i="1" s="1"/>
  <c r="K759" i="15" s="1"/>
  <c r="N762" i="1" a="1"/>
  <c r="N762" i="1" s="1"/>
  <c r="L759" i="15" s="1"/>
  <c r="R762" i="1"/>
  <c r="S762" i="1" a="1"/>
  <c r="S762" i="1" s="1"/>
  <c r="D759" i="15" s="1"/>
  <c r="T762" i="1" a="1"/>
  <c r="T762" i="1" s="1"/>
  <c r="E759" i="15" s="1"/>
  <c r="U762" i="1" a="1"/>
  <c r="U762" i="1" s="1"/>
  <c r="AI762" i="1"/>
  <c r="BB762" i="1" s="1"/>
  <c r="AJ762" i="1"/>
  <c r="AK762" i="1"/>
  <c r="K762" i="10" s="1"/>
  <c r="AL762" i="1"/>
  <c r="AO762" i="1"/>
  <c r="AP762" i="1"/>
  <c r="M762" i="10" s="1"/>
  <c r="AQ762" i="1"/>
  <c r="BR762" i="1"/>
  <c r="BS762" i="1"/>
  <c r="BT762" i="1"/>
  <c r="A763" i="1"/>
  <c r="C763" i="1"/>
  <c r="G763" i="1"/>
  <c r="M763" i="1" a="1"/>
  <c r="M763" i="1" s="1"/>
  <c r="K760" i="15" s="1"/>
  <c r="N763" i="1" a="1"/>
  <c r="N763" i="1" s="1"/>
  <c r="L760" i="15" s="1"/>
  <c r="R763" i="1"/>
  <c r="S763" i="1" a="1"/>
  <c r="S763" i="1" s="1"/>
  <c r="D760" i="15" s="1"/>
  <c r="T763" i="1" a="1"/>
  <c r="T763" i="1" s="1"/>
  <c r="E760" i="15" s="1"/>
  <c r="U763" i="1" a="1"/>
  <c r="U763" i="1" s="1"/>
  <c r="AI763" i="1"/>
  <c r="BB763" i="1" s="1"/>
  <c r="AJ763" i="1"/>
  <c r="AK763" i="1"/>
  <c r="K763" i="10" s="1"/>
  <c r="AL763" i="1"/>
  <c r="AO763" i="1"/>
  <c r="AP763" i="1"/>
  <c r="M763" i="10" s="1"/>
  <c r="AQ763" i="1"/>
  <c r="BR763" i="1"/>
  <c r="BS763" i="1"/>
  <c r="BT763" i="1"/>
  <c r="A764" i="1"/>
  <c r="C764" i="1"/>
  <c r="G764" i="1"/>
  <c r="M764" i="1" a="1"/>
  <c r="M764" i="1" s="1"/>
  <c r="K761" i="15" s="1"/>
  <c r="N764" i="1" a="1"/>
  <c r="N764" i="1" s="1"/>
  <c r="L761" i="15" s="1"/>
  <c r="R764" i="1"/>
  <c r="S764" i="1" a="1"/>
  <c r="S764" i="1" s="1"/>
  <c r="D761" i="15" s="1"/>
  <c r="T764" i="1" a="1"/>
  <c r="T764" i="1" s="1"/>
  <c r="E761" i="15" s="1"/>
  <c r="U764" i="1" a="1"/>
  <c r="U764" i="1" s="1"/>
  <c r="AI764" i="1"/>
  <c r="BB764" i="1" s="1"/>
  <c r="AJ764" i="1"/>
  <c r="AK764" i="1"/>
  <c r="K764" i="10" s="1"/>
  <c r="AL764" i="1"/>
  <c r="AO764" i="1"/>
  <c r="AP764" i="1"/>
  <c r="M764" i="10" s="1"/>
  <c r="AQ764" i="1"/>
  <c r="BR764" i="1"/>
  <c r="BS764" i="1"/>
  <c r="BT764" i="1"/>
  <c r="A765" i="1"/>
  <c r="C765" i="1"/>
  <c r="G765" i="1"/>
  <c r="M765" i="1" a="1"/>
  <c r="M765" i="1" s="1"/>
  <c r="K762" i="15" s="1"/>
  <c r="N765" i="1" a="1"/>
  <c r="N765" i="1" s="1"/>
  <c r="L762" i="15" s="1"/>
  <c r="R765" i="1"/>
  <c r="S765" i="1" a="1"/>
  <c r="S765" i="1" s="1"/>
  <c r="D762" i="15" s="1"/>
  <c r="T765" i="1" a="1"/>
  <c r="T765" i="1" s="1"/>
  <c r="E762" i="15" s="1"/>
  <c r="U765" i="1" a="1"/>
  <c r="U765" i="1" s="1"/>
  <c r="AI765" i="1"/>
  <c r="BB765" i="1" s="1"/>
  <c r="AJ765" i="1"/>
  <c r="AK765" i="1"/>
  <c r="K765" i="10" s="1"/>
  <c r="AL765" i="1"/>
  <c r="AO765" i="1"/>
  <c r="AP765" i="1"/>
  <c r="M765" i="10" s="1"/>
  <c r="AQ765" i="1"/>
  <c r="BR765" i="1"/>
  <c r="BS765" i="1"/>
  <c r="BT765" i="1"/>
  <c r="A766" i="1"/>
  <c r="C766" i="1"/>
  <c r="G766" i="1"/>
  <c r="M766" i="1" a="1"/>
  <c r="M766" i="1" s="1"/>
  <c r="K763" i="15" s="1"/>
  <c r="N766" i="1" a="1"/>
  <c r="N766" i="1" s="1"/>
  <c r="L763" i="15" s="1"/>
  <c r="R766" i="1"/>
  <c r="S766" i="1" a="1"/>
  <c r="S766" i="1" s="1"/>
  <c r="D763" i="15" s="1"/>
  <c r="T766" i="1" a="1"/>
  <c r="T766" i="1" s="1"/>
  <c r="E763" i="15" s="1"/>
  <c r="U766" i="1" a="1"/>
  <c r="U766" i="1" s="1"/>
  <c r="AI766" i="1"/>
  <c r="BB766" i="1" s="1"/>
  <c r="AJ766" i="1"/>
  <c r="AK766" i="1"/>
  <c r="K766" i="10" s="1"/>
  <c r="AL766" i="1"/>
  <c r="AO766" i="1"/>
  <c r="AP766" i="1"/>
  <c r="M766" i="10" s="1"/>
  <c r="AQ766" i="1"/>
  <c r="BR766" i="1"/>
  <c r="BS766" i="1"/>
  <c r="BT766" i="1"/>
  <c r="A767" i="1"/>
  <c r="C767" i="1"/>
  <c r="G767" i="1"/>
  <c r="M767" i="1" a="1"/>
  <c r="M767" i="1" s="1"/>
  <c r="K764" i="15" s="1"/>
  <c r="N767" i="1" a="1"/>
  <c r="N767" i="1" s="1"/>
  <c r="L764" i="15" s="1"/>
  <c r="R767" i="1"/>
  <c r="S767" i="1" a="1"/>
  <c r="S767" i="1" s="1"/>
  <c r="D764" i="15" s="1"/>
  <c r="T767" i="1" a="1"/>
  <c r="T767" i="1" s="1"/>
  <c r="E764" i="15" s="1"/>
  <c r="U767" i="1" a="1"/>
  <c r="U767" i="1" s="1"/>
  <c r="AI767" i="1"/>
  <c r="BB767" i="1" s="1"/>
  <c r="AJ767" i="1"/>
  <c r="AK767" i="1"/>
  <c r="K767" i="10" s="1"/>
  <c r="AL767" i="1"/>
  <c r="AO767" i="1"/>
  <c r="AP767" i="1"/>
  <c r="M767" i="10" s="1"/>
  <c r="AQ767" i="1"/>
  <c r="BR767" i="1"/>
  <c r="BS767" i="1"/>
  <c r="BT767" i="1"/>
  <c r="A768" i="1"/>
  <c r="C768" i="1"/>
  <c r="G768" i="1"/>
  <c r="M768" i="1" a="1"/>
  <c r="M768" i="1" s="1"/>
  <c r="K765" i="15" s="1"/>
  <c r="N768" i="1" a="1"/>
  <c r="N768" i="1" s="1"/>
  <c r="L765" i="15" s="1"/>
  <c r="R768" i="1"/>
  <c r="S768" i="1" a="1"/>
  <c r="S768" i="1" s="1"/>
  <c r="D765" i="15" s="1"/>
  <c r="T768" i="1" a="1"/>
  <c r="T768" i="1" s="1"/>
  <c r="E765" i="15" s="1"/>
  <c r="U768" i="1" a="1"/>
  <c r="U768" i="1" s="1"/>
  <c r="AI768" i="1"/>
  <c r="BB768" i="1" s="1"/>
  <c r="AJ768" i="1"/>
  <c r="AK768" i="1"/>
  <c r="K768" i="10" s="1"/>
  <c r="AL768" i="1"/>
  <c r="AO768" i="1"/>
  <c r="AP768" i="1"/>
  <c r="M768" i="10" s="1"/>
  <c r="AQ768" i="1"/>
  <c r="BR768" i="1"/>
  <c r="BS768" i="1"/>
  <c r="BT768" i="1"/>
  <c r="A769" i="1"/>
  <c r="C769" i="1"/>
  <c r="G769" i="1"/>
  <c r="M769" i="1" a="1"/>
  <c r="M769" i="1" s="1"/>
  <c r="K766" i="15" s="1"/>
  <c r="N769" i="1" a="1"/>
  <c r="N769" i="1" s="1"/>
  <c r="L766" i="15" s="1"/>
  <c r="R769" i="1"/>
  <c r="S769" i="1" a="1"/>
  <c r="S769" i="1" s="1"/>
  <c r="D766" i="15" s="1"/>
  <c r="T769" i="1" a="1"/>
  <c r="T769" i="1" s="1"/>
  <c r="E766" i="15" s="1"/>
  <c r="U769" i="1" a="1"/>
  <c r="U769" i="1" s="1"/>
  <c r="AI769" i="1"/>
  <c r="BB769" i="1" s="1"/>
  <c r="AJ769" i="1"/>
  <c r="AK769" i="1"/>
  <c r="K769" i="10" s="1"/>
  <c r="AL769" i="1"/>
  <c r="AO769" i="1"/>
  <c r="AP769" i="1"/>
  <c r="M769" i="10" s="1"/>
  <c r="AQ769" i="1"/>
  <c r="BR769" i="1"/>
  <c r="BS769" i="1"/>
  <c r="BT769" i="1"/>
  <c r="A770" i="1"/>
  <c r="C770" i="1"/>
  <c r="G770" i="1"/>
  <c r="M770" i="1" a="1"/>
  <c r="M770" i="1" s="1"/>
  <c r="K767" i="15" s="1"/>
  <c r="N770" i="1" a="1"/>
  <c r="N770" i="1" s="1"/>
  <c r="L767" i="15" s="1"/>
  <c r="R770" i="1"/>
  <c r="S770" i="1" a="1"/>
  <c r="S770" i="1" s="1"/>
  <c r="D767" i="15" s="1"/>
  <c r="T770" i="1" a="1"/>
  <c r="T770" i="1" s="1"/>
  <c r="E767" i="15" s="1"/>
  <c r="U770" i="1" a="1"/>
  <c r="U770" i="1" s="1"/>
  <c r="AI770" i="1"/>
  <c r="BB770" i="1" s="1"/>
  <c r="AJ770" i="1"/>
  <c r="AK770" i="1"/>
  <c r="K770" i="10" s="1"/>
  <c r="AL770" i="1"/>
  <c r="AO770" i="1"/>
  <c r="AP770" i="1"/>
  <c r="M770" i="10" s="1"/>
  <c r="AQ770" i="1"/>
  <c r="BR770" i="1"/>
  <c r="BS770" i="1"/>
  <c r="BT770" i="1"/>
  <c r="A771" i="1"/>
  <c r="C771" i="1"/>
  <c r="G771" i="1"/>
  <c r="M771" i="1" a="1"/>
  <c r="M771" i="1" s="1"/>
  <c r="K768" i="15" s="1"/>
  <c r="N771" i="1" a="1"/>
  <c r="N771" i="1" s="1"/>
  <c r="L768" i="15" s="1"/>
  <c r="R771" i="1"/>
  <c r="S771" i="1" a="1"/>
  <c r="S771" i="1" s="1"/>
  <c r="D768" i="15" s="1"/>
  <c r="T771" i="1" a="1"/>
  <c r="T771" i="1" s="1"/>
  <c r="E768" i="15" s="1"/>
  <c r="U771" i="1" a="1"/>
  <c r="U771" i="1" s="1"/>
  <c r="AI771" i="1"/>
  <c r="BB771" i="1" s="1"/>
  <c r="AJ771" i="1"/>
  <c r="AK771" i="1"/>
  <c r="K771" i="10" s="1"/>
  <c r="AL771" i="1"/>
  <c r="AO771" i="1"/>
  <c r="AP771" i="1"/>
  <c r="M771" i="10" s="1"/>
  <c r="AQ771" i="1"/>
  <c r="BR771" i="1"/>
  <c r="BS771" i="1"/>
  <c r="BT771" i="1"/>
  <c r="A772" i="1"/>
  <c r="C772" i="1"/>
  <c r="G772" i="1"/>
  <c r="M772" i="1" a="1"/>
  <c r="M772" i="1" s="1"/>
  <c r="K769" i="15" s="1"/>
  <c r="N772" i="1" a="1"/>
  <c r="N772" i="1" s="1"/>
  <c r="L769" i="15" s="1"/>
  <c r="R772" i="1"/>
  <c r="S772" i="1" a="1"/>
  <c r="S772" i="1" s="1"/>
  <c r="D769" i="15" s="1"/>
  <c r="T772" i="1" a="1"/>
  <c r="T772" i="1" s="1"/>
  <c r="E769" i="15" s="1"/>
  <c r="U772" i="1" a="1"/>
  <c r="U772" i="1" s="1"/>
  <c r="AI772" i="1"/>
  <c r="BB772" i="1" s="1"/>
  <c r="AJ772" i="1"/>
  <c r="AK772" i="1"/>
  <c r="K772" i="10" s="1"/>
  <c r="AL772" i="1"/>
  <c r="AO772" i="1"/>
  <c r="AP772" i="1"/>
  <c r="M772" i="10" s="1"/>
  <c r="AQ772" i="1"/>
  <c r="BR772" i="1"/>
  <c r="BS772" i="1"/>
  <c r="BT772" i="1"/>
  <c r="A773" i="1"/>
  <c r="C773" i="1"/>
  <c r="G773" i="1"/>
  <c r="M773" i="1" a="1"/>
  <c r="M773" i="1" s="1"/>
  <c r="K770" i="15" s="1"/>
  <c r="N773" i="1" a="1"/>
  <c r="N773" i="1" s="1"/>
  <c r="L770" i="15" s="1"/>
  <c r="R773" i="1"/>
  <c r="S773" i="1" a="1"/>
  <c r="S773" i="1" s="1"/>
  <c r="D770" i="15" s="1"/>
  <c r="T773" i="1" a="1"/>
  <c r="T773" i="1" s="1"/>
  <c r="E770" i="15" s="1"/>
  <c r="U773" i="1" a="1"/>
  <c r="U773" i="1" s="1"/>
  <c r="AI773" i="1"/>
  <c r="BB773" i="1" s="1"/>
  <c r="AJ773" i="1"/>
  <c r="AK773" i="1"/>
  <c r="K773" i="10" s="1"/>
  <c r="AL773" i="1"/>
  <c r="AO773" i="1"/>
  <c r="AP773" i="1"/>
  <c r="M773" i="10" s="1"/>
  <c r="AQ773" i="1"/>
  <c r="BR773" i="1"/>
  <c r="BS773" i="1"/>
  <c r="BT773" i="1"/>
  <c r="A774" i="1"/>
  <c r="C774" i="1"/>
  <c r="G774" i="1"/>
  <c r="M774" i="1" a="1"/>
  <c r="M774" i="1" s="1"/>
  <c r="K771" i="15" s="1"/>
  <c r="N774" i="1" a="1"/>
  <c r="N774" i="1" s="1"/>
  <c r="L771" i="15" s="1"/>
  <c r="R774" i="1"/>
  <c r="S774" i="1" a="1"/>
  <c r="S774" i="1" s="1"/>
  <c r="D771" i="15" s="1"/>
  <c r="T774" i="1" a="1"/>
  <c r="T774" i="1" s="1"/>
  <c r="E771" i="15" s="1"/>
  <c r="U774" i="1" a="1"/>
  <c r="U774" i="1" s="1"/>
  <c r="AI774" i="1"/>
  <c r="BB774" i="1" s="1"/>
  <c r="AJ774" i="1"/>
  <c r="AK774" i="1"/>
  <c r="K774" i="10" s="1"/>
  <c r="AL774" i="1"/>
  <c r="AO774" i="1"/>
  <c r="AP774" i="1"/>
  <c r="M774" i="10" s="1"/>
  <c r="AQ774" i="1"/>
  <c r="BR774" i="1"/>
  <c r="BS774" i="1"/>
  <c r="BT774" i="1"/>
  <c r="A775" i="1"/>
  <c r="C775" i="1"/>
  <c r="G775" i="1"/>
  <c r="M775" i="1" a="1"/>
  <c r="M775" i="1" s="1"/>
  <c r="K772" i="15" s="1"/>
  <c r="N775" i="1" a="1"/>
  <c r="N775" i="1" s="1"/>
  <c r="L772" i="15" s="1"/>
  <c r="R775" i="1"/>
  <c r="S775" i="1" a="1"/>
  <c r="S775" i="1" s="1"/>
  <c r="D772" i="15" s="1"/>
  <c r="T775" i="1" a="1"/>
  <c r="T775" i="1" s="1"/>
  <c r="E772" i="15" s="1"/>
  <c r="U775" i="1" a="1"/>
  <c r="U775" i="1" s="1"/>
  <c r="AI775" i="1"/>
  <c r="BB775" i="1" s="1"/>
  <c r="AJ775" i="1"/>
  <c r="AK775" i="1"/>
  <c r="K775" i="10" s="1"/>
  <c r="AL775" i="1"/>
  <c r="AO775" i="1"/>
  <c r="AP775" i="1"/>
  <c r="M775" i="10" s="1"/>
  <c r="AQ775" i="1"/>
  <c r="BR775" i="1"/>
  <c r="BS775" i="1"/>
  <c r="BT775" i="1"/>
  <c r="A776" i="1"/>
  <c r="C776" i="1"/>
  <c r="G776" i="1"/>
  <c r="M776" i="1" a="1"/>
  <c r="M776" i="1" s="1"/>
  <c r="K773" i="15" s="1"/>
  <c r="N776" i="1" a="1"/>
  <c r="N776" i="1" s="1"/>
  <c r="L773" i="15" s="1"/>
  <c r="R776" i="1"/>
  <c r="S776" i="1" a="1"/>
  <c r="S776" i="1" s="1"/>
  <c r="D773" i="15" s="1"/>
  <c r="T776" i="1" a="1"/>
  <c r="T776" i="1" s="1"/>
  <c r="E773" i="15" s="1"/>
  <c r="U776" i="1" a="1"/>
  <c r="U776" i="1" s="1"/>
  <c r="AI776" i="1"/>
  <c r="BB776" i="1" s="1"/>
  <c r="AJ776" i="1"/>
  <c r="AK776" i="1"/>
  <c r="K776" i="10" s="1"/>
  <c r="AL776" i="1"/>
  <c r="AO776" i="1"/>
  <c r="AP776" i="1"/>
  <c r="M776" i="10" s="1"/>
  <c r="AQ776" i="1"/>
  <c r="BR776" i="1"/>
  <c r="BS776" i="1"/>
  <c r="BT776" i="1"/>
  <c r="A777" i="1"/>
  <c r="C777" i="1"/>
  <c r="G777" i="1"/>
  <c r="M777" i="1" a="1"/>
  <c r="M777" i="1" s="1"/>
  <c r="K774" i="15" s="1"/>
  <c r="N777" i="1" a="1"/>
  <c r="N777" i="1" s="1"/>
  <c r="L774" i="15" s="1"/>
  <c r="R777" i="1"/>
  <c r="S777" i="1" a="1"/>
  <c r="S777" i="1" s="1"/>
  <c r="D774" i="15" s="1"/>
  <c r="T777" i="1" a="1"/>
  <c r="T777" i="1" s="1"/>
  <c r="E774" i="15" s="1"/>
  <c r="U777" i="1" a="1"/>
  <c r="U777" i="1" s="1"/>
  <c r="AI777" i="1"/>
  <c r="BB777" i="1" s="1"/>
  <c r="AJ777" i="1"/>
  <c r="AK777" i="1"/>
  <c r="K777" i="10" s="1"/>
  <c r="AL777" i="1"/>
  <c r="AO777" i="1"/>
  <c r="AP777" i="1"/>
  <c r="M777" i="10" s="1"/>
  <c r="AQ777" i="1"/>
  <c r="BR777" i="1"/>
  <c r="BS777" i="1"/>
  <c r="BT777" i="1"/>
  <c r="A778" i="1"/>
  <c r="C778" i="1"/>
  <c r="G778" i="1"/>
  <c r="M778" i="1" a="1"/>
  <c r="M778" i="1" s="1"/>
  <c r="K775" i="15" s="1"/>
  <c r="N778" i="1" a="1"/>
  <c r="N778" i="1" s="1"/>
  <c r="L775" i="15" s="1"/>
  <c r="R778" i="1"/>
  <c r="S778" i="1" a="1"/>
  <c r="S778" i="1" s="1"/>
  <c r="D775" i="15" s="1"/>
  <c r="T778" i="1" a="1"/>
  <c r="T778" i="1" s="1"/>
  <c r="E775" i="15" s="1"/>
  <c r="U778" i="1" a="1"/>
  <c r="U778" i="1" s="1"/>
  <c r="AI778" i="1"/>
  <c r="BB778" i="1" s="1"/>
  <c r="AJ778" i="1"/>
  <c r="AK778" i="1"/>
  <c r="K778" i="10" s="1"/>
  <c r="AL778" i="1"/>
  <c r="AO778" i="1"/>
  <c r="AP778" i="1"/>
  <c r="M778" i="10" s="1"/>
  <c r="AQ778" i="1"/>
  <c r="BR778" i="1"/>
  <c r="BS778" i="1"/>
  <c r="BT778" i="1"/>
  <c r="A779" i="1"/>
  <c r="C779" i="1"/>
  <c r="G779" i="1"/>
  <c r="M779" i="1" a="1"/>
  <c r="M779" i="1" s="1"/>
  <c r="K776" i="15" s="1"/>
  <c r="N779" i="1" a="1"/>
  <c r="N779" i="1" s="1"/>
  <c r="L776" i="15" s="1"/>
  <c r="R779" i="1"/>
  <c r="S779" i="1" a="1"/>
  <c r="S779" i="1" s="1"/>
  <c r="D776" i="15" s="1"/>
  <c r="T779" i="1" a="1"/>
  <c r="T779" i="1" s="1"/>
  <c r="E776" i="15" s="1"/>
  <c r="U779" i="1" a="1"/>
  <c r="U779" i="1" s="1"/>
  <c r="AI779" i="1"/>
  <c r="BB779" i="1" s="1"/>
  <c r="AJ779" i="1"/>
  <c r="AK779" i="1"/>
  <c r="K779" i="10" s="1"/>
  <c r="AL779" i="1"/>
  <c r="AO779" i="1"/>
  <c r="AP779" i="1"/>
  <c r="M779" i="10" s="1"/>
  <c r="AQ779" i="1"/>
  <c r="BR779" i="1"/>
  <c r="BS779" i="1"/>
  <c r="BT779" i="1"/>
  <c r="A780" i="1"/>
  <c r="C780" i="1"/>
  <c r="G780" i="1"/>
  <c r="M780" i="1" a="1"/>
  <c r="M780" i="1" s="1"/>
  <c r="K777" i="15" s="1"/>
  <c r="N780" i="1" a="1"/>
  <c r="N780" i="1" s="1"/>
  <c r="L777" i="15" s="1"/>
  <c r="R780" i="1"/>
  <c r="S780" i="1" a="1"/>
  <c r="S780" i="1" s="1"/>
  <c r="D777" i="15" s="1"/>
  <c r="T780" i="1" a="1"/>
  <c r="T780" i="1" s="1"/>
  <c r="E777" i="15" s="1"/>
  <c r="U780" i="1" a="1"/>
  <c r="U780" i="1" s="1"/>
  <c r="AI780" i="1"/>
  <c r="BB780" i="1" s="1"/>
  <c r="AJ780" i="1"/>
  <c r="AK780" i="1"/>
  <c r="K780" i="10" s="1"/>
  <c r="AL780" i="1"/>
  <c r="AO780" i="1"/>
  <c r="AP780" i="1"/>
  <c r="M780" i="10" s="1"/>
  <c r="AQ780" i="1"/>
  <c r="BR780" i="1"/>
  <c r="BS780" i="1"/>
  <c r="BT780" i="1"/>
  <c r="A781" i="1"/>
  <c r="C781" i="1"/>
  <c r="G781" i="1"/>
  <c r="M781" i="1" a="1"/>
  <c r="M781" i="1" s="1"/>
  <c r="K778" i="15" s="1"/>
  <c r="N781" i="1" a="1"/>
  <c r="N781" i="1" s="1"/>
  <c r="L778" i="15" s="1"/>
  <c r="R781" i="1"/>
  <c r="S781" i="1" a="1"/>
  <c r="S781" i="1" s="1"/>
  <c r="D778" i="15" s="1"/>
  <c r="T781" i="1" a="1"/>
  <c r="T781" i="1" s="1"/>
  <c r="E778" i="15" s="1"/>
  <c r="U781" i="1" a="1"/>
  <c r="U781" i="1" s="1"/>
  <c r="AI781" i="1"/>
  <c r="BB781" i="1" s="1"/>
  <c r="AJ781" i="1"/>
  <c r="AK781" i="1"/>
  <c r="K781" i="10" s="1"/>
  <c r="AL781" i="1"/>
  <c r="AO781" i="1"/>
  <c r="AP781" i="1"/>
  <c r="M781" i="10" s="1"/>
  <c r="AQ781" i="1"/>
  <c r="BR781" i="1"/>
  <c r="BS781" i="1"/>
  <c r="BT781" i="1"/>
  <c r="A782" i="1"/>
  <c r="C782" i="1"/>
  <c r="G782" i="1"/>
  <c r="M782" i="1" a="1"/>
  <c r="M782" i="1" s="1"/>
  <c r="K779" i="15" s="1"/>
  <c r="N782" i="1" a="1"/>
  <c r="N782" i="1" s="1"/>
  <c r="L779" i="15" s="1"/>
  <c r="R782" i="1"/>
  <c r="S782" i="1" a="1"/>
  <c r="S782" i="1" s="1"/>
  <c r="D779" i="15" s="1"/>
  <c r="T782" i="1" a="1"/>
  <c r="T782" i="1" s="1"/>
  <c r="E779" i="15" s="1"/>
  <c r="U782" i="1" a="1"/>
  <c r="U782" i="1" s="1"/>
  <c r="AI782" i="1"/>
  <c r="BB782" i="1" s="1"/>
  <c r="AJ782" i="1"/>
  <c r="AK782" i="1"/>
  <c r="K782" i="10" s="1"/>
  <c r="AL782" i="1"/>
  <c r="AO782" i="1"/>
  <c r="AP782" i="1"/>
  <c r="M782" i="10" s="1"/>
  <c r="AQ782" i="1"/>
  <c r="BR782" i="1"/>
  <c r="BS782" i="1"/>
  <c r="BT782" i="1"/>
  <c r="A783" i="1"/>
  <c r="C783" i="1"/>
  <c r="G783" i="1"/>
  <c r="M783" i="1" a="1"/>
  <c r="M783" i="1" s="1"/>
  <c r="K780" i="15" s="1"/>
  <c r="N783" i="1" a="1"/>
  <c r="N783" i="1" s="1"/>
  <c r="L780" i="15" s="1"/>
  <c r="R783" i="1"/>
  <c r="S783" i="1" a="1"/>
  <c r="S783" i="1" s="1"/>
  <c r="D780" i="15" s="1"/>
  <c r="T783" i="1" a="1"/>
  <c r="T783" i="1" s="1"/>
  <c r="E780" i="15" s="1"/>
  <c r="U783" i="1" a="1"/>
  <c r="U783" i="1" s="1"/>
  <c r="AI783" i="1"/>
  <c r="BB783" i="1" s="1"/>
  <c r="AJ783" i="1"/>
  <c r="AK783" i="1"/>
  <c r="K783" i="10" s="1"/>
  <c r="AL783" i="1"/>
  <c r="AO783" i="1"/>
  <c r="AP783" i="1"/>
  <c r="AQ783" i="1"/>
  <c r="BR783" i="1"/>
  <c r="BS783" i="1"/>
  <c r="BT783" i="1"/>
  <c r="A784" i="1"/>
  <c r="C784" i="1"/>
  <c r="G784" i="1"/>
  <c r="M784" i="1" a="1"/>
  <c r="M784" i="1" s="1"/>
  <c r="K781" i="15" s="1"/>
  <c r="N784" i="1" a="1"/>
  <c r="N784" i="1" s="1"/>
  <c r="L781" i="15" s="1"/>
  <c r="R784" i="1"/>
  <c r="S784" i="1" a="1"/>
  <c r="S784" i="1" s="1"/>
  <c r="D781" i="15" s="1"/>
  <c r="T784" i="1" a="1"/>
  <c r="T784" i="1" s="1"/>
  <c r="E781" i="15" s="1"/>
  <c r="U784" i="1" a="1"/>
  <c r="U784" i="1" s="1"/>
  <c r="AI784" i="1"/>
  <c r="BB784" i="1" s="1"/>
  <c r="AJ784" i="1"/>
  <c r="AK784" i="1"/>
  <c r="K784" i="10" s="1"/>
  <c r="AL784" i="1"/>
  <c r="AO784" i="1"/>
  <c r="AP784" i="1"/>
  <c r="M784" i="10" s="1"/>
  <c r="AQ784" i="1"/>
  <c r="BR784" i="1"/>
  <c r="BS784" i="1"/>
  <c r="BT784" i="1"/>
  <c r="A785" i="1"/>
  <c r="C785" i="1"/>
  <c r="G785" i="1"/>
  <c r="M785" i="1" a="1"/>
  <c r="M785" i="1" s="1"/>
  <c r="K782" i="15" s="1"/>
  <c r="N785" i="1" a="1"/>
  <c r="N785" i="1" s="1"/>
  <c r="L782" i="15" s="1"/>
  <c r="R785" i="1"/>
  <c r="S785" i="1" a="1"/>
  <c r="S785" i="1" s="1"/>
  <c r="D782" i="15" s="1"/>
  <c r="T785" i="1" a="1"/>
  <c r="T785" i="1" s="1"/>
  <c r="E782" i="15" s="1"/>
  <c r="U785" i="1" a="1"/>
  <c r="U785" i="1" s="1"/>
  <c r="AI785" i="1"/>
  <c r="BB785" i="1" s="1"/>
  <c r="AJ785" i="1"/>
  <c r="AK785" i="1"/>
  <c r="K785" i="10" s="1"/>
  <c r="AL785" i="1"/>
  <c r="AO785" i="1"/>
  <c r="AP785" i="1"/>
  <c r="M785" i="10" s="1"/>
  <c r="AQ785" i="1"/>
  <c r="BR785" i="1"/>
  <c r="BS785" i="1"/>
  <c r="BT785" i="1"/>
  <c r="A786" i="1"/>
  <c r="C786" i="1"/>
  <c r="G786" i="1"/>
  <c r="M786" i="1" a="1"/>
  <c r="M786" i="1" s="1"/>
  <c r="K783" i="15" s="1"/>
  <c r="N786" i="1" a="1"/>
  <c r="N786" i="1" s="1"/>
  <c r="L783" i="15" s="1"/>
  <c r="R786" i="1"/>
  <c r="S786" i="1" a="1"/>
  <c r="S786" i="1" s="1"/>
  <c r="D783" i="15" s="1"/>
  <c r="T786" i="1" a="1"/>
  <c r="T786" i="1" s="1"/>
  <c r="E783" i="15" s="1"/>
  <c r="U786" i="1" a="1"/>
  <c r="U786" i="1" s="1"/>
  <c r="AI786" i="1"/>
  <c r="BB786" i="1" s="1"/>
  <c r="AJ786" i="1"/>
  <c r="AK786" i="1"/>
  <c r="K786" i="10" s="1"/>
  <c r="AL786" i="1"/>
  <c r="AO786" i="1"/>
  <c r="AP786" i="1"/>
  <c r="M786" i="10" s="1"/>
  <c r="AQ786" i="1"/>
  <c r="BR786" i="1"/>
  <c r="BS786" i="1"/>
  <c r="BT786" i="1"/>
  <c r="A787" i="1"/>
  <c r="C787" i="1"/>
  <c r="G787" i="1"/>
  <c r="M787" i="1" a="1"/>
  <c r="M787" i="1" s="1"/>
  <c r="K784" i="15" s="1"/>
  <c r="N787" i="1" a="1"/>
  <c r="N787" i="1" s="1"/>
  <c r="L784" i="15" s="1"/>
  <c r="R787" i="1"/>
  <c r="S787" i="1" a="1"/>
  <c r="S787" i="1" s="1"/>
  <c r="D784" i="15" s="1"/>
  <c r="T787" i="1" a="1"/>
  <c r="T787" i="1" s="1"/>
  <c r="E784" i="15" s="1"/>
  <c r="U787" i="1" a="1"/>
  <c r="U787" i="1" s="1"/>
  <c r="AI787" i="1"/>
  <c r="BB787" i="1" s="1"/>
  <c r="AJ787" i="1"/>
  <c r="AK787" i="1"/>
  <c r="K787" i="10" s="1"/>
  <c r="AL787" i="1"/>
  <c r="AO787" i="1"/>
  <c r="AP787" i="1"/>
  <c r="M787" i="10" s="1"/>
  <c r="AQ787" i="1"/>
  <c r="BR787" i="1"/>
  <c r="BS787" i="1"/>
  <c r="BT787" i="1"/>
  <c r="A788" i="1"/>
  <c r="C788" i="1"/>
  <c r="G788" i="1"/>
  <c r="M788" i="1" a="1"/>
  <c r="M788" i="1" s="1"/>
  <c r="K785" i="15" s="1"/>
  <c r="N788" i="1" a="1"/>
  <c r="N788" i="1" s="1"/>
  <c r="L785" i="15" s="1"/>
  <c r="R788" i="1"/>
  <c r="S788" i="1" a="1"/>
  <c r="S788" i="1" s="1"/>
  <c r="D785" i="15" s="1"/>
  <c r="T788" i="1" a="1"/>
  <c r="T788" i="1" s="1"/>
  <c r="E785" i="15" s="1"/>
  <c r="U788" i="1" a="1"/>
  <c r="U788" i="1" s="1"/>
  <c r="AI788" i="1"/>
  <c r="BB788" i="1" s="1"/>
  <c r="AJ788" i="1"/>
  <c r="AK788" i="1"/>
  <c r="K788" i="10" s="1"/>
  <c r="AL788" i="1"/>
  <c r="AO788" i="1"/>
  <c r="AP788" i="1"/>
  <c r="M788" i="10" s="1"/>
  <c r="AQ788" i="1"/>
  <c r="BR788" i="1"/>
  <c r="BS788" i="1"/>
  <c r="BT788" i="1"/>
  <c r="A789" i="1"/>
  <c r="C789" i="1"/>
  <c r="G789" i="1"/>
  <c r="M789" i="1" a="1"/>
  <c r="M789" i="1" s="1"/>
  <c r="K786" i="15" s="1"/>
  <c r="N789" i="1" a="1"/>
  <c r="N789" i="1" s="1"/>
  <c r="L786" i="15" s="1"/>
  <c r="R789" i="1"/>
  <c r="S789" i="1" a="1"/>
  <c r="S789" i="1" s="1"/>
  <c r="D786" i="15" s="1"/>
  <c r="T789" i="1" a="1"/>
  <c r="T789" i="1" s="1"/>
  <c r="E786" i="15" s="1"/>
  <c r="U789" i="1" a="1"/>
  <c r="U789" i="1" s="1"/>
  <c r="AI789" i="1"/>
  <c r="BB789" i="1" s="1"/>
  <c r="AJ789" i="1"/>
  <c r="AK789" i="1"/>
  <c r="K789" i="10" s="1"/>
  <c r="AL789" i="1"/>
  <c r="AO789" i="1"/>
  <c r="AP789" i="1"/>
  <c r="M789" i="10" s="1"/>
  <c r="AQ789" i="1"/>
  <c r="BR789" i="1"/>
  <c r="BS789" i="1"/>
  <c r="BT789" i="1"/>
  <c r="A790" i="1"/>
  <c r="C790" i="1"/>
  <c r="G790" i="1"/>
  <c r="M790" i="1" a="1"/>
  <c r="M790" i="1" s="1"/>
  <c r="K787" i="15" s="1"/>
  <c r="N790" i="1" a="1"/>
  <c r="N790" i="1" s="1"/>
  <c r="L787" i="15" s="1"/>
  <c r="R790" i="1"/>
  <c r="S790" i="1" a="1"/>
  <c r="S790" i="1" s="1"/>
  <c r="D787" i="15" s="1"/>
  <c r="T790" i="1" a="1"/>
  <c r="T790" i="1" s="1"/>
  <c r="E787" i="15" s="1"/>
  <c r="U790" i="1" a="1"/>
  <c r="U790" i="1" s="1"/>
  <c r="AI790" i="1"/>
  <c r="BB790" i="1" s="1"/>
  <c r="AJ790" i="1"/>
  <c r="AK790" i="1"/>
  <c r="K790" i="10" s="1"/>
  <c r="AL790" i="1"/>
  <c r="AO790" i="1"/>
  <c r="AP790" i="1"/>
  <c r="M790" i="10" s="1"/>
  <c r="AQ790" i="1"/>
  <c r="BR790" i="1"/>
  <c r="BS790" i="1"/>
  <c r="BT790" i="1"/>
  <c r="A791" i="1"/>
  <c r="C791" i="1"/>
  <c r="G791" i="1"/>
  <c r="M791" i="1" a="1"/>
  <c r="M791" i="1" s="1"/>
  <c r="K788" i="15" s="1"/>
  <c r="N791" i="1" a="1"/>
  <c r="N791" i="1" s="1"/>
  <c r="L788" i="15" s="1"/>
  <c r="R791" i="1"/>
  <c r="S791" i="1" a="1"/>
  <c r="S791" i="1" s="1"/>
  <c r="D788" i="15" s="1"/>
  <c r="T791" i="1" a="1"/>
  <c r="T791" i="1" s="1"/>
  <c r="E788" i="15" s="1"/>
  <c r="U791" i="1" a="1"/>
  <c r="U791" i="1" s="1"/>
  <c r="AI791" i="1"/>
  <c r="BB791" i="1" s="1"/>
  <c r="AJ791" i="1"/>
  <c r="AK791" i="1"/>
  <c r="K791" i="10" s="1"/>
  <c r="AL791" i="1"/>
  <c r="AO791" i="1"/>
  <c r="AP791" i="1"/>
  <c r="M791" i="10" s="1"/>
  <c r="AQ791" i="1"/>
  <c r="BR791" i="1"/>
  <c r="BS791" i="1"/>
  <c r="BT791" i="1"/>
  <c r="A792" i="1"/>
  <c r="C792" i="1"/>
  <c r="G792" i="1"/>
  <c r="M792" i="1" a="1"/>
  <c r="M792" i="1" s="1"/>
  <c r="K789" i="15" s="1"/>
  <c r="N792" i="1" a="1"/>
  <c r="N792" i="1" s="1"/>
  <c r="L789" i="15" s="1"/>
  <c r="R792" i="1"/>
  <c r="S792" i="1" a="1"/>
  <c r="S792" i="1" s="1"/>
  <c r="D789" i="15" s="1"/>
  <c r="T792" i="1" a="1"/>
  <c r="T792" i="1" s="1"/>
  <c r="E789" i="15" s="1"/>
  <c r="U792" i="1" a="1"/>
  <c r="U792" i="1" s="1"/>
  <c r="AI792" i="1"/>
  <c r="BB792" i="1" s="1"/>
  <c r="AJ792" i="1"/>
  <c r="AK792" i="1"/>
  <c r="K792" i="10" s="1"/>
  <c r="AL792" i="1"/>
  <c r="AO792" i="1"/>
  <c r="AP792" i="1"/>
  <c r="M792" i="10" s="1"/>
  <c r="AQ792" i="1"/>
  <c r="BR792" i="1"/>
  <c r="BS792" i="1"/>
  <c r="BT792" i="1"/>
  <c r="A793" i="1"/>
  <c r="C793" i="1"/>
  <c r="G793" i="1"/>
  <c r="M793" i="1" a="1"/>
  <c r="M793" i="1" s="1"/>
  <c r="K790" i="15" s="1"/>
  <c r="N793" i="1" a="1"/>
  <c r="N793" i="1" s="1"/>
  <c r="L790" i="15" s="1"/>
  <c r="R793" i="1"/>
  <c r="S793" i="1" a="1"/>
  <c r="S793" i="1" s="1"/>
  <c r="D790" i="15" s="1"/>
  <c r="T793" i="1" a="1"/>
  <c r="T793" i="1" s="1"/>
  <c r="E790" i="15" s="1"/>
  <c r="U793" i="1" a="1"/>
  <c r="U793" i="1" s="1"/>
  <c r="AI793" i="1"/>
  <c r="BB793" i="1" s="1"/>
  <c r="AJ793" i="1"/>
  <c r="AK793" i="1"/>
  <c r="K793" i="10" s="1"/>
  <c r="AL793" i="1"/>
  <c r="AO793" i="1"/>
  <c r="AP793" i="1"/>
  <c r="M793" i="10" s="1"/>
  <c r="AQ793" i="1"/>
  <c r="BR793" i="1"/>
  <c r="BS793" i="1"/>
  <c r="BT793" i="1"/>
  <c r="A794" i="1"/>
  <c r="C794" i="1"/>
  <c r="G794" i="1"/>
  <c r="M794" i="1" a="1"/>
  <c r="M794" i="1" s="1"/>
  <c r="K791" i="15" s="1"/>
  <c r="N794" i="1" a="1"/>
  <c r="N794" i="1" s="1"/>
  <c r="L791" i="15" s="1"/>
  <c r="R794" i="1"/>
  <c r="S794" i="1" a="1"/>
  <c r="S794" i="1" s="1"/>
  <c r="D791" i="15" s="1"/>
  <c r="T794" i="1" a="1"/>
  <c r="T794" i="1" s="1"/>
  <c r="E791" i="15" s="1"/>
  <c r="U794" i="1" a="1"/>
  <c r="U794" i="1" s="1"/>
  <c r="AI794" i="1"/>
  <c r="BB794" i="1" s="1"/>
  <c r="AJ794" i="1"/>
  <c r="AK794" i="1"/>
  <c r="K794" i="10" s="1"/>
  <c r="AL794" i="1"/>
  <c r="AO794" i="1"/>
  <c r="AP794" i="1"/>
  <c r="M794" i="10" s="1"/>
  <c r="AQ794" i="1"/>
  <c r="BR794" i="1"/>
  <c r="BS794" i="1"/>
  <c r="BT794" i="1"/>
  <c r="A795" i="1"/>
  <c r="C795" i="1"/>
  <c r="G795" i="1"/>
  <c r="M795" i="1" a="1"/>
  <c r="M795" i="1" s="1"/>
  <c r="K792" i="15" s="1"/>
  <c r="N795" i="1" a="1"/>
  <c r="N795" i="1" s="1"/>
  <c r="L792" i="15" s="1"/>
  <c r="R795" i="1"/>
  <c r="S795" i="1" a="1"/>
  <c r="S795" i="1" s="1"/>
  <c r="D792" i="15" s="1"/>
  <c r="T795" i="1" a="1"/>
  <c r="T795" i="1" s="1"/>
  <c r="E792" i="15" s="1"/>
  <c r="U795" i="1" a="1"/>
  <c r="U795" i="1" s="1"/>
  <c r="AI795" i="1"/>
  <c r="BB795" i="1" s="1"/>
  <c r="AJ795" i="1"/>
  <c r="AK795" i="1"/>
  <c r="K795" i="10" s="1"/>
  <c r="AL795" i="1"/>
  <c r="AO795" i="1"/>
  <c r="AP795" i="1"/>
  <c r="M795" i="10" s="1"/>
  <c r="AQ795" i="1"/>
  <c r="BR795" i="1"/>
  <c r="BS795" i="1"/>
  <c r="BT795" i="1"/>
  <c r="A796" i="1"/>
  <c r="C796" i="1"/>
  <c r="G796" i="1"/>
  <c r="M796" i="1" a="1"/>
  <c r="M796" i="1" s="1"/>
  <c r="K793" i="15" s="1"/>
  <c r="N796" i="1" a="1"/>
  <c r="N796" i="1" s="1"/>
  <c r="L793" i="15" s="1"/>
  <c r="R796" i="1"/>
  <c r="S796" i="1" a="1"/>
  <c r="S796" i="1" s="1"/>
  <c r="D793" i="15" s="1"/>
  <c r="T796" i="1" a="1"/>
  <c r="T796" i="1" s="1"/>
  <c r="E793" i="15" s="1"/>
  <c r="U796" i="1" a="1"/>
  <c r="U796" i="1" s="1"/>
  <c r="AI796" i="1"/>
  <c r="BB796" i="1" s="1"/>
  <c r="AJ796" i="1"/>
  <c r="AK796" i="1"/>
  <c r="K796" i="10" s="1"/>
  <c r="AL796" i="1"/>
  <c r="AO796" i="1"/>
  <c r="AP796" i="1"/>
  <c r="M796" i="10" s="1"/>
  <c r="AQ796" i="1"/>
  <c r="BR796" i="1"/>
  <c r="BS796" i="1"/>
  <c r="BT796" i="1"/>
  <c r="A797" i="1"/>
  <c r="C797" i="1"/>
  <c r="G797" i="1"/>
  <c r="M797" i="1" a="1"/>
  <c r="M797" i="1" s="1"/>
  <c r="K794" i="15" s="1"/>
  <c r="N797" i="1" a="1"/>
  <c r="N797" i="1" s="1"/>
  <c r="L794" i="15" s="1"/>
  <c r="R797" i="1"/>
  <c r="S797" i="1" a="1"/>
  <c r="S797" i="1" s="1"/>
  <c r="D794" i="15" s="1"/>
  <c r="T797" i="1" a="1"/>
  <c r="T797" i="1" s="1"/>
  <c r="E794" i="15" s="1"/>
  <c r="U797" i="1" a="1"/>
  <c r="U797" i="1" s="1"/>
  <c r="AI797" i="1"/>
  <c r="BB797" i="1" s="1"/>
  <c r="AJ797" i="1"/>
  <c r="AK797" i="1"/>
  <c r="K797" i="10" s="1"/>
  <c r="AL797" i="1"/>
  <c r="AO797" i="1"/>
  <c r="AP797" i="1"/>
  <c r="M797" i="10" s="1"/>
  <c r="AQ797" i="1"/>
  <c r="BR797" i="1"/>
  <c r="BS797" i="1"/>
  <c r="BT797" i="1"/>
  <c r="A798" i="1"/>
  <c r="C798" i="1"/>
  <c r="G798" i="1"/>
  <c r="M798" i="1" a="1"/>
  <c r="M798" i="1" s="1"/>
  <c r="K795" i="15" s="1"/>
  <c r="N798" i="1" a="1"/>
  <c r="N798" i="1" s="1"/>
  <c r="L795" i="15" s="1"/>
  <c r="R798" i="1"/>
  <c r="S798" i="1" a="1"/>
  <c r="S798" i="1" s="1"/>
  <c r="D795" i="15" s="1"/>
  <c r="T798" i="1" a="1"/>
  <c r="T798" i="1" s="1"/>
  <c r="E795" i="15" s="1"/>
  <c r="U798" i="1" a="1"/>
  <c r="U798" i="1" s="1"/>
  <c r="AI798" i="1"/>
  <c r="BB798" i="1" s="1"/>
  <c r="AJ798" i="1"/>
  <c r="AK798" i="1"/>
  <c r="K798" i="10" s="1"/>
  <c r="AL798" i="1"/>
  <c r="AO798" i="1"/>
  <c r="AP798" i="1"/>
  <c r="M798" i="10" s="1"/>
  <c r="AQ798" i="1"/>
  <c r="BR798" i="1"/>
  <c r="BS798" i="1"/>
  <c r="BT798" i="1"/>
  <c r="A799" i="1"/>
  <c r="C799" i="1"/>
  <c r="G799" i="1"/>
  <c r="M799" i="1" a="1"/>
  <c r="M799" i="1" s="1"/>
  <c r="K796" i="15" s="1"/>
  <c r="N799" i="1" a="1"/>
  <c r="N799" i="1" s="1"/>
  <c r="L796" i="15" s="1"/>
  <c r="R799" i="1"/>
  <c r="S799" i="1" a="1"/>
  <c r="S799" i="1" s="1"/>
  <c r="D796" i="15" s="1"/>
  <c r="T799" i="1" a="1"/>
  <c r="T799" i="1" s="1"/>
  <c r="E796" i="15" s="1"/>
  <c r="U799" i="1" a="1"/>
  <c r="U799" i="1" s="1"/>
  <c r="AI799" i="1"/>
  <c r="BB799" i="1" s="1"/>
  <c r="AJ799" i="1"/>
  <c r="AK799" i="1"/>
  <c r="K799" i="10" s="1"/>
  <c r="AL799" i="1"/>
  <c r="AO799" i="1"/>
  <c r="AP799" i="1"/>
  <c r="M799" i="10" s="1"/>
  <c r="AQ799" i="1"/>
  <c r="BR799" i="1"/>
  <c r="BS799" i="1"/>
  <c r="BT799" i="1"/>
  <c r="A800" i="1"/>
  <c r="C800" i="1"/>
  <c r="G800" i="1"/>
  <c r="M800" i="1" a="1"/>
  <c r="M800" i="1" s="1"/>
  <c r="K797" i="15" s="1"/>
  <c r="N800" i="1" a="1"/>
  <c r="N800" i="1" s="1"/>
  <c r="L797" i="15" s="1"/>
  <c r="R800" i="1"/>
  <c r="S800" i="1" a="1"/>
  <c r="S800" i="1" s="1"/>
  <c r="D797" i="15" s="1"/>
  <c r="T800" i="1" a="1"/>
  <c r="T800" i="1" s="1"/>
  <c r="E797" i="15" s="1"/>
  <c r="U800" i="1" a="1"/>
  <c r="U800" i="1" s="1"/>
  <c r="AI800" i="1"/>
  <c r="BB800" i="1" s="1"/>
  <c r="AJ800" i="1"/>
  <c r="AK800" i="1"/>
  <c r="K800" i="10" s="1"/>
  <c r="AL800" i="1"/>
  <c r="AO800" i="1"/>
  <c r="AP800" i="1"/>
  <c r="M800" i="10" s="1"/>
  <c r="AQ800" i="1"/>
  <c r="BR800" i="1"/>
  <c r="BS800" i="1"/>
  <c r="BT800" i="1"/>
  <c r="A801" i="1"/>
  <c r="C801" i="1"/>
  <c r="G801" i="1"/>
  <c r="M801" i="1" a="1"/>
  <c r="M801" i="1" s="1"/>
  <c r="K798" i="15" s="1"/>
  <c r="N801" i="1" a="1"/>
  <c r="N801" i="1" s="1"/>
  <c r="L798" i="15" s="1"/>
  <c r="R801" i="1"/>
  <c r="S801" i="1" a="1"/>
  <c r="S801" i="1" s="1"/>
  <c r="D798" i="15" s="1"/>
  <c r="T801" i="1" a="1"/>
  <c r="T801" i="1" s="1"/>
  <c r="E798" i="15" s="1"/>
  <c r="U801" i="1" a="1"/>
  <c r="U801" i="1" s="1"/>
  <c r="AI801" i="1"/>
  <c r="BB801" i="1" s="1"/>
  <c r="AJ801" i="1"/>
  <c r="AK801" i="1"/>
  <c r="K801" i="10" s="1"/>
  <c r="AL801" i="1"/>
  <c r="AO801" i="1"/>
  <c r="AP801" i="1"/>
  <c r="M801" i="10" s="1"/>
  <c r="AQ801" i="1"/>
  <c r="BR801" i="1"/>
  <c r="BS801" i="1"/>
  <c r="BT801" i="1"/>
  <c r="A802" i="1"/>
  <c r="C802" i="1"/>
  <c r="G802" i="1"/>
  <c r="M802" i="1" a="1"/>
  <c r="M802" i="1" s="1"/>
  <c r="K799" i="15" s="1"/>
  <c r="N802" i="1" a="1"/>
  <c r="N802" i="1" s="1"/>
  <c r="L799" i="15" s="1"/>
  <c r="R802" i="1"/>
  <c r="S802" i="1" a="1"/>
  <c r="S802" i="1" s="1"/>
  <c r="D799" i="15" s="1"/>
  <c r="T802" i="1" a="1"/>
  <c r="T802" i="1" s="1"/>
  <c r="E799" i="15" s="1"/>
  <c r="U802" i="1" a="1"/>
  <c r="U802" i="1" s="1"/>
  <c r="AI802" i="1"/>
  <c r="BB802" i="1" s="1"/>
  <c r="AJ802" i="1"/>
  <c r="AK802" i="1"/>
  <c r="K802" i="10" s="1"/>
  <c r="AL802" i="1"/>
  <c r="AO802" i="1"/>
  <c r="AP802" i="1"/>
  <c r="M802" i="10" s="1"/>
  <c r="AQ802" i="1"/>
  <c r="BR802" i="1"/>
  <c r="BS802" i="1"/>
  <c r="BT802" i="1"/>
  <c r="A803" i="1"/>
  <c r="C803" i="1"/>
  <c r="G803" i="1"/>
  <c r="M803" i="1" a="1"/>
  <c r="M803" i="1" s="1"/>
  <c r="K800" i="15" s="1"/>
  <c r="N803" i="1" a="1"/>
  <c r="N803" i="1" s="1"/>
  <c r="L800" i="15" s="1"/>
  <c r="R803" i="1"/>
  <c r="S803" i="1" a="1"/>
  <c r="S803" i="1" s="1"/>
  <c r="D800" i="15" s="1"/>
  <c r="T803" i="1" a="1"/>
  <c r="T803" i="1" s="1"/>
  <c r="E800" i="15" s="1"/>
  <c r="U803" i="1" a="1"/>
  <c r="U803" i="1" s="1"/>
  <c r="AI803" i="1"/>
  <c r="BB803" i="1" s="1"/>
  <c r="AJ803" i="1"/>
  <c r="AK803" i="1"/>
  <c r="K803" i="10" s="1"/>
  <c r="AL803" i="1"/>
  <c r="AO803" i="1"/>
  <c r="AP803" i="1"/>
  <c r="M803" i="10" s="1"/>
  <c r="AQ803" i="1"/>
  <c r="BR803" i="1"/>
  <c r="BS803" i="1"/>
  <c r="BT803" i="1"/>
  <c r="A804" i="1"/>
  <c r="C804" i="1"/>
  <c r="G804" i="1"/>
  <c r="M804" i="1" a="1"/>
  <c r="M804" i="1" s="1"/>
  <c r="K801" i="15" s="1"/>
  <c r="N804" i="1" a="1"/>
  <c r="N804" i="1" s="1"/>
  <c r="L801" i="15" s="1"/>
  <c r="R804" i="1"/>
  <c r="S804" i="1" a="1"/>
  <c r="S804" i="1" s="1"/>
  <c r="D801" i="15" s="1"/>
  <c r="T804" i="1" a="1"/>
  <c r="T804" i="1" s="1"/>
  <c r="E801" i="15" s="1"/>
  <c r="U804" i="1" a="1"/>
  <c r="U804" i="1" s="1"/>
  <c r="AI804" i="1"/>
  <c r="BB804" i="1" s="1"/>
  <c r="AJ804" i="1"/>
  <c r="AK804" i="1"/>
  <c r="K804" i="10" s="1"/>
  <c r="AL804" i="1"/>
  <c r="AO804" i="1"/>
  <c r="AP804" i="1"/>
  <c r="M804" i="10" s="1"/>
  <c r="AQ804" i="1"/>
  <c r="BR804" i="1"/>
  <c r="BS804" i="1"/>
  <c r="BT804" i="1"/>
  <c r="A805" i="1"/>
  <c r="C805" i="1"/>
  <c r="G805" i="1"/>
  <c r="M805" i="1" a="1"/>
  <c r="M805" i="1" s="1"/>
  <c r="K802" i="15" s="1"/>
  <c r="N805" i="1" a="1"/>
  <c r="N805" i="1" s="1"/>
  <c r="L802" i="15" s="1"/>
  <c r="R805" i="1"/>
  <c r="S805" i="1" a="1"/>
  <c r="S805" i="1" s="1"/>
  <c r="D802" i="15" s="1"/>
  <c r="T805" i="1" a="1"/>
  <c r="T805" i="1" s="1"/>
  <c r="E802" i="15" s="1"/>
  <c r="U805" i="1" a="1"/>
  <c r="U805" i="1" s="1"/>
  <c r="AI805" i="1"/>
  <c r="BB805" i="1" s="1"/>
  <c r="AJ805" i="1"/>
  <c r="AK805" i="1"/>
  <c r="K805" i="10" s="1"/>
  <c r="AL805" i="1"/>
  <c r="AO805" i="1"/>
  <c r="AP805" i="1"/>
  <c r="M805" i="10" s="1"/>
  <c r="AQ805" i="1"/>
  <c r="BR805" i="1"/>
  <c r="BS805" i="1"/>
  <c r="BT805" i="1"/>
  <c r="A806" i="1"/>
  <c r="C806" i="1"/>
  <c r="G806" i="1"/>
  <c r="M806" i="1" a="1"/>
  <c r="M806" i="1" s="1"/>
  <c r="K803" i="15" s="1"/>
  <c r="N806" i="1" a="1"/>
  <c r="N806" i="1" s="1"/>
  <c r="L803" i="15" s="1"/>
  <c r="R806" i="1"/>
  <c r="S806" i="1" a="1"/>
  <c r="S806" i="1" s="1"/>
  <c r="D803" i="15" s="1"/>
  <c r="T806" i="1" a="1"/>
  <c r="T806" i="1" s="1"/>
  <c r="E803" i="15" s="1"/>
  <c r="U806" i="1" a="1"/>
  <c r="U806" i="1" s="1"/>
  <c r="AI806" i="1"/>
  <c r="BB806" i="1" s="1"/>
  <c r="AJ806" i="1"/>
  <c r="AK806" i="1"/>
  <c r="K806" i="10" s="1"/>
  <c r="AL806" i="1"/>
  <c r="AO806" i="1"/>
  <c r="AP806" i="1"/>
  <c r="M806" i="10" s="1"/>
  <c r="AQ806" i="1"/>
  <c r="BR806" i="1"/>
  <c r="BS806" i="1"/>
  <c r="BT806" i="1"/>
  <c r="A807" i="1"/>
  <c r="C807" i="1"/>
  <c r="G807" i="1"/>
  <c r="M807" i="1" a="1"/>
  <c r="M807" i="1" s="1"/>
  <c r="K804" i="15" s="1"/>
  <c r="N807" i="1" a="1"/>
  <c r="N807" i="1" s="1"/>
  <c r="L804" i="15" s="1"/>
  <c r="R807" i="1"/>
  <c r="S807" i="1" a="1"/>
  <c r="S807" i="1" s="1"/>
  <c r="D804" i="15" s="1"/>
  <c r="T807" i="1" a="1"/>
  <c r="T807" i="1" s="1"/>
  <c r="E804" i="15" s="1"/>
  <c r="U807" i="1" a="1"/>
  <c r="U807" i="1" s="1"/>
  <c r="AI807" i="1"/>
  <c r="BB807" i="1" s="1"/>
  <c r="AJ807" i="1"/>
  <c r="AK807" i="1"/>
  <c r="K807" i="10" s="1"/>
  <c r="AL807" i="1"/>
  <c r="AO807" i="1"/>
  <c r="AP807" i="1"/>
  <c r="M807" i="10" s="1"/>
  <c r="AQ807" i="1"/>
  <c r="BR807" i="1"/>
  <c r="BS807" i="1"/>
  <c r="BT807" i="1"/>
  <c r="A808" i="1"/>
  <c r="C808" i="1"/>
  <c r="G808" i="1"/>
  <c r="M808" i="1" a="1"/>
  <c r="M808" i="1" s="1"/>
  <c r="K805" i="15" s="1"/>
  <c r="N808" i="1" a="1"/>
  <c r="N808" i="1" s="1"/>
  <c r="L805" i="15" s="1"/>
  <c r="R808" i="1"/>
  <c r="S808" i="1" a="1"/>
  <c r="S808" i="1" s="1"/>
  <c r="D805" i="15" s="1"/>
  <c r="T808" i="1" a="1"/>
  <c r="T808" i="1" s="1"/>
  <c r="E805" i="15" s="1"/>
  <c r="U808" i="1" a="1"/>
  <c r="U808" i="1" s="1"/>
  <c r="AI808" i="1"/>
  <c r="BB808" i="1" s="1"/>
  <c r="AJ808" i="1"/>
  <c r="AK808" i="1"/>
  <c r="K808" i="10" s="1"/>
  <c r="AL808" i="1"/>
  <c r="AO808" i="1"/>
  <c r="AP808" i="1"/>
  <c r="M808" i="10" s="1"/>
  <c r="AQ808" i="1"/>
  <c r="BR808" i="1"/>
  <c r="BS808" i="1"/>
  <c r="BT808" i="1"/>
  <c r="A809" i="1"/>
  <c r="C809" i="1"/>
  <c r="G809" i="1"/>
  <c r="M809" i="1" a="1"/>
  <c r="M809" i="1" s="1"/>
  <c r="K806" i="15" s="1"/>
  <c r="N809" i="1" a="1"/>
  <c r="N809" i="1" s="1"/>
  <c r="L806" i="15" s="1"/>
  <c r="R809" i="1"/>
  <c r="S809" i="1" a="1"/>
  <c r="S809" i="1" s="1"/>
  <c r="D806" i="15" s="1"/>
  <c r="T809" i="1" a="1"/>
  <c r="T809" i="1" s="1"/>
  <c r="E806" i="15" s="1"/>
  <c r="U809" i="1" a="1"/>
  <c r="U809" i="1" s="1"/>
  <c r="AI809" i="1"/>
  <c r="BB809" i="1" s="1"/>
  <c r="AJ809" i="1"/>
  <c r="AK809" i="1"/>
  <c r="K809" i="10" s="1"/>
  <c r="AL809" i="1"/>
  <c r="AO809" i="1"/>
  <c r="AP809" i="1"/>
  <c r="M809" i="10" s="1"/>
  <c r="AQ809" i="1"/>
  <c r="BR809" i="1"/>
  <c r="BS809" i="1"/>
  <c r="BT809" i="1"/>
  <c r="A810" i="1"/>
  <c r="C810" i="1"/>
  <c r="G810" i="1"/>
  <c r="M810" i="1" a="1"/>
  <c r="M810" i="1" s="1"/>
  <c r="K807" i="15" s="1"/>
  <c r="N810" i="1" a="1"/>
  <c r="N810" i="1" s="1"/>
  <c r="L807" i="15" s="1"/>
  <c r="R810" i="1"/>
  <c r="S810" i="1" a="1"/>
  <c r="S810" i="1" s="1"/>
  <c r="D807" i="15" s="1"/>
  <c r="T810" i="1" a="1"/>
  <c r="T810" i="1" s="1"/>
  <c r="E807" i="15" s="1"/>
  <c r="U810" i="1" a="1"/>
  <c r="U810" i="1" s="1"/>
  <c r="AI810" i="1"/>
  <c r="BB810" i="1" s="1"/>
  <c r="AJ810" i="1"/>
  <c r="AK810" i="1"/>
  <c r="K810" i="10" s="1"/>
  <c r="AL810" i="1"/>
  <c r="AO810" i="1"/>
  <c r="AP810" i="1"/>
  <c r="M810" i="10" s="1"/>
  <c r="AQ810" i="1"/>
  <c r="BR810" i="1"/>
  <c r="BS810" i="1"/>
  <c r="BT810" i="1"/>
  <c r="A811" i="1"/>
  <c r="C811" i="1"/>
  <c r="G811" i="1"/>
  <c r="M811" i="1" a="1"/>
  <c r="M811" i="1" s="1"/>
  <c r="K808" i="15" s="1"/>
  <c r="N811" i="1" a="1"/>
  <c r="N811" i="1" s="1"/>
  <c r="L808" i="15" s="1"/>
  <c r="R811" i="1"/>
  <c r="S811" i="1" a="1"/>
  <c r="S811" i="1" s="1"/>
  <c r="D808" i="15" s="1"/>
  <c r="T811" i="1" a="1"/>
  <c r="T811" i="1" s="1"/>
  <c r="E808" i="15" s="1"/>
  <c r="U811" i="1" a="1"/>
  <c r="U811" i="1" s="1"/>
  <c r="AI811" i="1"/>
  <c r="BB811" i="1" s="1"/>
  <c r="AJ811" i="1"/>
  <c r="AK811" i="1"/>
  <c r="K811" i="10" s="1"/>
  <c r="AL811" i="1"/>
  <c r="AO811" i="1"/>
  <c r="AP811" i="1"/>
  <c r="M811" i="10" s="1"/>
  <c r="AQ811" i="1"/>
  <c r="BR811" i="1"/>
  <c r="BS811" i="1"/>
  <c r="BT811" i="1"/>
  <c r="A812" i="1"/>
  <c r="C812" i="1"/>
  <c r="G812" i="1"/>
  <c r="M812" i="1" a="1"/>
  <c r="M812" i="1" s="1"/>
  <c r="K809" i="15" s="1"/>
  <c r="N812" i="1" a="1"/>
  <c r="N812" i="1" s="1"/>
  <c r="L809" i="15" s="1"/>
  <c r="R812" i="1"/>
  <c r="S812" i="1" a="1"/>
  <c r="S812" i="1" s="1"/>
  <c r="D809" i="15" s="1"/>
  <c r="T812" i="1" a="1"/>
  <c r="T812" i="1" s="1"/>
  <c r="E809" i="15" s="1"/>
  <c r="U812" i="1" a="1"/>
  <c r="U812" i="1" s="1"/>
  <c r="AI812" i="1"/>
  <c r="BB812" i="1" s="1"/>
  <c r="AJ812" i="1"/>
  <c r="AK812" i="1"/>
  <c r="K812" i="10" s="1"/>
  <c r="AL812" i="1"/>
  <c r="AO812" i="1"/>
  <c r="AP812" i="1"/>
  <c r="M812" i="10" s="1"/>
  <c r="AQ812" i="1"/>
  <c r="BR812" i="1"/>
  <c r="BS812" i="1"/>
  <c r="BT812" i="1"/>
  <c r="A813" i="1"/>
  <c r="C813" i="1"/>
  <c r="G813" i="1"/>
  <c r="M813" i="1" a="1"/>
  <c r="M813" i="1" s="1"/>
  <c r="K810" i="15" s="1"/>
  <c r="N813" i="1" a="1"/>
  <c r="N813" i="1" s="1"/>
  <c r="L810" i="15" s="1"/>
  <c r="R813" i="1"/>
  <c r="S813" i="1" a="1"/>
  <c r="S813" i="1" s="1"/>
  <c r="D810" i="15" s="1"/>
  <c r="T813" i="1" a="1"/>
  <c r="T813" i="1" s="1"/>
  <c r="E810" i="15" s="1"/>
  <c r="U813" i="1" a="1"/>
  <c r="U813" i="1" s="1"/>
  <c r="AI813" i="1"/>
  <c r="BB813" i="1" s="1"/>
  <c r="AJ813" i="1"/>
  <c r="AK813" i="1"/>
  <c r="K813" i="10" s="1"/>
  <c r="AL813" i="1"/>
  <c r="AO813" i="1"/>
  <c r="AP813" i="1"/>
  <c r="M813" i="10" s="1"/>
  <c r="AQ813" i="1"/>
  <c r="BR813" i="1"/>
  <c r="BS813" i="1"/>
  <c r="BT813" i="1"/>
  <c r="A814" i="1"/>
  <c r="C814" i="1"/>
  <c r="G814" i="1"/>
  <c r="M814" i="1" a="1"/>
  <c r="M814" i="1" s="1"/>
  <c r="K811" i="15" s="1"/>
  <c r="N814" i="1" a="1"/>
  <c r="N814" i="1" s="1"/>
  <c r="L811" i="15" s="1"/>
  <c r="R814" i="1"/>
  <c r="S814" i="1" a="1"/>
  <c r="S814" i="1" s="1"/>
  <c r="D811" i="15" s="1"/>
  <c r="T814" i="1" a="1"/>
  <c r="T814" i="1" s="1"/>
  <c r="E811" i="15" s="1"/>
  <c r="U814" i="1" a="1"/>
  <c r="U814" i="1" s="1"/>
  <c r="AI814" i="1"/>
  <c r="BB814" i="1" s="1"/>
  <c r="AJ814" i="1"/>
  <c r="AK814" i="1"/>
  <c r="K814" i="10" s="1"/>
  <c r="AL814" i="1"/>
  <c r="AO814" i="1"/>
  <c r="AP814" i="1"/>
  <c r="M814" i="10" s="1"/>
  <c r="AQ814" i="1"/>
  <c r="BR814" i="1"/>
  <c r="BS814" i="1"/>
  <c r="BT814" i="1"/>
  <c r="A815" i="1"/>
  <c r="C815" i="1"/>
  <c r="G815" i="1"/>
  <c r="M815" i="1" a="1"/>
  <c r="M815" i="1" s="1"/>
  <c r="K812" i="15" s="1"/>
  <c r="N815" i="1" a="1"/>
  <c r="N815" i="1" s="1"/>
  <c r="L812" i="15" s="1"/>
  <c r="R815" i="1"/>
  <c r="S815" i="1" a="1"/>
  <c r="S815" i="1" s="1"/>
  <c r="D812" i="15" s="1"/>
  <c r="T815" i="1" a="1"/>
  <c r="T815" i="1" s="1"/>
  <c r="E812" i="15" s="1"/>
  <c r="U815" i="1" a="1"/>
  <c r="U815" i="1" s="1"/>
  <c r="AI815" i="1"/>
  <c r="BB815" i="1" s="1"/>
  <c r="AJ815" i="1"/>
  <c r="AK815" i="1"/>
  <c r="K815" i="10" s="1"/>
  <c r="AL815" i="1"/>
  <c r="AO815" i="1"/>
  <c r="AP815" i="1"/>
  <c r="M815" i="10" s="1"/>
  <c r="AQ815" i="1"/>
  <c r="BR815" i="1"/>
  <c r="BS815" i="1"/>
  <c r="BT815" i="1"/>
  <c r="A816" i="1"/>
  <c r="C816" i="1"/>
  <c r="G816" i="1"/>
  <c r="M816" i="1" a="1"/>
  <c r="M816" i="1" s="1"/>
  <c r="K813" i="15" s="1"/>
  <c r="N816" i="1" a="1"/>
  <c r="N816" i="1" s="1"/>
  <c r="L813" i="15" s="1"/>
  <c r="R816" i="1"/>
  <c r="S816" i="1" a="1"/>
  <c r="S816" i="1" s="1"/>
  <c r="D813" i="15" s="1"/>
  <c r="T816" i="1" a="1"/>
  <c r="T816" i="1" s="1"/>
  <c r="E813" i="15" s="1"/>
  <c r="U816" i="1" a="1"/>
  <c r="U816" i="1" s="1"/>
  <c r="AI816" i="1"/>
  <c r="BB816" i="1" s="1"/>
  <c r="AJ816" i="1"/>
  <c r="AK816" i="1"/>
  <c r="K816" i="10" s="1"/>
  <c r="AL816" i="1"/>
  <c r="AO816" i="1"/>
  <c r="AP816" i="1"/>
  <c r="M816" i="10" s="1"/>
  <c r="AQ816" i="1"/>
  <c r="BR816" i="1"/>
  <c r="BS816" i="1"/>
  <c r="BT816" i="1"/>
  <c r="A817" i="1"/>
  <c r="C817" i="1"/>
  <c r="G817" i="1"/>
  <c r="M817" i="1" a="1"/>
  <c r="M817" i="1" s="1"/>
  <c r="K814" i="15" s="1"/>
  <c r="N817" i="1" a="1"/>
  <c r="N817" i="1" s="1"/>
  <c r="L814" i="15" s="1"/>
  <c r="R817" i="1"/>
  <c r="S817" i="1" a="1"/>
  <c r="S817" i="1" s="1"/>
  <c r="D814" i="15" s="1"/>
  <c r="T817" i="1" a="1"/>
  <c r="T817" i="1" s="1"/>
  <c r="E814" i="15" s="1"/>
  <c r="U817" i="1" a="1"/>
  <c r="U817" i="1" s="1"/>
  <c r="AI817" i="1"/>
  <c r="BB817" i="1" s="1"/>
  <c r="AJ817" i="1"/>
  <c r="AK817" i="1"/>
  <c r="K817" i="10" s="1"/>
  <c r="AL817" i="1"/>
  <c r="AO817" i="1"/>
  <c r="AP817" i="1"/>
  <c r="M817" i="10" s="1"/>
  <c r="AQ817" i="1"/>
  <c r="BR817" i="1"/>
  <c r="BS817" i="1"/>
  <c r="BT817" i="1"/>
  <c r="A818" i="1"/>
  <c r="C818" i="1"/>
  <c r="G818" i="1"/>
  <c r="M818" i="1" a="1"/>
  <c r="M818" i="1" s="1"/>
  <c r="K815" i="15" s="1"/>
  <c r="N818" i="1" a="1"/>
  <c r="N818" i="1" s="1"/>
  <c r="L815" i="15" s="1"/>
  <c r="R818" i="1"/>
  <c r="S818" i="1" a="1"/>
  <c r="S818" i="1" s="1"/>
  <c r="D815" i="15" s="1"/>
  <c r="T818" i="1" a="1"/>
  <c r="T818" i="1" s="1"/>
  <c r="E815" i="15" s="1"/>
  <c r="U818" i="1" a="1"/>
  <c r="U818" i="1" s="1"/>
  <c r="AI818" i="1"/>
  <c r="BB818" i="1" s="1"/>
  <c r="AJ818" i="1"/>
  <c r="AK818" i="1"/>
  <c r="K818" i="10" s="1"/>
  <c r="AL818" i="1"/>
  <c r="AO818" i="1"/>
  <c r="AP818" i="1"/>
  <c r="M818" i="10" s="1"/>
  <c r="AQ818" i="1"/>
  <c r="BR818" i="1"/>
  <c r="BS818" i="1"/>
  <c r="BT818" i="1"/>
  <c r="A819" i="1"/>
  <c r="C819" i="1"/>
  <c r="G819" i="1"/>
  <c r="M819" i="1" a="1"/>
  <c r="M819" i="1" s="1"/>
  <c r="K816" i="15" s="1"/>
  <c r="N819" i="1" a="1"/>
  <c r="N819" i="1" s="1"/>
  <c r="L816" i="15" s="1"/>
  <c r="R819" i="1"/>
  <c r="S819" i="1" a="1"/>
  <c r="S819" i="1" s="1"/>
  <c r="D816" i="15" s="1"/>
  <c r="T819" i="1" a="1"/>
  <c r="T819" i="1" s="1"/>
  <c r="E816" i="15" s="1"/>
  <c r="U819" i="1" a="1"/>
  <c r="U819" i="1" s="1"/>
  <c r="AI819" i="1"/>
  <c r="BB819" i="1" s="1"/>
  <c r="AJ819" i="1"/>
  <c r="AK819" i="1"/>
  <c r="K819" i="10" s="1"/>
  <c r="AL819" i="1"/>
  <c r="AO819" i="1"/>
  <c r="AP819" i="1"/>
  <c r="M819" i="10" s="1"/>
  <c r="AQ819" i="1"/>
  <c r="BR819" i="1"/>
  <c r="BS819" i="1"/>
  <c r="BT819" i="1"/>
  <c r="A820" i="1"/>
  <c r="C820" i="1"/>
  <c r="G820" i="1"/>
  <c r="M820" i="1" a="1"/>
  <c r="M820" i="1" s="1"/>
  <c r="K817" i="15" s="1"/>
  <c r="N820" i="1" a="1"/>
  <c r="N820" i="1" s="1"/>
  <c r="L817" i="15" s="1"/>
  <c r="R820" i="1"/>
  <c r="S820" i="1" a="1"/>
  <c r="S820" i="1" s="1"/>
  <c r="D817" i="15" s="1"/>
  <c r="T820" i="1" a="1"/>
  <c r="T820" i="1" s="1"/>
  <c r="E817" i="15" s="1"/>
  <c r="U820" i="1" a="1"/>
  <c r="U820" i="1" s="1"/>
  <c r="AI820" i="1"/>
  <c r="BB820" i="1" s="1"/>
  <c r="AJ820" i="1"/>
  <c r="AK820" i="1"/>
  <c r="K820" i="10" s="1"/>
  <c r="AL820" i="1"/>
  <c r="AO820" i="1"/>
  <c r="AP820" i="1"/>
  <c r="M820" i="10" s="1"/>
  <c r="AQ820" i="1"/>
  <c r="BR820" i="1"/>
  <c r="BS820" i="1"/>
  <c r="BT820" i="1"/>
  <c r="A821" i="1"/>
  <c r="C821" i="1"/>
  <c r="G821" i="1"/>
  <c r="M821" i="1" a="1"/>
  <c r="M821" i="1" s="1"/>
  <c r="K818" i="15" s="1"/>
  <c r="N821" i="1" a="1"/>
  <c r="N821" i="1" s="1"/>
  <c r="L818" i="15" s="1"/>
  <c r="R821" i="1"/>
  <c r="S821" i="1" a="1"/>
  <c r="S821" i="1" s="1"/>
  <c r="D818" i="15" s="1"/>
  <c r="T821" i="1" a="1"/>
  <c r="T821" i="1" s="1"/>
  <c r="E818" i="15" s="1"/>
  <c r="U821" i="1" a="1"/>
  <c r="U821" i="1" s="1"/>
  <c r="AI821" i="1"/>
  <c r="BB821" i="1" s="1"/>
  <c r="AJ821" i="1"/>
  <c r="AK821" i="1"/>
  <c r="K821" i="10" s="1"/>
  <c r="AL821" i="1"/>
  <c r="AO821" i="1"/>
  <c r="AP821" i="1"/>
  <c r="M821" i="10" s="1"/>
  <c r="AQ821" i="1"/>
  <c r="BR821" i="1"/>
  <c r="BS821" i="1"/>
  <c r="BT821" i="1"/>
  <c r="A822" i="1"/>
  <c r="C822" i="1"/>
  <c r="G822" i="1"/>
  <c r="M822" i="1" a="1"/>
  <c r="M822" i="1" s="1"/>
  <c r="K819" i="15" s="1"/>
  <c r="N822" i="1" a="1"/>
  <c r="N822" i="1" s="1"/>
  <c r="L819" i="15" s="1"/>
  <c r="R822" i="1"/>
  <c r="S822" i="1" a="1"/>
  <c r="S822" i="1" s="1"/>
  <c r="D819" i="15" s="1"/>
  <c r="T822" i="1" a="1"/>
  <c r="T822" i="1" s="1"/>
  <c r="E819" i="15" s="1"/>
  <c r="U822" i="1" a="1"/>
  <c r="U822" i="1" s="1"/>
  <c r="AI822" i="1"/>
  <c r="BB822" i="1" s="1"/>
  <c r="AJ822" i="1"/>
  <c r="AK822" i="1"/>
  <c r="K822" i="10" s="1"/>
  <c r="AL822" i="1"/>
  <c r="AO822" i="1"/>
  <c r="AP822" i="1"/>
  <c r="M822" i="10" s="1"/>
  <c r="AQ822" i="1"/>
  <c r="BR822" i="1"/>
  <c r="BS822" i="1"/>
  <c r="BT822" i="1"/>
  <c r="A823" i="1"/>
  <c r="C823" i="1"/>
  <c r="G823" i="1"/>
  <c r="M823" i="1" a="1"/>
  <c r="M823" i="1" s="1"/>
  <c r="K820" i="15" s="1"/>
  <c r="N823" i="1" a="1"/>
  <c r="N823" i="1" s="1"/>
  <c r="L820" i="15" s="1"/>
  <c r="R823" i="1"/>
  <c r="S823" i="1" a="1"/>
  <c r="S823" i="1" s="1"/>
  <c r="D820" i="15" s="1"/>
  <c r="T823" i="1" a="1"/>
  <c r="T823" i="1" s="1"/>
  <c r="E820" i="15" s="1"/>
  <c r="U823" i="1" a="1"/>
  <c r="U823" i="1" s="1"/>
  <c r="AI823" i="1"/>
  <c r="BB823" i="1" s="1"/>
  <c r="AJ823" i="1"/>
  <c r="AK823" i="1"/>
  <c r="K823" i="10" s="1"/>
  <c r="AL823" i="1"/>
  <c r="AO823" i="1"/>
  <c r="AP823" i="1"/>
  <c r="M823" i="10" s="1"/>
  <c r="AQ823" i="1"/>
  <c r="BR823" i="1"/>
  <c r="BS823" i="1"/>
  <c r="BT823" i="1"/>
  <c r="A824" i="1"/>
  <c r="C824" i="1"/>
  <c r="G824" i="1"/>
  <c r="M824" i="1" a="1"/>
  <c r="M824" i="1" s="1"/>
  <c r="K821" i="15" s="1"/>
  <c r="N824" i="1" a="1"/>
  <c r="N824" i="1" s="1"/>
  <c r="L821" i="15" s="1"/>
  <c r="R824" i="1"/>
  <c r="S824" i="1" a="1"/>
  <c r="S824" i="1" s="1"/>
  <c r="D821" i="15" s="1"/>
  <c r="T824" i="1" a="1"/>
  <c r="T824" i="1" s="1"/>
  <c r="E821" i="15" s="1"/>
  <c r="U824" i="1" a="1"/>
  <c r="U824" i="1" s="1"/>
  <c r="AI824" i="1"/>
  <c r="BB824" i="1" s="1"/>
  <c r="AJ824" i="1"/>
  <c r="AK824" i="1"/>
  <c r="K824" i="10" s="1"/>
  <c r="AL824" i="1"/>
  <c r="AO824" i="1"/>
  <c r="AP824" i="1"/>
  <c r="M824" i="10" s="1"/>
  <c r="AQ824" i="1"/>
  <c r="BR824" i="1"/>
  <c r="BS824" i="1"/>
  <c r="BT824" i="1"/>
  <c r="A825" i="1"/>
  <c r="C825" i="1"/>
  <c r="G825" i="1"/>
  <c r="M825" i="1" a="1"/>
  <c r="M825" i="1" s="1"/>
  <c r="K822" i="15" s="1"/>
  <c r="N825" i="1" a="1"/>
  <c r="N825" i="1" s="1"/>
  <c r="L822" i="15" s="1"/>
  <c r="R825" i="1"/>
  <c r="S825" i="1" a="1"/>
  <c r="S825" i="1" s="1"/>
  <c r="D822" i="15" s="1"/>
  <c r="T825" i="1" a="1"/>
  <c r="T825" i="1" s="1"/>
  <c r="E822" i="15" s="1"/>
  <c r="U825" i="1" a="1"/>
  <c r="U825" i="1" s="1"/>
  <c r="AI825" i="1"/>
  <c r="BB825" i="1" s="1"/>
  <c r="AJ825" i="1"/>
  <c r="AK825" i="1"/>
  <c r="K825" i="10" s="1"/>
  <c r="AL825" i="1"/>
  <c r="AO825" i="1"/>
  <c r="AP825" i="1"/>
  <c r="M825" i="10" s="1"/>
  <c r="AQ825" i="1"/>
  <c r="BR825" i="1"/>
  <c r="BS825" i="1"/>
  <c r="BT825" i="1"/>
  <c r="A826" i="1"/>
  <c r="C826" i="1"/>
  <c r="G826" i="1"/>
  <c r="M826" i="1" a="1"/>
  <c r="M826" i="1" s="1"/>
  <c r="K823" i="15" s="1"/>
  <c r="N826" i="1" a="1"/>
  <c r="N826" i="1" s="1"/>
  <c r="L823" i="15" s="1"/>
  <c r="R826" i="1"/>
  <c r="S826" i="1" a="1"/>
  <c r="S826" i="1" s="1"/>
  <c r="D823" i="15" s="1"/>
  <c r="T826" i="1" a="1"/>
  <c r="T826" i="1" s="1"/>
  <c r="E823" i="15" s="1"/>
  <c r="U826" i="1" a="1"/>
  <c r="U826" i="1" s="1"/>
  <c r="AI826" i="1"/>
  <c r="BB826" i="1" s="1"/>
  <c r="AJ826" i="1"/>
  <c r="AK826" i="1"/>
  <c r="K826" i="10" s="1"/>
  <c r="AL826" i="1"/>
  <c r="AO826" i="1"/>
  <c r="AP826" i="1"/>
  <c r="M826" i="10" s="1"/>
  <c r="AQ826" i="1"/>
  <c r="BR826" i="1"/>
  <c r="BS826" i="1"/>
  <c r="BT826" i="1"/>
  <c r="A827" i="1"/>
  <c r="C827" i="1"/>
  <c r="G827" i="1"/>
  <c r="M827" i="1" a="1"/>
  <c r="M827" i="1" s="1"/>
  <c r="K824" i="15" s="1"/>
  <c r="N827" i="1" a="1"/>
  <c r="N827" i="1" s="1"/>
  <c r="L824" i="15" s="1"/>
  <c r="R827" i="1"/>
  <c r="S827" i="1" a="1"/>
  <c r="S827" i="1" s="1"/>
  <c r="D824" i="15" s="1"/>
  <c r="T827" i="1" a="1"/>
  <c r="T827" i="1" s="1"/>
  <c r="E824" i="15" s="1"/>
  <c r="U827" i="1" a="1"/>
  <c r="U827" i="1" s="1"/>
  <c r="AI827" i="1"/>
  <c r="BB827" i="1" s="1"/>
  <c r="AJ827" i="1"/>
  <c r="AK827" i="1"/>
  <c r="K827" i="10" s="1"/>
  <c r="AL827" i="1"/>
  <c r="AO827" i="1"/>
  <c r="AP827" i="1"/>
  <c r="M827" i="10" s="1"/>
  <c r="AQ827" i="1"/>
  <c r="BR827" i="1"/>
  <c r="BS827" i="1"/>
  <c r="BT827" i="1"/>
  <c r="A828" i="1"/>
  <c r="C828" i="1"/>
  <c r="G828" i="1"/>
  <c r="M828" i="1" a="1"/>
  <c r="M828" i="1" s="1"/>
  <c r="K825" i="15" s="1"/>
  <c r="N828" i="1" a="1"/>
  <c r="N828" i="1" s="1"/>
  <c r="L825" i="15" s="1"/>
  <c r="R828" i="1"/>
  <c r="S828" i="1" a="1"/>
  <c r="S828" i="1" s="1"/>
  <c r="D825" i="15" s="1"/>
  <c r="T828" i="1" a="1"/>
  <c r="T828" i="1" s="1"/>
  <c r="E825" i="15" s="1"/>
  <c r="U828" i="1" a="1"/>
  <c r="U828" i="1" s="1"/>
  <c r="AI828" i="1"/>
  <c r="BB828" i="1" s="1"/>
  <c r="AJ828" i="1"/>
  <c r="AK828" i="1"/>
  <c r="K828" i="10" s="1"/>
  <c r="AL828" i="1"/>
  <c r="AO828" i="1"/>
  <c r="AP828" i="1"/>
  <c r="M828" i="10" s="1"/>
  <c r="AQ828" i="1"/>
  <c r="BR828" i="1"/>
  <c r="BS828" i="1"/>
  <c r="BT828" i="1"/>
  <c r="A829" i="1"/>
  <c r="C829" i="1"/>
  <c r="G829" i="1"/>
  <c r="M829" i="1" a="1"/>
  <c r="M829" i="1" s="1"/>
  <c r="K826" i="15" s="1"/>
  <c r="N829" i="1" a="1"/>
  <c r="N829" i="1" s="1"/>
  <c r="L826" i="15" s="1"/>
  <c r="R829" i="1"/>
  <c r="S829" i="1" a="1"/>
  <c r="S829" i="1" s="1"/>
  <c r="D826" i="15" s="1"/>
  <c r="T829" i="1" a="1"/>
  <c r="T829" i="1" s="1"/>
  <c r="E826" i="15" s="1"/>
  <c r="U829" i="1" a="1"/>
  <c r="U829" i="1" s="1"/>
  <c r="AI829" i="1"/>
  <c r="BB829" i="1" s="1"/>
  <c r="AJ829" i="1"/>
  <c r="AK829" i="1"/>
  <c r="K829" i="10" s="1"/>
  <c r="AL829" i="1"/>
  <c r="AO829" i="1"/>
  <c r="AP829" i="1"/>
  <c r="M829" i="10" s="1"/>
  <c r="AQ829" i="1"/>
  <c r="BR829" i="1"/>
  <c r="BS829" i="1"/>
  <c r="BT829" i="1"/>
  <c r="A830" i="1"/>
  <c r="C830" i="1"/>
  <c r="G830" i="1"/>
  <c r="M830" i="1" a="1"/>
  <c r="M830" i="1" s="1"/>
  <c r="K827" i="15" s="1"/>
  <c r="N830" i="1" a="1"/>
  <c r="N830" i="1" s="1"/>
  <c r="L827" i="15" s="1"/>
  <c r="R830" i="1"/>
  <c r="S830" i="1" a="1"/>
  <c r="S830" i="1" s="1"/>
  <c r="D827" i="15" s="1"/>
  <c r="T830" i="1" a="1"/>
  <c r="T830" i="1" s="1"/>
  <c r="E827" i="15" s="1"/>
  <c r="U830" i="1" a="1"/>
  <c r="U830" i="1" s="1"/>
  <c r="AI830" i="1"/>
  <c r="BB830" i="1" s="1"/>
  <c r="AJ830" i="1"/>
  <c r="AK830" i="1"/>
  <c r="K830" i="10" s="1"/>
  <c r="AL830" i="1"/>
  <c r="AO830" i="1"/>
  <c r="AP830" i="1"/>
  <c r="M830" i="10" s="1"/>
  <c r="AQ830" i="1"/>
  <c r="BR830" i="1"/>
  <c r="BS830" i="1"/>
  <c r="BT830" i="1"/>
  <c r="A831" i="1"/>
  <c r="C831" i="1"/>
  <c r="G831" i="1"/>
  <c r="M831" i="1" a="1"/>
  <c r="M831" i="1" s="1"/>
  <c r="K828" i="15" s="1"/>
  <c r="N831" i="1" a="1"/>
  <c r="N831" i="1" s="1"/>
  <c r="L828" i="15" s="1"/>
  <c r="R831" i="1"/>
  <c r="S831" i="1" a="1"/>
  <c r="S831" i="1" s="1"/>
  <c r="D828" i="15" s="1"/>
  <c r="T831" i="1" a="1"/>
  <c r="T831" i="1" s="1"/>
  <c r="E828" i="15" s="1"/>
  <c r="U831" i="1" a="1"/>
  <c r="U831" i="1" s="1"/>
  <c r="AI831" i="1"/>
  <c r="BB831" i="1" s="1"/>
  <c r="AJ831" i="1"/>
  <c r="AK831" i="1"/>
  <c r="K831" i="10" s="1"/>
  <c r="AL831" i="1"/>
  <c r="AO831" i="1"/>
  <c r="AP831" i="1"/>
  <c r="M831" i="10" s="1"/>
  <c r="AQ831" i="1"/>
  <c r="BR831" i="1"/>
  <c r="BS831" i="1"/>
  <c r="BT831" i="1"/>
  <c r="A832" i="1"/>
  <c r="C832" i="1"/>
  <c r="G832" i="1"/>
  <c r="M832" i="1" a="1"/>
  <c r="M832" i="1" s="1"/>
  <c r="K829" i="15" s="1"/>
  <c r="N832" i="1" a="1"/>
  <c r="N832" i="1" s="1"/>
  <c r="L829" i="15" s="1"/>
  <c r="R832" i="1"/>
  <c r="S832" i="1" a="1"/>
  <c r="S832" i="1" s="1"/>
  <c r="D829" i="15" s="1"/>
  <c r="T832" i="1" a="1"/>
  <c r="T832" i="1" s="1"/>
  <c r="E829" i="15" s="1"/>
  <c r="U832" i="1" a="1"/>
  <c r="U832" i="1" s="1"/>
  <c r="AI832" i="1"/>
  <c r="BB832" i="1" s="1"/>
  <c r="AJ832" i="1"/>
  <c r="AK832" i="1"/>
  <c r="K832" i="10" s="1"/>
  <c r="AL832" i="1"/>
  <c r="AO832" i="1"/>
  <c r="AP832" i="1"/>
  <c r="M832" i="10" s="1"/>
  <c r="AQ832" i="1"/>
  <c r="BR832" i="1"/>
  <c r="BS832" i="1"/>
  <c r="BT832" i="1"/>
  <c r="A833" i="1"/>
  <c r="C833" i="1"/>
  <c r="G833" i="1"/>
  <c r="M833" i="1" a="1"/>
  <c r="M833" i="1" s="1"/>
  <c r="K830" i="15" s="1"/>
  <c r="N833" i="1" a="1"/>
  <c r="N833" i="1" s="1"/>
  <c r="L830" i="15" s="1"/>
  <c r="R833" i="1"/>
  <c r="S833" i="1" a="1"/>
  <c r="S833" i="1" s="1"/>
  <c r="D830" i="15" s="1"/>
  <c r="T833" i="1" a="1"/>
  <c r="T833" i="1" s="1"/>
  <c r="E830" i="15" s="1"/>
  <c r="U833" i="1" a="1"/>
  <c r="U833" i="1" s="1"/>
  <c r="AI833" i="1"/>
  <c r="BB833" i="1" s="1"/>
  <c r="AJ833" i="1"/>
  <c r="AK833" i="1"/>
  <c r="K833" i="10" s="1"/>
  <c r="AL833" i="1"/>
  <c r="AO833" i="1"/>
  <c r="AP833" i="1"/>
  <c r="M833" i="10" s="1"/>
  <c r="AQ833" i="1"/>
  <c r="BR833" i="1"/>
  <c r="BS833" i="1"/>
  <c r="BT833" i="1"/>
  <c r="A834" i="1"/>
  <c r="C834" i="1"/>
  <c r="G834" i="1"/>
  <c r="M834" i="1" a="1"/>
  <c r="M834" i="1" s="1"/>
  <c r="K831" i="15" s="1"/>
  <c r="N834" i="1" a="1"/>
  <c r="N834" i="1" s="1"/>
  <c r="L831" i="15" s="1"/>
  <c r="R834" i="1"/>
  <c r="S834" i="1" a="1"/>
  <c r="S834" i="1" s="1"/>
  <c r="D831" i="15" s="1"/>
  <c r="T834" i="1" a="1"/>
  <c r="T834" i="1" s="1"/>
  <c r="E831" i="15" s="1"/>
  <c r="U834" i="1" a="1"/>
  <c r="U834" i="1" s="1"/>
  <c r="AI834" i="1"/>
  <c r="BB834" i="1" s="1"/>
  <c r="AJ834" i="1"/>
  <c r="AK834" i="1"/>
  <c r="K834" i="10" s="1"/>
  <c r="AL834" i="1"/>
  <c r="AO834" i="1"/>
  <c r="AP834" i="1"/>
  <c r="M834" i="10" s="1"/>
  <c r="AQ834" i="1"/>
  <c r="BR834" i="1"/>
  <c r="BS834" i="1"/>
  <c r="BT834" i="1"/>
  <c r="A835" i="1"/>
  <c r="C835" i="1"/>
  <c r="G835" i="1"/>
  <c r="M835" i="1" a="1"/>
  <c r="M835" i="1" s="1"/>
  <c r="K832" i="15" s="1"/>
  <c r="N835" i="1" a="1"/>
  <c r="N835" i="1" s="1"/>
  <c r="L832" i="15" s="1"/>
  <c r="R835" i="1"/>
  <c r="S835" i="1" a="1"/>
  <c r="S835" i="1" s="1"/>
  <c r="D832" i="15" s="1"/>
  <c r="T835" i="1" a="1"/>
  <c r="T835" i="1" s="1"/>
  <c r="E832" i="15" s="1"/>
  <c r="U835" i="1" a="1"/>
  <c r="U835" i="1" s="1"/>
  <c r="AI835" i="1"/>
  <c r="BB835" i="1" s="1"/>
  <c r="AJ835" i="1"/>
  <c r="AK835" i="1"/>
  <c r="K835" i="10" s="1"/>
  <c r="AL835" i="1"/>
  <c r="AO835" i="1"/>
  <c r="AP835" i="1"/>
  <c r="M835" i="10" s="1"/>
  <c r="AQ835" i="1"/>
  <c r="BR835" i="1"/>
  <c r="BS835" i="1"/>
  <c r="BT835" i="1"/>
  <c r="A836" i="1"/>
  <c r="C836" i="1"/>
  <c r="G836" i="1"/>
  <c r="M836" i="1" a="1"/>
  <c r="M836" i="1" s="1"/>
  <c r="K833" i="15" s="1"/>
  <c r="N836" i="1" a="1"/>
  <c r="N836" i="1" s="1"/>
  <c r="L833" i="15" s="1"/>
  <c r="R836" i="1"/>
  <c r="S836" i="1" a="1"/>
  <c r="S836" i="1" s="1"/>
  <c r="D833" i="15" s="1"/>
  <c r="T836" i="1" a="1"/>
  <c r="T836" i="1" s="1"/>
  <c r="E833" i="15" s="1"/>
  <c r="U836" i="1" a="1"/>
  <c r="U836" i="1" s="1"/>
  <c r="AI836" i="1"/>
  <c r="BB836" i="1" s="1"/>
  <c r="AJ836" i="1"/>
  <c r="AK836" i="1"/>
  <c r="K836" i="10" s="1"/>
  <c r="AL836" i="1"/>
  <c r="AO836" i="1"/>
  <c r="AP836" i="1"/>
  <c r="M836" i="10" s="1"/>
  <c r="AQ836" i="1"/>
  <c r="BR836" i="1"/>
  <c r="BS836" i="1"/>
  <c r="BT836" i="1"/>
  <c r="A837" i="1"/>
  <c r="C837" i="1"/>
  <c r="G837" i="1"/>
  <c r="M837" i="1" a="1"/>
  <c r="M837" i="1" s="1"/>
  <c r="K834" i="15" s="1"/>
  <c r="N837" i="1" a="1"/>
  <c r="N837" i="1" s="1"/>
  <c r="L834" i="15" s="1"/>
  <c r="R837" i="1"/>
  <c r="S837" i="1" a="1"/>
  <c r="S837" i="1" s="1"/>
  <c r="D834" i="15" s="1"/>
  <c r="T837" i="1" a="1"/>
  <c r="T837" i="1" s="1"/>
  <c r="E834" i="15" s="1"/>
  <c r="U837" i="1" a="1"/>
  <c r="U837" i="1" s="1"/>
  <c r="AI837" i="1"/>
  <c r="BB837" i="1" s="1"/>
  <c r="AJ837" i="1"/>
  <c r="AK837" i="1"/>
  <c r="K837" i="10" s="1"/>
  <c r="AL837" i="1"/>
  <c r="AO837" i="1"/>
  <c r="AP837" i="1"/>
  <c r="M837" i="10" s="1"/>
  <c r="AQ837" i="1"/>
  <c r="BR837" i="1"/>
  <c r="BS837" i="1"/>
  <c r="BT837" i="1"/>
  <c r="A838" i="1"/>
  <c r="C838" i="1"/>
  <c r="G838" i="1"/>
  <c r="M838" i="1" a="1"/>
  <c r="M838" i="1" s="1"/>
  <c r="K835" i="15" s="1"/>
  <c r="N838" i="1" a="1"/>
  <c r="N838" i="1" s="1"/>
  <c r="L835" i="15" s="1"/>
  <c r="R838" i="1"/>
  <c r="S838" i="1" a="1"/>
  <c r="S838" i="1" s="1"/>
  <c r="D835" i="15" s="1"/>
  <c r="T838" i="1" a="1"/>
  <c r="T838" i="1" s="1"/>
  <c r="E835" i="15" s="1"/>
  <c r="U838" i="1" a="1"/>
  <c r="U838" i="1" s="1"/>
  <c r="AI838" i="1"/>
  <c r="BB838" i="1" s="1"/>
  <c r="AJ838" i="1"/>
  <c r="AK838" i="1"/>
  <c r="K838" i="10" s="1"/>
  <c r="AL838" i="1"/>
  <c r="AO838" i="1"/>
  <c r="AP838" i="1"/>
  <c r="M838" i="10" s="1"/>
  <c r="AQ838" i="1"/>
  <c r="BR838" i="1"/>
  <c r="BS838" i="1"/>
  <c r="BT838" i="1"/>
  <c r="A839" i="1"/>
  <c r="C839" i="1"/>
  <c r="G839" i="1"/>
  <c r="M839" i="1" a="1"/>
  <c r="M839" i="1" s="1"/>
  <c r="K836" i="15" s="1"/>
  <c r="N839" i="1" a="1"/>
  <c r="N839" i="1" s="1"/>
  <c r="L836" i="15" s="1"/>
  <c r="R839" i="1"/>
  <c r="S839" i="1" a="1"/>
  <c r="S839" i="1" s="1"/>
  <c r="D836" i="15" s="1"/>
  <c r="T839" i="1" a="1"/>
  <c r="T839" i="1" s="1"/>
  <c r="E836" i="15" s="1"/>
  <c r="U839" i="1" a="1"/>
  <c r="U839" i="1" s="1"/>
  <c r="AI839" i="1"/>
  <c r="BB839" i="1" s="1"/>
  <c r="AJ839" i="1"/>
  <c r="AK839" i="1"/>
  <c r="K839" i="10" s="1"/>
  <c r="AL839" i="1"/>
  <c r="AO839" i="1"/>
  <c r="AP839" i="1"/>
  <c r="M839" i="10" s="1"/>
  <c r="AQ839" i="1"/>
  <c r="BR839" i="1"/>
  <c r="BS839" i="1"/>
  <c r="BT839" i="1"/>
  <c r="A840" i="1"/>
  <c r="C840" i="1"/>
  <c r="G840" i="1"/>
  <c r="M840" i="1" a="1"/>
  <c r="M840" i="1" s="1"/>
  <c r="K837" i="15" s="1"/>
  <c r="N840" i="1" a="1"/>
  <c r="N840" i="1" s="1"/>
  <c r="L837" i="15" s="1"/>
  <c r="R840" i="1"/>
  <c r="S840" i="1" a="1"/>
  <c r="S840" i="1" s="1"/>
  <c r="D837" i="15" s="1"/>
  <c r="T840" i="1" a="1"/>
  <c r="T840" i="1" s="1"/>
  <c r="E837" i="15" s="1"/>
  <c r="U840" i="1" a="1"/>
  <c r="U840" i="1" s="1"/>
  <c r="AI840" i="1"/>
  <c r="BB840" i="1" s="1"/>
  <c r="AJ840" i="1"/>
  <c r="AK840" i="1"/>
  <c r="K840" i="10" s="1"/>
  <c r="AL840" i="1"/>
  <c r="AO840" i="1"/>
  <c r="AP840" i="1"/>
  <c r="M840" i="10" s="1"/>
  <c r="AQ840" i="1"/>
  <c r="BR840" i="1"/>
  <c r="BS840" i="1"/>
  <c r="BT840" i="1"/>
  <c r="A841" i="1"/>
  <c r="C841" i="1"/>
  <c r="G841" i="1"/>
  <c r="M841" i="1" a="1"/>
  <c r="M841" i="1" s="1"/>
  <c r="K838" i="15" s="1"/>
  <c r="N841" i="1" a="1"/>
  <c r="N841" i="1" s="1"/>
  <c r="L838" i="15" s="1"/>
  <c r="R841" i="1"/>
  <c r="S841" i="1" a="1"/>
  <c r="S841" i="1" s="1"/>
  <c r="D838" i="15" s="1"/>
  <c r="T841" i="1" a="1"/>
  <c r="T841" i="1" s="1"/>
  <c r="E838" i="15" s="1"/>
  <c r="U841" i="1" a="1"/>
  <c r="U841" i="1" s="1"/>
  <c r="AI841" i="1"/>
  <c r="BB841" i="1" s="1"/>
  <c r="AJ841" i="1"/>
  <c r="AK841" i="1"/>
  <c r="K841" i="10" s="1"/>
  <c r="AL841" i="1"/>
  <c r="AO841" i="1"/>
  <c r="AP841" i="1"/>
  <c r="M841" i="10" s="1"/>
  <c r="AQ841" i="1"/>
  <c r="BR841" i="1"/>
  <c r="BS841" i="1"/>
  <c r="BT841" i="1"/>
  <c r="A842" i="1"/>
  <c r="C842" i="1"/>
  <c r="G842" i="1"/>
  <c r="M842" i="1" a="1"/>
  <c r="M842" i="1" s="1"/>
  <c r="K839" i="15" s="1"/>
  <c r="N842" i="1" a="1"/>
  <c r="N842" i="1" s="1"/>
  <c r="L839" i="15" s="1"/>
  <c r="R842" i="1"/>
  <c r="S842" i="1" a="1"/>
  <c r="S842" i="1" s="1"/>
  <c r="D839" i="15" s="1"/>
  <c r="T842" i="1" a="1"/>
  <c r="T842" i="1" s="1"/>
  <c r="E839" i="15" s="1"/>
  <c r="U842" i="1" a="1"/>
  <c r="U842" i="1" s="1"/>
  <c r="AI842" i="1"/>
  <c r="BB842" i="1" s="1"/>
  <c r="AJ842" i="1"/>
  <c r="AK842" i="1"/>
  <c r="K842" i="10" s="1"/>
  <c r="AL842" i="1"/>
  <c r="AO842" i="1"/>
  <c r="AP842" i="1"/>
  <c r="M842" i="10" s="1"/>
  <c r="AQ842" i="1"/>
  <c r="BR842" i="1"/>
  <c r="BS842" i="1"/>
  <c r="BT842" i="1"/>
  <c r="A843" i="1"/>
  <c r="C843" i="1"/>
  <c r="G843" i="1"/>
  <c r="M843" i="1" a="1"/>
  <c r="M843" i="1" s="1"/>
  <c r="K840" i="15" s="1"/>
  <c r="N843" i="1" a="1"/>
  <c r="N843" i="1" s="1"/>
  <c r="L840" i="15" s="1"/>
  <c r="R843" i="1"/>
  <c r="S843" i="1" a="1"/>
  <c r="S843" i="1" s="1"/>
  <c r="D840" i="15" s="1"/>
  <c r="T843" i="1" a="1"/>
  <c r="T843" i="1" s="1"/>
  <c r="E840" i="15" s="1"/>
  <c r="U843" i="1" a="1"/>
  <c r="U843" i="1" s="1"/>
  <c r="AI843" i="1"/>
  <c r="BB843" i="1" s="1"/>
  <c r="AJ843" i="1"/>
  <c r="AK843" i="1"/>
  <c r="K843" i="10" s="1"/>
  <c r="AL843" i="1"/>
  <c r="AO843" i="1"/>
  <c r="AP843" i="1"/>
  <c r="M843" i="10" s="1"/>
  <c r="AQ843" i="1"/>
  <c r="BR843" i="1"/>
  <c r="BS843" i="1"/>
  <c r="BT843" i="1"/>
  <c r="A844" i="1"/>
  <c r="C844" i="1"/>
  <c r="G844" i="1"/>
  <c r="M844" i="1" a="1"/>
  <c r="M844" i="1" s="1"/>
  <c r="K841" i="15" s="1"/>
  <c r="N844" i="1" a="1"/>
  <c r="N844" i="1" s="1"/>
  <c r="L841" i="15" s="1"/>
  <c r="R844" i="1"/>
  <c r="S844" i="1" a="1"/>
  <c r="S844" i="1" s="1"/>
  <c r="D841" i="15" s="1"/>
  <c r="T844" i="1" a="1"/>
  <c r="T844" i="1" s="1"/>
  <c r="E841" i="15" s="1"/>
  <c r="U844" i="1" a="1"/>
  <c r="U844" i="1" s="1"/>
  <c r="AI844" i="1"/>
  <c r="BB844" i="1" s="1"/>
  <c r="AJ844" i="1"/>
  <c r="AK844" i="1"/>
  <c r="K844" i="10" s="1"/>
  <c r="AL844" i="1"/>
  <c r="AO844" i="1"/>
  <c r="AP844" i="1"/>
  <c r="M844" i="10" s="1"/>
  <c r="AQ844" i="1"/>
  <c r="BR844" i="1"/>
  <c r="BS844" i="1"/>
  <c r="BT844" i="1"/>
  <c r="A845" i="1"/>
  <c r="C845" i="1"/>
  <c r="G845" i="1"/>
  <c r="M845" i="1" a="1"/>
  <c r="M845" i="1" s="1"/>
  <c r="K842" i="15" s="1"/>
  <c r="N845" i="1" a="1"/>
  <c r="N845" i="1" s="1"/>
  <c r="L842" i="15" s="1"/>
  <c r="R845" i="1"/>
  <c r="S845" i="1" a="1"/>
  <c r="S845" i="1" s="1"/>
  <c r="D842" i="15" s="1"/>
  <c r="T845" i="1" a="1"/>
  <c r="T845" i="1" s="1"/>
  <c r="E842" i="15" s="1"/>
  <c r="U845" i="1" a="1"/>
  <c r="U845" i="1" s="1"/>
  <c r="AI845" i="1"/>
  <c r="BB845" i="1" s="1"/>
  <c r="AJ845" i="1"/>
  <c r="AK845" i="1"/>
  <c r="K845" i="10" s="1"/>
  <c r="AL845" i="1"/>
  <c r="AO845" i="1"/>
  <c r="AP845" i="1"/>
  <c r="M845" i="10" s="1"/>
  <c r="AQ845" i="1"/>
  <c r="BR845" i="1"/>
  <c r="BS845" i="1"/>
  <c r="BT845" i="1"/>
  <c r="A846" i="1"/>
  <c r="C846" i="1"/>
  <c r="G846" i="1"/>
  <c r="M846" i="1" a="1"/>
  <c r="M846" i="1" s="1"/>
  <c r="K843" i="15" s="1"/>
  <c r="N846" i="1" a="1"/>
  <c r="N846" i="1" s="1"/>
  <c r="L843" i="15" s="1"/>
  <c r="R846" i="1"/>
  <c r="S846" i="1" a="1"/>
  <c r="S846" i="1" s="1"/>
  <c r="D843" i="15" s="1"/>
  <c r="T846" i="1" a="1"/>
  <c r="T846" i="1" s="1"/>
  <c r="E843" i="15" s="1"/>
  <c r="U846" i="1" a="1"/>
  <c r="U846" i="1" s="1"/>
  <c r="AI846" i="1"/>
  <c r="BB846" i="1" s="1"/>
  <c r="AJ846" i="1"/>
  <c r="AK846" i="1"/>
  <c r="K846" i="10" s="1"/>
  <c r="AL846" i="1"/>
  <c r="AO846" i="1"/>
  <c r="AP846" i="1"/>
  <c r="M846" i="10" s="1"/>
  <c r="AQ846" i="1"/>
  <c r="BR846" i="1"/>
  <c r="BS846" i="1"/>
  <c r="BT846" i="1"/>
  <c r="A847" i="1"/>
  <c r="C847" i="1"/>
  <c r="G847" i="1"/>
  <c r="M847" i="1" a="1"/>
  <c r="M847" i="1" s="1"/>
  <c r="K844" i="15" s="1"/>
  <c r="N847" i="1" a="1"/>
  <c r="N847" i="1" s="1"/>
  <c r="L844" i="15" s="1"/>
  <c r="R847" i="1"/>
  <c r="S847" i="1" a="1"/>
  <c r="S847" i="1" s="1"/>
  <c r="D844" i="15" s="1"/>
  <c r="T847" i="1" a="1"/>
  <c r="T847" i="1" s="1"/>
  <c r="E844" i="15" s="1"/>
  <c r="U847" i="1" a="1"/>
  <c r="U847" i="1" s="1"/>
  <c r="AI847" i="1"/>
  <c r="BB847" i="1" s="1"/>
  <c r="AJ847" i="1"/>
  <c r="AK847" i="1"/>
  <c r="K847" i="10" s="1"/>
  <c r="AL847" i="1"/>
  <c r="AO847" i="1"/>
  <c r="AP847" i="1"/>
  <c r="M847" i="10" s="1"/>
  <c r="AQ847" i="1"/>
  <c r="BR847" i="1"/>
  <c r="BS847" i="1"/>
  <c r="BT847" i="1"/>
  <c r="A848" i="1"/>
  <c r="C848" i="1"/>
  <c r="G848" i="1"/>
  <c r="M848" i="1" a="1"/>
  <c r="M848" i="1" s="1"/>
  <c r="K845" i="15" s="1"/>
  <c r="N848" i="1" a="1"/>
  <c r="N848" i="1" s="1"/>
  <c r="L845" i="15" s="1"/>
  <c r="R848" i="1"/>
  <c r="S848" i="1" a="1"/>
  <c r="S848" i="1" s="1"/>
  <c r="D845" i="15" s="1"/>
  <c r="T848" i="1" a="1"/>
  <c r="T848" i="1" s="1"/>
  <c r="E845" i="15" s="1"/>
  <c r="U848" i="1" a="1"/>
  <c r="U848" i="1" s="1"/>
  <c r="AI848" i="1"/>
  <c r="BB848" i="1" s="1"/>
  <c r="AJ848" i="1"/>
  <c r="AK848" i="1"/>
  <c r="K848" i="10" s="1"/>
  <c r="AL848" i="1"/>
  <c r="AO848" i="1"/>
  <c r="AP848" i="1"/>
  <c r="M848" i="10" s="1"/>
  <c r="AQ848" i="1"/>
  <c r="BR848" i="1"/>
  <c r="BS848" i="1"/>
  <c r="BT848" i="1"/>
  <c r="A849" i="1"/>
  <c r="C849" i="1"/>
  <c r="G849" i="1"/>
  <c r="M849" i="1" a="1"/>
  <c r="M849" i="1" s="1"/>
  <c r="K846" i="15" s="1"/>
  <c r="N849" i="1" a="1"/>
  <c r="N849" i="1" s="1"/>
  <c r="L846" i="15" s="1"/>
  <c r="R849" i="1"/>
  <c r="S849" i="1" a="1"/>
  <c r="S849" i="1" s="1"/>
  <c r="D846" i="15" s="1"/>
  <c r="T849" i="1" a="1"/>
  <c r="T849" i="1" s="1"/>
  <c r="E846" i="15" s="1"/>
  <c r="U849" i="1" a="1"/>
  <c r="U849" i="1" s="1"/>
  <c r="AI849" i="1"/>
  <c r="BB849" i="1" s="1"/>
  <c r="AJ849" i="1"/>
  <c r="AK849" i="1"/>
  <c r="K849" i="10" s="1"/>
  <c r="AL849" i="1"/>
  <c r="AO849" i="1"/>
  <c r="AP849" i="1"/>
  <c r="M849" i="10" s="1"/>
  <c r="AQ849" i="1"/>
  <c r="BR849" i="1"/>
  <c r="BS849" i="1"/>
  <c r="BT849" i="1"/>
  <c r="A850" i="1"/>
  <c r="C850" i="1"/>
  <c r="G850" i="1"/>
  <c r="M850" i="1" a="1"/>
  <c r="M850" i="1" s="1"/>
  <c r="K847" i="15" s="1"/>
  <c r="N850" i="1" a="1"/>
  <c r="N850" i="1" s="1"/>
  <c r="L847" i="15" s="1"/>
  <c r="R850" i="1"/>
  <c r="S850" i="1" a="1"/>
  <c r="S850" i="1" s="1"/>
  <c r="D847" i="15" s="1"/>
  <c r="T850" i="1" a="1"/>
  <c r="T850" i="1" s="1"/>
  <c r="E847" i="15" s="1"/>
  <c r="U850" i="1" a="1"/>
  <c r="U850" i="1" s="1"/>
  <c r="AI850" i="1"/>
  <c r="BB850" i="1" s="1"/>
  <c r="AJ850" i="1"/>
  <c r="AK850" i="1"/>
  <c r="K850" i="10" s="1"/>
  <c r="AL850" i="1"/>
  <c r="AO850" i="1"/>
  <c r="AP850" i="1"/>
  <c r="M850" i="10" s="1"/>
  <c r="AQ850" i="1"/>
  <c r="BR850" i="1"/>
  <c r="BS850" i="1"/>
  <c r="BT850" i="1"/>
  <c r="A851" i="1"/>
  <c r="C851" i="1"/>
  <c r="G851" i="1"/>
  <c r="M851" i="1" a="1"/>
  <c r="M851" i="1" s="1"/>
  <c r="K848" i="15" s="1"/>
  <c r="N851" i="1" a="1"/>
  <c r="N851" i="1" s="1"/>
  <c r="L848" i="15" s="1"/>
  <c r="R851" i="1"/>
  <c r="S851" i="1" a="1"/>
  <c r="S851" i="1" s="1"/>
  <c r="D848" i="15" s="1"/>
  <c r="T851" i="1" a="1"/>
  <c r="T851" i="1" s="1"/>
  <c r="E848" i="15" s="1"/>
  <c r="U851" i="1" a="1"/>
  <c r="U851" i="1" s="1"/>
  <c r="AI851" i="1"/>
  <c r="BB851" i="1" s="1"/>
  <c r="AJ851" i="1"/>
  <c r="AK851" i="1"/>
  <c r="K851" i="10" s="1"/>
  <c r="AL851" i="1"/>
  <c r="AO851" i="1"/>
  <c r="AP851" i="1"/>
  <c r="M851" i="10" s="1"/>
  <c r="AQ851" i="1"/>
  <c r="BR851" i="1"/>
  <c r="BS851" i="1"/>
  <c r="BT851" i="1"/>
  <c r="A852" i="1"/>
  <c r="C852" i="1"/>
  <c r="G852" i="1"/>
  <c r="M852" i="1" a="1"/>
  <c r="M852" i="1" s="1"/>
  <c r="K849" i="15" s="1"/>
  <c r="N852" i="1" a="1"/>
  <c r="N852" i="1" s="1"/>
  <c r="L849" i="15" s="1"/>
  <c r="R852" i="1"/>
  <c r="S852" i="1" a="1"/>
  <c r="S852" i="1" s="1"/>
  <c r="D849" i="15" s="1"/>
  <c r="T852" i="1" a="1"/>
  <c r="T852" i="1" s="1"/>
  <c r="E849" i="15" s="1"/>
  <c r="U852" i="1" a="1"/>
  <c r="U852" i="1" s="1"/>
  <c r="AI852" i="1"/>
  <c r="BB852" i="1" s="1"/>
  <c r="AJ852" i="1"/>
  <c r="AK852" i="1"/>
  <c r="K852" i="10" s="1"/>
  <c r="AL852" i="1"/>
  <c r="AO852" i="1"/>
  <c r="AP852" i="1"/>
  <c r="M852" i="10" s="1"/>
  <c r="AQ852" i="1"/>
  <c r="BR852" i="1"/>
  <c r="BS852" i="1"/>
  <c r="BT852" i="1"/>
  <c r="A853" i="1"/>
  <c r="C853" i="1"/>
  <c r="G853" i="1"/>
  <c r="M853" i="1" a="1"/>
  <c r="M853" i="1" s="1"/>
  <c r="K850" i="15" s="1"/>
  <c r="N853" i="1" a="1"/>
  <c r="N853" i="1" s="1"/>
  <c r="L850" i="15" s="1"/>
  <c r="R853" i="1"/>
  <c r="S853" i="1" a="1"/>
  <c r="S853" i="1" s="1"/>
  <c r="D850" i="15" s="1"/>
  <c r="T853" i="1" a="1"/>
  <c r="T853" i="1" s="1"/>
  <c r="E850" i="15" s="1"/>
  <c r="U853" i="1" a="1"/>
  <c r="U853" i="1" s="1"/>
  <c r="AI853" i="1"/>
  <c r="BB853" i="1" s="1"/>
  <c r="AJ853" i="1"/>
  <c r="AK853" i="1"/>
  <c r="K853" i="10" s="1"/>
  <c r="AL853" i="1"/>
  <c r="AO853" i="1"/>
  <c r="AP853" i="1"/>
  <c r="M853" i="10" s="1"/>
  <c r="AQ853" i="1"/>
  <c r="BR853" i="1"/>
  <c r="BS853" i="1"/>
  <c r="BT853" i="1"/>
  <c r="A854" i="1"/>
  <c r="C854" i="1"/>
  <c r="G854" i="1"/>
  <c r="M854" i="1" a="1"/>
  <c r="M854" i="1" s="1"/>
  <c r="K851" i="15" s="1"/>
  <c r="N854" i="1" a="1"/>
  <c r="N854" i="1" s="1"/>
  <c r="L851" i="15" s="1"/>
  <c r="R854" i="1"/>
  <c r="S854" i="1" a="1"/>
  <c r="S854" i="1" s="1"/>
  <c r="D851" i="15" s="1"/>
  <c r="T854" i="1" a="1"/>
  <c r="T854" i="1" s="1"/>
  <c r="E851" i="15" s="1"/>
  <c r="U854" i="1" a="1"/>
  <c r="U854" i="1" s="1"/>
  <c r="AI854" i="1"/>
  <c r="BB854" i="1" s="1"/>
  <c r="AJ854" i="1"/>
  <c r="AK854" i="1"/>
  <c r="K854" i="10" s="1"/>
  <c r="AL854" i="1"/>
  <c r="AO854" i="1"/>
  <c r="AP854" i="1"/>
  <c r="M854" i="10" s="1"/>
  <c r="AQ854" i="1"/>
  <c r="BR854" i="1"/>
  <c r="BS854" i="1"/>
  <c r="BT854" i="1"/>
  <c r="A855" i="1"/>
  <c r="C855" i="1"/>
  <c r="G855" i="1"/>
  <c r="M855" i="1" a="1"/>
  <c r="M855" i="1" s="1"/>
  <c r="K852" i="15" s="1"/>
  <c r="N855" i="1" a="1"/>
  <c r="N855" i="1" s="1"/>
  <c r="L852" i="15" s="1"/>
  <c r="R855" i="1"/>
  <c r="S855" i="1" a="1"/>
  <c r="S855" i="1" s="1"/>
  <c r="D852" i="15" s="1"/>
  <c r="T855" i="1" a="1"/>
  <c r="T855" i="1" s="1"/>
  <c r="E852" i="15" s="1"/>
  <c r="U855" i="1" a="1"/>
  <c r="U855" i="1" s="1"/>
  <c r="AI855" i="1"/>
  <c r="BB855" i="1" s="1"/>
  <c r="AJ855" i="1"/>
  <c r="AK855" i="1"/>
  <c r="K855" i="10" s="1"/>
  <c r="AL855" i="1"/>
  <c r="AO855" i="1"/>
  <c r="AP855" i="1"/>
  <c r="M855" i="10" s="1"/>
  <c r="AQ855" i="1"/>
  <c r="BR855" i="1"/>
  <c r="BS855" i="1"/>
  <c r="BT855" i="1"/>
  <c r="A856" i="1"/>
  <c r="C856" i="1"/>
  <c r="G856" i="1"/>
  <c r="M856" i="1" a="1"/>
  <c r="M856" i="1" s="1"/>
  <c r="K853" i="15" s="1"/>
  <c r="N856" i="1" a="1"/>
  <c r="N856" i="1" s="1"/>
  <c r="L853" i="15" s="1"/>
  <c r="R856" i="1"/>
  <c r="S856" i="1" a="1"/>
  <c r="S856" i="1" s="1"/>
  <c r="D853" i="15" s="1"/>
  <c r="T856" i="1" a="1"/>
  <c r="T856" i="1" s="1"/>
  <c r="E853" i="15" s="1"/>
  <c r="U856" i="1" a="1"/>
  <c r="U856" i="1" s="1"/>
  <c r="AI856" i="1"/>
  <c r="BB856" i="1" s="1"/>
  <c r="AJ856" i="1"/>
  <c r="AK856" i="1"/>
  <c r="K856" i="10" s="1"/>
  <c r="AL856" i="1"/>
  <c r="AO856" i="1"/>
  <c r="AP856" i="1"/>
  <c r="M856" i="10" s="1"/>
  <c r="AQ856" i="1"/>
  <c r="BR856" i="1"/>
  <c r="BS856" i="1"/>
  <c r="BT856" i="1"/>
  <c r="A857" i="1"/>
  <c r="C857" i="1"/>
  <c r="G857" i="1"/>
  <c r="M857" i="1" a="1"/>
  <c r="M857" i="1" s="1"/>
  <c r="K854" i="15" s="1"/>
  <c r="N857" i="1" a="1"/>
  <c r="N857" i="1" s="1"/>
  <c r="L854" i="15" s="1"/>
  <c r="R857" i="1"/>
  <c r="S857" i="1" a="1"/>
  <c r="S857" i="1" s="1"/>
  <c r="D854" i="15" s="1"/>
  <c r="T857" i="1" a="1"/>
  <c r="T857" i="1" s="1"/>
  <c r="E854" i="15" s="1"/>
  <c r="U857" i="1" a="1"/>
  <c r="U857" i="1" s="1"/>
  <c r="AI857" i="1"/>
  <c r="BB857" i="1" s="1"/>
  <c r="AJ857" i="1"/>
  <c r="AK857" i="1"/>
  <c r="K857" i="10" s="1"/>
  <c r="AL857" i="1"/>
  <c r="AO857" i="1"/>
  <c r="AP857" i="1"/>
  <c r="M857" i="10" s="1"/>
  <c r="AQ857" i="1"/>
  <c r="BR857" i="1"/>
  <c r="BS857" i="1"/>
  <c r="BT857" i="1"/>
  <c r="A858" i="1"/>
  <c r="C858" i="1"/>
  <c r="G858" i="1"/>
  <c r="M858" i="1" a="1"/>
  <c r="M858" i="1" s="1"/>
  <c r="K855" i="15" s="1"/>
  <c r="N858" i="1" a="1"/>
  <c r="N858" i="1" s="1"/>
  <c r="L855" i="15" s="1"/>
  <c r="R858" i="1"/>
  <c r="S858" i="1" a="1"/>
  <c r="S858" i="1" s="1"/>
  <c r="D855" i="15" s="1"/>
  <c r="T858" i="1" a="1"/>
  <c r="T858" i="1" s="1"/>
  <c r="E855" i="15" s="1"/>
  <c r="U858" i="1" a="1"/>
  <c r="U858" i="1" s="1"/>
  <c r="AI858" i="1"/>
  <c r="BB858" i="1" s="1"/>
  <c r="AJ858" i="1"/>
  <c r="AK858" i="1"/>
  <c r="K858" i="10" s="1"/>
  <c r="AL858" i="1"/>
  <c r="AO858" i="1"/>
  <c r="AP858" i="1"/>
  <c r="M858" i="10" s="1"/>
  <c r="AQ858" i="1"/>
  <c r="BR858" i="1"/>
  <c r="BS858" i="1"/>
  <c r="BT858" i="1"/>
  <c r="A859" i="1"/>
  <c r="C859" i="1"/>
  <c r="G859" i="1"/>
  <c r="M859" i="1" a="1"/>
  <c r="M859" i="1" s="1"/>
  <c r="K856" i="15" s="1"/>
  <c r="N859" i="1" a="1"/>
  <c r="N859" i="1" s="1"/>
  <c r="L856" i="15" s="1"/>
  <c r="R859" i="1"/>
  <c r="S859" i="1" a="1"/>
  <c r="S859" i="1" s="1"/>
  <c r="D856" i="15" s="1"/>
  <c r="T859" i="1" a="1"/>
  <c r="T859" i="1" s="1"/>
  <c r="E856" i="15" s="1"/>
  <c r="U859" i="1" a="1"/>
  <c r="U859" i="1" s="1"/>
  <c r="AI859" i="1"/>
  <c r="BB859" i="1" s="1"/>
  <c r="AJ859" i="1"/>
  <c r="AK859" i="1"/>
  <c r="K859" i="10" s="1"/>
  <c r="AL859" i="1"/>
  <c r="AO859" i="1"/>
  <c r="AP859" i="1"/>
  <c r="M859" i="10" s="1"/>
  <c r="AQ859" i="1"/>
  <c r="BR859" i="1"/>
  <c r="BS859" i="1"/>
  <c r="BT859" i="1"/>
  <c r="A860" i="1"/>
  <c r="C860" i="1"/>
  <c r="G860" i="1"/>
  <c r="M860" i="1" a="1"/>
  <c r="M860" i="1" s="1"/>
  <c r="K857" i="15" s="1"/>
  <c r="N860" i="1" a="1"/>
  <c r="N860" i="1" s="1"/>
  <c r="L857" i="15" s="1"/>
  <c r="R860" i="1"/>
  <c r="S860" i="1" a="1"/>
  <c r="S860" i="1" s="1"/>
  <c r="D857" i="15" s="1"/>
  <c r="T860" i="1" a="1"/>
  <c r="T860" i="1" s="1"/>
  <c r="E857" i="15" s="1"/>
  <c r="U860" i="1" a="1"/>
  <c r="U860" i="1" s="1"/>
  <c r="AI860" i="1"/>
  <c r="BB860" i="1" s="1"/>
  <c r="AJ860" i="1"/>
  <c r="AK860" i="1"/>
  <c r="K860" i="10" s="1"/>
  <c r="AL860" i="1"/>
  <c r="AO860" i="1"/>
  <c r="AP860" i="1"/>
  <c r="M860" i="10" s="1"/>
  <c r="AQ860" i="1"/>
  <c r="BR860" i="1"/>
  <c r="BS860" i="1"/>
  <c r="BT860" i="1"/>
  <c r="A861" i="1"/>
  <c r="C861" i="1"/>
  <c r="G861" i="1"/>
  <c r="M861" i="1" a="1"/>
  <c r="M861" i="1" s="1"/>
  <c r="K858" i="15" s="1"/>
  <c r="N861" i="1" a="1"/>
  <c r="N861" i="1" s="1"/>
  <c r="L858" i="15" s="1"/>
  <c r="R861" i="1"/>
  <c r="S861" i="1" a="1"/>
  <c r="S861" i="1" s="1"/>
  <c r="D858" i="15" s="1"/>
  <c r="T861" i="1" a="1"/>
  <c r="T861" i="1" s="1"/>
  <c r="E858" i="15" s="1"/>
  <c r="U861" i="1" a="1"/>
  <c r="U861" i="1" s="1"/>
  <c r="AI861" i="1"/>
  <c r="BB861" i="1" s="1"/>
  <c r="AJ861" i="1"/>
  <c r="AK861" i="1"/>
  <c r="K861" i="10" s="1"/>
  <c r="AL861" i="1"/>
  <c r="AO861" i="1"/>
  <c r="AP861" i="1"/>
  <c r="M861" i="10" s="1"/>
  <c r="AQ861" i="1"/>
  <c r="BR861" i="1"/>
  <c r="BS861" i="1"/>
  <c r="BT861" i="1"/>
  <c r="A862" i="1"/>
  <c r="C862" i="1"/>
  <c r="G862" i="1"/>
  <c r="M862" i="1" a="1"/>
  <c r="M862" i="1" s="1"/>
  <c r="K859" i="15" s="1"/>
  <c r="N862" i="1" a="1"/>
  <c r="N862" i="1" s="1"/>
  <c r="L859" i="15" s="1"/>
  <c r="R862" i="1"/>
  <c r="S862" i="1" a="1"/>
  <c r="S862" i="1" s="1"/>
  <c r="D859" i="15" s="1"/>
  <c r="T862" i="1" a="1"/>
  <c r="T862" i="1" s="1"/>
  <c r="E859" i="15" s="1"/>
  <c r="U862" i="1" a="1"/>
  <c r="U862" i="1" s="1"/>
  <c r="AI862" i="1"/>
  <c r="BB862" i="1" s="1"/>
  <c r="AJ862" i="1"/>
  <c r="AK862" i="1"/>
  <c r="K862" i="10" s="1"/>
  <c r="AL862" i="1"/>
  <c r="AO862" i="1"/>
  <c r="AP862" i="1"/>
  <c r="M862" i="10" s="1"/>
  <c r="AQ862" i="1"/>
  <c r="BR862" i="1"/>
  <c r="BS862" i="1"/>
  <c r="BT862" i="1"/>
  <c r="A863" i="1"/>
  <c r="C863" i="1"/>
  <c r="G863" i="1"/>
  <c r="M863" i="1" a="1"/>
  <c r="M863" i="1" s="1"/>
  <c r="K860" i="15" s="1"/>
  <c r="N863" i="1" a="1"/>
  <c r="N863" i="1" s="1"/>
  <c r="L860" i="15" s="1"/>
  <c r="R863" i="1"/>
  <c r="S863" i="1" a="1"/>
  <c r="S863" i="1" s="1"/>
  <c r="D860" i="15" s="1"/>
  <c r="T863" i="1" a="1"/>
  <c r="T863" i="1" s="1"/>
  <c r="E860" i="15" s="1"/>
  <c r="U863" i="1" a="1"/>
  <c r="U863" i="1" s="1"/>
  <c r="AI863" i="1"/>
  <c r="BB863" i="1" s="1"/>
  <c r="AJ863" i="1"/>
  <c r="AK863" i="1"/>
  <c r="K863" i="10" s="1"/>
  <c r="AL863" i="1"/>
  <c r="AO863" i="1"/>
  <c r="AP863" i="1"/>
  <c r="M863" i="10" s="1"/>
  <c r="AQ863" i="1"/>
  <c r="BR863" i="1"/>
  <c r="BS863" i="1"/>
  <c r="BT863" i="1"/>
  <c r="A864" i="1"/>
  <c r="C864" i="1"/>
  <c r="G864" i="1"/>
  <c r="M864" i="1" a="1"/>
  <c r="M864" i="1" s="1"/>
  <c r="K861" i="15" s="1"/>
  <c r="N864" i="1" a="1"/>
  <c r="N864" i="1" s="1"/>
  <c r="L861" i="15" s="1"/>
  <c r="R864" i="1"/>
  <c r="S864" i="1" a="1"/>
  <c r="S864" i="1" s="1"/>
  <c r="D861" i="15" s="1"/>
  <c r="T864" i="1" a="1"/>
  <c r="T864" i="1" s="1"/>
  <c r="E861" i="15" s="1"/>
  <c r="U864" i="1" a="1"/>
  <c r="U864" i="1" s="1"/>
  <c r="AI864" i="1"/>
  <c r="BB864" i="1" s="1"/>
  <c r="AJ864" i="1"/>
  <c r="AK864" i="1"/>
  <c r="K864" i="10" s="1"/>
  <c r="AL864" i="1"/>
  <c r="AO864" i="1"/>
  <c r="AP864" i="1"/>
  <c r="M864" i="10" s="1"/>
  <c r="AQ864" i="1"/>
  <c r="BR864" i="1"/>
  <c r="BS864" i="1"/>
  <c r="BT864" i="1"/>
  <c r="A865" i="1"/>
  <c r="C865" i="1"/>
  <c r="G865" i="1"/>
  <c r="M865" i="1" a="1"/>
  <c r="M865" i="1" s="1"/>
  <c r="K862" i="15" s="1"/>
  <c r="N865" i="1" a="1"/>
  <c r="N865" i="1" s="1"/>
  <c r="L862" i="15" s="1"/>
  <c r="R865" i="1"/>
  <c r="S865" i="1" a="1"/>
  <c r="S865" i="1" s="1"/>
  <c r="D862" i="15" s="1"/>
  <c r="T865" i="1" a="1"/>
  <c r="T865" i="1" s="1"/>
  <c r="E862" i="15" s="1"/>
  <c r="U865" i="1" a="1"/>
  <c r="U865" i="1" s="1"/>
  <c r="AI865" i="1"/>
  <c r="BB865" i="1" s="1"/>
  <c r="AJ865" i="1"/>
  <c r="AK865" i="1"/>
  <c r="K865" i="10" s="1"/>
  <c r="AL865" i="1"/>
  <c r="AO865" i="1"/>
  <c r="AP865" i="1"/>
  <c r="M865" i="10" s="1"/>
  <c r="AQ865" i="1"/>
  <c r="BR865" i="1"/>
  <c r="BS865" i="1"/>
  <c r="BT865" i="1"/>
  <c r="A866" i="1"/>
  <c r="C866" i="1"/>
  <c r="G866" i="1"/>
  <c r="M866" i="1" a="1"/>
  <c r="M866" i="1" s="1"/>
  <c r="K863" i="15" s="1"/>
  <c r="N866" i="1" a="1"/>
  <c r="N866" i="1" s="1"/>
  <c r="L863" i="15" s="1"/>
  <c r="R866" i="1"/>
  <c r="S866" i="1" a="1"/>
  <c r="S866" i="1" s="1"/>
  <c r="D863" i="15" s="1"/>
  <c r="T866" i="1" a="1"/>
  <c r="T866" i="1" s="1"/>
  <c r="E863" i="15" s="1"/>
  <c r="U866" i="1" a="1"/>
  <c r="U866" i="1" s="1"/>
  <c r="AI866" i="1"/>
  <c r="BB866" i="1" s="1"/>
  <c r="AJ866" i="1"/>
  <c r="AK866" i="1"/>
  <c r="K866" i="10" s="1"/>
  <c r="AL866" i="1"/>
  <c r="AO866" i="1"/>
  <c r="AP866" i="1"/>
  <c r="M866" i="10" s="1"/>
  <c r="AQ866" i="1"/>
  <c r="BR866" i="1"/>
  <c r="BS866" i="1"/>
  <c r="BT866" i="1"/>
  <c r="A867" i="1"/>
  <c r="C867" i="1"/>
  <c r="G867" i="1"/>
  <c r="M867" i="1" a="1"/>
  <c r="M867" i="1" s="1"/>
  <c r="K864" i="15" s="1"/>
  <c r="N867" i="1" a="1"/>
  <c r="N867" i="1" s="1"/>
  <c r="L864" i="15" s="1"/>
  <c r="R867" i="1"/>
  <c r="S867" i="1" a="1"/>
  <c r="S867" i="1" s="1"/>
  <c r="D864" i="15" s="1"/>
  <c r="T867" i="1" a="1"/>
  <c r="T867" i="1" s="1"/>
  <c r="E864" i="15" s="1"/>
  <c r="U867" i="1" a="1"/>
  <c r="U867" i="1" s="1"/>
  <c r="AI867" i="1"/>
  <c r="BB867" i="1" s="1"/>
  <c r="AJ867" i="1"/>
  <c r="AK867" i="1"/>
  <c r="K867" i="10" s="1"/>
  <c r="AL867" i="1"/>
  <c r="AO867" i="1"/>
  <c r="AP867" i="1"/>
  <c r="M867" i="10" s="1"/>
  <c r="AQ867" i="1"/>
  <c r="BR867" i="1"/>
  <c r="BS867" i="1"/>
  <c r="BT867" i="1"/>
  <c r="A868" i="1"/>
  <c r="C868" i="1"/>
  <c r="G868" i="1"/>
  <c r="M868" i="1" a="1"/>
  <c r="M868" i="1" s="1"/>
  <c r="K865" i="15" s="1"/>
  <c r="N868" i="1" a="1"/>
  <c r="N868" i="1" s="1"/>
  <c r="L865" i="15" s="1"/>
  <c r="R868" i="1"/>
  <c r="S868" i="1" a="1"/>
  <c r="S868" i="1" s="1"/>
  <c r="D865" i="15" s="1"/>
  <c r="T868" i="1" a="1"/>
  <c r="T868" i="1" s="1"/>
  <c r="E865" i="15" s="1"/>
  <c r="U868" i="1" a="1"/>
  <c r="U868" i="1" s="1"/>
  <c r="AI868" i="1"/>
  <c r="BB868" i="1" s="1"/>
  <c r="AJ868" i="1"/>
  <c r="AK868" i="1"/>
  <c r="K868" i="10" s="1"/>
  <c r="AL868" i="1"/>
  <c r="AO868" i="1"/>
  <c r="AP868" i="1"/>
  <c r="M868" i="10" s="1"/>
  <c r="AQ868" i="1"/>
  <c r="BR868" i="1"/>
  <c r="BS868" i="1"/>
  <c r="BT868" i="1"/>
  <c r="A869" i="1"/>
  <c r="C869" i="1"/>
  <c r="G869" i="1"/>
  <c r="M869" i="1" a="1"/>
  <c r="M869" i="1" s="1"/>
  <c r="K866" i="15" s="1"/>
  <c r="N869" i="1" a="1"/>
  <c r="N869" i="1" s="1"/>
  <c r="L866" i="15" s="1"/>
  <c r="R869" i="1"/>
  <c r="S869" i="1" a="1"/>
  <c r="S869" i="1" s="1"/>
  <c r="D866" i="15" s="1"/>
  <c r="T869" i="1" a="1"/>
  <c r="T869" i="1" s="1"/>
  <c r="E866" i="15" s="1"/>
  <c r="U869" i="1" a="1"/>
  <c r="U869" i="1" s="1"/>
  <c r="AI869" i="1"/>
  <c r="BB869" i="1" s="1"/>
  <c r="AJ869" i="1"/>
  <c r="AK869" i="1"/>
  <c r="K869" i="10" s="1"/>
  <c r="AL869" i="1"/>
  <c r="AO869" i="1"/>
  <c r="AP869" i="1"/>
  <c r="M869" i="10" s="1"/>
  <c r="AQ869" i="1"/>
  <c r="BR869" i="1"/>
  <c r="BS869" i="1"/>
  <c r="BT869" i="1"/>
  <c r="A870" i="1"/>
  <c r="C870" i="1"/>
  <c r="G870" i="1"/>
  <c r="M870" i="1" a="1"/>
  <c r="M870" i="1" s="1"/>
  <c r="K867" i="15" s="1"/>
  <c r="N870" i="1" a="1"/>
  <c r="N870" i="1" s="1"/>
  <c r="L867" i="15" s="1"/>
  <c r="R870" i="1"/>
  <c r="S870" i="1" a="1"/>
  <c r="S870" i="1" s="1"/>
  <c r="D867" i="15" s="1"/>
  <c r="T870" i="1" a="1"/>
  <c r="T870" i="1" s="1"/>
  <c r="E867" i="15" s="1"/>
  <c r="U870" i="1" a="1"/>
  <c r="U870" i="1" s="1"/>
  <c r="AI870" i="1"/>
  <c r="BB870" i="1" s="1"/>
  <c r="AJ870" i="1"/>
  <c r="AK870" i="1"/>
  <c r="K870" i="10" s="1"/>
  <c r="AL870" i="1"/>
  <c r="AO870" i="1"/>
  <c r="AP870" i="1"/>
  <c r="M870" i="10" s="1"/>
  <c r="AQ870" i="1"/>
  <c r="BR870" i="1"/>
  <c r="BS870" i="1"/>
  <c r="BT870" i="1"/>
  <c r="A871" i="1"/>
  <c r="C871" i="1"/>
  <c r="G871" i="1"/>
  <c r="M871" i="1" a="1"/>
  <c r="M871" i="1" s="1"/>
  <c r="K868" i="15" s="1"/>
  <c r="N871" i="1" a="1"/>
  <c r="N871" i="1" s="1"/>
  <c r="L868" i="15" s="1"/>
  <c r="R871" i="1"/>
  <c r="S871" i="1" a="1"/>
  <c r="S871" i="1" s="1"/>
  <c r="D868" i="15" s="1"/>
  <c r="T871" i="1" a="1"/>
  <c r="T871" i="1" s="1"/>
  <c r="E868" i="15" s="1"/>
  <c r="U871" i="1" a="1"/>
  <c r="U871" i="1" s="1"/>
  <c r="AI871" i="1"/>
  <c r="BB871" i="1" s="1"/>
  <c r="AJ871" i="1"/>
  <c r="AK871" i="1"/>
  <c r="K871" i="10" s="1"/>
  <c r="AL871" i="1"/>
  <c r="AO871" i="1"/>
  <c r="AP871" i="1"/>
  <c r="M871" i="10" s="1"/>
  <c r="AQ871" i="1"/>
  <c r="BR871" i="1"/>
  <c r="BS871" i="1"/>
  <c r="BT871" i="1"/>
  <c r="A872" i="1"/>
  <c r="C872" i="1"/>
  <c r="G872" i="1"/>
  <c r="M872" i="1" a="1"/>
  <c r="M872" i="1" s="1"/>
  <c r="K869" i="15" s="1"/>
  <c r="N872" i="1" a="1"/>
  <c r="N872" i="1" s="1"/>
  <c r="L869" i="15" s="1"/>
  <c r="R872" i="1"/>
  <c r="S872" i="1" a="1"/>
  <c r="S872" i="1" s="1"/>
  <c r="D869" i="15" s="1"/>
  <c r="T872" i="1" a="1"/>
  <c r="T872" i="1" s="1"/>
  <c r="E869" i="15" s="1"/>
  <c r="U872" i="1" a="1"/>
  <c r="U872" i="1" s="1"/>
  <c r="AI872" i="1"/>
  <c r="BB872" i="1" s="1"/>
  <c r="AJ872" i="1"/>
  <c r="AK872" i="1"/>
  <c r="K872" i="10" s="1"/>
  <c r="AL872" i="1"/>
  <c r="AO872" i="1"/>
  <c r="AP872" i="1"/>
  <c r="M872" i="10" s="1"/>
  <c r="AQ872" i="1"/>
  <c r="BR872" i="1"/>
  <c r="BS872" i="1"/>
  <c r="BT872" i="1"/>
  <c r="A873" i="1"/>
  <c r="C873" i="1"/>
  <c r="G873" i="1"/>
  <c r="M873" i="1" a="1"/>
  <c r="M873" i="1" s="1"/>
  <c r="K870" i="15" s="1"/>
  <c r="N873" i="1" a="1"/>
  <c r="N873" i="1" s="1"/>
  <c r="L870" i="15" s="1"/>
  <c r="R873" i="1"/>
  <c r="S873" i="1" a="1"/>
  <c r="S873" i="1" s="1"/>
  <c r="D870" i="15" s="1"/>
  <c r="T873" i="1" a="1"/>
  <c r="T873" i="1" s="1"/>
  <c r="E870" i="15" s="1"/>
  <c r="U873" i="1" a="1"/>
  <c r="U873" i="1" s="1"/>
  <c r="AI873" i="1"/>
  <c r="BB873" i="1" s="1"/>
  <c r="AJ873" i="1"/>
  <c r="AK873" i="1"/>
  <c r="K873" i="10" s="1"/>
  <c r="AL873" i="1"/>
  <c r="AO873" i="1"/>
  <c r="AP873" i="1"/>
  <c r="M873" i="10" s="1"/>
  <c r="AQ873" i="1"/>
  <c r="BR873" i="1"/>
  <c r="BS873" i="1"/>
  <c r="BT873" i="1"/>
  <c r="A874" i="1"/>
  <c r="C874" i="1"/>
  <c r="G874" i="1"/>
  <c r="M874" i="1" a="1"/>
  <c r="M874" i="1" s="1"/>
  <c r="K871" i="15" s="1"/>
  <c r="N874" i="1" a="1"/>
  <c r="N874" i="1" s="1"/>
  <c r="L871" i="15" s="1"/>
  <c r="R874" i="1"/>
  <c r="S874" i="1" a="1"/>
  <c r="S874" i="1" s="1"/>
  <c r="D871" i="15" s="1"/>
  <c r="T874" i="1" a="1"/>
  <c r="T874" i="1" s="1"/>
  <c r="E871" i="15" s="1"/>
  <c r="U874" i="1" a="1"/>
  <c r="U874" i="1" s="1"/>
  <c r="AI874" i="1"/>
  <c r="BB874" i="1" s="1"/>
  <c r="AJ874" i="1"/>
  <c r="AK874" i="1"/>
  <c r="K874" i="10" s="1"/>
  <c r="AL874" i="1"/>
  <c r="AO874" i="1"/>
  <c r="AP874" i="1"/>
  <c r="M874" i="10" s="1"/>
  <c r="AQ874" i="1"/>
  <c r="BR874" i="1"/>
  <c r="BS874" i="1"/>
  <c r="BT874" i="1"/>
  <c r="A875" i="1"/>
  <c r="C875" i="1"/>
  <c r="G875" i="1"/>
  <c r="M875" i="1" a="1"/>
  <c r="M875" i="1" s="1"/>
  <c r="K872" i="15" s="1"/>
  <c r="N875" i="1" a="1"/>
  <c r="N875" i="1" s="1"/>
  <c r="L872" i="15" s="1"/>
  <c r="R875" i="1"/>
  <c r="S875" i="1" a="1"/>
  <c r="S875" i="1" s="1"/>
  <c r="D872" i="15" s="1"/>
  <c r="T875" i="1" a="1"/>
  <c r="T875" i="1" s="1"/>
  <c r="E872" i="15" s="1"/>
  <c r="U875" i="1" a="1"/>
  <c r="U875" i="1" s="1"/>
  <c r="AI875" i="1"/>
  <c r="BB875" i="1" s="1"/>
  <c r="AJ875" i="1"/>
  <c r="AK875" i="1"/>
  <c r="K875" i="10" s="1"/>
  <c r="AL875" i="1"/>
  <c r="AO875" i="1"/>
  <c r="AP875" i="1"/>
  <c r="M875" i="10" s="1"/>
  <c r="AQ875" i="1"/>
  <c r="BR875" i="1"/>
  <c r="BS875" i="1"/>
  <c r="BT875" i="1"/>
  <c r="A876" i="1"/>
  <c r="C876" i="1"/>
  <c r="G876" i="1"/>
  <c r="M876" i="1" a="1"/>
  <c r="M876" i="1" s="1"/>
  <c r="K873" i="15" s="1"/>
  <c r="N876" i="1" a="1"/>
  <c r="N876" i="1" s="1"/>
  <c r="L873" i="15" s="1"/>
  <c r="R876" i="1"/>
  <c r="S876" i="1" a="1"/>
  <c r="S876" i="1" s="1"/>
  <c r="D873" i="15" s="1"/>
  <c r="T876" i="1" a="1"/>
  <c r="T876" i="1" s="1"/>
  <c r="E873" i="15" s="1"/>
  <c r="U876" i="1" a="1"/>
  <c r="U876" i="1" s="1"/>
  <c r="AI876" i="1"/>
  <c r="BB876" i="1" s="1"/>
  <c r="AJ876" i="1"/>
  <c r="AK876" i="1"/>
  <c r="K876" i="10" s="1"/>
  <c r="AL876" i="1"/>
  <c r="AO876" i="1"/>
  <c r="AP876" i="1"/>
  <c r="M876" i="10" s="1"/>
  <c r="AQ876" i="1"/>
  <c r="BR876" i="1"/>
  <c r="BS876" i="1"/>
  <c r="BT876" i="1"/>
  <c r="A877" i="1"/>
  <c r="C877" i="1"/>
  <c r="G877" i="1"/>
  <c r="M877" i="1" a="1"/>
  <c r="M877" i="1" s="1"/>
  <c r="K874" i="15" s="1"/>
  <c r="N877" i="1" a="1"/>
  <c r="N877" i="1" s="1"/>
  <c r="L874" i="15" s="1"/>
  <c r="R877" i="1"/>
  <c r="S877" i="1" a="1"/>
  <c r="S877" i="1" s="1"/>
  <c r="D874" i="15" s="1"/>
  <c r="T877" i="1" a="1"/>
  <c r="T877" i="1" s="1"/>
  <c r="E874" i="15" s="1"/>
  <c r="U877" i="1" a="1"/>
  <c r="U877" i="1" s="1"/>
  <c r="AI877" i="1"/>
  <c r="BB877" i="1" s="1"/>
  <c r="AJ877" i="1"/>
  <c r="AK877" i="1"/>
  <c r="K877" i="10" s="1"/>
  <c r="AL877" i="1"/>
  <c r="AO877" i="1"/>
  <c r="AP877" i="1"/>
  <c r="M877" i="10" s="1"/>
  <c r="AQ877" i="1"/>
  <c r="BR877" i="1"/>
  <c r="BS877" i="1"/>
  <c r="BT877" i="1"/>
  <c r="A878" i="1"/>
  <c r="C878" i="1"/>
  <c r="G878" i="1"/>
  <c r="M878" i="1" a="1"/>
  <c r="M878" i="1" s="1"/>
  <c r="K875" i="15" s="1"/>
  <c r="N878" i="1" a="1"/>
  <c r="N878" i="1" s="1"/>
  <c r="L875" i="15" s="1"/>
  <c r="R878" i="1"/>
  <c r="S878" i="1" a="1"/>
  <c r="S878" i="1" s="1"/>
  <c r="D875" i="15" s="1"/>
  <c r="T878" i="1" a="1"/>
  <c r="T878" i="1" s="1"/>
  <c r="E875" i="15" s="1"/>
  <c r="U878" i="1" a="1"/>
  <c r="U878" i="1" s="1"/>
  <c r="AI878" i="1"/>
  <c r="BB878" i="1" s="1"/>
  <c r="AJ878" i="1"/>
  <c r="AK878" i="1"/>
  <c r="K878" i="10" s="1"/>
  <c r="AL878" i="1"/>
  <c r="AO878" i="1"/>
  <c r="AP878" i="1"/>
  <c r="M878" i="10" s="1"/>
  <c r="AQ878" i="1"/>
  <c r="BR878" i="1"/>
  <c r="BS878" i="1"/>
  <c r="BT878" i="1"/>
  <c r="A879" i="1"/>
  <c r="C879" i="1"/>
  <c r="G879" i="1"/>
  <c r="M879" i="1" a="1"/>
  <c r="M879" i="1" s="1"/>
  <c r="K876" i="15" s="1"/>
  <c r="N879" i="1" a="1"/>
  <c r="N879" i="1" s="1"/>
  <c r="L876" i="15" s="1"/>
  <c r="R879" i="1"/>
  <c r="S879" i="1" a="1"/>
  <c r="S879" i="1" s="1"/>
  <c r="D876" i="15" s="1"/>
  <c r="T879" i="1" a="1"/>
  <c r="T879" i="1" s="1"/>
  <c r="E876" i="15" s="1"/>
  <c r="U879" i="1" a="1"/>
  <c r="U879" i="1" s="1"/>
  <c r="AI879" i="1"/>
  <c r="BB879" i="1" s="1"/>
  <c r="AJ879" i="1"/>
  <c r="AK879" i="1"/>
  <c r="K879" i="10" s="1"/>
  <c r="AL879" i="1"/>
  <c r="AO879" i="1"/>
  <c r="AP879" i="1"/>
  <c r="M879" i="10" s="1"/>
  <c r="AQ879" i="1"/>
  <c r="BR879" i="1"/>
  <c r="BS879" i="1"/>
  <c r="BT879" i="1"/>
  <c r="A880" i="1"/>
  <c r="C880" i="1"/>
  <c r="G880" i="1"/>
  <c r="M880" i="1" a="1"/>
  <c r="M880" i="1" s="1"/>
  <c r="K877" i="15" s="1"/>
  <c r="N880" i="1" a="1"/>
  <c r="N880" i="1" s="1"/>
  <c r="L877" i="15" s="1"/>
  <c r="R880" i="1"/>
  <c r="S880" i="1" a="1"/>
  <c r="S880" i="1" s="1"/>
  <c r="D877" i="15" s="1"/>
  <c r="T880" i="1" a="1"/>
  <c r="T880" i="1" s="1"/>
  <c r="E877" i="15" s="1"/>
  <c r="U880" i="1" a="1"/>
  <c r="U880" i="1" s="1"/>
  <c r="AI880" i="1"/>
  <c r="BB880" i="1" s="1"/>
  <c r="AJ880" i="1"/>
  <c r="AK880" i="1"/>
  <c r="K880" i="10" s="1"/>
  <c r="AL880" i="1"/>
  <c r="AO880" i="1"/>
  <c r="AP880" i="1"/>
  <c r="M880" i="10" s="1"/>
  <c r="AQ880" i="1"/>
  <c r="BR880" i="1"/>
  <c r="BS880" i="1"/>
  <c r="BT880" i="1"/>
  <c r="A881" i="1"/>
  <c r="C881" i="1"/>
  <c r="G881" i="1"/>
  <c r="M881" i="1" a="1"/>
  <c r="M881" i="1" s="1"/>
  <c r="K878" i="15" s="1"/>
  <c r="N881" i="1" a="1"/>
  <c r="N881" i="1" s="1"/>
  <c r="L878" i="15" s="1"/>
  <c r="R881" i="1"/>
  <c r="S881" i="1" a="1"/>
  <c r="S881" i="1" s="1"/>
  <c r="D878" i="15" s="1"/>
  <c r="T881" i="1" a="1"/>
  <c r="T881" i="1" s="1"/>
  <c r="E878" i="15" s="1"/>
  <c r="U881" i="1" a="1"/>
  <c r="U881" i="1" s="1"/>
  <c r="AI881" i="1"/>
  <c r="BB881" i="1" s="1"/>
  <c r="AJ881" i="1"/>
  <c r="AK881" i="1"/>
  <c r="K881" i="10" s="1"/>
  <c r="AL881" i="1"/>
  <c r="AO881" i="1"/>
  <c r="AP881" i="1"/>
  <c r="M881" i="10" s="1"/>
  <c r="AQ881" i="1"/>
  <c r="BR881" i="1"/>
  <c r="BS881" i="1"/>
  <c r="BT881" i="1"/>
  <c r="A882" i="1"/>
  <c r="C882" i="1"/>
  <c r="G882" i="1"/>
  <c r="M882" i="1" a="1"/>
  <c r="M882" i="1" s="1"/>
  <c r="K879" i="15" s="1"/>
  <c r="N882" i="1" a="1"/>
  <c r="N882" i="1" s="1"/>
  <c r="L879" i="15" s="1"/>
  <c r="R882" i="1"/>
  <c r="S882" i="1" a="1"/>
  <c r="S882" i="1" s="1"/>
  <c r="D879" i="15" s="1"/>
  <c r="T882" i="1" a="1"/>
  <c r="T882" i="1" s="1"/>
  <c r="E879" i="15" s="1"/>
  <c r="U882" i="1" a="1"/>
  <c r="U882" i="1" s="1"/>
  <c r="AI882" i="1"/>
  <c r="BB882" i="1" s="1"/>
  <c r="AJ882" i="1"/>
  <c r="AK882" i="1"/>
  <c r="K882" i="10" s="1"/>
  <c r="AL882" i="1"/>
  <c r="AO882" i="1"/>
  <c r="AP882" i="1"/>
  <c r="M882" i="10" s="1"/>
  <c r="AQ882" i="1"/>
  <c r="BR882" i="1"/>
  <c r="BS882" i="1"/>
  <c r="BT882" i="1"/>
  <c r="A883" i="1"/>
  <c r="C883" i="1"/>
  <c r="G883" i="1"/>
  <c r="M883" i="1" a="1"/>
  <c r="M883" i="1" s="1"/>
  <c r="K880" i="15" s="1"/>
  <c r="N883" i="1" a="1"/>
  <c r="N883" i="1" s="1"/>
  <c r="L880" i="15" s="1"/>
  <c r="R883" i="1"/>
  <c r="S883" i="1" a="1"/>
  <c r="S883" i="1" s="1"/>
  <c r="D880" i="15" s="1"/>
  <c r="T883" i="1" a="1"/>
  <c r="T883" i="1" s="1"/>
  <c r="E880" i="15" s="1"/>
  <c r="U883" i="1" a="1"/>
  <c r="U883" i="1" s="1"/>
  <c r="AI883" i="1"/>
  <c r="BB883" i="1" s="1"/>
  <c r="AJ883" i="1"/>
  <c r="AK883" i="1"/>
  <c r="K883" i="10" s="1"/>
  <c r="AL883" i="1"/>
  <c r="AO883" i="1"/>
  <c r="AP883" i="1"/>
  <c r="M883" i="10" s="1"/>
  <c r="AQ883" i="1"/>
  <c r="BR883" i="1"/>
  <c r="BS883" i="1"/>
  <c r="BT883" i="1"/>
  <c r="A884" i="1"/>
  <c r="C884" i="1"/>
  <c r="G884" i="1"/>
  <c r="M884" i="1" a="1"/>
  <c r="M884" i="1" s="1"/>
  <c r="K881" i="15" s="1"/>
  <c r="N884" i="1" a="1"/>
  <c r="N884" i="1" s="1"/>
  <c r="L881" i="15" s="1"/>
  <c r="R884" i="1"/>
  <c r="S884" i="1" a="1"/>
  <c r="S884" i="1" s="1"/>
  <c r="D881" i="15" s="1"/>
  <c r="T884" i="1" a="1"/>
  <c r="T884" i="1" s="1"/>
  <c r="E881" i="15" s="1"/>
  <c r="U884" i="1" a="1"/>
  <c r="U884" i="1" s="1"/>
  <c r="AI884" i="1"/>
  <c r="BB884" i="1" s="1"/>
  <c r="AJ884" i="1"/>
  <c r="AK884" i="1"/>
  <c r="K884" i="10" s="1"/>
  <c r="AL884" i="1"/>
  <c r="AO884" i="1"/>
  <c r="AP884" i="1"/>
  <c r="M884" i="10" s="1"/>
  <c r="AQ884" i="1"/>
  <c r="BR884" i="1"/>
  <c r="BS884" i="1"/>
  <c r="BT884" i="1"/>
  <c r="A885" i="1"/>
  <c r="C885" i="1"/>
  <c r="G885" i="1"/>
  <c r="M885" i="1" a="1"/>
  <c r="M885" i="1" s="1"/>
  <c r="K882" i="15" s="1"/>
  <c r="N885" i="1" a="1"/>
  <c r="N885" i="1" s="1"/>
  <c r="L882" i="15" s="1"/>
  <c r="R885" i="1"/>
  <c r="S885" i="1" a="1"/>
  <c r="S885" i="1" s="1"/>
  <c r="D882" i="15" s="1"/>
  <c r="T885" i="1" a="1"/>
  <c r="T885" i="1" s="1"/>
  <c r="E882" i="15" s="1"/>
  <c r="U885" i="1" a="1"/>
  <c r="U885" i="1" s="1"/>
  <c r="AI885" i="1"/>
  <c r="BB885" i="1" s="1"/>
  <c r="AJ885" i="1"/>
  <c r="AK885" i="1"/>
  <c r="K885" i="10" s="1"/>
  <c r="AL885" i="1"/>
  <c r="AO885" i="1"/>
  <c r="AP885" i="1"/>
  <c r="M885" i="10" s="1"/>
  <c r="AQ885" i="1"/>
  <c r="BR885" i="1"/>
  <c r="BS885" i="1"/>
  <c r="BT885" i="1"/>
  <c r="A886" i="1"/>
  <c r="C886" i="1"/>
  <c r="G886" i="1"/>
  <c r="M886" i="1" a="1"/>
  <c r="M886" i="1" s="1"/>
  <c r="K883" i="15" s="1"/>
  <c r="N886" i="1" a="1"/>
  <c r="N886" i="1" s="1"/>
  <c r="L883" i="15" s="1"/>
  <c r="R886" i="1"/>
  <c r="S886" i="1" a="1"/>
  <c r="S886" i="1" s="1"/>
  <c r="D883" i="15" s="1"/>
  <c r="T886" i="1" a="1"/>
  <c r="T886" i="1" s="1"/>
  <c r="E883" i="15" s="1"/>
  <c r="U886" i="1" a="1"/>
  <c r="U886" i="1" s="1"/>
  <c r="AI886" i="1"/>
  <c r="BB886" i="1" s="1"/>
  <c r="AJ886" i="1"/>
  <c r="AK886" i="1"/>
  <c r="K886" i="10" s="1"/>
  <c r="AL886" i="1"/>
  <c r="AO886" i="1"/>
  <c r="AP886" i="1"/>
  <c r="M886" i="10" s="1"/>
  <c r="AQ886" i="1"/>
  <c r="BR886" i="1"/>
  <c r="BS886" i="1"/>
  <c r="BT886" i="1"/>
  <c r="A887" i="1"/>
  <c r="C887" i="1"/>
  <c r="G887" i="1"/>
  <c r="M887" i="1" a="1"/>
  <c r="M887" i="1" s="1"/>
  <c r="K884" i="15" s="1"/>
  <c r="N887" i="1" a="1"/>
  <c r="N887" i="1" s="1"/>
  <c r="L884" i="15" s="1"/>
  <c r="R887" i="1"/>
  <c r="S887" i="1" a="1"/>
  <c r="S887" i="1" s="1"/>
  <c r="D884" i="15" s="1"/>
  <c r="T887" i="1" a="1"/>
  <c r="T887" i="1" s="1"/>
  <c r="E884" i="15" s="1"/>
  <c r="U887" i="1" a="1"/>
  <c r="U887" i="1" s="1"/>
  <c r="AI887" i="1"/>
  <c r="BB887" i="1" s="1"/>
  <c r="AJ887" i="1"/>
  <c r="AK887" i="1"/>
  <c r="K887" i="10" s="1"/>
  <c r="AL887" i="1"/>
  <c r="AO887" i="1"/>
  <c r="AP887" i="1"/>
  <c r="M887" i="10" s="1"/>
  <c r="AQ887" i="1"/>
  <c r="BR887" i="1"/>
  <c r="BS887" i="1"/>
  <c r="BT887" i="1"/>
  <c r="A888" i="1"/>
  <c r="C888" i="1"/>
  <c r="G888" i="1"/>
  <c r="M888" i="1" a="1"/>
  <c r="M888" i="1" s="1"/>
  <c r="K885" i="15" s="1"/>
  <c r="N888" i="1" a="1"/>
  <c r="N888" i="1" s="1"/>
  <c r="L885" i="15" s="1"/>
  <c r="R888" i="1"/>
  <c r="S888" i="1" a="1"/>
  <c r="S888" i="1" s="1"/>
  <c r="D885" i="15" s="1"/>
  <c r="T888" i="1" a="1"/>
  <c r="T888" i="1" s="1"/>
  <c r="E885" i="15" s="1"/>
  <c r="U888" i="1" a="1"/>
  <c r="U888" i="1" s="1"/>
  <c r="AI888" i="1"/>
  <c r="BB888" i="1" s="1"/>
  <c r="AJ888" i="1"/>
  <c r="AK888" i="1"/>
  <c r="K888" i="10" s="1"/>
  <c r="AL888" i="1"/>
  <c r="AO888" i="1"/>
  <c r="AP888" i="1"/>
  <c r="M888" i="10" s="1"/>
  <c r="AQ888" i="1"/>
  <c r="BR888" i="1"/>
  <c r="BS888" i="1"/>
  <c r="BT888" i="1"/>
  <c r="A889" i="1"/>
  <c r="C889" i="1"/>
  <c r="G889" i="1"/>
  <c r="M889" i="1" a="1"/>
  <c r="M889" i="1" s="1"/>
  <c r="K886" i="15" s="1"/>
  <c r="N889" i="1" a="1"/>
  <c r="N889" i="1" s="1"/>
  <c r="L886" i="15" s="1"/>
  <c r="R889" i="1"/>
  <c r="S889" i="1" a="1"/>
  <c r="S889" i="1" s="1"/>
  <c r="D886" i="15" s="1"/>
  <c r="T889" i="1" a="1"/>
  <c r="T889" i="1" s="1"/>
  <c r="E886" i="15" s="1"/>
  <c r="U889" i="1" a="1"/>
  <c r="U889" i="1" s="1"/>
  <c r="AI889" i="1"/>
  <c r="BB889" i="1" s="1"/>
  <c r="AJ889" i="1"/>
  <c r="AK889" i="1"/>
  <c r="K889" i="10" s="1"/>
  <c r="AL889" i="1"/>
  <c r="AO889" i="1"/>
  <c r="AP889" i="1"/>
  <c r="M889" i="10" s="1"/>
  <c r="AQ889" i="1"/>
  <c r="BR889" i="1"/>
  <c r="BS889" i="1"/>
  <c r="BT889" i="1"/>
  <c r="A890" i="1"/>
  <c r="C890" i="1"/>
  <c r="G890" i="1"/>
  <c r="M890" i="1" a="1"/>
  <c r="M890" i="1" s="1"/>
  <c r="K887" i="15" s="1"/>
  <c r="N890" i="1" a="1"/>
  <c r="N890" i="1" s="1"/>
  <c r="L887" i="15" s="1"/>
  <c r="R890" i="1"/>
  <c r="S890" i="1" a="1"/>
  <c r="S890" i="1" s="1"/>
  <c r="D887" i="15" s="1"/>
  <c r="T890" i="1" a="1"/>
  <c r="T890" i="1" s="1"/>
  <c r="E887" i="15" s="1"/>
  <c r="U890" i="1" a="1"/>
  <c r="U890" i="1" s="1"/>
  <c r="AI890" i="1"/>
  <c r="BB890" i="1" s="1"/>
  <c r="AJ890" i="1"/>
  <c r="AK890" i="1"/>
  <c r="K890" i="10" s="1"/>
  <c r="AL890" i="1"/>
  <c r="AO890" i="1"/>
  <c r="AP890" i="1"/>
  <c r="M890" i="10" s="1"/>
  <c r="AQ890" i="1"/>
  <c r="BR890" i="1"/>
  <c r="BS890" i="1"/>
  <c r="BT890" i="1"/>
  <c r="A891" i="1"/>
  <c r="C891" i="1"/>
  <c r="G891" i="1"/>
  <c r="M891" i="1" a="1"/>
  <c r="M891" i="1" s="1"/>
  <c r="K888" i="15" s="1"/>
  <c r="N891" i="1" a="1"/>
  <c r="N891" i="1" s="1"/>
  <c r="L888" i="15" s="1"/>
  <c r="R891" i="1"/>
  <c r="S891" i="1" a="1"/>
  <c r="S891" i="1" s="1"/>
  <c r="D888" i="15" s="1"/>
  <c r="T891" i="1" a="1"/>
  <c r="T891" i="1" s="1"/>
  <c r="E888" i="15" s="1"/>
  <c r="U891" i="1" a="1"/>
  <c r="U891" i="1" s="1"/>
  <c r="AI891" i="1"/>
  <c r="BB891" i="1" s="1"/>
  <c r="AJ891" i="1"/>
  <c r="AK891" i="1"/>
  <c r="K891" i="10" s="1"/>
  <c r="AL891" i="1"/>
  <c r="AO891" i="1"/>
  <c r="AP891" i="1"/>
  <c r="M891" i="10" s="1"/>
  <c r="AQ891" i="1"/>
  <c r="BR891" i="1"/>
  <c r="BS891" i="1"/>
  <c r="BT891" i="1"/>
  <c r="A892" i="1"/>
  <c r="C892" i="1"/>
  <c r="G892" i="1"/>
  <c r="M892" i="1" a="1"/>
  <c r="M892" i="1" s="1"/>
  <c r="K889" i="15" s="1"/>
  <c r="N892" i="1" a="1"/>
  <c r="N892" i="1" s="1"/>
  <c r="L889" i="15" s="1"/>
  <c r="R892" i="1"/>
  <c r="S892" i="1" a="1"/>
  <c r="S892" i="1" s="1"/>
  <c r="D889" i="15" s="1"/>
  <c r="T892" i="1" a="1"/>
  <c r="T892" i="1" s="1"/>
  <c r="E889" i="15" s="1"/>
  <c r="U892" i="1" a="1"/>
  <c r="U892" i="1" s="1"/>
  <c r="AI892" i="1"/>
  <c r="BB892" i="1" s="1"/>
  <c r="AJ892" i="1"/>
  <c r="AK892" i="1"/>
  <c r="K892" i="10" s="1"/>
  <c r="AL892" i="1"/>
  <c r="AO892" i="1"/>
  <c r="AP892" i="1"/>
  <c r="M892" i="10" s="1"/>
  <c r="AQ892" i="1"/>
  <c r="BR892" i="1"/>
  <c r="BS892" i="1"/>
  <c r="BT892" i="1"/>
  <c r="A893" i="1"/>
  <c r="C893" i="1"/>
  <c r="G893" i="1"/>
  <c r="M893" i="1" a="1"/>
  <c r="M893" i="1" s="1"/>
  <c r="K890" i="15" s="1"/>
  <c r="N893" i="1" a="1"/>
  <c r="N893" i="1" s="1"/>
  <c r="L890" i="15" s="1"/>
  <c r="R893" i="1"/>
  <c r="S893" i="1" a="1"/>
  <c r="S893" i="1" s="1"/>
  <c r="D890" i="15" s="1"/>
  <c r="T893" i="1" a="1"/>
  <c r="T893" i="1" s="1"/>
  <c r="E890" i="15" s="1"/>
  <c r="U893" i="1" a="1"/>
  <c r="U893" i="1" s="1"/>
  <c r="AI893" i="1"/>
  <c r="BB893" i="1" s="1"/>
  <c r="AJ893" i="1"/>
  <c r="AK893" i="1"/>
  <c r="K893" i="10" s="1"/>
  <c r="AL893" i="1"/>
  <c r="AO893" i="1"/>
  <c r="AP893" i="1"/>
  <c r="M893" i="10" s="1"/>
  <c r="AQ893" i="1"/>
  <c r="BR893" i="1"/>
  <c r="BS893" i="1"/>
  <c r="BT893" i="1"/>
  <c r="A894" i="1"/>
  <c r="C894" i="1"/>
  <c r="G894" i="1"/>
  <c r="M894" i="1" a="1"/>
  <c r="M894" i="1" s="1"/>
  <c r="K891" i="15" s="1"/>
  <c r="N894" i="1" a="1"/>
  <c r="N894" i="1" s="1"/>
  <c r="L891" i="15" s="1"/>
  <c r="R894" i="1"/>
  <c r="S894" i="1" a="1"/>
  <c r="S894" i="1" s="1"/>
  <c r="D891" i="15" s="1"/>
  <c r="T894" i="1" a="1"/>
  <c r="T894" i="1" s="1"/>
  <c r="E891" i="15" s="1"/>
  <c r="U894" i="1" a="1"/>
  <c r="U894" i="1" s="1"/>
  <c r="AI894" i="1"/>
  <c r="BB894" i="1" s="1"/>
  <c r="AJ894" i="1"/>
  <c r="AK894" i="1"/>
  <c r="K894" i="10" s="1"/>
  <c r="AL894" i="1"/>
  <c r="AO894" i="1"/>
  <c r="AP894" i="1"/>
  <c r="M894" i="10" s="1"/>
  <c r="AQ894" i="1"/>
  <c r="BR894" i="1"/>
  <c r="BS894" i="1"/>
  <c r="BT894" i="1"/>
  <c r="A895" i="1"/>
  <c r="C895" i="1"/>
  <c r="G895" i="1"/>
  <c r="M895" i="1" a="1"/>
  <c r="M895" i="1" s="1"/>
  <c r="K892" i="15" s="1"/>
  <c r="N895" i="1" a="1"/>
  <c r="N895" i="1" s="1"/>
  <c r="L892" i="15" s="1"/>
  <c r="R895" i="1"/>
  <c r="S895" i="1" a="1"/>
  <c r="S895" i="1" s="1"/>
  <c r="D892" i="15" s="1"/>
  <c r="T895" i="1" a="1"/>
  <c r="T895" i="1" s="1"/>
  <c r="E892" i="15" s="1"/>
  <c r="U895" i="1" a="1"/>
  <c r="U895" i="1" s="1"/>
  <c r="AI895" i="1"/>
  <c r="BB895" i="1" s="1"/>
  <c r="AJ895" i="1"/>
  <c r="AK895" i="1"/>
  <c r="K895" i="10" s="1"/>
  <c r="AL895" i="1"/>
  <c r="AO895" i="1"/>
  <c r="AP895" i="1"/>
  <c r="M895" i="10" s="1"/>
  <c r="AQ895" i="1"/>
  <c r="BR895" i="1"/>
  <c r="BS895" i="1"/>
  <c r="BT895" i="1"/>
  <c r="A896" i="1"/>
  <c r="C896" i="1"/>
  <c r="G896" i="1"/>
  <c r="M896" i="1" a="1"/>
  <c r="M896" i="1" s="1"/>
  <c r="K893" i="15" s="1"/>
  <c r="N896" i="1" a="1"/>
  <c r="N896" i="1" s="1"/>
  <c r="L893" i="15" s="1"/>
  <c r="R896" i="1"/>
  <c r="S896" i="1" a="1"/>
  <c r="S896" i="1" s="1"/>
  <c r="D893" i="15" s="1"/>
  <c r="T896" i="1" a="1"/>
  <c r="T896" i="1" s="1"/>
  <c r="E893" i="15" s="1"/>
  <c r="U896" i="1" a="1"/>
  <c r="U896" i="1" s="1"/>
  <c r="AI896" i="1"/>
  <c r="BB896" i="1" s="1"/>
  <c r="AJ896" i="1"/>
  <c r="AK896" i="1"/>
  <c r="K896" i="10" s="1"/>
  <c r="AL896" i="1"/>
  <c r="AO896" i="1"/>
  <c r="AP896" i="1"/>
  <c r="M896" i="10" s="1"/>
  <c r="AQ896" i="1"/>
  <c r="BR896" i="1"/>
  <c r="BS896" i="1"/>
  <c r="BT896" i="1"/>
  <c r="A897" i="1"/>
  <c r="C897" i="1"/>
  <c r="G897" i="1"/>
  <c r="M897" i="1" a="1"/>
  <c r="M897" i="1" s="1"/>
  <c r="K894" i="15" s="1"/>
  <c r="N897" i="1" a="1"/>
  <c r="N897" i="1" s="1"/>
  <c r="L894" i="15" s="1"/>
  <c r="R897" i="1"/>
  <c r="S897" i="1" a="1"/>
  <c r="S897" i="1" s="1"/>
  <c r="D894" i="15" s="1"/>
  <c r="T897" i="1" a="1"/>
  <c r="T897" i="1" s="1"/>
  <c r="E894" i="15" s="1"/>
  <c r="U897" i="1" a="1"/>
  <c r="U897" i="1" s="1"/>
  <c r="AI897" i="1"/>
  <c r="BB897" i="1" s="1"/>
  <c r="AJ897" i="1"/>
  <c r="AK897" i="1"/>
  <c r="K897" i="10" s="1"/>
  <c r="AL897" i="1"/>
  <c r="AO897" i="1"/>
  <c r="AP897" i="1"/>
  <c r="M897" i="10" s="1"/>
  <c r="AQ897" i="1"/>
  <c r="BR897" i="1"/>
  <c r="BS897" i="1"/>
  <c r="BT897" i="1"/>
  <c r="A898" i="1"/>
  <c r="C898" i="1"/>
  <c r="G898" i="1"/>
  <c r="M898" i="1" a="1"/>
  <c r="M898" i="1" s="1"/>
  <c r="K895" i="15" s="1"/>
  <c r="N898" i="1" a="1"/>
  <c r="N898" i="1" s="1"/>
  <c r="L895" i="15" s="1"/>
  <c r="R898" i="1"/>
  <c r="S898" i="1" a="1"/>
  <c r="S898" i="1" s="1"/>
  <c r="D895" i="15" s="1"/>
  <c r="T898" i="1" a="1"/>
  <c r="T898" i="1" s="1"/>
  <c r="E895" i="15" s="1"/>
  <c r="U898" i="1" a="1"/>
  <c r="U898" i="1" s="1"/>
  <c r="AI898" i="1"/>
  <c r="BB898" i="1" s="1"/>
  <c r="AJ898" i="1"/>
  <c r="AK898" i="1"/>
  <c r="K898" i="10" s="1"/>
  <c r="AL898" i="1"/>
  <c r="AO898" i="1"/>
  <c r="AP898" i="1"/>
  <c r="M898" i="10" s="1"/>
  <c r="AQ898" i="1"/>
  <c r="BR898" i="1"/>
  <c r="BS898" i="1"/>
  <c r="BT898" i="1"/>
  <c r="A899" i="1"/>
  <c r="C899" i="1"/>
  <c r="G899" i="1"/>
  <c r="M899" i="1" a="1"/>
  <c r="M899" i="1" s="1"/>
  <c r="K896" i="15" s="1"/>
  <c r="N899" i="1" a="1"/>
  <c r="N899" i="1" s="1"/>
  <c r="L896" i="15" s="1"/>
  <c r="R899" i="1"/>
  <c r="S899" i="1" a="1"/>
  <c r="S899" i="1" s="1"/>
  <c r="D896" i="15" s="1"/>
  <c r="T899" i="1" a="1"/>
  <c r="T899" i="1" s="1"/>
  <c r="E896" i="15" s="1"/>
  <c r="U899" i="1" a="1"/>
  <c r="U899" i="1" s="1"/>
  <c r="AI899" i="1"/>
  <c r="BB899" i="1" s="1"/>
  <c r="AJ899" i="1"/>
  <c r="AK899" i="1"/>
  <c r="K899" i="10" s="1"/>
  <c r="AL899" i="1"/>
  <c r="AO899" i="1"/>
  <c r="AP899" i="1"/>
  <c r="M899" i="10" s="1"/>
  <c r="AQ899" i="1"/>
  <c r="BR899" i="1"/>
  <c r="BS899" i="1"/>
  <c r="BT899" i="1"/>
  <c r="A900" i="1"/>
  <c r="C900" i="1"/>
  <c r="G900" i="1"/>
  <c r="M900" i="1" a="1"/>
  <c r="M900" i="1" s="1"/>
  <c r="K897" i="15" s="1"/>
  <c r="N900" i="1" a="1"/>
  <c r="N900" i="1" s="1"/>
  <c r="L897" i="15" s="1"/>
  <c r="R900" i="1"/>
  <c r="S900" i="1" a="1"/>
  <c r="S900" i="1" s="1"/>
  <c r="D897" i="15" s="1"/>
  <c r="T900" i="1" a="1"/>
  <c r="T900" i="1" s="1"/>
  <c r="E897" i="15" s="1"/>
  <c r="U900" i="1" a="1"/>
  <c r="U900" i="1" s="1"/>
  <c r="AI900" i="1"/>
  <c r="BB900" i="1" s="1"/>
  <c r="AJ900" i="1"/>
  <c r="AK900" i="1"/>
  <c r="K900" i="10" s="1"/>
  <c r="AL900" i="1"/>
  <c r="AO900" i="1"/>
  <c r="AP900" i="1"/>
  <c r="M900" i="10" s="1"/>
  <c r="AQ900" i="1"/>
  <c r="BR900" i="1"/>
  <c r="BS900" i="1"/>
  <c r="BT900" i="1"/>
  <c r="A901" i="1"/>
  <c r="C901" i="1"/>
  <c r="G901" i="1"/>
  <c r="M901" i="1" a="1"/>
  <c r="M901" i="1" s="1"/>
  <c r="K898" i="15" s="1"/>
  <c r="N901" i="1" a="1"/>
  <c r="N901" i="1" s="1"/>
  <c r="L898" i="15" s="1"/>
  <c r="R901" i="1"/>
  <c r="S901" i="1" a="1"/>
  <c r="S901" i="1" s="1"/>
  <c r="D898" i="15" s="1"/>
  <c r="T901" i="1" a="1"/>
  <c r="T901" i="1" s="1"/>
  <c r="E898" i="15" s="1"/>
  <c r="U901" i="1" a="1"/>
  <c r="U901" i="1" s="1"/>
  <c r="AI901" i="1"/>
  <c r="BB901" i="1" s="1"/>
  <c r="AJ901" i="1"/>
  <c r="AK901" i="1"/>
  <c r="K901" i="10" s="1"/>
  <c r="AL901" i="1"/>
  <c r="AO901" i="1"/>
  <c r="AP901" i="1"/>
  <c r="M901" i="10" s="1"/>
  <c r="AQ901" i="1"/>
  <c r="BR901" i="1"/>
  <c r="BS901" i="1"/>
  <c r="BT901" i="1"/>
  <c r="A902" i="1"/>
  <c r="C902" i="1"/>
  <c r="G902" i="1"/>
  <c r="M902" i="1" a="1"/>
  <c r="M902" i="1" s="1"/>
  <c r="K899" i="15" s="1"/>
  <c r="N902" i="1" a="1"/>
  <c r="N902" i="1" s="1"/>
  <c r="L899" i="15" s="1"/>
  <c r="R902" i="1"/>
  <c r="S902" i="1" a="1"/>
  <c r="S902" i="1" s="1"/>
  <c r="D899" i="15" s="1"/>
  <c r="T902" i="1" a="1"/>
  <c r="T902" i="1" s="1"/>
  <c r="E899" i="15" s="1"/>
  <c r="U902" i="1" a="1"/>
  <c r="U902" i="1" s="1"/>
  <c r="AI902" i="1"/>
  <c r="BB902" i="1" s="1"/>
  <c r="AJ902" i="1"/>
  <c r="AK902" i="1"/>
  <c r="K902" i="10" s="1"/>
  <c r="AL902" i="1"/>
  <c r="AO902" i="1"/>
  <c r="AP902" i="1"/>
  <c r="M902" i="10" s="1"/>
  <c r="AQ902" i="1"/>
  <c r="BR902" i="1"/>
  <c r="BS902" i="1"/>
  <c r="BT902" i="1"/>
  <c r="A903" i="1"/>
  <c r="C903" i="1"/>
  <c r="G903" i="1"/>
  <c r="M903" i="1" a="1"/>
  <c r="M903" i="1" s="1"/>
  <c r="K900" i="15" s="1"/>
  <c r="N903" i="1" a="1"/>
  <c r="N903" i="1" s="1"/>
  <c r="L900" i="15" s="1"/>
  <c r="R903" i="1"/>
  <c r="S903" i="1" a="1"/>
  <c r="S903" i="1" s="1"/>
  <c r="D900" i="15" s="1"/>
  <c r="T903" i="1" a="1"/>
  <c r="T903" i="1" s="1"/>
  <c r="E900" i="15" s="1"/>
  <c r="U903" i="1" a="1"/>
  <c r="U903" i="1" s="1"/>
  <c r="AI903" i="1"/>
  <c r="BB903" i="1" s="1"/>
  <c r="AJ903" i="1"/>
  <c r="AK903" i="1"/>
  <c r="K903" i="10" s="1"/>
  <c r="AL903" i="1"/>
  <c r="AO903" i="1"/>
  <c r="AP903" i="1"/>
  <c r="M903" i="10" s="1"/>
  <c r="AQ903" i="1"/>
  <c r="BR903" i="1"/>
  <c r="BS903" i="1"/>
  <c r="BT903" i="1"/>
  <c r="A904" i="1"/>
  <c r="C904" i="1"/>
  <c r="G904" i="1"/>
  <c r="M904" i="1" a="1"/>
  <c r="M904" i="1" s="1"/>
  <c r="K901" i="15" s="1"/>
  <c r="N904" i="1" a="1"/>
  <c r="N904" i="1" s="1"/>
  <c r="L901" i="15" s="1"/>
  <c r="R904" i="1"/>
  <c r="S904" i="1" a="1"/>
  <c r="S904" i="1" s="1"/>
  <c r="D901" i="15" s="1"/>
  <c r="T904" i="1" a="1"/>
  <c r="T904" i="1" s="1"/>
  <c r="E901" i="15" s="1"/>
  <c r="U904" i="1" a="1"/>
  <c r="U904" i="1" s="1"/>
  <c r="AI904" i="1"/>
  <c r="BB904" i="1" s="1"/>
  <c r="AJ904" i="1"/>
  <c r="AK904" i="1"/>
  <c r="K904" i="10" s="1"/>
  <c r="AL904" i="1"/>
  <c r="AO904" i="1"/>
  <c r="AP904" i="1"/>
  <c r="M904" i="10" s="1"/>
  <c r="AQ904" i="1"/>
  <c r="BR904" i="1"/>
  <c r="BS904" i="1"/>
  <c r="BT904" i="1"/>
  <c r="A905" i="1"/>
  <c r="C905" i="1"/>
  <c r="G905" i="1"/>
  <c r="M905" i="1" a="1"/>
  <c r="M905" i="1" s="1"/>
  <c r="K902" i="15" s="1"/>
  <c r="N905" i="1" a="1"/>
  <c r="N905" i="1" s="1"/>
  <c r="L902" i="15" s="1"/>
  <c r="R905" i="1"/>
  <c r="S905" i="1" a="1"/>
  <c r="S905" i="1" s="1"/>
  <c r="D902" i="15" s="1"/>
  <c r="T905" i="1" a="1"/>
  <c r="T905" i="1" s="1"/>
  <c r="E902" i="15" s="1"/>
  <c r="U905" i="1" a="1"/>
  <c r="U905" i="1" s="1"/>
  <c r="AI905" i="1"/>
  <c r="BB905" i="1" s="1"/>
  <c r="AJ905" i="1"/>
  <c r="AK905" i="1"/>
  <c r="K905" i="10" s="1"/>
  <c r="AL905" i="1"/>
  <c r="AO905" i="1"/>
  <c r="AP905" i="1"/>
  <c r="M905" i="10" s="1"/>
  <c r="AQ905" i="1"/>
  <c r="BR905" i="1"/>
  <c r="BS905" i="1"/>
  <c r="BT905" i="1"/>
  <c r="A906" i="1"/>
  <c r="C906" i="1"/>
  <c r="G906" i="1"/>
  <c r="M906" i="1" a="1"/>
  <c r="M906" i="1" s="1"/>
  <c r="K903" i="15" s="1"/>
  <c r="N906" i="1" a="1"/>
  <c r="N906" i="1" s="1"/>
  <c r="L903" i="15" s="1"/>
  <c r="R906" i="1"/>
  <c r="S906" i="1" a="1"/>
  <c r="S906" i="1" s="1"/>
  <c r="D903" i="15" s="1"/>
  <c r="T906" i="1" a="1"/>
  <c r="T906" i="1" s="1"/>
  <c r="E903" i="15" s="1"/>
  <c r="U906" i="1" a="1"/>
  <c r="U906" i="1" s="1"/>
  <c r="AI906" i="1"/>
  <c r="BB906" i="1" s="1"/>
  <c r="AJ906" i="1"/>
  <c r="AK906" i="1"/>
  <c r="K906" i="10" s="1"/>
  <c r="AL906" i="1"/>
  <c r="AO906" i="1"/>
  <c r="AP906" i="1"/>
  <c r="M906" i="10" s="1"/>
  <c r="AQ906" i="1"/>
  <c r="BR906" i="1"/>
  <c r="BS906" i="1"/>
  <c r="BT906" i="1"/>
  <c r="A907" i="1"/>
  <c r="C907" i="1"/>
  <c r="G907" i="1"/>
  <c r="M907" i="1" a="1"/>
  <c r="M907" i="1" s="1"/>
  <c r="K904" i="15" s="1"/>
  <c r="N907" i="1" a="1"/>
  <c r="N907" i="1" s="1"/>
  <c r="L904" i="15" s="1"/>
  <c r="R907" i="1"/>
  <c r="S907" i="1" a="1"/>
  <c r="S907" i="1" s="1"/>
  <c r="D904" i="15" s="1"/>
  <c r="T907" i="1" a="1"/>
  <c r="T907" i="1" s="1"/>
  <c r="E904" i="15" s="1"/>
  <c r="U907" i="1" a="1"/>
  <c r="U907" i="1" s="1"/>
  <c r="AI907" i="1"/>
  <c r="BB907" i="1" s="1"/>
  <c r="AJ907" i="1"/>
  <c r="AK907" i="1"/>
  <c r="K907" i="10" s="1"/>
  <c r="AL907" i="1"/>
  <c r="AO907" i="1"/>
  <c r="AP907" i="1"/>
  <c r="M907" i="10" s="1"/>
  <c r="AQ907" i="1"/>
  <c r="BR907" i="1"/>
  <c r="BS907" i="1"/>
  <c r="BT907" i="1"/>
  <c r="A908" i="1"/>
  <c r="C908" i="1"/>
  <c r="G908" i="1"/>
  <c r="M908" i="1" a="1"/>
  <c r="M908" i="1" s="1"/>
  <c r="K905" i="15" s="1"/>
  <c r="N908" i="1" a="1"/>
  <c r="N908" i="1" s="1"/>
  <c r="L905" i="15" s="1"/>
  <c r="R908" i="1"/>
  <c r="S908" i="1" a="1"/>
  <c r="S908" i="1" s="1"/>
  <c r="D905" i="15" s="1"/>
  <c r="T908" i="1" a="1"/>
  <c r="T908" i="1" s="1"/>
  <c r="E905" i="15" s="1"/>
  <c r="U908" i="1" a="1"/>
  <c r="U908" i="1" s="1"/>
  <c r="AI908" i="1"/>
  <c r="BB908" i="1" s="1"/>
  <c r="AJ908" i="1"/>
  <c r="AK908" i="1"/>
  <c r="K908" i="10" s="1"/>
  <c r="AL908" i="1"/>
  <c r="AO908" i="1"/>
  <c r="AP908" i="1"/>
  <c r="M908" i="10" s="1"/>
  <c r="AQ908" i="1"/>
  <c r="BR908" i="1"/>
  <c r="BS908" i="1"/>
  <c r="BT908" i="1"/>
  <c r="A909" i="1"/>
  <c r="C909" i="1"/>
  <c r="G909" i="1"/>
  <c r="M909" i="1" a="1"/>
  <c r="M909" i="1" s="1"/>
  <c r="K906" i="15" s="1"/>
  <c r="N909" i="1" a="1"/>
  <c r="N909" i="1" s="1"/>
  <c r="L906" i="15" s="1"/>
  <c r="R909" i="1"/>
  <c r="S909" i="1" a="1"/>
  <c r="S909" i="1" s="1"/>
  <c r="D906" i="15" s="1"/>
  <c r="T909" i="1" a="1"/>
  <c r="T909" i="1" s="1"/>
  <c r="E906" i="15" s="1"/>
  <c r="U909" i="1" a="1"/>
  <c r="U909" i="1" s="1"/>
  <c r="AI909" i="1"/>
  <c r="BB909" i="1" s="1"/>
  <c r="AJ909" i="1"/>
  <c r="AK909" i="1"/>
  <c r="K909" i="10" s="1"/>
  <c r="AL909" i="1"/>
  <c r="AO909" i="1"/>
  <c r="AP909" i="1"/>
  <c r="M909" i="10" s="1"/>
  <c r="AQ909" i="1"/>
  <c r="BR909" i="1"/>
  <c r="BS909" i="1"/>
  <c r="BT909" i="1"/>
  <c r="A910" i="1"/>
  <c r="C910" i="1"/>
  <c r="G910" i="1"/>
  <c r="M910" i="1" a="1"/>
  <c r="M910" i="1" s="1"/>
  <c r="K907" i="15" s="1"/>
  <c r="N910" i="1" a="1"/>
  <c r="N910" i="1" s="1"/>
  <c r="L907" i="15" s="1"/>
  <c r="R910" i="1"/>
  <c r="S910" i="1" a="1"/>
  <c r="S910" i="1" s="1"/>
  <c r="D907" i="15" s="1"/>
  <c r="T910" i="1" a="1"/>
  <c r="T910" i="1" s="1"/>
  <c r="E907" i="15" s="1"/>
  <c r="U910" i="1" a="1"/>
  <c r="U910" i="1" s="1"/>
  <c r="AI910" i="1"/>
  <c r="BB910" i="1" s="1"/>
  <c r="AJ910" i="1"/>
  <c r="AK910" i="1"/>
  <c r="K910" i="10" s="1"/>
  <c r="AL910" i="1"/>
  <c r="AO910" i="1"/>
  <c r="AP910" i="1"/>
  <c r="M910" i="10" s="1"/>
  <c r="AQ910" i="1"/>
  <c r="BR910" i="1"/>
  <c r="BS910" i="1"/>
  <c r="BT910" i="1"/>
  <c r="A911" i="1"/>
  <c r="C911" i="1"/>
  <c r="G911" i="1"/>
  <c r="M911" i="1" a="1"/>
  <c r="M911" i="1" s="1"/>
  <c r="K908" i="15" s="1"/>
  <c r="N911" i="1" a="1"/>
  <c r="N911" i="1" s="1"/>
  <c r="L908" i="15" s="1"/>
  <c r="R911" i="1"/>
  <c r="S911" i="1" a="1"/>
  <c r="S911" i="1" s="1"/>
  <c r="D908" i="15" s="1"/>
  <c r="T911" i="1" a="1"/>
  <c r="T911" i="1" s="1"/>
  <c r="E908" i="15" s="1"/>
  <c r="U911" i="1" a="1"/>
  <c r="U911" i="1" s="1"/>
  <c r="AI911" i="1"/>
  <c r="BB911" i="1" s="1"/>
  <c r="AJ911" i="1"/>
  <c r="AK911" i="1"/>
  <c r="K911" i="10" s="1"/>
  <c r="AL911" i="1"/>
  <c r="AO911" i="1"/>
  <c r="AP911" i="1"/>
  <c r="M911" i="10" s="1"/>
  <c r="AQ911" i="1"/>
  <c r="BR911" i="1"/>
  <c r="BS911" i="1"/>
  <c r="BT911" i="1"/>
  <c r="A912" i="1"/>
  <c r="C912" i="1"/>
  <c r="G912" i="1"/>
  <c r="M912" i="1" a="1"/>
  <c r="M912" i="1" s="1"/>
  <c r="K909" i="15" s="1"/>
  <c r="N912" i="1" a="1"/>
  <c r="N912" i="1" s="1"/>
  <c r="L909" i="15" s="1"/>
  <c r="R912" i="1"/>
  <c r="S912" i="1" a="1"/>
  <c r="S912" i="1" s="1"/>
  <c r="D909" i="15" s="1"/>
  <c r="T912" i="1" a="1"/>
  <c r="T912" i="1" s="1"/>
  <c r="E909" i="15" s="1"/>
  <c r="U912" i="1" a="1"/>
  <c r="U912" i="1" s="1"/>
  <c r="AI912" i="1"/>
  <c r="BB912" i="1" s="1"/>
  <c r="AJ912" i="1"/>
  <c r="AK912" i="1"/>
  <c r="K912" i="10" s="1"/>
  <c r="AL912" i="1"/>
  <c r="AO912" i="1"/>
  <c r="AP912" i="1"/>
  <c r="M912" i="10" s="1"/>
  <c r="AQ912" i="1"/>
  <c r="BR912" i="1"/>
  <c r="BS912" i="1"/>
  <c r="BT912" i="1"/>
  <c r="A913" i="1"/>
  <c r="C913" i="1"/>
  <c r="G913" i="1"/>
  <c r="M913" i="1" a="1"/>
  <c r="M913" i="1" s="1"/>
  <c r="K910" i="15" s="1"/>
  <c r="N913" i="1" a="1"/>
  <c r="N913" i="1" s="1"/>
  <c r="L910" i="15" s="1"/>
  <c r="R913" i="1"/>
  <c r="S913" i="1" a="1"/>
  <c r="S913" i="1" s="1"/>
  <c r="D910" i="15" s="1"/>
  <c r="T913" i="1" a="1"/>
  <c r="T913" i="1" s="1"/>
  <c r="E910" i="15" s="1"/>
  <c r="U913" i="1" a="1"/>
  <c r="U913" i="1" s="1"/>
  <c r="AI913" i="1"/>
  <c r="BB913" i="1" s="1"/>
  <c r="AJ913" i="1"/>
  <c r="AK913" i="1"/>
  <c r="K913" i="10" s="1"/>
  <c r="AL913" i="1"/>
  <c r="AO913" i="1"/>
  <c r="AP913" i="1"/>
  <c r="M913" i="10" s="1"/>
  <c r="AQ913" i="1"/>
  <c r="BR913" i="1"/>
  <c r="BS913" i="1"/>
  <c r="BT913" i="1"/>
  <c r="A914" i="1"/>
  <c r="C914" i="1"/>
  <c r="G914" i="1"/>
  <c r="M914" i="1" a="1"/>
  <c r="M914" i="1" s="1"/>
  <c r="K911" i="15" s="1"/>
  <c r="N914" i="1" a="1"/>
  <c r="N914" i="1" s="1"/>
  <c r="L911" i="15" s="1"/>
  <c r="R914" i="1"/>
  <c r="S914" i="1" a="1"/>
  <c r="S914" i="1" s="1"/>
  <c r="D911" i="15" s="1"/>
  <c r="T914" i="1" a="1"/>
  <c r="T914" i="1" s="1"/>
  <c r="E911" i="15" s="1"/>
  <c r="U914" i="1" a="1"/>
  <c r="U914" i="1" s="1"/>
  <c r="AI914" i="1"/>
  <c r="BB914" i="1" s="1"/>
  <c r="AJ914" i="1"/>
  <c r="AK914" i="1"/>
  <c r="K914" i="10" s="1"/>
  <c r="AL914" i="1"/>
  <c r="AO914" i="1"/>
  <c r="AP914" i="1"/>
  <c r="M914" i="10" s="1"/>
  <c r="AQ914" i="1"/>
  <c r="BR914" i="1"/>
  <c r="BS914" i="1"/>
  <c r="BT914" i="1"/>
  <c r="A915" i="1"/>
  <c r="C915" i="1"/>
  <c r="G915" i="1"/>
  <c r="M915" i="1" a="1"/>
  <c r="M915" i="1" s="1"/>
  <c r="K912" i="15" s="1"/>
  <c r="N915" i="1" a="1"/>
  <c r="N915" i="1" s="1"/>
  <c r="L912" i="15" s="1"/>
  <c r="R915" i="1"/>
  <c r="S915" i="1" a="1"/>
  <c r="S915" i="1" s="1"/>
  <c r="D912" i="15" s="1"/>
  <c r="T915" i="1" a="1"/>
  <c r="T915" i="1" s="1"/>
  <c r="E912" i="15" s="1"/>
  <c r="U915" i="1" a="1"/>
  <c r="U915" i="1" s="1"/>
  <c r="AI915" i="1"/>
  <c r="BB915" i="1" s="1"/>
  <c r="AJ915" i="1"/>
  <c r="AK915" i="1"/>
  <c r="K915" i="10" s="1"/>
  <c r="AL915" i="1"/>
  <c r="AO915" i="1"/>
  <c r="AP915" i="1"/>
  <c r="M915" i="10" s="1"/>
  <c r="AQ915" i="1"/>
  <c r="BR915" i="1"/>
  <c r="BS915" i="1"/>
  <c r="BT915" i="1"/>
  <c r="A916" i="1"/>
  <c r="C916" i="1"/>
  <c r="G916" i="1"/>
  <c r="M916" i="1" a="1"/>
  <c r="M916" i="1" s="1"/>
  <c r="K913" i="15" s="1"/>
  <c r="N916" i="1" a="1"/>
  <c r="N916" i="1" s="1"/>
  <c r="L913" i="15" s="1"/>
  <c r="R916" i="1"/>
  <c r="S916" i="1" a="1"/>
  <c r="S916" i="1" s="1"/>
  <c r="D913" i="15" s="1"/>
  <c r="T916" i="1" a="1"/>
  <c r="T916" i="1" s="1"/>
  <c r="E913" i="15" s="1"/>
  <c r="U916" i="1" a="1"/>
  <c r="U916" i="1" s="1"/>
  <c r="AI916" i="1"/>
  <c r="BB916" i="1" s="1"/>
  <c r="AJ916" i="1"/>
  <c r="AK916" i="1"/>
  <c r="K916" i="10" s="1"/>
  <c r="AL916" i="1"/>
  <c r="AO916" i="1"/>
  <c r="AP916" i="1"/>
  <c r="M916" i="10" s="1"/>
  <c r="AQ916" i="1"/>
  <c r="BR916" i="1"/>
  <c r="BS916" i="1"/>
  <c r="BT916" i="1"/>
  <c r="A917" i="1"/>
  <c r="C917" i="1"/>
  <c r="G917" i="1"/>
  <c r="M917" i="1" a="1"/>
  <c r="M917" i="1" s="1"/>
  <c r="K914" i="15" s="1"/>
  <c r="N917" i="1" a="1"/>
  <c r="N917" i="1" s="1"/>
  <c r="L914" i="15" s="1"/>
  <c r="R917" i="1"/>
  <c r="S917" i="1" a="1"/>
  <c r="S917" i="1" s="1"/>
  <c r="D914" i="15" s="1"/>
  <c r="T917" i="1" a="1"/>
  <c r="T917" i="1" s="1"/>
  <c r="E914" i="15" s="1"/>
  <c r="U917" i="1" a="1"/>
  <c r="U917" i="1" s="1"/>
  <c r="AI917" i="1"/>
  <c r="BB917" i="1" s="1"/>
  <c r="AJ917" i="1"/>
  <c r="AK917" i="1"/>
  <c r="K917" i="10" s="1"/>
  <c r="AL917" i="1"/>
  <c r="AO917" i="1"/>
  <c r="AP917" i="1"/>
  <c r="M917" i="10" s="1"/>
  <c r="AQ917" i="1"/>
  <c r="BR917" i="1"/>
  <c r="BS917" i="1"/>
  <c r="BT917" i="1"/>
  <c r="A918" i="1"/>
  <c r="C918" i="1"/>
  <c r="G918" i="1"/>
  <c r="M918" i="1" a="1"/>
  <c r="M918" i="1" s="1"/>
  <c r="K915" i="15" s="1"/>
  <c r="N918" i="1" a="1"/>
  <c r="N918" i="1" s="1"/>
  <c r="L915" i="15" s="1"/>
  <c r="R918" i="1"/>
  <c r="S918" i="1" a="1"/>
  <c r="S918" i="1" s="1"/>
  <c r="D915" i="15" s="1"/>
  <c r="T918" i="1" a="1"/>
  <c r="T918" i="1" s="1"/>
  <c r="E915" i="15" s="1"/>
  <c r="U918" i="1" a="1"/>
  <c r="U918" i="1" s="1"/>
  <c r="AI918" i="1"/>
  <c r="BB918" i="1" s="1"/>
  <c r="AJ918" i="1"/>
  <c r="AK918" i="1"/>
  <c r="K918" i="10" s="1"/>
  <c r="AL918" i="1"/>
  <c r="AO918" i="1"/>
  <c r="AP918" i="1"/>
  <c r="M918" i="10" s="1"/>
  <c r="AQ918" i="1"/>
  <c r="BR918" i="1"/>
  <c r="BS918" i="1"/>
  <c r="BT918" i="1"/>
  <c r="A919" i="1"/>
  <c r="C919" i="1"/>
  <c r="G919" i="1"/>
  <c r="M919" i="1" a="1"/>
  <c r="M919" i="1" s="1"/>
  <c r="K916" i="15" s="1"/>
  <c r="N919" i="1" a="1"/>
  <c r="N919" i="1" s="1"/>
  <c r="L916" i="15" s="1"/>
  <c r="R919" i="1"/>
  <c r="S919" i="1" a="1"/>
  <c r="S919" i="1" s="1"/>
  <c r="D916" i="15" s="1"/>
  <c r="T919" i="1" a="1"/>
  <c r="T919" i="1" s="1"/>
  <c r="E916" i="15" s="1"/>
  <c r="U919" i="1" a="1"/>
  <c r="U919" i="1" s="1"/>
  <c r="AI919" i="1"/>
  <c r="BB919" i="1" s="1"/>
  <c r="AJ919" i="1"/>
  <c r="AK919" i="1"/>
  <c r="K919" i="10" s="1"/>
  <c r="AL919" i="1"/>
  <c r="AO919" i="1"/>
  <c r="AP919" i="1"/>
  <c r="M919" i="10" s="1"/>
  <c r="AQ919" i="1"/>
  <c r="BR919" i="1"/>
  <c r="BS919" i="1"/>
  <c r="BT919" i="1"/>
  <c r="A920" i="1"/>
  <c r="C920" i="1"/>
  <c r="G920" i="1"/>
  <c r="M920" i="1" a="1"/>
  <c r="M920" i="1" s="1"/>
  <c r="K917" i="15" s="1"/>
  <c r="N920" i="1" a="1"/>
  <c r="N920" i="1" s="1"/>
  <c r="L917" i="15" s="1"/>
  <c r="R920" i="1"/>
  <c r="S920" i="1" a="1"/>
  <c r="S920" i="1" s="1"/>
  <c r="D917" i="15" s="1"/>
  <c r="T920" i="1" a="1"/>
  <c r="T920" i="1" s="1"/>
  <c r="E917" i="15" s="1"/>
  <c r="U920" i="1" a="1"/>
  <c r="U920" i="1" s="1"/>
  <c r="AI920" i="1"/>
  <c r="BB920" i="1" s="1"/>
  <c r="AJ920" i="1"/>
  <c r="AK920" i="1"/>
  <c r="K920" i="10" s="1"/>
  <c r="AL920" i="1"/>
  <c r="AO920" i="1"/>
  <c r="AP920" i="1"/>
  <c r="M920" i="10" s="1"/>
  <c r="AQ920" i="1"/>
  <c r="BR920" i="1"/>
  <c r="BS920" i="1"/>
  <c r="BT920" i="1"/>
  <c r="A921" i="1"/>
  <c r="C921" i="1"/>
  <c r="G921" i="1"/>
  <c r="M921" i="1" a="1"/>
  <c r="M921" i="1" s="1"/>
  <c r="K918" i="15" s="1"/>
  <c r="N921" i="1" a="1"/>
  <c r="N921" i="1" s="1"/>
  <c r="L918" i="15" s="1"/>
  <c r="R921" i="1"/>
  <c r="S921" i="1" a="1"/>
  <c r="S921" i="1" s="1"/>
  <c r="D918" i="15" s="1"/>
  <c r="T921" i="1" a="1"/>
  <c r="T921" i="1" s="1"/>
  <c r="E918" i="15" s="1"/>
  <c r="U921" i="1" a="1"/>
  <c r="U921" i="1" s="1"/>
  <c r="AI921" i="1"/>
  <c r="BB921" i="1" s="1"/>
  <c r="AJ921" i="1"/>
  <c r="AK921" i="1"/>
  <c r="K921" i="10" s="1"/>
  <c r="AL921" i="1"/>
  <c r="AO921" i="1"/>
  <c r="AP921" i="1"/>
  <c r="M921" i="10" s="1"/>
  <c r="AQ921" i="1"/>
  <c r="BR921" i="1"/>
  <c r="BS921" i="1"/>
  <c r="BT921" i="1"/>
  <c r="A922" i="1"/>
  <c r="C922" i="1"/>
  <c r="G922" i="1"/>
  <c r="M922" i="1" a="1"/>
  <c r="M922" i="1" s="1"/>
  <c r="K919" i="15" s="1"/>
  <c r="N922" i="1" a="1"/>
  <c r="N922" i="1" s="1"/>
  <c r="L919" i="15" s="1"/>
  <c r="R922" i="1"/>
  <c r="S922" i="1" a="1"/>
  <c r="S922" i="1" s="1"/>
  <c r="D919" i="15" s="1"/>
  <c r="T922" i="1" a="1"/>
  <c r="T922" i="1" s="1"/>
  <c r="E919" i="15" s="1"/>
  <c r="U922" i="1" a="1"/>
  <c r="U922" i="1" s="1"/>
  <c r="AI922" i="1"/>
  <c r="BB922" i="1" s="1"/>
  <c r="AJ922" i="1"/>
  <c r="AK922" i="1"/>
  <c r="K922" i="10" s="1"/>
  <c r="AL922" i="1"/>
  <c r="AO922" i="1"/>
  <c r="AP922" i="1"/>
  <c r="M922" i="10" s="1"/>
  <c r="AQ922" i="1"/>
  <c r="BR922" i="1"/>
  <c r="BS922" i="1"/>
  <c r="BT922" i="1"/>
  <c r="A923" i="1"/>
  <c r="C923" i="1"/>
  <c r="G923" i="1"/>
  <c r="M923" i="1" a="1"/>
  <c r="M923" i="1" s="1"/>
  <c r="K920" i="15" s="1"/>
  <c r="N923" i="1" a="1"/>
  <c r="N923" i="1" s="1"/>
  <c r="L920" i="15" s="1"/>
  <c r="R923" i="1"/>
  <c r="S923" i="1" a="1"/>
  <c r="S923" i="1" s="1"/>
  <c r="D920" i="15" s="1"/>
  <c r="T923" i="1" a="1"/>
  <c r="T923" i="1" s="1"/>
  <c r="E920" i="15" s="1"/>
  <c r="U923" i="1" a="1"/>
  <c r="U923" i="1" s="1"/>
  <c r="AI923" i="1"/>
  <c r="BB923" i="1" s="1"/>
  <c r="AJ923" i="1"/>
  <c r="AK923" i="1"/>
  <c r="K923" i="10" s="1"/>
  <c r="AL923" i="1"/>
  <c r="AO923" i="1"/>
  <c r="AP923" i="1"/>
  <c r="M923" i="10" s="1"/>
  <c r="AQ923" i="1"/>
  <c r="BR923" i="1"/>
  <c r="BS923" i="1"/>
  <c r="BT923" i="1"/>
  <c r="A924" i="1"/>
  <c r="C924" i="1"/>
  <c r="G924" i="1"/>
  <c r="M924" i="1" a="1"/>
  <c r="M924" i="1" s="1"/>
  <c r="K921" i="15" s="1"/>
  <c r="N924" i="1" a="1"/>
  <c r="N924" i="1" s="1"/>
  <c r="L921" i="15" s="1"/>
  <c r="R924" i="1"/>
  <c r="S924" i="1" a="1"/>
  <c r="S924" i="1" s="1"/>
  <c r="D921" i="15" s="1"/>
  <c r="T924" i="1" a="1"/>
  <c r="T924" i="1" s="1"/>
  <c r="E921" i="15" s="1"/>
  <c r="U924" i="1" a="1"/>
  <c r="U924" i="1" s="1"/>
  <c r="AI924" i="1"/>
  <c r="BB924" i="1" s="1"/>
  <c r="AJ924" i="1"/>
  <c r="AK924" i="1"/>
  <c r="K924" i="10" s="1"/>
  <c r="AL924" i="1"/>
  <c r="AO924" i="1"/>
  <c r="AP924" i="1"/>
  <c r="M924" i="10" s="1"/>
  <c r="AQ924" i="1"/>
  <c r="BR924" i="1"/>
  <c r="BS924" i="1"/>
  <c r="BT924" i="1"/>
  <c r="A925" i="1"/>
  <c r="C925" i="1"/>
  <c r="G925" i="1"/>
  <c r="M925" i="1" a="1"/>
  <c r="M925" i="1" s="1"/>
  <c r="K922" i="15" s="1"/>
  <c r="N925" i="1" a="1"/>
  <c r="N925" i="1" s="1"/>
  <c r="L922" i="15" s="1"/>
  <c r="R925" i="1"/>
  <c r="S925" i="1" a="1"/>
  <c r="S925" i="1" s="1"/>
  <c r="D922" i="15" s="1"/>
  <c r="T925" i="1" a="1"/>
  <c r="T925" i="1" s="1"/>
  <c r="E922" i="15" s="1"/>
  <c r="U925" i="1" a="1"/>
  <c r="U925" i="1" s="1"/>
  <c r="AI925" i="1"/>
  <c r="BB925" i="1" s="1"/>
  <c r="AJ925" i="1"/>
  <c r="AK925" i="1"/>
  <c r="K925" i="10" s="1"/>
  <c r="AL925" i="1"/>
  <c r="AO925" i="1"/>
  <c r="AP925" i="1"/>
  <c r="M925" i="10" s="1"/>
  <c r="AQ925" i="1"/>
  <c r="BR925" i="1"/>
  <c r="BS925" i="1"/>
  <c r="BT925" i="1"/>
  <c r="A926" i="1"/>
  <c r="C926" i="1"/>
  <c r="G926" i="1"/>
  <c r="M926" i="1" a="1"/>
  <c r="M926" i="1" s="1"/>
  <c r="K923" i="15" s="1"/>
  <c r="N926" i="1" a="1"/>
  <c r="N926" i="1" s="1"/>
  <c r="L923" i="15" s="1"/>
  <c r="R926" i="1"/>
  <c r="S926" i="1" a="1"/>
  <c r="S926" i="1" s="1"/>
  <c r="D923" i="15" s="1"/>
  <c r="T926" i="1" a="1"/>
  <c r="T926" i="1" s="1"/>
  <c r="E923" i="15" s="1"/>
  <c r="U926" i="1" a="1"/>
  <c r="U926" i="1" s="1"/>
  <c r="AI926" i="1"/>
  <c r="BB926" i="1" s="1"/>
  <c r="AJ926" i="1"/>
  <c r="AK926" i="1"/>
  <c r="K926" i="10" s="1"/>
  <c r="AL926" i="1"/>
  <c r="AO926" i="1"/>
  <c r="AP926" i="1"/>
  <c r="M926" i="10" s="1"/>
  <c r="AQ926" i="1"/>
  <c r="BR926" i="1"/>
  <c r="BS926" i="1"/>
  <c r="BT926" i="1"/>
  <c r="A927" i="1"/>
  <c r="C927" i="1"/>
  <c r="G927" i="1"/>
  <c r="M927" i="1" a="1"/>
  <c r="M927" i="1" s="1"/>
  <c r="K924" i="15" s="1"/>
  <c r="N927" i="1" a="1"/>
  <c r="N927" i="1" s="1"/>
  <c r="L924" i="15" s="1"/>
  <c r="R927" i="1"/>
  <c r="S927" i="1" a="1"/>
  <c r="S927" i="1" s="1"/>
  <c r="D924" i="15" s="1"/>
  <c r="T927" i="1" a="1"/>
  <c r="T927" i="1" s="1"/>
  <c r="E924" i="15" s="1"/>
  <c r="U927" i="1" a="1"/>
  <c r="U927" i="1" s="1"/>
  <c r="AI927" i="1"/>
  <c r="BB927" i="1" s="1"/>
  <c r="AJ927" i="1"/>
  <c r="AK927" i="1"/>
  <c r="K927" i="10" s="1"/>
  <c r="AL927" i="1"/>
  <c r="AO927" i="1"/>
  <c r="AP927" i="1"/>
  <c r="M927" i="10" s="1"/>
  <c r="AQ927" i="1"/>
  <c r="BR927" i="1"/>
  <c r="BS927" i="1"/>
  <c r="BT927" i="1"/>
  <c r="A928" i="1"/>
  <c r="C928" i="1"/>
  <c r="G928" i="1"/>
  <c r="M928" i="1" a="1"/>
  <c r="M928" i="1" s="1"/>
  <c r="K925" i="15" s="1"/>
  <c r="N928" i="1" a="1"/>
  <c r="N928" i="1" s="1"/>
  <c r="L925" i="15" s="1"/>
  <c r="R928" i="1"/>
  <c r="S928" i="1" a="1"/>
  <c r="S928" i="1" s="1"/>
  <c r="D925" i="15" s="1"/>
  <c r="T928" i="1" a="1"/>
  <c r="T928" i="1" s="1"/>
  <c r="E925" i="15" s="1"/>
  <c r="U928" i="1" a="1"/>
  <c r="U928" i="1" s="1"/>
  <c r="AI928" i="1"/>
  <c r="BB928" i="1" s="1"/>
  <c r="AJ928" i="1"/>
  <c r="AK928" i="1"/>
  <c r="K928" i="10" s="1"/>
  <c r="AL928" i="1"/>
  <c r="AO928" i="1"/>
  <c r="AP928" i="1"/>
  <c r="M928" i="10" s="1"/>
  <c r="AQ928" i="1"/>
  <c r="BR928" i="1"/>
  <c r="BS928" i="1"/>
  <c r="BT928" i="1"/>
  <c r="A929" i="1"/>
  <c r="C929" i="1"/>
  <c r="G929" i="1"/>
  <c r="M929" i="1" a="1"/>
  <c r="M929" i="1" s="1"/>
  <c r="K926" i="15" s="1"/>
  <c r="N929" i="1" a="1"/>
  <c r="N929" i="1" s="1"/>
  <c r="L926" i="15" s="1"/>
  <c r="R929" i="1"/>
  <c r="S929" i="1" a="1"/>
  <c r="S929" i="1" s="1"/>
  <c r="D926" i="15" s="1"/>
  <c r="T929" i="1" a="1"/>
  <c r="T929" i="1" s="1"/>
  <c r="E926" i="15" s="1"/>
  <c r="U929" i="1" a="1"/>
  <c r="U929" i="1" s="1"/>
  <c r="AI929" i="1"/>
  <c r="BB929" i="1" s="1"/>
  <c r="AJ929" i="1"/>
  <c r="AK929" i="1"/>
  <c r="K929" i="10" s="1"/>
  <c r="AL929" i="1"/>
  <c r="AO929" i="1"/>
  <c r="AP929" i="1"/>
  <c r="M929" i="10" s="1"/>
  <c r="AQ929" i="1"/>
  <c r="BR929" i="1"/>
  <c r="BS929" i="1"/>
  <c r="BT929" i="1"/>
  <c r="A930" i="1"/>
  <c r="C930" i="1"/>
  <c r="G930" i="1"/>
  <c r="M930" i="1" a="1"/>
  <c r="M930" i="1" s="1"/>
  <c r="K927" i="15" s="1"/>
  <c r="N930" i="1" a="1"/>
  <c r="N930" i="1" s="1"/>
  <c r="L927" i="15" s="1"/>
  <c r="R930" i="1"/>
  <c r="S930" i="1" a="1"/>
  <c r="S930" i="1" s="1"/>
  <c r="D927" i="15" s="1"/>
  <c r="T930" i="1" a="1"/>
  <c r="T930" i="1" s="1"/>
  <c r="E927" i="15" s="1"/>
  <c r="U930" i="1" a="1"/>
  <c r="U930" i="1" s="1"/>
  <c r="AI930" i="1"/>
  <c r="BB930" i="1" s="1"/>
  <c r="AJ930" i="1"/>
  <c r="AK930" i="1"/>
  <c r="K930" i="10" s="1"/>
  <c r="AL930" i="1"/>
  <c r="AO930" i="1"/>
  <c r="AP930" i="1"/>
  <c r="M930" i="10" s="1"/>
  <c r="AQ930" i="1"/>
  <c r="BR930" i="1"/>
  <c r="BS930" i="1"/>
  <c r="BT930" i="1"/>
  <c r="A931" i="1"/>
  <c r="C931" i="1"/>
  <c r="G931" i="1"/>
  <c r="M931" i="1" a="1"/>
  <c r="M931" i="1" s="1"/>
  <c r="K928" i="15" s="1"/>
  <c r="N931" i="1" a="1"/>
  <c r="N931" i="1" s="1"/>
  <c r="L928" i="15" s="1"/>
  <c r="R931" i="1"/>
  <c r="S931" i="1" a="1"/>
  <c r="S931" i="1" s="1"/>
  <c r="D928" i="15" s="1"/>
  <c r="T931" i="1" a="1"/>
  <c r="T931" i="1" s="1"/>
  <c r="E928" i="15" s="1"/>
  <c r="U931" i="1" a="1"/>
  <c r="U931" i="1" s="1"/>
  <c r="AI931" i="1"/>
  <c r="BB931" i="1" s="1"/>
  <c r="AJ931" i="1"/>
  <c r="AK931" i="1"/>
  <c r="K931" i="10" s="1"/>
  <c r="AL931" i="1"/>
  <c r="AO931" i="1"/>
  <c r="AP931" i="1"/>
  <c r="M931" i="10" s="1"/>
  <c r="AQ931" i="1"/>
  <c r="BR931" i="1"/>
  <c r="BS931" i="1"/>
  <c r="BT931" i="1"/>
  <c r="A932" i="1"/>
  <c r="C932" i="1"/>
  <c r="G932" i="1"/>
  <c r="M932" i="1" a="1"/>
  <c r="M932" i="1" s="1"/>
  <c r="K929" i="15" s="1"/>
  <c r="N932" i="1" a="1"/>
  <c r="N932" i="1" s="1"/>
  <c r="L929" i="15" s="1"/>
  <c r="R932" i="1"/>
  <c r="S932" i="1" a="1"/>
  <c r="S932" i="1" s="1"/>
  <c r="D929" i="15" s="1"/>
  <c r="T932" i="1" a="1"/>
  <c r="T932" i="1" s="1"/>
  <c r="E929" i="15" s="1"/>
  <c r="U932" i="1" a="1"/>
  <c r="U932" i="1" s="1"/>
  <c r="AI932" i="1"/>
  <c r="BB932" i="1" s="1"/>
  <c r="AJ932" i="1"/>
  <c r="AK932" i="1"/>
  <c r="K932" i="10" s="1"/>
  <c r="AL932" i="1"/>
  <c r="AO932" i="1"/>
  <c r="AP932" i="1"/>
  <c r="M932" i="10" s="1"/>
  <c r="AQ932" i="1"/>
  <c r="BR932" i="1"/>
  <c r="BS932" i="1"/>
  <c r="BT932" i="1"/>
  <c r="A933" i="1"/>
  <c r="C933" i="1"/>
  <c r="G933" i="1"/>
  <c r="M933" i="1" a="1"/>
  <c r="M933" i="1" s="1"/>
  <c r="K930" i="15" s="1"/>
  <c r="N933" i="1" a="1"/>
  <c r="N933" i="1" s="1"/>
  <c r="L930" i="15" s="1"/>
  <c r="R933" i="1"/>
  <c r="S933" i="1" a="1"/>
  <c r="S933" i="1" s="1"/>
  <c r="D930" i="15" s="1"/>
  <c r="T933" i="1" a="1"/>
  <c r="T933" i="1" s="1"/>
  <c r="E930" i="15" s="1"/>
  <c r="U933" i="1" a="1"/>
  <c r="U933" i="1" s="1"/>
  <c r="AI933" i="1"/>
  <c r="BB933" i="1" s="1"/>
  <c r="AJ933" i="1"/>
  <c r="AK933" i="1"/>
  <c r="K933" i="10" s="1"/>
  <c r="AL933" i="1"/>
  <c r="AO933" i="1"/>
  <c r="AP933" i="1"/>
  <c r="M933" i="10" s="1"/>
  <c r="AQ933" i="1"/>
  <c r="BR933" i="1"/>
  <c r="BS933" i="1"/>
  <c r="BT933" i="1"/>
  <c r="A934" i="1"/>
  <c r="C934" i="1"/>
  <c r="G934" i="1"/>
  <c r="M934" i="1" a="1"/>
  <c r="M934" i="1" s="1"/>
  <c r="K931" i="15" s="1"/>
  <c r="N934" i="1" a="1"/>
  <c r="N934" i="1" s="1"/>
  <c r="L931" i="15" s="1"/>
  <c r="R934" i="1"/>
  <c r="S934" i="1" a="1"/>
  <c r="S934" i="1" s="1"/>
  <c r="D931" i="15" s="1"/>
  <c r="T934" i="1" a="1"/>
  <c r="T934" i="1" s="1"/>
  <c r="E931" i="15" s="1"/>
  <c r="U934" i="1" a="1"/>
  <c r="U934" i="1" s="1"/>
  <c r="AI934" i="1"/>
  <c r="BB934" i="1" s="1"/>
  <c r="AJ934" i="1"/>
  <c r="AK934" i="1"/>
  <c r="K934" i="10" s="1"/>
  <c r="AL934" i="1"/>
  <c r="AO934" i="1"/>
  <c r="AP934" i="1"/>
  <c r="M934" i="10" s="1"/>
  <c r="AQ934" i="1"/>
  <c r="BR934" i="1"/>
  <c r="BS934" i="1"/>
  <c r="BT934" i="1"/>
  <c r="A935" i="1"/>
  <c r="C935" i="1"/>
  <c r="G935" i="1"/>
  <c r="M935" i="1" a="1"/>
  <c r="M935" i="1" s="1"/>
  <c r="K932" i="15" s="1"/>
  <c r="N935" i="1" a="1"/>
  <c r="N935" i="1" s="1"/>
  <c r="L932" i="15" s="1"/>
  <c r="R935" i="1"/>
  <c r="S935" i="1" a="1"/>
  <c r="S935" i="1" s="1"/>
  <c r="D932" i="15" s="1"/>
  <c r="T935" i="1" a="1"/>
  <c r="T935" i="1" s="1"/>
  <c r="E932" i="15" s="1"/>
  <c r="U935" i="1" a="1"/>
  <c r="U935" i="1" s="1"/>
  <c r="AI935" i="1"/>
  <c r="BB935" i="1" s="1"/>
  <c r="AJ935" i="1"/>
  <c r="AK935" i="1"/>
  <c r="K935" i="10" s="1"/>
  <c r="AL935" i="1"/>
  <c r="AO935" i="1"/>
  <c r="AP935" i="1"/>
  <c r="M935" i="10" s="1"/>
  <c r="AQ935" i="1"/>
  <c r="BR935" i="1"/>
  <c r="BS935" i="1"/>
  <c r="BT935" i="1"/>
  <c r="A936" i="1"/>
  <c r="C936" i="1"/>
  <c r="G936" i="1"/>
  <c r="M936" i="1" a="1"/>
  <c r="M936" i="1" s="1"/>
  <c r="K933" i="15" s="1"/>
  <c r="N936" i="1" a="1"/>
  <c r="N936" i="1" s="1"/>
  <c r="L933" i="15" s="1"/>
  <c r="R936" i="1"/>
  <c r="S936" i="1" a="1"/>
  <c r="S936" i="1" s="1"/>
  <c r="D933" i="15" s="1"/>
  <c r="T936" i="1" a="1"/>
  <c r="T936" i="1" s="1"/>
  <c r="E933" i="15" s="1"/>
  <c r="U936" i="1" a="1"/>
  <c r="U936" i="1" s="1"/>
  <c r="AI936" i="1"/>
  <c r="BB936" i="1" s="1"/>
  <c r="AJ936" i="1"/>
  <c r="AK936" i="1"/>
  <c r="K936" i="10" s="1"/>
  <c r="AL936" i="1"/>
  <c r="AO936" i="1"/>
  <c r="AP936" i="1"/>
  <c r="M936" i="10" s="1"/>
  <c r="AQ936" i="1"/>
  <c r="BR936" i="1"/>
  <c r="BS936" i="1"/>
  <c r="BT936" i="1"/>
  <c r="A937" i="1"/>
  <c r="C937" i="1"/>
  <c r="G937" i="1"/>
  <c r="M937" i="1" a="1"/>
  <c r="M937" i="1" s="1"/>
  <c r="K934" i="15" s="1"/>
  <c r="N937" i="1" a="1"/>
  <c r="N937" i="1" s="1"/>
  <c r="L934" i="15" s="1"/>
  <c r="R937" i="1"/>
  <c r="S937" i="1" a="1"/>
  <c r="S937" i="1" s="1"/>
  <c r="D934" i="15" s="1"/>
  <c r="T937" i="1" a="1"/>
  <c r="T937" i="1" s="1"/>
  <c r="E934" i="15" s="1"/>
  <c r="U937" i="1" a="1"/>
  <c r="U937" i="1" s="1"/>
  <c r="AI937" i="1"/>
  <c r="BB937" i="1" s="1"/>
  <c r="AJ937" i="1"/>
  <c r="AK937" i="1"/>
  <c r="K937" i="10" s="1"/>
  <c r="AL937" i="1"/>
  <c r="AO937" i="1"/>
  <c r="AP937" i="1"/>
  <c r="M937" i="10" s="1"/>
  <c r="AQ937" i="1"/>
  <c r="BR937" i="1"/>
  <c r="BS937" i="1"/>
  <c r="BT937" i="1"/>
  <c r="A938" i="1"/>
  <c r="C938" i="1"/>
  <c r="G938" i="1"/>
  <c r="M938" i="1" a="1"/>
  <c r="M938" i="1" s="1"/>
  <c r="K935" i="15" s="1"/>
  <c r="N938" i="1" a="1"/>
  <c r="N938" i="1" s="1"/>
  <c r="L935" i="15" s="1"/>
  <c r="R938" i="1"/>
  <c r="S938" i="1" a="1"/>
  <c r="S938" i="1" s="1"/>
  <c r="D935" i="15" s="1"/>
  <c r="T938" i="1" a="1"/>
  <c r="T938" i="1" s="1"/>
  <c r="E935" i="15" s="1"/>
  <c r="U938" i="1" a="1"/>
  <c r="U938" i="1" s="1"/>
  <c r="AI938" i="1"/>
  <c r="BB938" i="1" s="1"/>
  <c r="AJ938" i="1"/>
  <c r="AK938" i="1"/>
  <c r="K938" i="10" s="1"/>
  <c r="AL938" i="1"/>
  <c r="AO938" i="1"/>
  <c r="AP938" i="1"/>
  <c r="M938" i="10" s="1"/>
  <c r="AQ938" i="1"/>
  <c r="BR938" i="1"/>
  <c r="BS938" i="1"/>
  <c r="BT938" i="1"/>
  <c r="A939" i="1"/>
  <c r="C939" i="1"/>
  <c r="G939" i="1"/>
  <c r="M939" i="1" a="1"/>
  <c r="M939" i="1" s="1"/>
  <c r="K936" i="15" s="1"/>
  <c r="N939" i="1" a="1"/>
  <c r="N939" i="1" s="1"/>
  <c r="L936" i="15" s="1"/>
  <c r="R939" i="1"/>
  <c r="S939" i="1" a="1"/>
  <c r="S939" i="1" s="1"/>
  <c r="D936" i="15" s="1"/>
  <c r="T939" i="1" a="1"/>
  <c r="T939" i="1" s="1"/>
  <c r="E936" i="15" s="1"/>
  <c r="U939" i="1" a="1"/>
  <c r="U939" i="1" s="1"/>
  <c r="AI939" i="1"/>
  <c r="BB939" i="1" s="1"/>
  <c r="AJ939" i="1"/>
  <c r="AK939" i="1"/>
  <c r="K939" i="10" s="1"/>
  <c r="AL939" i="1"/>
  <c r="AO939" i="1"/>
  <c r="AP939" i="1"/>
  <c r="M939" i="10" s="1"/>
  <c r="AQ939" i="1"/>
  <c r="BR939" i="1"/>
  <c r="BS939" i="1"/>
  <c r="BT939" i="1"/>
  <c r="A940" i="1"/>
  <c r="C940" i="1"/>
  <c r="G940" i="1"/>
  <c r="M940" i="1" a="1"/>
  <c r="M940" i="1" s="1"/>
  <c r="K937" i="15" s="1"/>
  <c r="N940" i="1" a="1"/>
  <c r="N940" i="1" s="1"/>
  <c r="L937" i="15" s="1"/>
  <c r="R940" i="1"/>
  <c r="S940" i="1" a="1"/>
  <c r="S940" i="1" s="1"/>
  <c r="D937" i="15" s="1"/>
  <c r="T940" i="1" a="1"/>
  <c r="T940" i="1" s="1"/>
  <c r="E937" i="15" s="1"/>
  <c r="U940" i="1" a="1"/>
  <c r="U940" i="1" s="1"/>
  <c r="AI940" i="1"/>
  <c r="BB940" i="1" s="1"/>
  <c r="AJ940" i="1"/>
  <c r="AK940" i="1"/>
  <c r="K940" i="10" s="1"/>
  <c r="AL940" i="1"/>
  <c r="AO940" i="1"/>
  <c r="AP940" i="1"/>
  <c r="M940" i="10" s="1"/>
  <c r="AQ940" i="1"/>
  <c r="BR940" i="1"/>
  <c r="BS940" i="1"/>
  <c r="BT940" i="1"/>
  <c r="A941" i="1"/>
  <c r="C941" i="1"/>
  <c r="G941" i="1"/>
  <c r="M941" i="1" a="1"/>
  <c r="M941" i="1" s="1"/>
  <c r="K938" i="15" s="1"/>
  <c r="N941" i="1" a="1"/>
  <c r="N941" i="1" s="1"/>
  <c r="L938" i="15" s="1"/>
  <c r="R941" i="1"/>
  <c r="S941" i="1" a="1"/>
  <c r="S941" i="1" s="1"/>
  <c r="D938" i="15" s="1"/>
  <c r="T941" i="1" a="1"/>
  <c r="T941" i="1" s="1"/>
  <c r="E938" i="15" s="1"/>
  <c r="U941" i="1" a="1"/>
  <c r="U941" i="1" s="1"/>
  <c r="AI941" i="1"/>
  <c r="BB941" i="1" s="1"/>
  <c r="AJ941" i="1"/>
  <c r="AK941" i="1"/>
  <c r="K941" i="10" s="1"/>
  <c r="AL941" i="1"/>
  <c r="AO941" i="1"/>
  <c r="AP941" i="1"/>
  <c r="M941" i="10" s="1"/>
  <c r="AQ941" i="1"/>
  <c r="BR941" i="1"/>
  <c r="BS941" i="1"/>
  <c r="BT941" i="1"/>
  <c r="A942" i="1"/>
  <c r="C942" i="1"/>
  <c r="G942" i="1"/>
  <c r="M942" i="1" a="1"/>
  <c r="M942" i="1" s="1"/>
  <c r="K939" i="15" s="1"/>
  <c r="N942" i="1" a="1"/>
  <c r="N942" i="1" s="1"/>
  <c r="L939" i="15" s="1"/>
  <c r="R942" i="1"/>
  <c r="S942" i="1" a="1"/>
  <c r="S942" i="1" s="1"/>
  <c r="D939" i="15" s="1"/>
  <c r="T942" i="1" a="1"/>
  <c r="T942" i="1" s="1"/>
  <c r="E939" i="15" s="1"/>
  <c r="U942" i="1" a="1"/>
  <c r="U942" i="1" s="1"/>
  <c r="AI942" i="1"/>
  <c r="BB942" i="1" s="1"/>
  <c r="AJ942" i="1"/>
  <c r="AK942" i="1"/>
  <c r="K942" i="10" s="1"/>
  <c r="AL942" i="1"/>
  <c r="AO942" i="1"/>
  <c r="AP942" i="1"/>
  <c r="M942" i="10" s="1"/>
  <c r="AQ942" i="1"/>
  <c r="BR942" i="1"/>
  <c r="BS942" i="1"/>
  <c r="BT942" i="1"/>
  <c r="A943" i="1"/>
  <c r="C943" i="1"/>
  <c r="G943" i="1"/>
  <c r="M943" i="1" a="1"/>
  <c r="M943" i="1" s="1"/>
  <c r="K940" i="15" s="1"/>
  <c r="N943" i="1" a="1"/>
  <c r="N943" i="1" s="1"/>
  <c r="L940" i="15" s="1"/>
  <c r="R943" i="1"/>
  <c r="S943" i="1" a="1"/>
  <c r="S943" i="1" s="1"/>
  <c r="D940" i="15" s="1"/>
  <c r="T943" i="1" a="1"/>
  <c r="T943" i="1" s="1"/>
  <c r="E940" i="15" s="1"/>
  <c r="U943" i="1" a="1"/>
  <c r="U943" i="1" s="1"/>
  <c r="AI943" i="1"/>
  <c r="BB943" i="1" s="1"/>
  <c r="AJ943" i="1"/>
  <c r="AK943" i="1"/>
  <c r="K943" i="10" s="1"/>
  <c r="AL943" i="1"/>
  <c r="AO943" i="1"/>
  <c r="AP943" i="1"/>
  <c r="M943" i="10" s="1"/>
  <c r="AQ943" i="1"/>
  <c r="BR943" i="1"/>
  <c r="BS943" i="1"/>
  <c r="BT943" i="1"/>
  <c r="A944" i="1"/>
  <c r="C944" i="1"/>
  <c r="G944" i="1"/>
  <c r="M944" i="1" a="1"/>
  <c r="M944" i="1" s="1"/>
  <c r="K941" i="15" s="1"/>
  <c r="N944" i="1" a="1"/>
  <c r="N944" i="1" s="1"/>
  <c r="L941" i="15" s="1"/>
  <c r="R944" i="1"/>
  <c r="S944" i="1" a="1"/>
  <c r="S944" i="1" s="1"/>
  <c r="D941" i="15" s="1"/>
  <c r="T944" i="1" a="1"/>
  <c r="T944" i="1" s="1"/>
  <c r="E941" i="15" s="1"/>
  <c r="U944" i="1" a="1"/>
  <c r="U944" i="1" s="1"/>
  <c r="AI944" i="1"/>
  <c r="BB944" i="1" s="1"/>
  <c r="AJ944" i="1"/>
  <c r="AK944" i="1"/>
  <c r="K944" i="10" s="1"/>
  <c r="AL944" i="1"/>
  <c r="AO944" i="1"/>
  <c r="AP944" i="1"/>
  <c r="M944" i="10" s="1"/>
  <c r="AQ944" i="1"/>
  <c r="BR944" i="1"/>
  <c r="BS944" i="1"/>
  <c r="BT944" i="1"/>
  <c r="A945" i="1"/>
  <c r="C945" i="1"/>
  <c r="G945" i="1"/>
  <c r="M945" i="1" a="1"/>
  <c r="M945" i="1" s="1"/>
  <c r="K942" i="15" s="1"/>
  <c r="N945" i="1" a="1"/>
  <c r="N945" i="1" s="1"/>
  <c r="L942" i="15" s="1"/>
  <c r="R945" i="1"/>
  <c r="S945" i="1" a="1"/>
  <c r="S945" i="1" s="1"/>
  <c r="D942" i="15" s="1"/>
  <c r="T945" i="1" a="1"/>
  <c r="T945" i="1" s="1"/>
  <c r="E942" i="15" s="1"/>
  <c r="U945" i="1" a="1"/>
  <c r="U945" i="1" s="1"/>
  <c r="AI945" i="1"/>
  <c r="BB945" i="1" s="1"/>
  <c r="AJ945" i="1"/>
  <c r="AK945" i="1"/>
  <c r="K945" i="10" s="1"/>
  <c r="AL945" i="1"/>
  <c r="AO945" i="1"/>
  <c r="AP945" i="1"/>
  <c r="M945" i="10" s="1"/>
  <c r="AQ945" i="1"/>
  <c r="BR945" i="1"/>
  <c r="BS945" i="1"/>
  <c r="BT945" i="1"/>
  <c r="A946" i="1"/>
  <c r="C946" i="1"/>
  <c r="G946" i="1"/>
  <c r="M946" i="1" a="1"/>
  <c r="M946" i="1" s="1"/>
  <c r="K943" i="15" s="1"/>
  <c r="N946" i="1" a="1"/>
  <c r="N946" i="1" s="1"/>
  <c r="L943" i="15" s="1"/>
  <c r="R946" i="1"/>
  <c r="S946" i="1" a="1"/>
  <c r="S946" i="1" s="1"/>
  <c r="D943" i="15" s="1"/>
  <c r="T946" i="1" a="1"/>
  <c r="T946" i="1" s="1"/>
  <c r="E943" i="15" s="1"/>
  <c r="U946" i="1" a="1"/>
  <c r="U946" i="1" s="1"/>
  <c r="AI946" i="1"/>
  <c r="BB946" i="1" s="1"/>
  <c r="AJ946" i="1"/>
  <c r="AK946" i="1"/>
  <c r="K946" i="10" s="1"/>
  <c r="AL946" i="1"/>
  <c r="AO946" i="1"/>
  <c r="AP946" i="1"/>
  <c r="M946" i="10" s="1"/>
  <c r="AQ946" i="1"/>
  <c r="BR946" i="1"/>
  <c r="BS946" i="1"/>
  <c r="BT946" i="1"/>
  <c r="A947" i="1"/>
  <c r="C947" i="1"/>
  <c r="G947" i="1"/>
  <c r="M947" i="1" a="1"/>
  <c r="M947" i="1" s="1"/>
  <c r="K944" i="15" s="1"/>
  <c r="N947" i="1" a="1"/>
  <c r="N947" i="1" s="1"/>
  <c r="L944" i="15" s="1"/>
  <c r="R947" i="1"/>
  <c r="S947" i="1" a="1"/>
  <c r="S947" i="1" s="1"/>
  <c r="D944" i="15" s="1"/>
  <c r="T947" i="1" a="1"/>
  <c r="T947" i="1" s="1"/>
  <c r="E944" i="15" s="1"/>
  <c r="U947" i="1" a="1"/>
  <c r="U947" i="1" s="1"/>
  <c r="AI947" i="1"/>
  <c r="BB947" i="1" s="1"/>
  <c r="AJ947" i="1"/>
  <c r="AK947" i="1"/>
  <c r="K947" i="10" s="1"/>
  <c r="AL947" i="1"/>
  <c r="AO947" i="1"/>
  <c r="AP947" i="1"/>
  <c r="M947" i="10" s="1"/>
  <c r="AQ947" i="1"/>
  <c r="BR947" i="1"/>
  <c r="BS947" i="1"/>
  <c r="BT947" i="1"/>
  <c r="A948" i="1"/>
  <c r="C948" i="1"/>
  <c r="G948" i="1"/>
  <c r="M948" i="1" a="1"/>
  <c r="M948" i="1" s="1"/>
  <c r="K945" i="15" s="1"/>
  <c r="N948" i="1" a="1"/>
  <c r="N948" i="1" s="1"/>
  <c r="L945" i="15" s="1"/>
  <c r="R948" i="1"/>
  <c r="S948" i="1" a="1"/>
  <c r="S948" i="1" s="1"/>
  <c r="D945" i="15" s="1"/>
  <c r="T948" i="1" a="1"/>
  <c r="T948" i="1" s="1"/>
  <c r="E945" i="15" s="1"/>
  <c r="U948" i="1" a="1"/>
  <c r="U948" i="1" s="1"/>
  <c r="AI948" i="1"/>
  <c r="BB948" i="1" s="1"/>
  <c r="AJ948" i="1"/>
  <c r="AK948" i="1"/>
  <c r="K948" i="10" s="1"/>
  <c r="AL948" i="1"/>
  <c r="AO948" i="1"/>
  <c r="AP948" i="1"/>
  <c r="M948" i="10" s="1"/>
  <c r="AQ948" i="1"/>
  <c r="BR948" i="1"/>
  <c r="BS948" i="1"/>
  <c r="BT948" i="1"/>
  <c r="A949" i="1"/>
  <c r="C949" i="1"/>
  <c r="G949" i="1"/>
  <c r="M949" i="1" a="1"/>
  <c r="M949" i="1" s="1"/>
  <c r="K946" i="15" s="1"/>
  <c r="N949" i="1" a="1"/>
  <c r="N949" i="1" s="1"/>
  <c r="L946" i="15" s="1"/>
  <c r="R949" i="1"/>
  <c r="S949" i="1" a="1"/>
  <c r="S949" i="1" s="1"/>
  <c r="D946" i="15" s="1"/>
  <c r="T949" i="1" a="1"/>
  <c r="T949" i="1" s="1"/>
  <c r="E946" i="15" s="1"/>
  <c r="U949" i="1" a="1"/>
  <c r="U949" i="1" s="1"/>
  <c r="AI949" i="1"/>
  <c r="BB949" i="1" s="1"/>
  <c r="AJ949" i="1"/>
  <c r="AK949" i="1"/>
  <c r="K949" i="10" s="1"/>
  <c r="AL949" i="1"/>
  <c r="AO949" i="1"/>
  <c r="AP949" i="1"/>
  <c r="M949" i="10" s="1"/>
  <c r="AQ949" i="1"/>
  <c r="BR949" i="1"/>
  <c r="BS949" i="1"/>
  <c r="BT949" i="1"/>
  <c r="A950" i="1"/>
  <c r="C950" i="1"/>
  <c r="G950" i="1"/>
  <c r="M950" i="1" a="1"/>
  <c r="M950" i="1" s="1"/>
  <c r="K947" i="15" s="1"/>
  <c r="N950" i="1" a="1"/>
  <c r="N950" i="1" s="1"/>
  <c r="L947" i="15" s="1"/>
  <c r="R950" i="1"/>
  <c r="S950" i="1" a="1"/>
  <c r="S950" i="1" s="1"/>
  <c r="D947" i="15" s="1"/>
  <c r="T950" i="1" a="1"/>
  <c r="T950" i="1" s="1"/>
  <c r="E947" i="15" s="1"/>
  <c r="U950" i="1" a="1"/>
  <c r="U950" i="1" s="1"/>
  <c r="AI950" i="1"/>
  <c r="BB950" i="1" s="1"/>
  <c r="AJ950" i="1"/>
  <c r="AK950" i="1"/>
  <c r="K950" i="10" s="1"/>
  <c r="AL950" i="1"/>
  <c r="AO950" i="1"/>
  <c r="AP950" i="1"/>
  <c r="M950" i="10" s="1"/>
  <c r="AQ950" i="1"/>
  <c r="BR950" i="1"/>
  <c r="BS950" i="1"/>
  <c r="BT950" i="1"/>
  <c r="A951" i="1"/>
  <c r="C951" i="1"/>
  <c r="G951" i="1"/>
  <c r="M951" i="1" a="1"/>
  <c r="M951" i="1" s="1"/>
  <c r="K948" i="15" s="1"/>
  <c r="N951" i="1" a="1"/>
  <c r="N951" i="1" s="1"/>
  <c r="L948" i="15" s="1"/>
  <c r="R951" i="1"/>
  <c r="S951" i="1" a="1"/>
  <c r="S951" i="1" s="1"/>
  <c r="D948" i="15" s="1"/>
  <c r="T951" i="1" a="1"/>
  <c r="T951" i="1" s="1"/>
  <c r="E948" i="15" s="1"/>
  <c r="U951" i="1" a="1"/>
  <c r="U951" i="1" s="1"/>
  <c r="AI951" i="1"/>
  <c r="BB951" i="1" s="1"/>
  <c r="AJ951" i="1"/>
  <c r="AK951" i="1"/>
  <c r="K951" i="10" s="1"/>
  <c r="AL951" i="1"/>
  <c r="AO951" i="1"/>
  <c r="AP951" i="1"/>
  <c r="M951" i="10" s="1"/>
  <c r="AQ951" i="1"/>
  <c r="BR951" i="1"/>
  <c r="BS951" i="1"/>
  <c r="BT951" i="1"/>
  <c r="A952" i="1"/>
  <c r="C952" i="1"/>
  <c r="G952" i="1"/>
  <c r="M952" i="1" a="1"/>
  <c r="M952" i="1" s="1"/>
  <c r="K949" i="15" s="1"/>
  <c r="N952" i="1" a="1"/>
  <c r="N952" i="1" s="1"/>
  <c r="L949" i="15" s="1"/>
  <c r="R952" i="1"/>
  <c r="S952" i="1" a="1"/>
  <c r="S952" i="1" s="1"/>
  <c r="D949" i="15" s="1"/>
  <c r="T952" i="1" a="1"/>
  <c r="T952" i="1" s="1"/>
  <c r="E949" i="15" s="1"/>
  <c r="U952" i="1" a="1"/>
  <c r="U952" i="1" s="1"/>
  <c r="AI952" i="1"/>
  <c r="BB952" i="1" s="1"/>
  <c r="AJ952" i="1"/>
  <c r="AK952" i="1"/>
  <c r="K952" i="10" s="1"/>
  <c r="AL952" i="1"/>
  <c r="AO952" i="1"/>
  <c r="AP952" i="1"/>
  <c r="M952" i="10" s="1"/>
  <c r="AQ952" i="1"/>
  <c r="BR952" i="1"/>
  <c r="BS952" i="1"/>
  <c r="BT952" i="1"/>
  <c r="A953" i="1"/>
  <c r="C953" i="1"/>
  <c r="G953" i="1"/>
  <c r="M953" i="1" a="1"/>
  <c r="M953" i="1" s="1"/>
  <c r="K950" i="15" s="1"/>
  <c r="N953" i="1" a="1"/>
  <c r="N953" i="1" s="1"/>
  <c r="L950" i="15" s="1"/>
  <c r="R953" i="1"/>
  <c r="S953" i="1" a="1"/>
  <c r="S953" i="1" s="1"/>
  <c r="D950" i="15" s="1"/>
  <c r="T953" i="1" a="1"/>
  <c r="T953" i="1" s="1"/>
  <c r="E950" i="15" s="1"/>
  <c r="U953" i="1" a="1"/>
  <c r="U953" i="1" s="1"/>
  <c r="AI953" i="1"/>
  <c r="BB953" i="1" s="1"/>
  <c r="AJ953" i="1"/>
  <c r="AK953" i="1"/>
  <c r="K953" i="10" s="1"/>
  <c r="AL953" i="1"/>
  <c r="AO953" i="1"/>
  <c r="AP953" i="1"/>
  <c r="M953" i="10" s="1"/>
  <c r="AQ953" i="1"/>
  <c r="BR953" i="1"/>
  <c r="BS953" i="1"/>
  <c r="BT953" i="1"/>
  <c r="A954" i="1"/>
  <c r="C954" i="1"/>
  <c r="G954" i="1"/>
  <c r="M954" i="1" a="1"/>
  <c r="M954" i="1" s="1"/>
  <c r="K951" i="15" s="1"/>
  <c r="N954" i="1" a="1"/>
  <c r="N954" i="1" s="1"/>
  <c r="L951" i="15" s="1"/>
  <c r="R954" i="1"/>
  <c r="S954" i="1" a="1"/>
  <c r="S954" i="1" s="1"/>
  <c r="D951" i="15" s="1"/>
  <c r="T954" i="1" a="1"/>
  <c r="T954" i="1" s="1"/>
  <c r="E951" i="15" s="1"/>
  <c r="U954" i="1" a="1"/>
  <c r="U954" i="1" s="1"/>
  <c r="AI954" i="1"/>
  <c r="BB954" i="1" s="1"/>
  <c r="AJ954" i="1"/>
  <c r="AK954" i="1"/>
  <c r="K954" i="10" s="1"/>
  <c r="AL954" i="1"/>
  <c r="AO954" i="1"/>
  <c r="AP954" i="1"/>
  <c r="M954" i="10" s="1"/>
  <c r="AQ954" i="1"/>
  <c r="BR954" i="1"/>
  <c r="BS954" i="1"/>
  <c r="BT954" i="1"/>
  <c r="A955" i="1"/>
  <c r="C955" i="1"/>
  <c r="G955" i="1"/>
  <c r="M955" i="1" a="1"/>
  <c r="M955" i="1" s="1"/>
  <c r="K952" i="15" s="1"/>
  <c r="N955" i="1" a="1"/>
  <c r="N955" i="1" s="1"/>
  <c r="L952" i="15" s="1"/>
  <c r="R955" i="1"/>
  <c r="S955" i="1" a="1"/>
  <c r="S955" i="1" s="1"/>
  <c r="D952" i="15" s="1"/>
  <c r="T955" i="1" a="1"/>
  <c r="T955" i="1" s="1"/>
  <c r="E952" i="15" s="1"/>
  <c r="U955" i="1" a="1"/>
  <c r="U955" i="1" s="1"/>
  <c r="AI955" i="1"/>
  <c r="BB955" i="1" s="1"/>
  <c r="AJ955" i="1"/>
  <c r="AK955" i="1"/>
  <c r="K955" i="10" s="1"/>
  <c r="AL955" i="1"/>
  <c r="AO955" i="1"/>
  <c r="AP955" i="1"/>
  <c r="M955" i="10" s="1"/>
  <c r="AQ955" i="1"/>
  <c r="BR955" i="1"/>
  <c r="BS955" i="1"/>
  <c r="BT955" i="1"/>
  <c r="A956" i="1"/>
  <c r="C956" i="1"/>
  <c r="G956" i="1"/>
  <c r="M956" i="1" a="1"/>
  <c r="M956" i="1" s="1"/>
  <c r="K953" i="15" s="1"/>
  <c r="N956" i="1" a="1"/>
  <c r="N956" i="1" s="1"/>
  <c r="L953" i="15" s="1"/>
  <c r="R956" i="1"/>
  <c r="S956" i="1" a="1"/>
  <c r="S956" i="1" s="1"/>
  <c r="D953" i="15" s="1"/>
  <c r="T956" i="1" a="1"/>
  <c r="T956" i="1" s="1"/>
  <c r="E953" i="15" s="1"/>
  <c r="U956" i="1" a="1"/>
  <c r="U956" i="1" s="1"/>
  <c r="AI956" i="1"/>
  <c r="BB956" i="1" s="1"/>
  <c r="AJ956" i="1"/>
  <c r="AK956" i="1"/>
  <c r="K956" i="10" s="1"/>
  <c r="AL956" i="1"/>
  <c r="AO956" i="1"/>
  <c r="AP956" i="1"/>
  <c r="M956" i="10" s="1"/>
  <c r="AQ956" i="1"/>
  <c r="BR956" i="1"/>
  <c r="BS956" i="1"/>
  <c r="BT956" i="1"/>
  <c r="A957" i="1"/>
  <c r="C957" i="1"/>
  <c r="G957" i="1"/>
  <c r="M957" i="1" a="1"/>
  <c r="M957" i="1" s="1"/>
  <c r="K954" i="15" s="1"/>
  <c r="N957" i="1" a="1"/>
  <c r="N957" i="1" s="1"/>
  <c r="L954" i="15" s="1"/>
  <c r="R957" i="1"/>
  <c r="S957" i="1" a="1"/>
  <c r="S957" i="1" s="1"/>
  <c r="D954" i="15" s="1"/>
  <c r="T957" i="1" a="1"/>
  <c r="T957" i="1" s="1"/>
  <c r="E954" i="15" s="1"/>
  <c r="U957" i="1" a="1"/>
  <c r="U957" i="1" s="1"/>
  <c r="AI957" i="1"/>
  <c r="BB957" i="1" s="1"/>
  <c r="AJ957" i="1"/>
  <c r="AK957" i="1"/>
  <c r="K957" i="10" s="1"/>
  <c r="AL957" i="1"/>
  <c r="AO957" i="1"/>
  <c r="AP957" i="1"/>
  <c r="M957" i="10" s="1"/>
  <c r="AQ957" i="1"/>
  <c r="BR957" i="1"/>
  <c r="BS957" i="1"/>
  <c r="BT957" i="1"/>
  <c r="A958" i="1"/>
  <c r="C958" i="1"/>
  <c r="G958" i="1"/>
  <c r="M958" i="1" a="1"/>
  <c r="M958" i="1" s="1"/>
  <c r="K955" i="15" s="1"/>
  <c r="N958" i="1" a="1"/>
  <c r="N958" i="1" s="1"/>
  <c r="L955" i="15" s="1"/>
  <c r="R958" i="1"/>
  <c r="S958" i="1" a="1"/>
  <c r="S958" i="1" s="1"/>
  <c r="D955" i="15" s="1"/>
  <c r="T958" i="1" a="1"/>
  <c r="T958" i="1" s="1"/>
  <c r="E955" i="15" s="1"/>
  <c r="U958" i="1" a="1"/>
  <c r="U958" i="1" s="1"/>
  <c r="AI958" i="1"/>
  <c r="BB958" i="1" s="1"/>
  <c r="AJ958" i="1"/>
  <c r="AK958" i="1"/>
  <c r="K958" i="10" s="1"/>
  <c r="AL958" i="1"/>
  <c r="AO958" i="1"/>
  <c r="AP958" i="1"/>
  <c r="M958" i="10" s="1"/>
  <c r="AQ958" i="1"/>
  <c r="BR958" i="1"/>
  <c r="BS958" i="1"/>
  <c r="BT958" i="1"/>
  <c r="A959" i="1"/>
  <c r="C959" i="1"/>
  <c r="G959" i="1"/>
  <c r="M959" i="1" a="1"/>
  <c r="M959" i="1" s="1"/>
  <c r="K956" i="15" s="1"/>
  <c r="N959" i="1" a="1"/>
  <c r="N959" i="1" s="1"/>
  <c r="L956" i="15" s="1"/>
  <c r="R959" i="1"/>
  <c r="S959" i="1" a="1"/>
  <c r="S959" i="1" s="1"/>
  <c r="D956" i="15" s="1"/>
  <c r="T959" i="1" a="1"/>
  <c r="T959" i="1" s="1"/>
  <c r="E956" i="15" s="1"/>
  <c r="U959" i="1" a="1"/>
  <c r="U959" i="1" s="1"/>
  <c r="AI959" i="1"/>
  <c r="BB959" i="1" s="1"/>
  <c r="AJ959" i="1"/>
  <c r="AK959" i="1"/>
  <c r="K959" i="10" s="1"/>
  <c r="AL959" i="1"/>
  <c r="AO959" i="1"/>
  <c r="AP959" i="1"/>
  <c r="M959" i="10" s="1"/>
  <c r="AQ959" i="1"/>
  <c r="BR959" i="1"/>
  <c r="BS959" i="1"/>
  <c r="BT959" i="1"/>
  <c r="A960" i="1"/>
  <c r="C960" i="1"/>
  <c r="G960" i="1"/>
  <c r="M960" i="1" a="1"/>
  <c r="M960" i="1" s="1"/>
  <c r="K957" i="15" s="1"/>
  <c r="N960" i="1" a="1"/>
  <c r="N960" i="1" s="1"/>
  <c r="L957" i="15" s="1"/>
  <c r="R960" i="1"/>
  <c r="S960" i="1" a="1"/>
  <c r="S960" i="1" s="1"/>
  <c r="D957" i="15" s="1"/>
  <c r="T960" i="1" a="1"/>
  <c r="T960" i="1" s="1"/>
  <c r="E957" i="15" s="1"/>
  <c r="U960" i="1" a="1"/>
  <c r="U960" i="1" s="1"/>
  <c r="AI960" i="1"/>
  <c r="BB960" i="1" s="1"/>
  <c r="AJ960" i="1"/>
  <c r="AK960" i="1"/>
  <c r="K960" i="10" s="1"/>
  <c r="AL960" i="1"/>
  <c r="AO960" i="1"/>
  <c r="AP960" i="1"/>
  <c r="M960" i="10" s="1"/>
  <c r="AQ960" i="1"/>
  <c r="BR960" i="1"/>
  <c r="BS960" i="1"/>
  <c r="BT960" i="1"/>
  <c r="A961" i="1"/>
  <c r="C961" i="1"/>
  <c r="G961" i="1"/>
  <c r="M961" i="1" a="1"/>
  <c r="M961" i="1" s="1"/>
  <c r="K958" i="15" s="1"/>
  <c r="N961" i="1" a="1"/>
  <c r="N961" i="1" s="1"/>
  <c r="L958" i="15" s="1"/>
  <c r="R961" i="1"/>
  <c r="S961" i="1" a="1"/>
  <c r="S961" i="1" s="1"/>
  <c r="D958" i="15" s="1"/>
  <c r="T961" i="1" a="1"/>
  <c r="T961" i="1" s="1"/>
  <c r="E958" i="15" s="1"/>
  <c r="U961" i="1" a="1"/>
  <c r="U961" i="1" s="1"/>
  <c r="AI961" i="1"/>
  <c r="BB961" i="1" s="1"/>
  <c r="AJ961" i="1"/>
  <c r="AK961" i="1"/>
  <c r="K961" i="10" s="1"/>
  <c r="AL961" i="1"/>
  <c r="AO961" i="1"/>
  <c r="AP961" i="1"/>
  <c r="M961" i="10" s="1"/>
  <c r="AQ961" i="1"/>
  <c r="BR961" i="1"/>
  <c r="BS961" i="1"/>
  <c r="BT961" i="1"/>
  <c r="A962" i="1"/>
  <c r="C962" i="1"/>
  <c r="G962" i="1"/>
  <c r="M962" i="1" a="1"/>
  <c r="M962" i="1" s="1"/>
  <c r="K959" i="15" s="1"/>
  <c r="N962" i="1" a="1"/>
  <c r="N962" i="1" s="1"/>
  <c r="L959" i="15" s="1"/>
  <c r="R962" i="1"/>
  <c r="S962" i="1" a="1"/>
  <c r="S962" i="1" s="1"/>
  <c r="D959" i="15" s="1"/>
  <c r="T962" i="1" a="1"/>
  <c r="T962" i="1" s="1"/>
  <c r="E959" i="15" s="1"/>
  <c r="U962" i="1" a="1"/>
  <c r="U962" i="1" s="1"/>
  <c r="AI962" i="1"/>
  <c r="BB962" i="1" s="1"/>
  <c r="AJ962" i="1"/>
  <c r="AK962" i="1"/>
  <c r="K962" i="10" s="1"/>
  <c r="AL962" i="1"/>
  <c r="AO962" i="1"/>
  <c r="AP962" i="1"/>
  <c r="M962" i="10" s="1"/>
  <c r="AQ962" i="1"/>
  <c r="BR962" i="1"/>
  <c r="BS962" i="1"/>
  <c r="BT962" i="1"/>
  <c r="A963" i="1"/>
  <c r="C963" i="1"/>
  <c r="G963" i="1"/>
  <c r="M963" i="1" a="1"/>
  <c r="M963" i="1" s="1"/>
  <c r="K960" i="15" s="1"/>
  <c r="N963" i="1" a="1"/>
  <c r="N963" i="1" s="1"/>
  <c r="L960" i="15" s="1"/>
  <c r="R963" i="1"/>
  <c r="S963" i="1" a="1"/>
  <c r="S963" i="1" s="1"/>
  <c r="D960" i="15" s="1"/>
  <c r="T963" i="1" a="1"/>
  <c r="T963" i="1" s="1"/>
  <c r="E960" i="15" s="1"/>
  <c r="U963" i="1" a="1"/>
  <c r="U963" i="1" s="1"/>
  <c r="AI963" i="1"/>
  <c r="BB963" i="1" s="1"/>
  <c r="AJ963" i="1"/>
  <c r="AK963" i="1"/>
  <c r="K963" i="10" s="1"/>
  <c r="AL963" i="1"/>
  <c r="AO963" i="1"/>
  <c r="AP963" i="1"/>
  <c r="M963" i="10" s="1"/>
  <c r="AQ963" i="1"/>
  <c r="BR963" i="1"/>
  <c r="BS963" i="1"/>
  <c r="BT963" i="1"/>
  <c r="A964" i="1"/>
  <c r="C964" i="1"/>
  <c r="G964" i="1"/>
  <c r="M964" i="1" a="1"/>
  <c r="M964" i="1" s="1"/>
  <c r="K961" i="15" s="1"/>
  <c r="N964" i="1" a="1"/>
  <c r="N964" i="1" s="1"/>
  <c r="L961" i="15" s="1"/>
  <c r="R964" i="1"/>
  <c r="S964" i="1" a="1"/>
  <c r="S964" i="1" s="1"/>
  <c r="D961" i="15" s="1"/>
  <c r="T964" i="1" a="1"/>
  <c r="T964" i="1" s="1"/>
  <c r="E961" i="15" s="1"/>
  <c r="U964" i="1" a="1"/>
  <c r="U964" i="1" s="1"/>
  <c r="AI964" i="1"/>
  <c r="BB964" i="1" s="1"/>
  <c r="AJ964" i="1"/>
  <c r="AK964" i="1"/>
  <c r="K964" i="10" s="1"/>
  <c r="AL964" i="1"/>
  <c r="AO964" i="1"/>
  <c r="AP964" i="1"/>
  <c r="M964" i="10" s="1"/>
  <c r="AQ964" i="1"/>
  <c r="BR964" i="1"/>
  <c r="BS964" i="1"/>
  <c r="BT964" i="1"/>
  <c r="A965" i="1"/>
  <c r="C965" i="1"/>
  <c r="G965" i="1"/>
  <c r="M965" i="1" a="1"/>
  <c r="M965" i="1" s="1"/>
  <c r="K962" i="15" s="1"/>
  <c r="N965" i="1" a="1"/>
  <c r="N965" i="1" s="1"/>
  <c r="L962" i="15" s="1"/>
  <c r="R965" i="1"/>
  <c r="S965" i="1" a="1"/>
  <c r="S965" i="1" s="1"/>
  <c r="D962" i="15" s="1"/>
  <c r="T965" i="1" a="1"/>
  <c r="T965" i="1" s="1"/>
  <c r="E962" i="15" s="1"/>
  <c r="U965" i="1" a="1"/>
  <c r="U965" i="1" s="1"/>
  <c r="AI965" i="1"/>
  <c r="BB965" i="1" s="1"/>
  <c r="AJ965" i="1"/>
  <c r="AK965" i="1"/>
  <c r="K965" i="10" s="1"/>
  <c r="AL965" i="1"/>
  <c r="AO965" i="1"/>
  <c r="AP965" i="1"/>
  <c r="M965" i="10" s="1"/>
  <c r="AQ965" i="1"/>
  <c r="BR965" i="1"/>
  <c r="BS965" i="1"/>
  <c r="BT965" i="1"/>
  <c r="A966" i="1"/>
  <c r="C966" i="1"/>
  <c r="G966" i="1"/>
  <c r="M966" i="1" a="1"/>
  <c r="M966" i="1" s="1"/>
  <c r="K963" i="15" s="1"/>
  <c r="N966" i="1" a="1"/>
  <c r="N966" i="1" s="1"/>
  <c r="L963" i="15" s="1"/>
  <c r="R966" i="1"/>
  <c r="S966" i="1" a="1"/>
  <c r="S966" i="1" s="1"/>
  <c r="D963" i="15" s="1"/>
  <c r="T966" i="1" a="1"/>
  <c r="T966" i="1" s="1"/>
  <c r="E963" i="15" s="1"/>
  <c r="U966" i="1" a="1"/>
  <c r="U966" i="1" s="1"/>
  <c r="AI966" i="1"/>
  <c r="BB966" i="1" s="1"/>
  <c r="AJ966" i="1"/>
  <c r="AK966" i="1"/>
  <c r="K966" i="10" s="1"/>
  <c r="AL966" i="1"/>
  <c r="AO966" i="1"/>
  <c r="AP966" i="1"/>
  <c r="M966" i="10" s="1"/>
  <c r="AQ966" i="1"/>
  <c r="BR966" i="1"/>
  <c r="BS966" i="1"/>
  <c r="BT966" i="1"/>
  <c r="A967" i="1"/>
  <c r="C967" i="1"/>
  <c r="G967" i="1"/>
  <c r="M967" i="1" a="1"/>
  <c r="M967" i="1" s="1"/>
  <c r="K964" i="15" s="1"/>
  <c r="N967" i="1" a="1"/>
  <c r="N967" i="1" s="1"/>
  <c r="L964" i="15" s="1"/>
  <c r="R967" i="1"/>
  <c r="S967" i="1" a="1"/>
  <c r="S967" i="1" s="1"/>
  <c r="D964" i="15" s="1"/>
  <c r="T967" i="1" a="1"/>
  <c r="T967" i="1" s="1"/>
  <c r="E964" i="15" s="1"/>
  <c r="U967" i="1" a="1"/>
  <c r="U967" i="1" s="1"/>
  <c r="AI967" i="1"/>
  <c r="BB967" i="1" s="1"/>
  <c r="AJ967" i="1"/>
  <c r="AK967" i="1"/>
  <c r="K967" i="10" s="1"/>
  <c r="AL967" i="1"/>
  <c r="AO967" i="1"/>
  <c r="AP967" i="1"/>
  <c r="M967" i="10" s="1"/>
  <c r="AQ967" i="1"/>
  <c r="BR967" i="1"/>
  <c r="BS967" i="1"/>
  <c r="BT967" i="1"/>
  <c r="A968" i="1"/>
  <c r="C968" i="1"/>
  <c r="G968" i="1"/>
  <c r="M968" i="1" a="1"/>
  <c r="M968" i="1" s="1"/>
  <c r="K965" i="15" s="1"/>
  <c r="N968" i="1" a="1"/>
  <c r="N968" i="1" s="1"/>
  <c r="L965" i="15" s="1"/>
  <c r="R968" i="1"/>
  <c r="S968" i="1" a="1"/>
  <c r="S968" i="1" s="1"/>
  <c r="D965" i="15" s="1"/>
  <c r="T968" i="1" a="1"/>
  <c r="T968" i="1" s="1"/>
  <c r="E965" i="15" s="1"/>
  <c r="U968" i="1" a="1"/>
  <c r="U968" i="1" s="1"/>
  <c r="AI968" i="1"/>
  <c r="BB968" i="1" s="1"/>
  <c r="AJ968" i="1"/>
  <c r="AK968" i="1"/>
  <c r="K968" i="10" s="1"/>
  <c r="AL968" i="1"/>
  <c r="AO968" i="1"/>
  <c r="AP968" i="1"/>
  <c r="M968" i="10" s="1"/>
  <c r="AQ968" i="1"/>
  <c r="BR968" i="1"/>
  <c r="BS968" i="1"/>
  <c r="BT968" i="1"/>
  <c r="A969" i="1"/>
  <c r="C969" i="1"/>
  <c r="G969" i="1"/>
  <c r="M969" i="1" a="1"/>
  <c r="M969" i="1" s="1"/>
  <c r="K966" i="15" s="1"/>
  <c r="N969" i="1" a="1"/>
  <c r="N969" i="1" s="1"/>
  <c r="L966" i="15" s="1"/>
  <c r="R969" i="1"/>
  <c r="S969" i="1" a="1"/>
  <c r="S969" i="1" s="1"/>
  <c r="D966" i="15" s="1"/>
  <c r="T969" i="1" a="1"/>
  <c r="T969" i="1" s="1"/>
  <c r="E966" i="15" s="1"/>
  <c r="U969" i="1" a="1"/>
  <c r="U969" i="1" s="1"/>
  <c r="AI969" i="1"/>
  <c r="BB969" i="1" s="1"/>
  <c r="AJ969" i="1"/>
  <c r="AK969" i="1"/>
  <c r="K969" i="10" s="1"/>
  <c r="AL969" i="1"/>
  <c r="AO969" i="1"/>
  <c r="AP969" i="1"/>
  <c r="M969" i="10" s="1"/>
  <c r="AQ969" i="1"/>
  <c r="BR969" i="1"/>
  <c r="BS969" i="1"/>
  <c r="BT969" i="1"/>
  <c r="A970" i="1"/>
  <c r="C970" i="1"/>
  <c r="G970" i="1"/>
  <c r="M970" i="1" a="1"/>
  <c r="M970" i="1" s="1"/>
  <c r="K967" i="15" s="1"/>
  <c r="N970" i="1" a="1"/>
  <c r="N970" i="1" s="1"/>
  <c r="L967" i="15" s="1"/>
  <c r="R970" i="1"/>
  <c r="S970" i="1" a="1"/>
  <c r="S970" i="1" s="1"/>
  <c r="D967" i="15" s="1"/>
  <c r="T970" i="1" a="1"/>
  <c r="T970" i="1" s="1"/>
  <c r="E967" i="15" s="1"/>
  <c r="U970" i="1" a="1"/>
  <c r="U970" i="1" s="1"/>
  <c r="AI970" i="1"/>
  <c r="BB970" i="1" s="1"/>
  <c r="AJ970" i="1"/>
  <c r="AK970" i="1"/>
  <c r="K970" i="10" s="1"/>
  <c r="AL970" i="1"/>
  <c r="AO970" i="1"/>
  <c r="AP970" i="1"/>
  <c r="M970" i="10" s="1"/>
  <c r="AQ970" i="1"/>
  <c r="BR970" i="1"/>
  <c r="BS970" i="1"/>
  <c r="BT970" i="1"/>
  <c r="A971" i="1"/>
  <c r="C971" i="1"/>
  <c r="G971" i="1"/>
  <c r="M971" i="1" a="1"/>
  <c r="M971" i="1" s="1"/>
  <c r="K968" i="15" s="1"/>
  <c r="N971" i="1" a="1"/>
  <c r="N971" i="1" s="1"/>
  <c r="L968" i="15" s="1"/>
  <c r="R971" i="1"/>
  <c r="S971" i="1" a="1"/>
  <c r="S971" i="1" s="1"/>
  <c r="D968" i="15" s="1"/>
  <c r="T971" i="1" a="1"/>
  <c r="T971" i="1" s="1"/>
  <c r="E968" i="15" s="1"/>
  <c r="U971" i="1" a="1"/>
  <c r="U971" i="1" s="1"/>
  <c r="AI971" i="1"/>
  <c r="BB971" i="1" s="1"/>
  <c r="AJ971" i="1"/>
  <c r="AK971" i="1"/>
  <c r="K971" i="10" s="1"/>
  <c r="AL971" i="1"/>
  <c r="AO971" i="1"/>
  <c r="AP971" i="1"/>
  <c r="M971" i="10" s="1"/>
  <c r="AQ971" i="1"/>
  <c r="BR971" i="1"/>
  <c r="BS971" i="1"/>
  <c r="BT971" i="1"/>
  <c r="A972" i="1"/>
  <c r="C972" i="1"/>
  <c r="G972" i="1"/>
  <c r="M972" i="1" a="1"/>
  <c r="M972" i="1" s="1"/>
  <c r="K969" i="15" s="1"/>
  <c r="N972" i="1" a="1"/>
  <c r="N972" i="1" s="1"/>
  <c r="L969" i="15" s="1"/>
  <c r="R972" i="1"/>
  <c r="S972" i="1" a="1"/>
  <c r="S972" i="1" s="1"/>
  <c r="D969" i="15" s="1"/>
  <c r="T972" i="1" a="1"/>
  <c r="T972" i="1" s="1"/>
  <c r="E969" i="15" s="1"/>
  <c r="U972" i="1" a="1"/>
  <c r="U972" i="1" s="1"/>
  <c r="AI972" i="1"/>
  <c r="BB972" i="1" s="1"/>
  <c r="AJ972" i="1"/>
  <c r="AK972" i="1"/>
  <c r="K972" i="10" s="1"/>
  <c r="AL972" i="1"/>
  <c r="AO972" i="1"/>
  <c r="AP972" i="1"/>
  <c r="M972" i="10" s="1"/>
  <c r="AQ972" i="1"/>
  <c r="BR972" i="1"/>
  <c r="BS972" i="1"/>
  <c r="BT972" i="1"/>
  <c r="A973" i="1"/>
  <c r="C973" i="1"/>
  <c r="G973" i="1"/>
  <c r="M973" i="1" a="1"/>
  <c r="M973" i="1" s="1"/>
  <c r="K970" i="15" s="1"/>
  <c r="N973" i="1" a="1"/>
  <c r="N973" i="1" s="1"/>
  <c r="L970" i="15" s="1"/>
  <c r="R973" i="1"/>
  <c r="S973" i="1" a="1"/>
  <c r="S973" i="1" s="1"/>
  <c r="D970" i="15" s="1"/>
  <c r="T973" i="1" a="1"/>
  <c r="T973" i="1" s="1"/>
  <c r="E970" i="15" s="1"/>
  <c r="U973" i="1" a="1"/>
  <c r="U973" i="1" s="1"/>
  <c r="AI973" i="1"/>
  <c r="BB973" i="1" s="1"/>
  <c r="AJ973" i="1"/>
  <c r="AK973" i="1"/>
  <c r="K973" i="10" s="1"/>
  <c r="AL973" i="1"/>
  <c r="AO973" i="1"/>
  <c r="AP973" i="1"/>
  <c r="M973" i="10" s="1"/>
  <c r="AQ973" i="1"/>
  <c r="BR973" i="1"/>
  <c r="BS973" i="1"/>
  <c r="BT973" i="1"/>
  <c r="A974" i="1"/>
  <c r="C974" i="1"/>
  <c r="G974" i="1"/>
  <c r="M974" i="1" a="1"/>
  <c r="M974" i="1" s="1"/>
  <c r="K971" i="15" s="1"/>
  <c r="N974" i="1" a="1"/>
  <c r="N974" i="1" s="1"/>
  <c r="L971" i="15" s="1"/>
  <c r="R974" i="1"/>
  <c r="S974" i="1" a="1"/>
  <c r="S974" i="1" s="1"/>
  <c r="D971" i="15" s="1"/>
  <c r="T974" i="1" a="1"/>
  <c r="T974" i="1" s="1"/>
  <c r="E971" i="15" s="1"/>
  <c r="U974" i="1" a="1"/>
  <c r="U974" i="1" s="1"/>
  <c r="AI974" i="1"/>
  <c r="BB974" i="1" s="1"/>
  <c r="AJ974" i="1"/>
  <c r="AK974" i="1"/>
  <c r="K974" i="10" s="1"/>
  <c r="AL974" i="1"/>
  <c r="AO974" i="1"/>
  <c r="AP974" i="1"/>
  <c r="M974" i="10" s="1"/>
  <c r="AQ974" i="1"/>
  <c r="BR974" i="1"/>
  <c r="BS974" i="1"/>
  <c r="BT974" i="1"/>
  <c r="A975" i="1"/>
  <c r="C975" i="1"/>
  <c r="G975" i="1"/>
  <c r="M975" i="1" a="1"/>
  <c r="M975" i="1" s="1"/>
  <c r="K972" i="15" s="1"/>
  <c r="N975" i="1" a="1"/>
  <c r="N975" i="1" s="1"/>
  <c r="L972" i="15" s="1"/>
  <c r="R975" i="1"/>
  <c r="S975" i="1" a="1"/>
  <c r="S975" i="1" s="1"/>
  <c r="D972" i="15" s="1"/>
  <c r="T975" i="1" a="1"/>
  <c r="T975" i="1" s="1"/>
  <c r="E972" i="15" s="1"/>
  <c r="U975" i="1" a="1"/>
  <c r="U975" i="1" s="1"/>
  <c r="AI975" i="1"/>
  <c r="BB975" i="1" s="1"/>
  <c r="AJ975" i="1"/>
  <c r="AK975" i="1"/>
  <c r="K975" i="10" s="1"/>
  <c r="AL975" i="1"/>
  <c r="AO975" i="1"/>
  <c r="AP975" i="1"/>
  <c r="M975" i="10" s="1"/>
  <c r="AQ975" i="1"/>
  <c r="BR975" i="1"/>
  <c r="BS975" i="1"/>
  <c r="BT975" i="1"/>
  <c r="A976" i="1"/>
  <c r="C976" i="1"/>
  <c r="G976" i="1"/>
  <c r="M976" i="1" a="1"/>
  <c r="M976" i="1" s="1"/>
  <c r="K973" i="15" s="1"/>
  <c r="N976" i="1" a="1"/>
  <c r="N976" i="1" s="1"/>
  <c r="L973" i="15" s="1"/>
  <c r="R976" i="1"/>
  <c r="S976" i="1" a="1"/>
  <c r="S976" i="1" s="1"/>
  <c r="D973" i="15" s="1"/>
  <c r="T976" i="1" a="1"/>
  <c r="T976" i="1" s="1"/>
  <c r="E973" i="15" s="1"/>
  <c r="U976" i="1" a="1"/>
  <c r="U976" i="1" s="1"/>
  <c r="AI976" i="1"/>
  <c r="BB976" i="1" s="1"/>
  <c r="AJ976" i="1"/>
  <c r="AK976" i="1"/>
  <c r="K976" i="10" s="1"/>
  <c r="AL976" i="1"/>
  <c r="AO976" i="1"/>
  <c r="AP976" i="1"/>
  <c r="M976" i="10" s="1"/>
  <c r="AQ976" i="1"/>
  <c r="BR976" i="1"/>
  <c r="BS976" i="1"/>
  <c r="BT976" i="1"/>
  <c r="A977" i="1"/>
  <c r="C977" i="1"/>
  <c r="G977" i="1"/>
  <c r="M977" i="1" a="1"/>
  <c r="M977" i="1" s="1"/>
  <c r="K974" i="15" s="1"/>
  <c r="N977" i="1" a="1"/>
  <c r="N977" i="1" s="1"/>
  <c r="L974" i="15" s="1"/>
  <c r="R977" i="1"/>
  <c r="S977" i="1" a="1"/>
  <c r="S977" i="1" s="1"/>
  <c r="D974" i="15" s="1"/>
  <c r="T977" i="1" a="1"/>
  <c r="T977" i="1" s="1"/>
  <c r="E974" i="15" s="1"/>
  <c r="U977" i="1" a="1"/>
  <c r="U977" i="1" s="1"/>
  <c r="AI977" i="1"/>
  <c r="BB977" i="1" s="1"/>
  <c r="AJ977" i="1"/>
  <c r="AK977" i="1"/>
  <c r="K977" i="10" s="1"/>
  <c r="AL977" i="1"/>
  <c r="AO977" i="1"/>
  <c r="AP977" i="1"/>
  <c r="M977" i="10" s="1"/>
  <c r="AQ977" i="1"/>
  <c r="BR977" i="1"/>
  <c r="BS977" i="1"/>
  <c r="BT977" i="1"/>
  <c r="A978" i="1"/>
  <c r="C978" i="1"/>
  <c r="G978" i="1"/>
  <c r="M978" i="1" a="1"/>
  <c r="M978" i="1" s="1"/>
  <c r="K975" i="15" s="1"/>
  <c r="N978" i="1" a="1"/>
  <c r="N978" i="1" s="1"/>
  <c r="L975" i="15" s="1"/>
  <c r="R978" i="1"/>
  <c r="S978" i="1" a="1"/>
  <c r="S978" i="1" s="1"/>
  <c r="D975" i="15" s="1"/>
  <c r="T978" i="1" a="1"/>
  <c r="T978" i="1" s="1"/>
  <c r="E975" i="15" s="1"/>
  <c r="U978" i="1" a="1"/>
  <c r="U978" i="1" s="1"/>
  <c r="AI978" i="1"/>
  <c r="BB978" i="1" s="1"/>
  <c r="AJ978" i="1"/>
  <c r="AK978" i="1"/>
  <c r="K978" i="10" s="1"/>
  <c r="AL978" i="1"/>
  <c r="AO978" i="1"/>
  <c r="AP978" i="1"/>
  <c r="M978" i="10" s="1"/>
  <c r="AQ978" i="1"/>
  <c r="BR978" i="1"/>
  <c r="BS978" i="1"/>
  <c r="BT978" i="1"/>
  <c r="A979" i="1"/>
  <c r="C979" i="1"/>
  <c r="G979" i="1"/>
  <c r="M979" i="1" a="1"/>
  <c r="M979" i="1" s="1"/>
  <c r="K976" i="15" s="1"/>
  <c r="N979" i="1" a="1"/>
  <c r="N979" i="1" s="1"/>
  <c r="L976" i="15" s="1"/>
  <c r="R979" i="1"/>
  <c r="S979" i="1" a="1"/>
  <c r="S979" i="1" s="1"/>
  <c r="D976" i="15" s="1"/>
  <c r="T979" i="1" a="1"/>
  <c r="T979" i="1" s="1"/>
  <c r="E976" i="15" s="1"/>
  <c r="U979" i="1" a="1"/>
  <c r="U979" i="1" s="1"/>
  <c r="AI979" i="1"/>
  <c r="BB979" i="1" s="1"/>
  <c r="AJ979" i="1"/>
  <c r="AK979" i="1"/>
  <c r="K979" i="10" s="1"/>
  <c r="AL979" i="1"/>
  <c r="AO979" i="1"/>
  <c r="AP979" i="1"/>
  <c r="M979" i="10" s="1"/>
  <c r="AQ979" i="1"/>
  <c r="BR979" i="1"/>
  <c r="BS979" i="1"/>
  <c r="BT979" i="1"/>
  <c r="A980" i="1"/>
  <c r="C980" i="1"/>
  <c r="G980" i="1"/>
  <c r="M980" i="1" a="1"/>
  <c r="M980" i="1" s="1"/>
  <c r="K977" i="15" s="1"/>
  <c r="N980" i="1" a="1"/>
  <c r="N980" i="1" s="1"/>
  <c r="L977" i="15" s="1"/>
  <c r="R980" i="1"/>
  <c r="S980" i="1" a="1"/>
  <c r="S980" i="1" s="1"/>
  <c r="D977" i="15" s="1"/>
  <c r="T980" i="1" a="1"/>
  <c r="T980" i="1" s="1"/>
  <c r="E977" i="15" s="1"/>
  <c r="U980" i="1" a="1"/>
  <c r="U980" i="1" s="1"/>
  <c r="AI980" i="1"/>
  <c r="BB980" i="1" s="1"/>
  <c r="AJ980" i="1"/>
  <c r="AK980" i="1"/>
  <c r="K980" i="10" s="1"/>
  <c r="AL980" i="1"/>
  <c r="AO980" i="1"/>
  <c r="AP980" i="1"/>
  <c r="M980" i="10" s="1"/>
  <c r="AQ980" i="1"/>
  <c r="BR980" i="1"/>
  <c r="BS980" i="1"/>
  <c r="BT980" i="1"/>
  <c r="A981" i="1"/>
  <c r="C981" i="1"/>
  <c r="G981" i="1"/>
  <c r="M981" i="1" a="1"/>
  <c r="M981" i="1" s="1"/>
  <c r="K978" i="15" s="1"/>
  <c r="N981" i="1" a="1"/>
  <c r="N981" i="1" s="1"/>
  <c r="L978" i="15" s="1"/>
  <c r="R981" i="1"/>
  <c r="S981" i="1" a="1"/>
  <c r="S981" i="1" s="1"/>
  <c r="D978" i="15" s="1"/>
  <c r="T981" i="1" a="1"/>
  <c r="T981" i="1" s="1"/>
  <c r="E978" i="15" s="1"/>
  <c r="U981" i="1" a="1"/>
  <c r="U981" i="1" s="1"/>
  <c r="AI981" i="1"/>
  <c r="BB981" i="1" s="1"/>
  <c r="AJ981" i="1"/>
  <c r="AK981" i="1"/>
  <c r="K981" i="10" s="1"/>
  <c r="AL981" i="1"/>
  <c r="AO981" i="1"/>
  <c r="AP981" i="1"/>
  <c r="M981" i="10" s="1"/>
  <c r="AQ981" i="1"/>
  <c r="BR981" i="1"/>
  <c r="BS981" i="1"/>
  <c r="BT981" i="1"/>
  <c r="A982" i="1"/>
  <c r="C982" i="1"/>
  <c r="G982" i="1"/>
  <c r="M982" i="1" a="1"/>
  <c r="M982" i="1" s="1"/>
  <c r="K979" i="15" s="1"/>
  <c r="N982" i="1" a="1"/>
  <c r="N982" i="1" s="1"/>
  <c r="L979" i="15" s="1"/>
  <c r="R982" i="1"/>
  <c r="S982" i="1" a="1"/>
  <c r="S982" i="1" s="1"/>
  <c r="D979" i="15" s="1"/>
  <c r="T982" i="1" a="1"/>
  <c r="T982" i="1" s="1"/>
  <c r="E979" i="15" s="1"/>
  <c r="U982" i="1" a="1"/>
  <c r="U982" i="1" s="1"/>
  <c r="AI982" i="1"/>
  <c r="BB982" i="1" s="1"/>
  <c r="AJ982" i="1"/>
  <c r="AK982" i="1"/>
  <c r="K982" i="10" s="1"/>
  <c r="AL982" i="1"/>
  <c r="AO982" i="1"/>
  <c r="AP982" i="1"/>
  <c r="M982" i="10" s="1"/>
  <c r="AQ982" i="1"/>
  <c r="BR982" i="1"/>
  <c r="BS982" i="1"/>
  <c r="BT982" i="1"/>
  <c r="A983" i="1"/>
  <c r="C983" i="1"/>
  <c r="G983" i="1"/>
  <c r="M983" i="1" a="1"/>
  <c r="M983" i="1" s="1"/>
  <c r="K980" i="15" s="1"/>
  <c r="N983" i="1" a="1"/>
  <c r="N983" i="1" s="1"/>
  <c r="L980" i="15" s="1"/>
  <c r="R983" i="1"/>
  <c r="S983" i="1" a="1"/>
  <c r="S983" i="1" s="1"/>
  <c r="D980" i="15" s="1"/>
  <c r="T983" i="1" a="1"/>
  <c r="T983" i="1" s="1"/>
  <c r="E980" i="15" s="1"/>
  <c r="U983" i="1" a="1"/>
  <c r="U983" i="1" s="1"/>
  <c r="AI983" i="1"/>
  <c r="BB983" i="1" s="1"/>
  <c r="AJ983" i="1"/>
  <c r="AK983" i="1"/>
  <c r="K983" i="10" s="1"/>
  <c r="AL983" i="1"/>
  <c r="AO983" i="1"/>
  <c r="AP983" i="1"/>
  <c r="M983" i="10" s="1"/>
  <c r="AQ983" i="1"/>
  <c r="BR983" i="1"/>
  <c r="BS983" i="1"/>
  <c r="BT983" i="1"/>
  <c r="A984" i="1"/>
  <c r="C984" i="1"/>
  <c r="G984" i="1"/>
  <c r="M984" i="1" a="1"/>
  <c r="M984" i="1" s="1"/>
  <c r="K981" i="15" s="1"/>
  <c r="N984" i="1" a="1"/>
  <c r="N984" i="1" s="1"/>
  <c r="L981" i="15" s="1"/>
  <c r="R984" i="1"/>
  <c r="S984" i="1" a="1"/>
  <c r="S984" i="1" s="1"/>
  <c r="D981" i="15" s="1"/>
  <c r="T984" i="1" a="1"/>
  <c r="T984" i="1" s="1"/>
  <c r="E981" i="15" s="1"/>
  <c r="U984" i="1" a="1"/>
  <c r="U984" i="1" s="1"/>
  <c r="AI984" i="1"/>
  <c r="BB984" i="1" s="1"/>
  <c r="AJ984" i="1"/>
  <c r="AK984" i="1"/>
  <c r="K984" i="10" s="1"/>
  <c r="AL984" i="1"/>
  <c r="AO984" i="1"/>
  <c r="AP984" i="1"/>
  <c r="M984" i="10" s="1"/>
  <c r="AQ984" i="1"/>
  <c r="BR984" i="1"/>
  <c r="BS984" i="1"/>
  <c r="BT984" i="1"/>
  <c r="A985" i="1"/>
  <c r="C985" i="1"/>
  <c r="G985" i="1"/>
  <c r="M985" i="1" a="1"/>
  <c r="M985" i="1" s="1"/>
  <c r="K982" i="15" s="1"/>
  <c r="N985" i="1" a="1"/>
  <c r="N985" i="1" s="1"/>
  <c r="L982" i="15" s="1"/>
  <c r="R985" i="1"/>
  <c r="S985" i="1" a="1"/>
  <c r="S985" i="1" s="1"/>
  <c r="D982" i="15" s="1"/>
  <c r="T985" i="1" a="1"/>
  <c r="T985" i="1" s="1"/>
  <c r="E982" i="15" s="1"/>
  <c r="U985" i="1" a="1"/>
  <c r="U985" i="1" s="1"/>
  <c r="AI985" i="1"/>
  <c r="BB985" i="1" s="1"/>
  <c r="AJ985" i="1"/>
  <c r="AK985" i="1"/>
  <c r="K985" i="10" s="1"/>
  <c r="AL985" i="1"/>
  <c r="AO985" i="1"/>
  <c r="AP985" i="1"/>
  <c r="M985" i="10" s="1"/>
  <c r="AQ985" i="1"/>
  <c r="BR985" i="1"/>
  <c r="BS985" i="1"/>
  <c r="BT985" i="1"/>
  <c r="A986" i="1"/>
  <c r="C986" i="1"/>
  <c r="G986" i="1"/>
  <c r="M986" i="1" a="1"/>
  <c r="M986" i="1" s="1"/>
  <c r="K983" i="15" s="1"/>
  <c r="N986" i="1" a="1"/>
  <c r="N986" i="1" s="1"/>
  <c r="L983" i="15" s="1"/>
  <c r="R986" i="1"/>
  <c r="S986" i="1" a="1"/>
  <c r="S986" i="1" s="1"/>
  <c r="D983" i="15" s="1"/>
  <c r="T986" i="1" a="1"/>
  <c r="T986" i="1" s="1"/>
  <c r="E983" i="15" s="1"/>
  <c r="U986" i="1" a="1"/>
  <c r="U986" i="1" s="1"/>
  <c r="AI986" i="1"/>
  <c r="BB986" i="1" s="1"/>
  <c r="AJ986" i="1"/>
  <c r="AK986" i="1"/>
  <c r="K986" i="10" s="1"/>
  <c r="AL986" i="1"/>
  <c r="AO986" i="1"/>
  <c r="AP986" i="1"/>
  <c r="M986" i="10" s="1"/>
  <c r="AQ986" i="1"/>
  <c r="BR986" i="1"/>
  <c r="BS986" i="1"/>
  <c r="BT986" i="1"/>
  <c r="A987" i="1"/>
  <c r="C987" i="1"/>
  <c r="G987" i="1"/>
  <c r="M987" i="1" a="1"/>
  <c r="M987" i="1" s="1"/>
  <c r="K984" i="15" s="1"/>
  <c r="N987" i="1" a="1"/>
  <c r="N987" i="1" s="1"/>
  <c r="L984" i="15" s="1"/>
  <c r="R987" i="1"/>
  <c r="S987" i="1" a="1"/>
  <c r="S987" i="1" s="1"/>
  <c r="D984" i="15" s="1"/>
  <c r="T987" i="1" a="1"/>
  <c r="T987" i="1" s="1"/>
  <c r="E984" i="15" s="1"/>
  <c r="U987" i="1" a="1"/>
  <c r="U987" i="1" s="1"/>
  <c r="AI987" i="1"/>
  <c r="BB987" i="1" s="1"/>
  <c r="AJ987" i="1"/>
  <c r="AK987" i="1"/>
  <c r="K987" i="10" s="1"/>
  <c r="AL987" i="1"/>
  <c r="AO987" i="1"/>
  <c r="AP987" i="1"/>
  <c r="M987" i="10" s="1"/>
  <c r="AQ987" i="1"/>
  <c r="BR987" i="1"/>
  <c r="BS987" i="1"/>
  <c r="BT987" i="1"/>
  <c r="A988" i="1"/>
  <c r="C988" i="1"/>
  <c r="G988" i="1"/>
  <c r="M988" i="1" a="1"/>
  <c r="M988" i="1" s="1"/>
  <c r="K985" i="15" s="1"/>
  <c r="N988" i="1" a="1"/>
  <c r="N988" i="1" s="1"/>
  <c r="L985" i="15" s="1"/>
  <c r="R988" i="1"/>
  <c r="S988" i="1" a="1"/>
  <c r="S988" i="1" s="1"/>
  <c r="D985" i="15" s="1"/>
  <c r="T988" i="1" a="1"/>
  <c r="T988" i="1" s="1"/>
  <c r="E985" i="15" s="1"/>
  <c r="U988" i="1" a="1"/>
  <c r="U988" i="1" s="1"/>
  <c r="AI988" i="1"/>
  <c r="BB988" i="1" s="1"/>
  <c r="AJ988" i="1"/>
  <c r="AK988" i="1"/>
  <c r="K988" i="10" s="1"/>
  <c r="AL988" i="1"/>
  <c r="AO988" i="1"/>
  <c r="AP988" i="1"/>
  <c r="M988" i="10" s="1"/>
  <c r="AQ988" i="1"/>
  <c r="BR988" i="1"/>
  <c r="BS988" i="1"/>
  <c r="BT988" i="1"/>
  <c r="A989" i="1"/>
  <c r="C989" i="1"/>
  <c r="G989" i="1"/>
  <c r="M989" i="1" a="1"/>
  <c r="M989" i="1" s="1"/>
  <c r="K986" i="15" s="1"/>
  <c r="N989" i="1" a="1"/>
  <c r="N989" i="1" s="1"/>
  <c r="L986" i="15" s="1"/>
  <c r="R989" i="1"/>
  <c r="S989" i="1" a="1"/>
  <c r="S989" i="1" s="1"/>
  <c r="D986" i="15" s="1"/>
  <c r="T989" i="1" a="1"/>
  <c r="T989" i="1" s="1"/>
  <c r="E986" i="15" s="1"/>
  <c r="U989" i="1" a="1"/>
  <c r="U989" i="1" s="1"/>
  <c r="AI989" i="1"/>
  <c r="BB989" i="1" s="1"/>
  <c r="AJ989" i="1"/>
  <c r="AK989" i="1"/>
  <c r="K989" i="10" s="1"/>
  <c r="AL989" i="1"/>
  <c r="AO989" i="1"/>
  <c r="AP989" i="1"/>
  <c r="M989" i="10" s="1"/>
  <c r="AQ989" i="1"/>
  <c r="BR989" i="1"/>
  <c r="BS989" i="1"/>
  <c r="BT989" i="1"/>
  <c r="A990" i="1"/>
  <c r="C990" i="1"/>
  <c r="G990" i="1"/>
  <c r="M990" i="1" a="1"/>
  <c r="M990" i="1" s="1"/>
  <c r="K987" i="15" s="1"/>
  <c r="N990" i="1" a="1"/>
  <c r="N990" i="1" s="1"/>
  <c r="L987" i="15" s="1"/>
  <c r="R990" i="1"/>
  <c r="S990" i="1" a="1"/>
  <c r="S990" i="1" s="1"/>
  <c r="D987" i="15" s="1"/>
  <c r="T990" i="1" a="1"/>
  <c r="T990" i="1" s="1"/>
  <c r="E987" i="15" s="1"/>
  <c r="U990" i="1" a="1"/>
  <c r="U990" i="1" s="1"/>
  <c r="AI990" i="1"/>
  <c r="BB990" i="1" s="1"/>
  <c r="AJ990" i="1"/>
  <c r="AK990" i="1"/>
  <c r="K990" i="10" s="1"/>
  <c r="AL990" i="1"/>
  <c r="AO990" i="1"/>
  <c r="AP990" i="1"/>
  <c r="M990" i="10" s="1"/>
  <c r="AQ990" i="1"/>
  <c r="BR990" i="1"/>
  <c r="BS990" i="1"/>
  <c r="BT990" i="1"/>
  <c r="A991" i="1"/>
  <c r="C991" i="1"/>
  <c r="G991" i="1"/>
  <c r="M991" i="1" a="1"/>
  <c r="M991" i="1" s="1"/>
  <c r="K988" i="15" s="1"/>
  <c r="N991" i="1" a="1"/>
  <c r="N991" i="1" s="1"/>
  <c r="L988" i="15" s="1"/>
  <c r="R991" i="1"/>
  <c r="S991" i="1" a="1"/>
  <c r="S991" i="1" s="1"/>
  <c r="D988" i="15" s="1"/>
  <c r="T991" i="1" a="1"/>
  <c r="T991" i="1" s="1"/>
  <c r="E988" i="15" s="1"/>
  <c r="U991" i="1" a="1"/>
  <c r="U991" i="1" s="1"/>
  <c r="AI991" i="1"/>
  <c r="BB991" i="1" s="1"/>
  <c r="AJ991" i="1"/>
  <c r="AK991" i="1"/>
  <c r="K991" i="10" s="1"/>
  <c r="AL991" i="1"/>
  <c r="AO991" i="1"/>
  <c r="AP991" i="1"/>
  <c r="M991" i="10" s="1"/>
  <c r="AQ991" i="1"/>
  <c r="BR991" i="1"/>
  <c r="BS991" i="1"/>
  <c r="BT991" i="1"/>
  <c r="A992" i="1"/>
  <c r="C992" i="1"/>
  <c r="G992" i="1"/>
  <c r="M992" i="1" a="1"/>
  <c r="M992" i="1" s="1"/>
  <c r="K989" i="15" s="1"/>
  <c r="N992" i="1" a="1"/>
  <c r="N992" i="1" s="1"/>
  <c r="L989" i="15" s="1"/>
  <c r="R992" i="1"/>
  <c r="S992" i="1" a="1"/>
  <c r="S992" i="1" s="1"/>
  <c r="D989" i="15" s="1"/>
  <c r="T992" i="1" a="1"/>
  <c r="T992" i="1" s="1"/>
  <c r="E989" i="15" s="1"/>
  <c r="U992" i="1" a="1"/>
  <c r="U992" i="1" s="1"/>
  <c r="AI992" i="1"/>
  <c r="BB992" i="1" s="1"/>
  <c r="AJ992" i="1"/>
  <c r="AK992" i="1"/>
  <c r="K992" i="10" s="1"/>
  <c r="AL992" i="1"/>
  <c r="AO992" i="1"/>
  <c r="AP992" i="1"/>
  <c r="M992" i="10" s="1"/>
  <c r="AQ992" i="1"/>
  <c r="BR992" i="1"/>
  <c r="BS992" i="1"/>
  <c r="BT992" i="1"/>
  <c r="A993" i="1"/>
  <c r="C993" i="1"/>
  <c r="G993" i="1"/>
  <c r="M993" i="1" a="1"/>
  <c r="M993" i="1" s="1"/>
  <c r="K990" i="15" s="1"/>
  <c r="N993" i="1" a="1"/>
  <c r="N993" i="1" s="1"/>
  <c r="L990" i="15" s="1"/>
  <c r="R993" i="1"/>
  <c r="S993" i="1" a="1"/>
  <c r="S993" i="1" s="1"/>
  <c r="D990" i="15" s="1"/>
  <c r="T993" i="1" a="1"/>
  <c r="T993" i="1" s="1"/>
  <c r="E990" i="15" s="1"/>
  <c r="U993" i="1" a="1"/>
  <c r="U993" i="1" s="1"/>
  <c r="AI993" i="1"/>
  <c r="BB993" i="1" s="1"/>
  <c r="AJ993" i="1"/>
  <c r="AK993" i="1"/>
  <c r="K993" i="10" s="1"/>
  <c r="AL993" i="1"/>
  <c r="AO993" i="1"/>
  <c r="AP993" i="1"/>
  <c r="M993" i="10" s="1"/>
  <c r="AQ993" i="1"/>
  <c r="BR993" i="1"/>
  <c r="BS993" i="1"/>
  <c r="BT993" i="1"/>
  <c r="A994" i="1"/>
  <c r="C994" i="1"/>
  <c r="G994" i="1"/>
  <c r="M994" i="1" a="1"/>
  <c r="M994" i="1" s="1"/>
  <c r="K991" i="15" s="1"/>
  <c r="N994" i="1" a="1"/>
  <c r="N994" i="1" s="1"/>
  <c r="L991" i="15" s="1"/>
  <c r="R994" i="1"/>
  <c r="S994" i="1" a="1"/>
  <c r="S994" i="1" s="1"/>
  <c r="D991" i="15" s="1"/>
  <c r="T994" i="1" a="1"/>
  <c r="T994" i="1" s="1"/>
  <c r="E991" i="15" s="1"/>
  <c r="U994" i="1" a="1"/>
  <c r="U994" i="1" s="1"/>
  <c r="AI994" i="1"/>
  <c r="BB994" i="1" s="1"/>
  <c r="AJ994" i="1"/>
  <c r="AK994" i="1"/>
  <c r="K994" i="10" s="1"/>
  <c r="AL994" i="1"/>
  <c r="AO994" i="1"/>
  <c r="AP994" i="1"/>
  <c r="M994" i="10" s="1"/>
  <c r="AQ994" i="1"/>
  <c r="BR994" i="1"/>
  <c r="BS994" i="1"/>
  <c r="BT994" i="1"/>
  <c r="A995" i="1"/>
  <c r="C995" i="1"/>
  <c r="G995" i="1"/>
  <c r="M995" i="1" a="1"/>
  <c r="M995" i="1" s="1"/>
  <c r="K992" i="15" s="1"/>
  <c r="N995" i="1" a="1"/>
  <c r="N995" i="1" s="1"/>
  <c r="L992" i="15" s="1"/>
  <c r="R995" i="1"/>
  <c r="S995" i="1" a="1"/>
  <c r="S995" i="1" s="1"/>
  <c r="D992" i="15" s="1"/>
  <c r="T995" i="1" a="1"/>
  <c r="T995" i="1" s="1"/>
  <c r="E992" i="15" s="1"/>
  <c r="U995" i="1" a="1"/>
  <c r="U995" i="1" s="1"/>
  <c r="AI995" i="1"/>
  <c r="BB995" i="1" s="1"/>
  <c r="AJ995" i="1"/>
  <c r="AK995" i="1"/>
  <c r="K995" i="10" s="1"/>
  <c r="AL995" i="1"/>
  <c r="AO995" i="1"/>
  <c r="AP995" i="1"/>
  <c r="M995" i="10" s="1"/>
  <c r="AQ995" i="1"/>
  <c r="BR995" i="1"/>
  <c r="BS995" i="1"/>
  <c r="BT995" i="1"/>
  <c r="A996" i="1"/>
  <c r="C996" i="1"/>
  <c r="G996" i="1"/>
  <c r="M996" i="1" a="1"/>
  <c r="M996" i="1" s="1"/>
  <c r="K993" i="15" s="1"/>
  <c r="N996" i="1" a="1"/>
  <c r="N996" i="1" s="1"/>
  <c r="L993" i="15" s="1"/>
  <c r="R996" i="1"/>
  <c r="S996" i="1" a="1"/>
  <c r="S996" i="1" s="1"/>
  <c r="D993" i="15" s="1"/>
  <c r="T996" i="1" a="1"/>
  <c r="T996" i="1" s="1"/>
  <c r="E993" i="15" s="1"/>
  <c r="U996" i="1" a="1"/>
  <c r="U996" i="1" s="1"/>
  <c r="AI996" i="1"/>
  <c r="BB996" i="1" s="1"/>
  <c r="AJ996" i="1"/>
  <c r="AK996" i="1"/>
  <c r="K996" i="10" s="1"/>
  <c r="AL996" i="1"/>
  <c r="AO996" i="1"/>
  <c r="AP996" i="1"/>
  <c r="M996" i="10" s="1"/>
  <c r="AQ996" i="1"/>
  <c r="BR996" i="1"/>
  <c r="BS996" i="1"/>
  <c r="BT996" i="1"/>
  <c r="A997" i="1"/>
  <c r="C997" i="1"/>
  <c r="G997" i="1"/>
  <c r="M997" i="1" a="1"/>
  <c r="M997" i="1" s="1"/>
  <c r="K994" i="15" s="1"/>
  <c r="N997" i="1" a="1"/>
  <c r="N997" i="1" s="1"/>
  <c r="L994" i="15" s="1"/>
  <c r="R997" i="1"/>
  <c r="S997" i="1" a="1"/>
  <c r="S997" i="1" s="1"/>
  <c r="D994" i="15" s="1"/>
  <c r="T997" i="1" a="1"/>
  <c r="T997" i="1" s="1"/>
  <c r="E994" i="15" s="1"/>
  <c r="U997" i="1" a="1"/>
  <c r="U997" i="1" s="1"/>
  <c r="AI997" i="1"/>
  <c r="BB997" i="1" s="1"/>
  <c r="AJ997" i="1"/>
  <c r="AK997" i="1"/>
  <c r="K997" i="10" s="1"/>
  <c r="AL997" i="1"/>
  <c r="AO997" i="1"/>
  <c r="AP997" i="1"/>
  <c r="M997" i="10" s="1"/>
  <c r="AQ997" i="1"/>
  <c r="BR997" i="1"/>
  <c r="BS997" i="1"/>
  <c r="BT997" i="1"/>
  <c r="A998" i="1"/>
  <c r="C998" i="1"/>
  <c r="G998" i="1"/>
  <c r="M998" i="1" a="1"/>
  <c r="M998" i="1" s="1"/>
  <c r="K995" i="15" s="1"/>
  <c r="N998" i="1" a="1"/>
  <c r="N998" i="1" s="1"/>
  <c r="L995" i="15" s="1"/>
  <c r="R998" i="1"/>
  <c r="S998" i="1" a="1"/>
  <c r="S998" i="1" s="1"/>
  <c r="D995" i="15" s="1"/>
  <c r="T998" i="1" a="1"/>
  <c r="T998" i="1" s="1"/>
  <c r="E995" i="15" s="1"/>
  <c r="U998" i="1" a="1"/>
  <c r="U998" i="1" s="1"/>
  <c r="AI998" i="1"/>
  <c r="BB998" i="1" s="1"/>
  <c r="AJ998" i="1"/>
  <c r="AK998" i="1"/>
  <c r="K998" i="10" s="1"/>
  <c r="AL998" i="1"/>
  <c r="AO998" i="1"/>
  <c r="AP998" i="1"/>
  <c r="M998" i="10" s="1"/>
  <c r="AQ998" i="1"/>
  <c r="BR998" i="1"/>
  <c r="BS998" i="1"/>
  <c r="BT998" i="1"/>
  <c r="A999" i="1"/>
  <c r="C999" i="1"/>
  <c r="G999" i="1"/>
  <c r="M999" i="1" a="1"/>
  <c r="M999" i="1" s="1"/>
  <c r="K996" i="15" s="1"/>
  <c r="N999" i="1" a="1"/>
  <c r="N999" i="1" s="1"/>
  <c r="L996" i="15" s="1"/>
  <c r="R999" i="1"/>
  <c r="S999" i="1" a="1"/>
  <c r="S999" i="1" s="1"/>
  <c r="D996" i="15" s="1"/>
  <c r="T999" i="1" a="1"/>
  <c r="T999" i="1" s="1"/>
  <c r="E996" i="15" s="1"/>
  <c r="U999" i="1" a="1"/>
  <c r="U999" i="1" s="1"/>
  <c r="AI999" i="1"/>
  <c r="BB999" i="1" s="1"/>
  <c r="AJ999" i="1"/>
  <c r="AK999" i="1"/>
  <c r="K999" i="10" s="1"/>
  <c r="AL999" i="1"/>
  <c r="AO999" i="1"/>
  <c r="AP999" i="1"/>
  <c r="M999" i="10" s="1"/>
  <c r="AQ999" i="1"/>
  <c r="BR999" i="1"/>
  <c r="BS999" i="1"/>
  <c r="BT999" i="1"/>
  <c r="A1000" i="1"/>
  <c r="C1000" i="1"/>
  <c r="G1000" i="1"/>
  <c r="M1000" i="1" a="1"/>
  <c r="M1000" i="1" s="1"/>
  <c r="K997" i="15" s="1"/>
  <c r="N1000" i="1" a="1"/>
  <c r="N1000" i="1" s="1"/>
  <c r="L997" i="15" s="1"/>
  <c r="R1000" i="1"/>
  <c r="S1000" i="1" a="1"/>
  <c r="S1000" i="1" s="1"/>
  <c r="D997" i="15" s="1"/>
  <c r="T1000" i="1" a="1"/>
  <c r="T1000" i="1" s="1"/>
  <c r="E997" i="15" s="1"/>
  <c r="U1000" i="1" a="1"/>
  <c r="U1000" i="1" s="1"/>
  <c r="AI1000" i="1"/>
  <c r="BB1000" i="1" s="1"/>
  <c r="AJ1000" i="1"/>
  <c r="AK1000" i="1"/>
  <c r="K1000" i="10" s="1"/>
  <c r="AL1000" i="1"/>
  <c r="AO1000" i="1"/>
  <c r="AP1000" i="1"/>
  <c r="M1000" i="10" s="1"/>
  <c r="AQ1000" i="1"/>
  <c r="BR1000" i="1"/>
  <c r="BS1000" i="1"/>
  <c r="BT1000" i="1"/>
  <c r="A1001" i="1"/>
  <c r="C1001" i="1"/>
  <c r="G1001" i="1"/>
  <c r="M1001" i="1" a="1"/>
  <c r="M1001" i="1" s="1"/>
  <c r="K998" i="15" s="1"/>
  <c r="N1001" i="1" a="1"/>
  <c r="N1001" i="1" s="1"/>
  <c r="L998" i="15" s="1"/>
  <c r="R1001" i="1"/>
  <c r="S1001" i="1" a="1"/>
  <c r="S1001" i="1" s="1"/>
  <c r="D998" i="15" s="1"/>
  <c r="T1001" i="1" a="1"/>
  <c r="T1001" i="1" s="1"/>
  <c r="E998" i="15" s="1"/>
  <c r="U1001" i="1" a="1"/>
  <c r="U1001" i="1" s="1"/>
  <c r="AI1001" i="1"/>
  <c r="BB1001" i="1" s="1"/>
  <c r="AJ1001" i="1"/>
  <c r="AK1001" i="1"/>
  <c r="K1001" i="10" s="1"/>
  <c r="AL1001" i="1"/>
  <c r="AO1001" i="1"/>
  <c r="AP1001" i="1"/>
  <c r="M1001" i="10" s="1"/>
  <c r="AQ1001" i="1"/>
  <c r="BR1001" i="1"/>
  <c r="BS1001" i="1"/>
  <c r="BT1001" i="1"/>
  <c r="BR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C6" i="1"/>
  <c r="G6" i="1"/>
  <c r="L3" i="15"/>
  <c r="R6" i="1"/>
  <c r="R3" i="15" s="1"/>
  <c r="AK6" i="1"/>
  <c r="AL6" i="1"/>
  <c r="AP6" i="1"/>
  <c r="BS6" i="1"/>
  <c r="A7" i="10"/>
  <c r="B7" i="10"/>
  <c r="O7" i="10"/>
  <c r="J7" i="10"/>
  <c r="I7" i="10"/>
  <c r="H7" i="10"/>
  <c r="E7" i="10"/>
  <c r="AN601" i="1" l="1"/>
  <c r="AN429" i="1"/>
  <c r="AN587" i="1"/>
  <c r="AN584" i="1"/>
  <c r="AM68" i="1"/>
  <c r="AM40" i="1"/>
  <c r="AM73" i="1"/>
  <c r="AM62" i="1"/>
  <c r="AM65" i="1"/>
  <c r="AN46" i="1"/>
  <c r="AN62" i="1"/>
  <c r="AN65" i="1"/>
  <c r="AM7" i="1"/>
  <c r="K5" i="15"/>
  <c r="AM8" i="1"/>
  <c r="K7" i="15"/>
  <c r="AM10" i="1"/>
  <c r="AN10" i="1"/>
  <c r="AM31" i="1"/>
  <c r="AN26" i="1"/>
  <c r="AM25" i="1"/>
  <c r="AN24" i="1"/>
  <c r="L5" i="15"/>
  <c r="AN8" i="1"/>
  <c r="AM18" i="1"/>
  <c r="L8" i="15"/>
  <c r="AN11" i="1"/>
  <c r="AN31" i="1"/>
  <c r="K6" i="15"/>
  <c r="AM9" i="1"/>
  <c r="AM26" i="1"/>
  <c r="AM32" i="1"/>
  <c r="AN25" i="1"/>
  <c r="AM24" i="1"/>
  <c r="AN18" i="1"/>
  <c r="AM11" i="1"/>
  <c r="AN9" i="1"/>
  <c r="AN230" i="1"/>
  <c r="AN608" i="1"/>
  <c r="AN32" i="1"/>
  <c r="AN43" i="1"/>
  <c r="AN42" i="1"/>
  <c r="AM43" i="1"/>
  <c r="AM41" i="1"/>
  <c r="AM42" i="1"/>
  <c r="AN41" i="1"/>
  <c r="AM67" i="1"/>
  <c r="AN45" i="1"/>
  <c r="AM58" i="1"/>
  <c r="AM45" i="1"/>
  <c r="AN52" i="1"/>
  <c r="AN58" i="1"/>
  <c r="AM52" i="1"/>
  <c r="BC996" i="1" a="1"/>
  <c r="BC996" i="1" s="1"/>
  <c r="BD996" i="1" a="1"/>
  <c r="BD996" i="1" s="1"/>
  <c r="BC993" i="1" a="1"/>
  <c r="BC993" i="1" s="1"/>
  <c r="BD993" i="1" a="1"/>
  <c r="BD993" i="1" s="1"/>
  <c r="BC990" i="1" a="1"/>
  <c r="BC990" i="1" s="1"/>
  <c r="BD990" i="1" a="1"/>
  <c r="BD990" i="1" s="1"/>
  <c r="BC987" i="1" a="1"/>
  <c r="BC987" i="1" s="1"/>
  <c r="BD987" i="1" a="1"/>
  <c r="BD987" i="1" s="1"/>
  <c r="BC984" i="1" a="1"/>
  <c r="BC984" i="1" s="1"/>
  <c r="BD984" i="1" a="1"/>
  <c r="BD984" i="1" s="1"/>
  <c r="BC981" i="1" a="1"/>
  <c r="BC981" i="1" s="1"/>
  <c r="BD981" i="1" a="1"/>
  <c r="BD981" i="1" s="1"/>
  <c r="BC978" i="1" a="1"/>
  <c r="BC978" i="1" s="1"/>
  <c r="BD978" i="1" a="1"/>
  <c r="BD978" i="1" s="1"/>
  <c r="BC975" i="1" a="1"/>
  <c r="BC975" i="1" s="1"/>
  <c r="BD975" i="1" a="1"/>
  <c r="BD975" i="1" s="1"/>
  <c r="BC972" i="1" a="1"/>
  <c r="BC972" i="1" s="1"/>
  <c r="BD972" i="1" a="1"/>
  <c r="BD972" i="1" s="1"/>
  <c r="BC969" i="1" a="1"/>
  <c r="BC969" i="1" s="1"/>
  <c r="BD969" i="1" a="1"/>
  <c r="BD969" i="1" s="1"/>
  <c r="BC966" i="1" a="1"/>
  <c r="BC966" i="1" s="1"/>
  <c r="BD966" i="1" a="1"/>
  <c r="BD966" i="1" s="1"/>
  <c r="BC999" i="1" a="1"/>
  <c r="BC999" i="1" s="1"/>
  <c r="BD999" i="1" a="1"/>
  <c r="BD999" i="1" s="1"/>
  <c r="BC1001" i="1" a="1"/>
  <c r="BC1001" i="1" s="1"/>
  <c r="BD1001" i="1" a="1"/>
  <c r="BD1001" i="1" s="1"/>
  <c r="BC998" i="1" a="1"/>
  <c r="BC998" i="1" s="1"/>
  <c r="BD998" i="1" a="1"/>
  <c r="BD998" i="1" s="1"/>
  <c r="BC995" i="1" a="1"/>
  <c r="BC995" i="1" s="1"/>
  <c r="BD995" i="1" a="1"/>
  <c r="BD995" i="1" s="1"/>
  <c r="BC992" i="1" a="1"/>
  <c r="BC992" i="1" s="1"/>
  <c r="BD992" i="1" a="1"/>
  <c r="BD992" i="1" s="1"/>
  <c r="BC989" i="1" a="1"/>
  <c r="BC989" i="1" s="1"/>
  <c r="BD989" i="1" a="1"/>
  <c r="BD989" i="1" s="1"/>
  <c r="BC986" i="1" a="1"/>
  <c r="BC986" i="1" s="1"/>
  <c r="BD986" i="1" a="1"/>
  <c r="BD986" i="1" s="1"/>
  <c r="BC983" i="1" a="1"/>
  <c r="BC983" i="1" s="1"/>
  <c r="BD983" i="1" a="1"/>
  <c r="BD983" i="1" s="1"/>
  <c r="BC980" i="1" a="1"/>
  <c r="BC980" i="1" s="1"/>
  <c r="BD980" i="1" a="1"/>
  <c r="BD980" i="1" s="1"/>
  <c r="BC977" i="1" a="1"/>
  <c r="BC977" i="1" s="1"/>
  <c r="BD977" i="1" a="1"/>
  <c r="BD977" i="1" s="1"/>
  <c r="BC974" i="1" a="1"/>
  <c r="BC974" i="1" s="1"/>
  <c r="BD974" i="1" a="1"/>
  <c r="BD974" i="1" s="1"/>
  <c r="BC971" i="1" a="1"/>
  <c r="BC971" i="1" s="1"/>
  <c r="BD971" i="1" a="1"/>
  <c r="BD971" i="1" s="1"/>
  <c r="BC968" i="1" a="1"/>
  <c r="BC968" i="1" s="1"/>
  <c r="BD968" i="1" a="1"/>
  <c r="BD968" i="1" s="1"/>
  <c r="BC965" i="1" a="1"/>
  <c r="BC965" i="1" s="1"/>
  <c r="BD965" i="1" a="1"/>
  <c r="BD965" i="1" s="1"/>
  <c r="BC962" i="1" a="1"/>
  <c r="BC962" i="1" s="1"/>
  <c r="BD962" i="1" a="1"/>
  <c r="BD962" i="1" s="1"/>
  <c r="BC959" i="1" a="1"/>
  <c r="BC959" i="1" s="1"/>
  <c r="BD959" i="1" a="1"/>
  <c r="BD959" i="1" s="1"/>
  <c r="BC956" i="1" a="1"/>
  <c r="BC956" i="1" s="1"/>
  <c r="BD956" i="1" a="1"/>
  <c r="BD956" i="1" s="1"/>
  <c r="BC1000" i="1" a="1"/>
  <c r="BC1000" i="1" s="1"/>
  <c r="BD1000" i="1" a="1"/>
  <c r="BD1000" i="1" s="1"/>
  <c r="BC997" i="1" a="1"/>
  <c r="BC997" i="1" s="1"/>
  <c r="BD997" i="1" a="1"/>
  <c r="BD997" i="1" s="1"/>
  <c r="BC994" i="1" a="1"/>
  <c r="BC994" i="1" s="1"/>
  <c r="BD994" i="1" a="1"/>
  <c r="BD994" i="1" s="1"/>
  <c r="BC991" i="1" a="1"/>
  <c r="BC991" i="1" s="1"/>
  <c r="BD991" i="1" a="1"/>
  <c r="BD991" i="1" s="1"/>
  <c r="BC988" i="1" a="1"/>
  <c r="BC988" i="1" s="1"/>
  <c r="BD988" i="1" a="1"/>
  <c r="BD988" i="1" s="1"/>
  <c r="BC985" i="1" a="1"/>
  <c r="BC985" i="1" s="1"/>
  <c r="BD985" i="1" a="1"/>
  <c r="BD985" i="1" s="1"/>
  <c r="BC982" i="1" a="1"/>
  <c r="BC982" i="1" s="1"/>
  <c r="BD982" i="1" a="1"/>
  <c r="BD982" i="1" s="1"/>
  <c r="BC979" i="1" a="1"/>
  <c r="BC979" i="1" s="1"/>
  <c r="BD979" i="1" a="1"/>
  <c r="BD979" i="1" s="1"/>
  <c r="BC976" i="1" a="1"/>
  <c r="BC976" i="1" s="1"/>
  <c r="BD976" i="1" a="1"/>
  <c r="BD976" i="1" s="1"/>
  <c r="BC973" i="1" a="1"/>
  <c r="BC973" i="1" s="1"/>
  <c r="BD973" i="1" a="1"/>
  <c r="BD973" i="1" s="1"/>
  <c r="BC970" i="1" a="1"/>
  <c r="BC970" i="1" s="1"/>
  <c r="BD970" i="1" a="1"/>
  <c r="BD970" i="1" s="1"/>
  <c r="BC967" i="1" a="1"/>
  <c r="BC967" i="1" s="1"/>
  <c r="BD967" i="1" a="1"/>
  <c r="BD967" i="1" s="1"/>
  <c r="BC964" i="1" a="1"/>
  <c r="BC964" i="1" s="1"/>
  <c r="BD964" i="1" a="1"/>
  <c r="BD964" i="1" s="1"/>
  <c r="BC961" i="1" a="1"/>
  <c r="BC961" i="1" s="1"/>
  <c r="BD961" i="1" a="1"/>
  <c r="BD961" i="1" s="1"/>
  <c r="BC958" i="1" a="1"/>
  <c r="BC958" i="1" s="1"/>
  <c r="BD958" i="1" a="1"/>
  <c r="BD958" i="1" s="1"/>
  <c r="BC955" i="1" a="1"/>
  <c r="BC955" i="1" s="1"/>
  <c r="BD955" i="1" a="1"/>
  <c r="BD955" i="1" s="1"/>
  <c r="BC953" i="1" a="1"/>
  <c r="BC953" i="1" s="1"/>
  <c r="BD953" i="1" a="1"/>
  <c r="BD953" i="1" s="1"/>
  <c r="BC950" i="1" a="1"/>
  <c r="BC950" i="1" s="1"/>
  <c r="BD950" i="1" a="1"/>
  <c r="BD950" i="1" s="1"/>
  <c r="BC947" i="1" a="1"/>
  <c r="BC947" i="1" s="1"/>
  <c r="BD947" i="1" a="1"/>
  <c r="BD947" i="1" s="1"/>
  <c r="BC944" i="1" a="1"/>
  <c r="BC944" i="1" s="1"/>
  <c r="BD944" i="1" a="1"/>
  <c r="BD944" i="1" s="1"/>
  <c r="BC941" i="1" a="1"/>
  <c r="BC941" i="1" s="1"/>
  <c r="BD941" i="1" a="1"/>
  <c r="BD941" i="1" s="1"/>
  <c r="BC938" i="1" a="1"/>
  <c r="BC938" i="1" s="1"/>
  <c r="BD938" i="1" a="1"/>
  <c r="BD938" i="1" s="1"/>
  <c r="BC935" i="1" a="1"/>
  <c r="BC935" i="1" s="1"/>
  <c r="BD935" i="1" a="1"/>
  <c r="BD935" i="1" s="1"/>
  <c r="BC932" i="1" a="1"/>
  <c r="BC932" i="1" s="1"/>
  <c r="BD932" i="1" a="1"/>
  <c r="BD932" i="1" s="1"/>
  <c r="BC929" i="1" a="1"/>
  <c r="BC929" i="1" s="1"/>
  <c r="BD929" i="1" a="1"/>
  <c r="BD929" i="1" s="1"/>
  <c r="BC926" i="1" a="1"/>
  <c r="BC926" i="1" s="1"/>
  <c r="BD926" i="1" a="1"/>
  <c r="BD926" i="1" s="1"/>
  <c r="BC923" i="1" a="1"/>
  <c r="BC923" i="1" s="1"/>
  <c r="BD923" i="1" a="1"/>
  <c r="BD923" i="1" s="1"/>
  <c r="BC920" i="1" a="1"/>
  <c r="BC920" i="1" s="1"/>
  <c r="BD920" i="1" a="1"/>
  <c r="BD920" i="1" s="1"/>
  <c r="BC917" i="1" a="1"/>
  <c r="BC917" i="1" s="1"/>
  <c r="BD917" i="1" a="1"/>
  <c r="BD917" i="1" s="1"/>
  <c r="BC914" i="1" a="1"/>
  <c r="BC914" i="1" s="1"/>
  <c r="BD914" i="1" a="1"/>
  <c r="BD914" i="1" s="1"/>
  <c r="BC911" i="1" a="1"/>
  <c r="BC911" i="1" s="1"/>
  <c r="BD911" i="1" a="1"/>
  <c r="BD911" i="1" s="1"/>
  <c r="BC908" i="1" a="1"/>
  <c r="BC908" i="1" s="1"/>
  <c r="BD908" i="1" a="1"/>
  <c r="BD908" i="1" s="1"/>
  <c r="BC905" i="1" a="1"/>
  <c r="BC905" i="1" s="1"/>
  <c r="BD905" i="1" a="1"/>
  <c r="BD905" i="1" s="1"/>
  <c r="BC902" i="1" a="1"/>
  <c r="BC902" i="1" s="1"/>
  <c r="BD902" i="1" a="1"/>
  <c r="BD902" i="1" s="1"/>
  <c r="BC899" i="1" a="1"/>
  <c r="BC899" i="1" s="1"/>
  <c r="BD899" i="1" a="1"/>
  <c r="BD899" i="1" s="1"/>
  <c r="BC896" i="1" a="1"/>
  <c r="BC896" i="1" s="1"/>
  <c r="BD896" i="1" a="1"/>
  <c r="BD896" i="1" s="1"/>
  <c r="BC893" i="1" a="1"/>
  <c r="BC893" i="1" s="1"/>
  <c r="BD893" i="1" a="1"/>
  <c r="BD893" i="1" s="1"/>
  <c r="BC890" i="1" a="1"/>
  <c r="BC890" i="1" s="1"/>
  <c r="BD890" i="1" a="1"/>
  <c r="BD890" i="1" s="1"/>
  <c r="BC887" i="1" a="1"/>
  <c r="BC887" i="1" s="1"/>
  <c r="BD887" i="1" a="1"/>
  <c r="BD887" i="1" s="1"/>
  <c r="BC884" i="1" a="1"/>
  <c r="BC884" i="1" s="1"/>
  <c r="BD884" i="1" a="1"/>
  <c r="BD884" i="1" s="1"/>
  <c r="BC881" i="1" a="1"/>
  <c r="BC881" i="1" s="1"/>
  <c r="BD881" i="1" a="1"/>
  <c r="BD881" i="1" s="1"/>
  <c r="BC878" i="1" a="1"/>
  <c r="BC878" i="1" s="1"/>
  <c r="BD878" i="1" a="1"/>
  <c r="BD878" i="1" s="1"/>
  <c r="BC875" i="1" a="1"/>
  <c r="BC875" i="1" s="1"/>
  <c r="BD875" i="1" a="1"/>
  <c r="BD875" i="1" s="1"/>
  <c r="BC872" i="1" a="1"/>
  <c r="BC872" i="1" s="1"/>
  <c r="BD872" i="1" a="1"/>
  <c r="BD872" i="1" s="1"/>
  <c r="BC869" i="1" a="1"/>
  <c r="BC869" i="1" s="1"/>
  <c r="BD869" i="1" a="1"/>
  <c r="BD869" i="1" s="1"/>
  <c r="BC866" i="1" a="1"/>
  <c r="BC866" i="1" s="1"/>
  <c r="BD866" i="1" a="1"/>
  <c r="BD866" i="1" s="1"/>
  <c r="BC863" i="1" a="1"/>
  <c r="BC863" i="1" s="1"/>
  <c r="BD863" i="1" a="1"/>
  <c r="BD863" i="1" s="1"/>
  <c r="BC860" i="1" a="1"/>
  <c r="BC860" i="1" s="1"/>
  <c r="BD860" i="1" a="1"/>
  <c r="BD860" i="1" s="1"/>
  <c r="BC857" i="1" a="1"/>
  <c r="BC857" i="1" s="1"/>
  <c r="BD857" i="1" a="1"/>
  <c r="BD857" i="1" s="1"/>
  <c r="BC854" i="1" a="1"/>
  <c r="BC854" i="1" s="1"/>
  <c r="BD854" i="1" a="1"/>
  <c r="BD854" i="1" s="1"/>
  <c r="BC851" i="1" a="1"/>
  <c r="BC851" i="1" s="1"/>
  <c r="BD851" i="1" a="1"/>
  <c r="BD851" i="1" s="1"/>
  <c r="BC848" i="1" a="1"/>
  <c r="BC848" i="1" s="1"/>
  <c r="BD848" i="1" a="1"/>
  <c r="BD848" i="1" s="1"/>
  <c r="BC845" i="1" a="1"/>
  <c r="BC845" i="1" s="1"/>
  <c r="BD845" i="1" a="1"/>
  <c r="BD845" i="1" s="1"/>
  <c r="BC842" i="1" a="1"/>
  <c r="BC842" i="1" s="1"/>
  <c r="BD842" i="1" a="1"/>
  <c r="BD842" i="1" s="1"/>
  <c r="BC839" i="1" a="1"/>
  <c r="BC839" i="1" s="1"/>
  <c r="BD839" i="1" a="1"/>
  <c r="BD839" i="1" s="1"/>
  <c r="BC836" i="1" a="1"/>
  <c r="BC836" i="1" s="1"/>
  <c r="BD836" i="1" a="1"/>
  <c r="BD836" i="1" s="1"/>
  <c r="BC833" i="1" a="1"/>
  <c r="BC833" i="1" s="1"/>
  <c r="BD833" i="1" a="1"/>
  <c r="BD833" i="1" s="1"/>
  <c r="BC830" i="1" a="1"/>
  <c r="BC830" i="1" s="1"/>
  <c r="BD830" i="1" a="1"/>
  <c r="BD830" i="1" s="1"/>
  <c r="BC827" i="1" a="1"/>
  <c r="BC827" i="1" s="1"/>
  <c r="BD827" i="1" a="1"/>
  <c r="BD827" i="1" s="1"/>
  <c r="BC824" i="1" a="1"/>
  <c r="BC824" i="1" s="1"/>
  <c r="BD824" i="1" a="1"/>
  <c r="BD824" i="1" s="1"/>
  <c r="BC821" i="1" a="1"/>
  <c r="BC821" i="1" s="1"/>
  <c r="BD821" i="1" a="1"/>
  <c r="BD821" i="1" s="1"/>
  <c r="BC818" i="1" a="1"/>
  <c r="BC818" i="1" s="1"/>
  <c r="BD818" i="1" a="1"/>
  <c r="BD818" i="1" s="1"/>
  <c r="BC815" i="1" a="1"/>
  <c r="BC815" i="1" s="1"/>
  <c r="BD815" i="1" a="1"/>
  <c r="BD815" i="1" s="1"/>
  <c r="BC812" i="1" a="1"/>
  <c r="BC812" i="1" s="1"/>
  <c r="BD812" i="1" a="1"/>
  <c r="BD812" i="1" s="1"/>
  <c r="BC809" i="1" a="1"/>
  <c r="BC809" i="1" s="1"/>
  <c r="BD809" i="1" a="1"/>
  <c r="BD809" i="1" s="1"/>
  <c r="BC806" i="1" a="1"/>
  <c r="BC806" i="1" s="1"/>
  <c r="BD806" i="1" a="1"/>
  <c r="BD806" i="1" s="1"/>
  <c r="BC803" i="1" a="1"/>
  <c r="BC803" i="1" s="1"/>
  <c r="BD803" i="1" a="1"/>
  <c r="BD803" i="1" s="1"/>
  <c r="BC800" i="1" a="1"/>
  <c r="BC800" i="1" s="1"/>
  <c r="BD800" i="1" a="1"/>
  <c r="BD800" i="1" s="1"/>
  <c r="BC797" i="1" a="1"/>
  <c r="BC797" i="1" s="1"/>
  <c r="BD797" i="1" a="1"/>
  <c r="BD797" i="1" s="1"/>
  <c r="BC794" i="1" a="1"/>
  <c r="BC794" i="1" s="1"/>
  <c r="BD794" i="1" a="1"/>
  <c r="BD794" i="1" s="1"/>
  <c r="BC791" i="1" a="1"/>
  <c r="BC791" i="1" s="1"/>
  <c r="BD791" i="1" a="1"/>
  <c r="BD791" i="1" s="1"/>
  <c r="BC788" i="1" a="1"/>
  <c r="BC788" i="1" s="1"/>
  <c r="BD788" i="1" a="1"/>
  <c r="BD788" i="1" s="1"/>
  <c r="BC785" i="1" a="1"/>
  <c r="BC785" i="1" s="1"/>
  <c r="BD785" i="1" a="1"/>
  <c r="BD785" i="1" s="1"/>
  <c r="BC782" i="1" a="1"/>
  <c r="BC782" i="1" s="1"/>
  <c r="BD782" i="1" a="1"/>
  <c r="BD782" i="1" s="1"/>
  <c r="BC779" i="1" a="1"/>
  <c r="BC779" i="1" s="1"/>
  <c r="BD779" i="1" a="1"/>
  <c r="BD779" i="1" s="1"/>
  <c r="BC776" i="1" a="1"/>
  <c r="BC776" i="1" s="1"/>
  <c r="BD776" i="1" a="1"/>
  <c r="BD776" i="1" s="1"/>
  <c r="BC773" i="1" a="1"/>
  <c r="BC773" i="1" s="1"/>
  <c r="BD773" i="1" a="1"/>
  <c r="BD773" i="1" s="1"/>
  <c r="BC770" i="1" a="1"/>
  <c r="BC770" i="1" s="1"/>
  <c r="BD770" i="1" a="1"/>
  <c r="BD770" i="1" s="1"/>
  <c r="BC767" i="1" a="1"/>
  <c r="BC767" i="1" s="1"/>
  <c r="BD767" i="1" a="1"/>
  <c r="BD767" i="1" s="1"/>
  <c r="BC764" i="1" a="1"/>
  <c r="BC764" i="1" s="1"/>
  <c r="BD764" i="1" a="1"/>
  <c r="BD764" i="1" s="1"/>
  <c r="BC761" i="1" a="1"/>
  <c r="BC761" i="1" s="1"/>
  <c r="BD761" i="1" a="1"/>
  <c r="BD761" i="1" s="1"/>
  <c r="BC758" i="1" a="1"/>
  <c r="BC758" i="1" s="1"/>
  <c r="BD758" i="1" a="1"/>
  <c r="BD758" i="1" s="1"/>
  <c r="BC755" i="1" a="1"/>
  <c r="BC755" i="1" s="1"/>
  <c r="BD755" i="1" a="1"/>
  <c r="BD755" i="1" s="1"/>
  <c r="BC752" i="1" a="1"/>
  <c r="BC752" i="1" s="1"/>
  <c r="BD752" i="1" a="1"/>
  <c r="BD752" i="1" s="1"/>
  <c r="BC749" i="1" a="1"/>
  <c r="BC749" i="1" s="1"/>
  <c r="BD749" i="1" a="1"/>
  <c r="BD749" i="1" s="1"/>
  <c r="BC746" i="1" a="1"/>
  <c r="BC746" i="1" s="1"/>
  <c r="BD746" i="1" a="1"/>
  <c r="BD746" i="1" s="1"/>
  <c r="BC743" i="1" a="1"/>
  <c r="BC743" i="1" s="1"/>
  <c r="BD743" i="1" a="1"/>
  <c r="BD743" i="1" s="1"/>
  <c r="BC740" i="1" a="1"/>
  <c r="BC740" i="1" s="1"/>
  <c r="BD740" i="1" a="1"/>
  <c r="BD740" i="1" s="1"/>
  <c r="BC737" i="1" a="1"/>
  <c r="BC737" i="1" s="1"/>
  <c r="BD737" i="1" a="1"/>
  <c r="BD737" i="1" s="1"/>
  <c r="BC734" i="1" a="1"/>
  <c r="BC734" i="1" s="1"/>
  <c r="BD734" i="1" a="1"/>
  <c r="BD734" i="1" s="1"/>
  <c r="BC731" i="1" a="1"/>
  <c r="BC731" i="1" s="1"/>
  <c r="BD731" i="1" a="1"/>
  <c r="BD731" i="1" s="1"/>
  <c r="BC728" i="1" a="1"/>
  <c r="BC728" i="1" s="1"/>
  <c r="BD728" i="1" a="1"/>
  <c r="BD728" i="1" s="1"/>
  <c r="BC725" i="1" a="1"/>
  <c r="BC725" i="1" s="1"/>
  <c r="BD725" i="1" a="1"/>
  <c r="BD725" i="1" s="1"/>
  <c r="BC722" i="1" a="1"/>
  <c r="BC722" i="1" s="1"/>
  <c r="BD722" i="1" a="1"/>
  <c r="BD722" i="1" s="1"/>
  <c r="BC719" i="1" a="1"/>
  <c r="BC719" i="1" s="1"/>
  <c r="BD719" i="1" a="1"/>
  <c r="BD719" i="1" s="1"/>
  <c r="BC716" i="1" a="1"/>
  <c r="BC716" i="1" s="1"/>
  <c r="BD716" i="1" a="1"/>
  <c r="BD716" i="1" s="1"/>
  <c r="BC713" i="1" a="1"/>
  <c r="BC713" i="1" s="1"/>
  <c r="BD713" i="1" a="1"/>
  <c r="BD713" i="1" s="1"/>
  <c r="BC710" i="1" a="1"/>
  <c r="BC710" i="1" s="1"/>
  <c r="BD710" i="1" a="1"/>
  <c r="BD710" i="1" s="1"/>
  <c r="BC707" i="1" a="1"/>
  <c r="BC707" i="1" s="1"/>
  <c r="BD707" i="1" a="1"/>
  <c r="BD707" i="1" s="1"/>
  <c r="BC704" i="1" a="1"/>
  <c r="BC704" i="1" s="1"/>
  <c r="BD704" i="1" a="1"/>
  <c r="BD704" i="1" s="1"/>
  <c r="BC701" i="1" a="1"/>
  <c r="BC701" i="1" s="1"/>
  <c r="BD701" i="1" a="1"/>
  <c r="BD701" i="1" s="1"/>
  <c r="BC698" i="1" a="1"/>
  <c r="BC698" i="1" s="1"/>
  <c r="BD698" i="1" a="1"/>
  <c r="BD698" i="1" s="1"/>
  <c r="BC695" i="1" a="1"/>
  <c r="BC695" i="1" s="1"/>
  <c r="BD695" i="1" a="1"/>
  <c r="BD695" i="1" s="1"/>
  <c r="BC692" i="1" a="1"/>
  <c r="BC692" i="1" s="1"/>
  <c r="BD692" i="1" a="1"/>
  <c r="BD692" i="1" s="1"/>
  <c r="BC689" i="1" a="1"/>
  <c r="BC689" i="1" s="1"/>
  <c r="BD689" i="1" a="1"/>
  <c r="BD689" i="1" s="1"/>
  <c r="BC686" i="1" a="1"/>
  <c r="BC686" i="1" s="1"/>
  <c r="BD686" i="1" a="1"/>
  <c r="BD686" i="1" s="1"/>
  <c r="BC683" i="1" a="1"/>
  <c r="BC683" i="1" s="1"/>
  <c r="BD683" i="1" a="1"/>
  <c r="BD683" i="1" s="1"/>
  <c r="BC680" i="1" a="1"/>
  <c r="BC680" i="1" s="1"/>
  <c r="BD680" i="1" a="1"/>
  <c r="BD680" i="1" s="1"/>
  <c r="BC677" i="1" a="1"/>
  <c r="BC677" i="1" s="1"/>
  <c r="BD677" i="1" a="1"/>
  <c r="BD677" i="1" s="1"/>
  <c r="BC674" i="1" a="1"/>
  <c r="BC674" i="1" s="1"/>
  <c r="BD674" i="1" a="1"/>
  <c r="BD674" i="1" s="1"/>
  <c r="BC671" i="1" a="1"/>
  <c r="BC671" i="1" s="1"/>
  <c r="BD671" i="1" a="1"/>
  <c r="BD671" i="1" s="1"/>
  <c r="BC668" i="1" a="1"/>
  <c r="BC668" i="1" s="1"/>
  <c r="BD668" i="1" a="1"/>
  <c r="BD668" i="1" s="1"/>
  <c r="BC665" i="1" a="1"/>
  <c r="BC665" i="1" s="1"/>
  <c r="BD665" i="1" a="1"/>
  <c r="BD665" i="1" s="1"/>
  <c r="BC662" i="1" a="1"/>
  <c r="BC662" i="1" s="1"/>
  <c r="BD662" i="1" a="1"/>
  <c r="BD662" i="1" s="1"/>
  <c r="BC659" i="1" a="1"/>
  <c r="BC659" i="1" s="1"/>
  <c r="BD659" i="1" a="1"/>
  <c r="BD659" i="1" s="1"/>
  <c r="BC656" i="1" a="1"/>
  <c r="BC656" i="1" s="1"/>
  <c r="BD656" i="1" a="1"/>
  <c r="BD656" i="1" s="1"/>
  <c r="BC653" i="1" a="1"/>
  <c r="BC653" i="1" s="1"/>
  <c r="BD653" i="1" a="1"/>
  <c r="BD653" i="1" s="1"/>
  <c r="BC650" i="1" a="1"/>
  <c r="BC650" i="1" s="1"/>
  <c r="BD650" i="1" a="1"/>
  <c r="BD650" i="1" s="1"/>
  <c r="BC647" i="1" a="1"/>
  <c r="BC647" i="1" s="1"/>
  <c r="BD647" i="1" a="1"/>
  <c r="BD647" i="1" s="1"/>
  <c r="BC644" i="1" a="1"/>
  <c r="BC644" i="1" s="1"/>
  <c r="BD644" i="1" a="1"/>
  <c r="BD644" i="1" s="1"/>
  <c r="BC641" i="1" a="1"/>
  <c r="BC641" i="1" s="1"/>
  <c r="BD641" i="1" a="1"/>
  <c r="BD641" i="1" s="1"/>
  <c r="BC638" i="1" a="1"/>
  <c r="BC638" i="1" s="1"/>
  <c r="BD638" i="1" a="1"/>
  <c r="BD638" i="1" s="1"/>
  <c r="BC635" i="1" a="1"/>
  <c r="BC635" i="1" s="1"/>
  <c r="BD635" i="1" a="1"/>
  <c r="BD635" i="1" s="1"/>
  <c r="BC632" i="1" a="1"/>
  <c r="BC632" i="1" s="1"/>
  <c r="BD632" i="1" a="1"/>
  <c r="BD632" i="1" s="1"/>
  <c r="BC629" i="1" a="1"/>
  <c r="BC629" i="1" s="1"/>
  <c r="BD629" i="1" a="1"/>
  <c r="BD629" i="1" s="1"/>
  <c r="BC626" i="1" a="1"/>
  <c r="BC626" i="1" s="1"/>
  <c r="BD626" i="1" a="1"/>
  <c r="BD626" i="1" s="1"/>
  <c r="BC623" i="1" a="1"/>
  <c r="BC623" i="1" s="1"/>
  <c r="BD623" i="1" a="1"/>
  <c r="BD623" i="1" s="1"/>
  <c r="BC620" i="1" a="1"/>
  <c r="BC620" i="1" s="1"/>
  <c r="BD620" i="1" a="1"/>
  <c r="BD620" i="1" s="1"/>
  <c r="BC617" i="1" a="1"/>
  <c r="BC617" i="1" s="1"/>
  <c r="BD617" i="1" a="1"/>
  <c r="BD617" i="1" s="1"/>
  <c r="BC614" i="1" a="1"/>
  <c r="BC614" i="1" s="1"/>
  <c r="BD614" i="1" a="1"/>
  <c r="BD614" i="1" s="1"/>
  <c r="BC611" i="1" a="1"/>
  <c r="BC611" i="1" s="1"/>
  <c r="BD611" i="1" a="1"/>
  <c r="BD611" i="1" s="1"/>
  <c r="BC608" i="1" a="1"/>
  <c r="BC608" i="1" s="1"/>
  <c r="BD608" i="1" a="1"/>
  <c r="BD608" i="1" s="1"/>
  <c r="BC606" i="1" a="1"/>
  <c r="BC606" i="1" s="1"/>
  <c r="BD606" i="1" a="1"/>
  <c r="BD606" i="1" s="1"/>
  <c r="BC603" i="1" a="1"/>
  <c r="BC603" i="1" s="1"/>
  <c r="BD603" i="1" a="1"/>
  <c r="BD603" i="1" s="1"/>
  <c r="BC598" i="1" a="1"/>
  <c r="BC598" i="1" s="1"/>
  <c r="BD598" i="1" a="1"/>
  <c r="BD598" i="1" s="1"/>
  <c r="BC595" i="1" a="1"/>
  <c r="BC595" i="1" s="1"/>
  <c r="BD595" i="1" a="1"/>
  <c r="BD595" i="1" s="1"/>
  <c r="BC590" i="1" a="1"/>
  <c r="BC590" i="1" s="1"/>
  <c r="BD590" i="1" a="1"/>
  <c r="BD590" i="1" s="1"/>
  <c r="BC587" i="1" a="1"/>
  <c r="BC587" i="1" s="1"/>
  <c r="BD587" i="1" a="1"/>
  <c r="BD587" i="1" s="1"/>
  <c r="BC585" i="1" a="1"/>
  <c r="BC585" i="1" s="1"/>
  <c r="BD585" i="1" a="1"/>
  <c r="BD585" i="1" s="1"/>
  <c r="BC583" i="1" a="1"/>
  <c r="BC583" i="1" s="1"/>
  <c r="BD583" i="1" a="1"/>
  <c r="BD583" i="1" s="1"/>
  <c r="BC580" i="1" a="1"/>
  <c r="BC580" i="1" s="1"/>
  <c r="BD580" i="1" a="1"/>
  <c r="BD580" i="1" s="1"/>
  <c r="BC577" i="1" a="1"/>
  <c r="BC577" i="1" s="1"/>
  <c r="BD577" i="1" a="1"/>
  <c r="BD577" i="1" s="1"/>
  <c r="BC574" i="1" a="1"/>
  <c r="BC574" i="1" s="1"/>
  <c r="BD574" i="1" a="1"/>
  <c r="BD574" i="1" s="1"/>
  <c r="BC571" i="1" a="1"/>
  <c r="BC571" i="1" s="1"/>
  <c r="BD571" i="1" a="1"/>
  <c r="BD571" i="1" s="1"/>
  <c r="BC568" i="1" a="1"/>
  <c r="BC568" i="1" s="1"/>
  <c r="BD568" i="1" a="1"/>
  <c r="BD568" i="1" s="1"/>
  <c r="BC565" i="1" a="1"/>
  <c r="BC565" i="1" s="1"/>
  <c r="BD565" i="1" a="1"/>
  <c r="BD565" i="1" s="1"/>
  <c r="BC560" i="1" a="1"/>
  <c r="BC560" i="1" s="1"/>
  <c r="BD560" i="1" a="1"/>
  <c r="BD560" i="1" s="1"/>
  <c r="BC558" i="1" a="1"/>
  <c r="BC558" i="1" s="1"/>
  <c r="BD558" i="1" a="1"/>
  <c r="BD558" i="1" s="1"/>
  <c r="BC555" i="1" a="1"/>
  <c r="BC555" i="1" s="1"/>
  <c r="BD555" i="1" a="1"/>
  <c r="BD555" i="1" s="1"/>
  <c r="BC552" i="1" a="1"/>
  <c r="BC552" i="1" s="1"/>
  <c r="BD552" i="1" a="1"/>
  <c r="BD552" i="1" s="1"/>
  <c r="BC549" i="1" a="1"/>
  <c r="BC549" i="1" s="1"/>
  <c r="BD549" i="1" a="1"/>
  <c r="BD549" i="1" s="1"/>
  <c r="BC546" i="1" a="1"/>
  <c r="BC546" i="1" s="1"/>
  <c r="BD546" i="1" a="1"/>
  <c r="BD546" i="1" s="1"/>
  <c r="BC543" i="1" a="1"/>
  <c r="BC543" i="1" s="1"/>
  <c r="BD543" i="1" a="1"/>
  <c r="BD543" i="1" s="1"/>
  <c r="BC540" i="1" a="1"/>
  <c r="BC540" i="1" s="1"/>
  <c r="BD540" i="1" a="1"/>
  <c r="BD540" i="1" s="1"/>
  <c r="BC537" i="1" a="1"/>
  <c r="BC537" i="1" s="1"/>
  <c r="BD537" i="1" a="1"/>
  <c r="BD537" i="1" s="1"/>
  <c r="BC534" i="1" a="1"/>
  <c r="BC534" i="1" s="1"/>
  <c r="BD534" i="1" a="1"/>
  <c r="BD534" i="1" s="1"/>
  <c r="BC531" i="1" a="1"/>
  <c r="BC531" i="1" s="1"/>
  <c r="BD531" i="1" a="1"/>
  <c r="BD531" i="1" s="1"/>
  <c r="BC528" i="1" a="1"/>
  <c r="BC528" i="1" s="1"/>
  <c r="BD528" i="1" a="1"/>
  <c r="BD528" i="1" s="1"/>
  <c r="BC525" i="1" a="1"/>
  <c r="BC525" i="1" s="1"/>
  <c r="BD525" i="1" a="1"/>
  <c r="BD525" i="1" s="1"/>
  <c r="BC522" i="1" a="1"/>
  <c r="BC522" i="1" s="1"/>
  <c r="BD522" i="1" a="1"/>
  <c r="BD522" i="1" s="1"/>
  <c r="BC519" i="1" a="1"/>
  <c r="BC519" i="1" s="1"/>
  <c r="BD519" i="1" a="1"/>
  <c r="BD519" i="1" s="1"/>
  <c r="BC516" i="1" a="1"/>
  <c r="BC516" i="1" s="1"/>
  <c r="BD516" i="1" a="1"/>
  <c r="BD516" i="1" s="1"/>
  <c r="BC513" i="1" a="1"/>
  <c r="BC513" i="1" s="1"/>
  <c r="BD513" i="1" a="1"/>
  <c r="BD513" i="1" s="1"/>
  <c r="BC510" i="1" a="1"/>
  <c r="BC510" i="1" s="1"/>
  <c r="BD510" i="1" a="1"/>
  <c r="BD510" i="1" s="1"/>
  <c r="BC507" i="1" a="1"/>
  <c r="BC507" i="1" s="1"/>
  <c r="BD507" i="1" a="1"/>
  <c r="BD507" i="1" s="1"/>
  <c r="BC504" i="1" a="1"/>
  <c r="BC504" i="1" s="1"/>
  <c r="BD504" i="1" a="1"/>
  <c r="BD504" i="1" s="1"/>
  <c r="BC501" i="1" a="1"/>
  <c r="BC501" i="1" s="1"/>
  <c r="BD501" i="1" a="1"/>
  <c r="BD501" i="1" s="1"/>
  <c r="BC498" i="1" a="1"/>
  <c r="BC498" i="1" s="1"/>
  <c r="BD498" i="1" a="1"/>
  <c r="BD498" i="1" s="1"/>
  <c r="BC495" i="1" a="1"/>
  <c r="BC495" i="1" s="1"/>
  <c r="BD495" i="1" a="1"/>
  <c r="BD495" i="1" s="1"/>
  <c r="BC492" i="1" a="1"/>
  <c r="BC492" i="1" s="1"/>
  <c r="BD492" i="1" a="1"/>
  <c r="BD492" i="1" s="1"/>
  <c r="BC489" i="1" a="1"/>
  <c r="BC489" i="1" s="1"/>
  <c r="BD489" i="1" a="1"/>
  <c r="BD489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BC450" i="1" a="1"/>
  <c r="BC450" i="1" s="1"/>
  <c r="BD450" i="1" a="1"/>
  <c r="BD450" i="1" s="1"/>
  <c r="BC447" i="1" a="1"/>
  <c r="BC447" i="1" s="1"/>
  <c r="BD447" i="1" a="1"/>
  <c r="BD447" i="1" s="1"/>
  <c r="BC444" i="1" a="1"/>
  <c r="BC444" i="1" s="1"/>
  <c r="BD444" i="1" a="1"/>
  <c r="BD444" i="1" s="1"/>
  <c r="BC441" i="1" a="1"/>
  <c r="BC441" i="1" s="1"/>
  <c r="BD441" i="1" a="1"/>
  <c r="BD441" i="1" s="1"/>
  <c r="BC438" i="1" a="1"/>
  <c r="BC438" i="1" s="1"/>
  <c r="BD438" i="1" a="1"/>
  <c r="BD438" i="1" s="1"/>
  <c r="BC436" i="1" a="1"/>
  <c r="BC436" i="1" s="1"/>
  <c r="BD436" i="1" a="1"/>
  <c r="BD436" i="1" s="1"/>
  <c r="BC433" i="1" a="1"/>
  <c r="BC433" i="1" s="1"/>
  <c r="BD433" i="1" a="1"/>
  <c r="BD433" i="1" s="1"/>
  <c r="BC430" i="1" a="1"/>
  <c r="BC430" i="1" s="1"/>
  <c r="BD430" i="1" a="1"/>
  <c r="BD430" i="1" s="1"/>
  <c r="BC428" i="1" a="1"/>
  <c r="BC428" i="1" s="1"/>
  <c r="BD428" i="1" a="1"/>
  <c r="BD428" i="1" s="1"/>
  <c r="BC425" i="1" a="1"/>
  <c r="BC425" i="1" s="1"/>
  <c r="BD425" i="1" a="1"/>
  <c r="BD425" i="1" s="1"/>
  <c r="BC422" i="1" a="1"/>
  <c r="BC422" i="1" s="1"/>
  <c r="BD422" i="1" a="1"/>
  <c r="BD422" i="1" s="1"/>
  <c r="BC417" i="1" a="1"/>
  <c r="BC417" i="1" s="1"/>
  <c r="BD417" i="1" a="1"/>
  <c r="BD417" i="1" s="1"/>
  <c r="BC414" i="1" a="1"/>
  <c r="BC414" i="1" s="1"/>
  <c r="BD414" i="1" a="1"/>
  <c r="BD414" i="1" s="1"/>
  <c r="BC411" i="1" a="1"/>
  <c r="BC411" i="1" s="1"/>
  <c r="BD411" i="1" a="1"/>
  <c r="BD411" i="1" s="1"/>
  <c r="BC409" i="1" a="1"/>
  <c r="BC409" i="1" s="1"/>
  <c r="BD409" i="1" a="1"/>
  <c r="BD409" i="1" s="1"/>
  <c r="BC406" i="1" a="1"/>
  <c r="BC406" i="1" s="1"/>
  <c r="BD406" i="1" a="1"/>
  <c r="BD406" i="1" s="1"/>
  <c r="BC403" i="1" a="1"/>
  <c r="BC403" i="1" s="1"/>
  <c r="BD403" i="1" a="1"/>
  <c r="BD403" i="1" s="1"/>
  <c r="BC401" i="1" a="1"/>
  <c r="BC401" i="1" s="1"/>
  <c r="BD401" i="1" a="1"/>
  <c r="BD401" i="1" s="1"/>
  <c r="BC398" i="1" a="1"/>
  <c r="BC398" i="1" s="1"/>
  <c r="BD398" i="1" a="1"/>
  <c r="BD398" i="1" s="1"/>
  <c r="BC395" i="1" a="1"/>
  <c r="BC395" i="1" s="1"/>
  <c r="BD395" i="1" a="1"/>
  <c r="BD395" i="1" s="1"/>
  <c r="BC392" i="1" a="1"/>
  <c r="BC392" i="1" s="1"/>
  <c r="BD392" i="1" a="1"/>
  <c r="BD392" i="1" s="1"/>
  <c r="BC387" i="1" a="1"/>
  <c r="BC387" i="1" s="1"/>
  <c r="BD387" i="1" a="1"/>
  <c r="BD387" i="1" s="1"/>
  <c r="BC384" i="1" a="1"/>
  <c r="BC384" i="1" s="1"/>
  <c r="BD384" i="1" a="1"/>
  <c r="BD384" i="1" s="1"/>
  <c r="BC381" i="1" a="1"/>
  <c r="BC381" i="1" s="1"/>
  <c r="BD381" i="1" a="1"/>
  <c r="BD381" i="1" s="1"/>
  <c r="BC378" i="1" a="1"/>
  <c r="BC378" i="1" s="1"/>
  <c r="BD378" i="1" a="1"/>
  <c r="BD378" i="1" s="1"/>
  <c r="BC375" i="1" a="1"/>
  <c r="BC375" i="1" s="1"/>
  <c r="BD375" i="1" a="1"/>
  <c r="BD375" i="1" s="1"/>
  <c r="BC372" i="1" a="1"/>
  <c r="BC372" i="1" s="1"/>
  <c r="BD372" i="1" a="1"/>
  <c r="BD372" i="1" s="1"/>
  <c r="BC369" i="1" a="1"/>
  <c r="BC369" i="1" s="1"/>
  <c r="BD369" i="1" a="1"/>
  <c r="BD369" i="1" s="1"/>
  <c r="BC365" i="1" a="1"/>
  <c r="BC365" i="1" s="1"/>
  <c r="BD365" i="1" a="1"/>
  <c r="BD365" i="1" s="1"/>
  <c r="BC362" i="1" a="1"/>
  <c r="BC362" i="1" s="1"/>
  <c r="BD362" i="1" a="1"/>
  <c r="BD362" i="1" s="1"/>
  <c r="BC359" i="1" a="1"/>
  <c r="BC359" i="1" s="1"/>
  <c r="BD359" i="1" a="1"/>
  <c r="BD359" i="1" s="1"/>
  <c r="BC357" i="1" a="1"/>
  <c r="BC357" i="1" s="1"/>
  <c r="BD357" i="1" a="1"/>
  <c r="BD357" i="1" s="1"/>
  <c r="BC354" i="1" a="1"/>
  <c r="BC354" i="1" s="1"/>
  <c r="BD354" i="1" a="1"/>
  <c r="BD354" i="1" s="1"/>
  <c r="BC351" i="1" a="1"/>
  <c r="BC351" i="1" s="1"/>
  <c r="BD351" i="1" a="1"/>
  <c r="BD351" i="1" s="1"/>
  <c r="BC348" i="1" a="1"/>
  <c r="BC348" i="1" s="1"/>
  <c r="BD348" i="1" a="1"/>
  <c r="BD348" i="1" s="1"/>
  <c r="BC345" i="1" a="1"/>
  <c r="BC345" i="1" s="1"/>
  <c r="BD345" i="1" a="1"/>
  <c r="BD345" i="1" s="1"/>
  <c r="BC342" i="1" a="1"/>
  <c r="BC342" i="1" s="1"/>
  <c r="BD342" i="1" a="1"/>
  <c r="BD342" i="1" s="1"/>
  <c r="BC340" i="1" a="1"/>
  <c r="BC340" i="1" s="1"/>
  <c r="BD340" i="1" a="1"/>
  <c r="BD340" i="1" s="1"/>
  <c r="BC337" i="1" a="1"/>
  <c r="BC337" i="1" s="1"/>
  <c r="BD337" i="1" a="1"/>
  <c r="BD337" i="1" s="1"/>
  <c r="BC334" i="1" a="1"/>
  <c r="BC334" i="1" s="1"/>
  <c r="BD334" i="1" a="1"/>
  <c r="BD334" i="1" s="1"/>
  <c r="BC331" i="1" a="1"/>
  <c r="BC331" i="1" s="1"/>
  <c r="BD331" i="1" a="1"/>
  <c r="BD331" i="1" s="1"/>
  <c r="BC328" i="1" a="1"/>
  <c r="BC328" i="1" s="1"/>
  <c r="BD328" i="1" a="1"/>
  <c r="BD328" i="1" s="1"/>
  <c r="BC325" i="1" a="1"/>
  <c r="BC325" i="1" s="1"/>
  <c r="BD325" i="1" a="1"/>
  <c r="BD325" i="1" s="1"/>
  <c r="BC322" i="1" a="1"/>
  <c r="BC322" i="1" s="1"/>
  <c r="BD322" i="1" a="1"/>
  <c r="BD322" i="1" s="1"/>
  <c r="BC319" i="1" a="1"/>
  <c r="BC319" i="1" s="1"/>
  <c r="BD319" i="1" a="1"/>
  <c r="BD319" i="1" s="1"/>
  <c r="BC314" i="1" a="1"/>
  <c r="BC314" i="1" s="1"/>
  <c r="BD314" i="1" a="1"/>
  <c r="BD314" i="1" s="1"/>
  <c r="BC311" i="1" a="1"/>
  <c r="BC311" i="1" s="1"/>
  <c r="BD311" i="1" a="1"/>
  <c r="BD311" i="1" s="1"/>
  <c r="BC308" i="1" a="1"/>
  <c r="BC308" i="1" s="1"/>
  <c r="BD308" i="1" a="1"/>
  <c r="BD308" i="1" s="1"/>
  <c r="BC306" i="1" a="1"/>
  <c r="BC306" i="1" s="1"/>
  <c r="BD306" i="1" a="1"/>
  <c r="BD306" i="1" s="1"/>
  <c r="BC303" i="1" a="1"/>
  <c r="BC303" i="1" s="1"/>
  <c r="BD303" i="1" a="1"/>
  <c r="BD303" i="1" s="1"/>
  <c r="BC300" i="1" a="1"/>
  <c r="BC300" i="1" s="1"/>
  <c r="BD300" i="1" a="1"/>
  <c r="BD300" i="1" s="1"/>
  <c r="BC298" i="1" a="1"/>
  <c r="BC298" i="1" s="1"/>
  <c r="BD298" i="1" a="1"/>
  <c r="BD298" i="1" s="1"/>
  <c r="BC295" i="1" a="1"/>
  <c r="BC295" i="1" s="1"/>
  <c r="BD295" i="1" a="1"/>
  <c r="BD295" i="1" s="1"/>
  <c r="BC292" i="1" a="1"/>
  <c r="BC292" i="1" s="1"/>
  <c r="BD292" i="1" a="1"/>
  <c r="BD292" i="1" s="1"/>
  <c r="BC289" i="1" a="1"/>
  <c r="BC289" i="1" s="1"/>
  <c r="BD289" i="1" a="1"/>
  <c r="BD289" i="1" s="1"/>
  <c r="BC286" i="1" a="1"/>
  <c r="BC286" i="1" s="1"/>
  <c r="BD286" i="1" a="1"/>
  <c r="BD286" i="1" s="1"/>
  <c r="BC283" i="1" a="1"/>
  <c r="BC283" i="1" s="1"/>
  <c r="BD283" i="1" a="1"/>
  <c r="BD283" i="1" s="1"/>
  <c r="BC281" i="1" a="1"/>
  <c r="BC281" i="1" s="1"/>
  <c r="BD281" i="1" a="1"/>
  <c r="BD281" i="1" s="1"/>
  <c r="BC278" i="1" a="1"/>
  <c r="BC278" i="1" s="1"/>
  <c r="BD278" i="1" a="1"/>
  <c r="BD278" i="1" s="1"/>
  <c r="BC273" i="1" a="1"/>
  <c r="BC273" i="1" s="1"/>
  <c r="BD273" i="1" a="1"/>
  <c r="BD273" i="1" s="1"/>
  <c r="BC270" i="1" a="1"/>
  <c r="BC270" i="1" s="1"/>
  <c r="BD270" i="1" a="1"/>
  <c r="BD270" i="1" s="1"/>
  <c r="BC267" i="1" a="1"/>
  <c r="BC267" i="1" s="1"/>
  <c r="BD267" i="1" a="1"/>
  <c r="BD267" i="1" s="1"/>
  <c r="BC264" i="1" a="1"/>
  <c r="BC264" i="1" s="1"/>
  <c r="BD264" i="1" a="1"/>
  <c r="BD264" i="1" s="1"/>
  <c r="BC262" i="1" a="1"/>
  <c r="BC262" i="1" s="1"/>
  <c r="BD262" i="1" a="1"/>
  <c r="BD262" i="1" s="1"/>
  <c r="BC259" i="1" a="1"/>
  <c r="BC259" i="1" s="1"/>
  <c r="BD259" i="1" a="1"/>
  <c r="BD259" i="1" s="1"/>
  <c r="BC256" i="1" a="1"/>
  <c r="BC256" i="1" s="1"/>
  <c r="BD256" i="1" a="1"/>
  <c r="BD256" i="1" s="1"/>
  <c r="BC253" i="1" a="1"/>
  <c r="BC253" i="1" s="1"/>
  <c r="BD253" i="1" a="1"/>
  <c r="BD253" i="1" s="1"/>
  <c r="BC250" i="1" a="1"/>
  <c r="BC250" i="1" s="1"/>
  <c r="BD250" i="1" a="1"/>
  <c r="BD250" i="1" s="1"/>
  <c r="BC247" i="1" a="1"/>
  <c r="BC247" i="1" s="1"/>
  <c r="BD247" i="1" a="1"/>
  <c r="BD247" i="1" s="1"/>
  <c r="BC244" i="1" a="1"/>
  <c r="BC244" i="1" s="1"/>
  <c r="BD244" i="1" a="1"/>
  <c r="BD244" i="1" s="1"/>
  <c r="BC241" i="1" a="1"/>
  <c r="BC241" i="1" s="1"/>
  <c r="BD241" i="1" a="1"/>
  <c r="BD241" i="1" s="1"/>
  <c r="BC238" i="1" a="1"/>
  <c r="BC238" i="1" s="1"/>
  <c r="BD238" i="1" a="1"/>
  <c r="BD238" i="1" s="1"/>
  <c r="BC235" i="1" a="1"/>
  <c r="BC235" i="1" s="1"/>
  <c r="BD235" i="1" a="1"/>
  <c r="BD235" i="1" s="1"/>
  <c r="BC232" i="1" a="1"/>
  <c r="BC232" i="1" s="1"/>
  <c r="BD232" i="1" a="1"/>
  <c r="BD232" i="1" s="1"/>
  <c r="BC229" i="1" a="1"/>
  <c r="BC229" i="1" s="1"/>
  <c r="BD229" i="1" a="1"/>
  <c r="BD229" i="1" s="1"/>
  <c r="BC226" i="1" a="1"/>
  <c r="BC226" i="1" s="1"/>
  <c r="BD226" i="1" a="1"/>
  <c r="BD226" i="1" s="1"/>
  <c r="BC221" i="1" a="1"/>
  <c r="BC221" i="1" s="1"/>
  <c r="BD221" i="1" a="1"/>
  <c r="BD221" i="1" s="1"/>
  <c r="BC217" i="1" a="1"/>
  <c r="BC217" i="1" s="1"/>
  <c r="BD217" i="1" a="1"/>
  <c r="BD217" i="1" s="1"/>
  <c r="BC952" i="1" a="1"/>
  <c r="BC952" i="1" s="1"/>
  <c r="BD952" i="1" a="1"/>
  <c r="BD952" i="1" s="1"/>
  <c r="BC949" i="1" a="1"/>
  <c r="BC949" i="1" s="1"/>
  <c r="BD949" i="1" a="1"/>
  <c r="BD949" i="1" s="1"/>
  <c r="BC946" i="1" a="1"/>
  <c r="BC946" i="1" s="1"/>
  <c r="BD946" i="1" a="1"/>
  <c r="BD946" i="1" s="1"/>
  <c r="BC943" i="1" a="1"/>
  <c r="BC943" i="1" s="1"/>
  <c r="BD943" i="1" a="1"/>
  <c r="BD943" i="1" s="1"/>
  <c r="BC940" i="1" a="1"/>
  <c r="BC940" i="1" s="1"/>
  <c r="BD940" i="1" a="1"/>
  <c r="BD940" i="1" s="1"/>
  <c r="BC937" i="1" a="1"/>
  <c r="BC937" i="1" s="1"/>
  <c r="BD937" i="1" a="1"/>
  <c r="BD937" i="1" s="1"/>
  <c r="BC934" i="1" a="1"/>
  <c r="BC934" i="1" s="1"/>
  <c r="BD934" i="1" a="1"/>
  <c r="BD934" i="1" s="1"/>
  <c r="BC931" i="1" a="1"/>
  <c r="BC931" i="1" s="1"/>
  <c r="BD931" i="1" a="1"/>
  <c r="BD931" i="1" s="1"/>
  <c r="BC928" i="1" a="1"/>
  <c r="BC928" i="1" s="1"/>
  <c r="BD928" i="1" a="1"/>
  <c r="BD928" i="1" s="1"/>
  <c r="BC925" i="1" a="1"/>
  <c r="BC925" i="1" s="1"/>
  <c r="BD925" i="1" a="1"/>
  <c r="BD925" i="1" s="1"/>
  <c r="BC922" i="1" a="1"/>
  <c r="BC922" i="1" s="1"/>
  <c r="BD922" i="1" a="1"/>
  <c r="BD922" i="1" s="1"/>
  <c r="BC919" i="1" a="1"/>
  <c r="BC919" i="1" s="1"/>
  <c r="BD919" i="1" a="1"/>
  <c r="BD919" i="1" s="1"/>
  <c r="BC916" i="1" a="1"/>
  <c r="BC916" i="1" s="1"/>
  <c r="BD916" i="1" a="1"/>
  <c r="BD916" i="1" s="1"/>
  <c r="BC913" i="1" a="1"/>
  <c r="BC913" i="1" s="1"/>
  <c r="BD913" i="1" a="1"/>
  <c r="BD913" i="1" s="1"/>
  <c r="BC910" i="1" a="1"/>
  <c r="BC910" i="1" s="1"/>
  <c r="BD910" i="1" a="1"/>
  <c r="BD910" i="1" s="1"/>
  <c r="BC907" i="1" a="1"/>
  <c r="BC907" i="1" s="1"/>
  <c r="BD907" i="1" a="1"/>
  <c r="BD907" i="1" s="1"/>
  <c r="BC904" i="1" a="1"/>
  <c r="BC904" i="1" s="1"/>
  <c r="BD904" i="1" a="1"/>
  <c r="BD904" i="1" s="1"/>
  <c r="BC901" i="1" a="1"/>
  <c r="BC901" i="1" s="1"/>
  <c r="BD901" i="1" a="1"/>
  <c r="BD901" i="1" s="1"/>
  <c r="BC898" i="1" a="1"/>
  <c r="BC898" i="1" s="1"/>
  <c r="BD898" i="1" a="1"/>
  <c r="BD898" i="1" s="1"/>
  <c r="BC895" i="1" a="1"/>
  <c r="BC895" i="1" s="1"/>
  <c r="BD895" i="1" a="1"/>
  <c r="BD895" i="1" s="1"/>
  <c r="BC892" i="1" a="1"/>
  <c r="BC892" i="1" s="1"/>
  <c r="BD892" i="1" a="1"/>
  <c r="BD892" i="1" s="1"/>
  <c r="BC889" i="1" a="1"/>
  <c r="BC889" i="1" s="1"/>
  <c r="BD889" i="1" a="1"/>
  <c r="BD889" i="1" s="1"/>
  <c r="BC886" i="1" a="1"/>
  <c r="BC886" i="1" s="1"/>
  <c r="BD886" i="1" a="1"/>
  <c r="BD886" i="1" s="1"/>
  <c r="BC883" i="1" a="1"/>
  <c r="BC883" i="1" s="1"/>
  <c r="BD883" i="1" a="1"/>
  <c r="BD883" i="1" s="1"/>
  <c r="BC880" i="1" a="1"/>
  <c r="BC880" i="1" s="1"/>
  <c r="BD880" i="1" a="1"/>
  <c r="BD880" i="1" s="1"/>
  <c r="BC877" i="1" a="1"/>
  <c r="BC877" i="1" s="1"/>
  <c r="BD877" i="1" a="1"/>
  <c r="BD877" i="1" s="1"/>
  <c r="BC874" i="1" a="1"/>
  <c r="BC874" i="1" s="1"/>
  <c r="BD874" i="1" a="1"/>
  <c r="BD874" i="1" s="1"/>
  <c r="BC871" i="1" a="1"/>
  <c r="BC871" i="1" s="1"/>
  <c r="BD871" i="1" a="1"/>
  <c r="BD871" i="1" s="1"/>
  <c r="BC868" i="1" a="1"/>
  <c r="BC868" i="1" s="1"/>
  <c r="BD868" i="1" a="1"/>
  <c r="BD868" i="1" s="1"/>
  <c r="BC865" i="1" a="1"/>
  <c r="BC865" i="1" s="1"/>
  <c r="BD865" i="1" a="1"/>
  <c r="BD865" i="1" s="1"/>
  <c r="BC862" i="1" a="1"/>
  <c r="BC862" i="1" s="1"/>
  <c r="BD862" i="1" a="1"/>
  <c r="BD862" i="1" s="1"/>
  <c r="BC859" i="1" a="1"/>
  <c r="BC859" i="1" s="1"/>
  <c r="BD859" i="1" a="1"/>
  <c r="BD859" i="1" s="1"/>
  <c r="BC856" i="1" a="1"/>
  <c r="BC856" i="1" s="1"/>
  <c r="BD856" i="1" a="1"/>
  <c r="BD856" i="1" s="1"/>
  <c r="BC853" i="1" a="1"/>
  <c r="BC853" i="1" s="1"/>
  <c r="BD853" i="1" a="1"/>
  <c r="BD853" i="1" s="1"/>
  <c r="BC850" i="1" a="1"/>
  <c r="BC850" i="1" s="1"/>
  <c r="BD850" i="1" a="1"/>
  <c r="BD850" i="1" s="1"/>
  <c r="BC847" i="1" a="1"/>
  <c r="BC847" i="1" s="1"/>
  <c r="BD847" i="1" a="1"/>
  <c r="BD847" i="1" s="1"/>
  <c r="BC844" i="1" a="1"/>
  <c r="BC844" i="1" s="1"/>
  <c r="BD844" i="1" a="1"/>
  <c r="BD844" i="1" s="1"/>
  <c r="BC841" i="1" a="1"/>
  <c r="BC841" i="1" s="1"/>
  <c r="BD841" i="1" a="1"/>
  <c r="BD841" i="1" s="1"/>
  <c r="BC838" i="1" a="1"/>
  <c r="BC838" i="1" s="1"/>
  <c r="BD838" i="1" a="1"/>
  <c r="BD838" i="1" s="1"/>
  <c r="BC835" i="1" a="1"/>
  <c r="BC835" i="1" s="1"/>
  <c r="BD835" i="1" a="1"/>
  <c r="BD835" i="1" s="1"/>
  <c r="BC832" i="1" a="1"/>
  <c r="BC832" i="1" s="1"/>
  <c r="BD832" i="1" a="1"/>
  <c r="BD832" i="1" s="1"/>
  <c r="BC829" i="1" a="1"/>
  <c r="BC829" i="1" s="1"/>
  <c r="BD829" i="1" a="1"/>
  <c r="BD829" i="1" s="1"/>
  <c r="BC826" i="1" a="1"/>
  <c r="BC826" i="1" s="1"/>
  <c r="BD826" i="1" a="1"/>
  <c r="BD826" i="1" s="1"/>
  <c r="BC823" i="1" a="1"/>
  <c r="BC823" i="1" s="1"/>
  <c r="BD823" i="1" a="1"/>
  <c r="BD823" i="1" s="1"/>
  <c r="BC820" i="1" a="1"/>
  <c r="BC820" i="1" s="1"/>
  <c r="BD820" i="1" a="1"/>
  <c r="BD820" i="1" s="1"/>
  <c r="BC817" i="1" a="1"/>
  <c r="BC817" i="1" s="1"/>
  <c r="BD817" i="1" a="1"/>
  <c r="BD817" i="1" s="1"/>
  <c r="BC814" i="1" a="1"/>
  <c r="BC814" i="1" s="1"/>
  <c r="BD814" i="1" a="1"/>
  <c r="BD814" i="1" s="1"/>
  <c r="BC811" i="1" a="1"/>
  <c r="BC811" i="1" s="1"/>
  <c r="BD811" i="1" a="1"/>
  <c r="BD811" i="1" s="1"/>
  <c r="BC808" i="1" a="1"/>
  <c r="BC808" i="1" s="1"/>
  <c r="BD808" i="1" a="1"/>
  <c r="BD808" i="1" s="1"/>
  <c r="BC805" i="1" a="1"/>
  <c r="BC805" i="1" s="1"/>
  <c r="BD805" i="1" a="1"/>
  <c r="BD805" i="1" s="1"/>
  <c r="BC802" i="1" a="1"/>
  <c r="BC802" i="1" s="1"/>
  <c r="BD802" i="1" a="1"/>
  <c r="BD802" i="1" s="1"/>
  <c r="BC799" i="1" a="1"/>
  <c r="BC799" i="1" s="1"/>
  <c r="BD799" i="1" a="1"/>
  <c r="BD799" i="1" s="1"/>
  <c r="BC796" i="1" a="1"/>
  <c r="BC796" i="1" s="1"/>
  <c r="BD796" i="1" a="1"/>
  <c r="BD796" i="1" s="1"/>
  <c r="BC793" i="1" a="1"/>
  <c r="BC793" i="1" s="1"/>
  <c r="BD793" i="1" a="1"/>
  <c r="BD793" i="1" s="1"/>
  <c r="BC790" i="1" a="1"/>
  <c r="BC790" i="1" s="1"/>
  <c r="BD790" i="1" a="1"/>
  <c r="BD790" i="1" s="1"/>
  <c r="BC787" i="1" a="1"/>
  <c r="BC787" i="1" s="1"/>
  <c r="BD787" i="1" a="1"/>
  <c r="BD787" i="1" s="1"/>
  <c r="BC784" i="1" a="1"/>
  <c r="BC784" i="1" s="1"/>
  <c r="BD784" i="1" a="1"/>
  <c r="BD784" i="1" s="1"/>
  <c r="BC781" i="1" a="1"/>
  <c r="BC781" i="1" s="1"/>
  <c r="BD781" i="1" a="1"/>
  <c r="BD781" i="1" s="1"/>
  <c r="BC778" i="1" a="1"/>
  <c r="BC778" i="1" s="1"/>
  <c r="BD778" i="1" a="1"/>
  <c r="BD778" i="1" s="1"/>
  <c r="BC775" i="1" a="1"/>
  <c r="BC775" i="1" s="1"/>
  <c r="BD775" i="1" a="1"/>
  <c r="BD775" i="1" s="1"/>
  <c r="BC772" i="1" a="1"/>
  <c r="BC772" i="1" s="1"/>
  <c r="BD772" i="1" a="1"/>
  <c r="BD772" i="1" s="1"/>
  <c r="BC769" i="1" a="1"/>
  <c r="BC769" i="1" s="1"/>
  <c r="BD769" i="1" a="1"/>
  <c r="BD769" i="1" s="1"/>
  <c r="BC766" i="1" a="1"/>
  <c r="BC766" i="1" s="1"/>
  <c r="BD766" i="1" a="1"/>
  <c r="BD766" i="1" s="1"/>
  <c r="BC763" i="1" a="1"/>
  <c r="BC763" i="1" s="1"/>
  <c r="BD763" i="1" a="1"/>
  <c r="BD763" i="1" s="1"/>
  <c r="BC760" i="1" a="1"/>
  <c r="BC760" i="1" s="1"/>
  <c r="BD760" i="1" a="1"/>
  <c r="BD760" i="1" s="1"/>
  <c r="BC757" i="1" a="1"/>
  <c r="BC757" i="1" s="1"/>
  <c r="BD757" i="1" a="1"/>
  <c r="BD757" i="1" s="1"/>
  <c r="BC754" i="1" a="1"/>
  <c r="BC754" i="1" s="1"/>
  <c r="BD754" i="1" a="1"/>
  <c r="BD754" i="1" s="1"/>
  <c r="BC751" i="1" a="1"/>
  <c r="BC751" i="1" s="1"/>
  <c r="BD751" i="1" a="1"/>
  <c r="BD751" i="1" s="1"/>
  <c r="BC748" i="1" a="1"/>
  <c r="BC748" i="1" s="1"/>
  <c r="BD748" i="1" a="1"/>
  <c r="BD748" i="1" s="1"/>
  <c r="BC745" i="1" a="1"/>
  <c r="BC745" i="1" s="1"/>
  <c r="BD745" i="1" a="1"/>
  <c r="BD745" i="1" s="1"/>
  <c r="BC742" i="1" a="1"/>
  <c r="BC742" i="1" s="1"/>
  <c r="BD742" i="1" a="1"/>
  <c r="BD742" i="1" s="1"/>
  <c r="BC739" i="1" a="1"/>
  <c r="BC739" i="1" s="1"/>
  <c r="BD739" i="1" a="1"/>
  <c r="BD739" i="1" s="1"/>
  <c r="BC736" i="1" a="1"/>
  <c r="BC736" i="1" s="1"/>
  <c r="BD736" i="1" a="1"/>
  <c r="BD736" i="1" s="1"/>
  <c r="BC733" i="1" a="1"/>
  <c r="BC733" i="1" s="1"/>
  <c r="BD733" i="1" a="1"/>
  <c r="BD733" i="1" s="1"/>
  <c r="BC730" i="1" a="1"/>
  <c r="BC730" i="1" s="1"/>
  <c r="BD730" i="1" a="1"/>
  <c r="BD730" i="1" s="1"/>
  <c r="BC727" i="1" a="1"/>
  <c r="BC727" i="1" s="1"/>
  <c r="BD727" i="1" a="1"/>
  <c r="BD727" i="1" s="1"/>
  <c r="BC724" i="1" a="1"/>
  <c r="BC724" i="1" s="1"/>
  <c r="BD724" i="1" a="1"/>
  <c r="BD724" i="1" s="1"/>
  <c r="BC721" i="1" a="1"/>
  <c r="BC721" i="1" s="1"/>
  <c r="BD721" i="1" a="1"/>
  <c r="BD721" i="1" s="1"/>
  <c r="BC718" i="1" a="1"/>
  <c r="BC718" i="1" s="1"/>
  <c r="BD718" i="1" a="1"/>
  <c r="BD718" i="1" s="1"/>
  <c r="BC715" i="1" a="1"/>
  <c r="BC715" i="1" s="1"/>
  <c r="BD715" i="1" a="1"/>
  <c r="BD715" i="1" s="1"/>
  <c r="BC712" i="1" a="1"/>
  <c r="BC712" i="1" s="1"/>
  <c r="BD712" i="1" a="1"/>
  <c r="BD712" i="1" s="1"/>
  <c r="BC709" i="1" a="1"/>
  <c r="BC709" i="1" s="1"/>
  <c r="BD709" i="1" a="1"/>
  <c r="BD709" i="1" s="1"/>
  <c r="BC706" i="1" a="1"/>
  <c r="BC706" i="1" s="1"/>
  <c r="BD706" i="1" a="1"/>
  <c r="BD706" i="1" s="1"/>
  <c r="BC703" i="1" a="1"/>
  <c r="BC703" i="1" s="1"/>
  <c r="BD703" i="1" a="1"/>
  <c r="BD703" i="1" s="1"/>
  <c r="BC700" i="1" a="1"/>
  <c r="BC700" i="1" s="1"/>
  <c r="BD700" i="1" a="1"/>
  <c r="BD700" i="1" s="1"/>
  <c r="BC697" i="1" a="1"/>
  <c r="BC697" i="1" s="1"/>
  <c r="BD697" i="1" a="1"/>
  <c r="BD697" i="1" s="1"/>
  <c r="BC694" i="1" a="1"/>
  <c r="BC694" i="1" s="1"/>
  <c r="BD694" i="1" a="1"/>
  <c r="BD694" i="1" s="1"/>
  <c r="BC691" i="1" a="1"/>
  <c r="BC691" i="1" s="1"/>
  <c r="BD691" i="1" a="1"/>
  <c r="BD691" i="1" s="1"/>
  <c r="BC688" i="1" a="1"/>
  <c r="BC688" i="1" s="1"/>
  <c r="BD688" i="1" a="1"/>
  <c r="BD688" i="1" s="1"/>
  <c r="BC685" i="1" a="1"/>
  <c r="BC685" i="1" s="1"/>
  <c r="BD685" i="1" a="1"/>
  <c r="BD685" i="1" s="1"/>
  <c r="BC682" i="1" a="1"/>
  <c r="BC682" i="1" s="1"/>
  <c r="BD682" i="1" a="1"/>
  <c r="BD682" i="1" s="1"/>
  <c r="BC679" i="1" a="1"/>
  <c r="BC679" i="1" s="1"/>
  <c r="BD679" i="1" a="1"/>
  <c r="BD679" i="1" s="1"/>
  <c r="BC676" i="1" a="1"/>
  <c r="BC676" i="1" s="1"/>
  <c r="BD676" i="1" a="1"/>
  <c r="BD676" i="1" s="1"/>
  <c r="BC673" i="1" a="1"/>
  <c r="BC673" i="1" s="1"/>
  <c r="BD673" i="1" a="1"/>
  <c r="BD673" i="1" s="1"/>
  <c r="BC670" i="1" a="1"/>
  <c r="BC670" i="1" s="1"/>
  <c r="BD670" i="1" a="1"/>
  <c r="BD670" i="1" s="1"/>
  <c r="BC667" i="1" a="1"/>
  <c r="BC667" i="1" s="1"/>
  <c r="BD667" i="1" a="1"/>
  <c r="BD667" i="1" s="1"/>
  <c r="BC664" i="1" a="1"/>
  <c r="BC664" i="1" s="1"/>
  <c r="BD664" i="1" a="1"/>
  <c r="BD664" i="1" s="1"/>
  <c r="BC661" i="1" a="1"/>
  <c r="BC661" i="1" s="1"/>
  <c r="BD661" i="1" a="1"/>
  <c r="BD661" i="1" s="1"/>
  <c r="BC658" i="1" a="1"/>
  <c r="BC658" i="1" s="1"/>
  <c r="BD658" i="1" a="1"/>
  <c r="BD658" i="1" s="1"/>
  <c r="BC655" i="1" a="1"/>
  <c r="BC655" i="1" s="1"/>
  <c r="BD655" i="1" a="1"/>
  <c r="BD655" i="1" s="1"/>
  <c r="BC652" i="1" a="1"/>
  <c r="BC652" i="1" s="1"/>
  <c r="BD652" i="1" a="1"/>
  <c r="BD652" i="1" s="1"/>
  <c r="BC649" i="1" a="1"/>
  <c r="BC649" i="1" s="1"/>
  <c r="BD649" i="1" a="1"/>
  <c r="BD649" i="1" s="1"/>
  <c r="BC646" i="1" a="1"/>
  <c r="BC646" i="1" s="1"/>
  <c r="BD646" i="1" a="1"/>
  <c r="BD646" i="1" s="1"/>
  <c r="BC643" i="1" a="1"/>
  <c r="BC643" i="1" s="1"/>
  <c r="BD643" i="1" a="1"/>
  <c r="BD643" i="1" s="1"/>
  <c r="BC640" i="1" a="1"/>
  <c r="BC640" i="1" s="1"/>
  <c r="BD640" i="1" a="1"/>
  <c r="BD640" i="1" s="1"/>
  <c r="BC637" i="1" a="1"/>
  <c r="BC637" i="1" s="1"/>
  <c r="BD637" i="1" a="1"/>
  <c r="BD637" i="1" s="1"/>
  <c r="BC634" i="1" a="1"/>
  <c r="BC634" i="1" s="1"/>
  <c r="BD634" i="1" a="1"/>
  <c r="BD634" i="1" s="1"/>
  <c r="BC631" i="1" a="1"/>
  <c r="BC631" i="1" s="1"/>
  <c r="BD631" i="1" a="1"/>
  <c r="BD631" i="1" s="1"/>
  <c r="BC628" i="1" a="1"/>
  <c r="BC628" i="1" s="1"/>
  <c r="BD628" i="1" a="1"/>
  <c r="BD628" i="1" s="1"/>
  <c r="BC625" i="1" a="1"/>
  <c r="BC625" i="1" s="1"/>
  <c r="BD625" i="1" a="1"/>
  <c r="BD625" i="1" s="1"/>
  <c r="BC622" i="1" a="1"/>
  <c r="BC622" i="1" s="1"/>
  <c r="BD622" i="1" a="1"/>
  <c r="BD622" i="1" s="1"/>
  <c r="BC619" i="1" a="1"/>
  <c r="BC619" i="1" s="1"/>
  <c r="BD619" i="1" a="1"/>
  <c r="BD619" i="1" s="1"/>
  <c r="BC616" i="1" a="1"/>
  <c r="BC616" i="1" s="1"/>
  <c r="BD616" i="1" a="1"/>
  <c r="BD616" i="1" s="1"/>
  <c r="BC613" i="1" a="1"/>
  <c r="BC613" i="1" s="1"/>
  <c r="BD613" i="1" a="1"/>
  <c r="BD613" i="1" s="1"/>
  <c r="BC610" i="1" a="1"/>
  <c r="BC610" i="1" s="1"/>
  <c r="BD610" i="1" a="1"/>
  <c r="BD610" i="1" s="1"/>
  <c r="BC605" i="1" a="1"/>
  <c r="BC605" i="1" s="1"/>
  <c r="BD605" i="1" a="1"/>
  <c r="BD605" i="1" s="1"/>
  <c r="BC602" i="1" a="1"/>
  <c r="BC602" i="1" s="1"/>
  <c r="BD602" i="1" a="1"/>
  <c r="BD602" i="1" s="1"/>
  <c r="BC600" i="1" a="1"/>
  <c r="BC600" i="1" s="1"/>
  <c r="BD600" i="1" a="1"/>
  <c r="BD600" i="1" s="1"/>
  <c r="BC597" i="1" a="1"/>
  <c r="BC597" i="1" s="1"/>
  <c r="BD597" i="1" a="1"/>
  <c r="BD597" i="1" s="1"/>
  <c r="BC594" i="1" a="1"/>
  <c r="BC594" i="1" s="1"/>
  <c r="BD594" i="1" a="1"/>
  <c r="BD594" i="1" s="1"/>
  <c r="BC592" i="1" a="1"/>
  <c r="BC592" i="1" s="1"/>
  <c r="BD592" i="1" a="1"/>
  <c r="BD592" i="1" s="1"/>
  <c r="BC589" i="1" a="1"/>
  <c r="BC589" i="1" s="1"/>
  <c r="BD589" i="1" a="1"/>
  <c r="BD589" i="1" s="1"/>
  <c r="BC584" i="1" a="1"/>
  <c r="BC584" i="1" s="1"/>
  <c r="BD584" i="1" a="1"/>
  <c r="BD584" i="1" s="1"/>
  <c r="BC582" i="1" a="1"/>
  <c r="BC582" i="1" s="1"/>
  <c r="BD582" i="1" a="1"/>
  <c r="BD582" i="1" s="1"/>
  <c r="BC579" i="1" a="1"/>
  <c r="BC579" i="1" s="1"/>
  <c r="BD579" i="1" a="1"/>
  <c r="BD579" i="1" s="1"/>
  <c r="BC576" i="1" a="1"/>
  <c r="BC576" i="1" s="1"/>
  <c r="BD576" i="1" a="1"/>
  <c r="BD576" i="1" s="1"/>
  <c r="BC573" i="1" a="1"/>
  <c r="BC573" i="1" s="1"/>
  <c r="BD573" i="1" a="1"/>
  <c r="BD573" i="1" s="1"/>
  <c r="BC570" i="1" a="1"/>
  <c r="BC570" i="1" s="1"/>
  <c r="BD570" i="1" a="1"/>
  <c r="BD570" i="1" s="1"/>
  <c r="BC567" i="1" a="1"/>
  <c r="BC567" i="1" s="1"/>
  <c r="BD567" i="1" a="1"/>
  <c r="BD567" i="1" s="1"/>
  <c r="BC564" i="1" a="1"/>
  <c r="BC564" i="1" s="1"/>
  <c r="BD564" i="1" a="1"/>
  <c r="BD564" i="1" s="1"/>
  <c r="BC562" i="1" a="1"/>
  <c r="BC562" i="1" s="1"/>
  <c r="BD562" i="1" a="1"/>
  <c r="BD562" i="1" s="1"/>
  <c r="BC557" i="1" a="1"/>
  <c r="BC557" i="1" s="1"/>
  <c r="BD557" i="1" a="1"/>
  <c r="BD557" i="1" s="1"/>
  <c r="BC554" i="1" a="1"/>
  <c r="BC554" i="1" s="1"/>
  <c r="BD554" i="1" a="1"/>
  <c r="BD554" i="1" s="1"/>
  <c r="BC551" i="1" a="1"/>
  <c r="BC551" i="1" s="1"/>
  <c r="BD551" i="1" a="1"/>
  <c r="BD551" i="1" s="1"/>
  <c r="BC548" i="1" a="1"/>
  <c r="BC548" i="1" s="1"/>
  <c r="BD548" i="1" a="1"/>
  <c r="BD548" i="1" s="1"/>
  <c r="BC545" i="1" a="1"/>
  <c r="BC545" i="1" s="1"/>
  <c r="BD545" i="1" a="1"/>
  <c r="BD545" i="1" s="1"/>
  <c r="BC542" i="1" a="1"/>
  <c r="BC542" i="1" s="1"/>
  <c r="BD542" i="1" a="1"/>
  <c r="BD542" i="1" s="1"/>
  <c r="BC539" i="1" a="1"/>
  <c r="BC539" i="1" s="1"/>
  <c r="BD539" i="1" a="1"/>
  <c r="BD539" i="1" s="1"/>
  <c r="BC536" i="1" a="1"/>
  <c r="BC536" i="1" s="1"/>
  <c r="BD536" i="1" a="1"/>
  <c r="BD536" i="1" s="1"/>
  <c r="BC533" i="1" a="1"/>
  <c r="BC533" i="1" s="1"/>
  <c r="BD533" i="1" a="1"/>
  <c r="BD533" i="1" s="1"/>
  <c r="BC530" i="1" a="1"/>
  <c r="BC530" i="1" s="1"/>
  <c r="BD530" i="1" a="1"/>
  <c r="BD530" i="1" s="1"/>
  <c r="BC527" i="1" a="1"/>
  <c r="BC527" i="1" s="1"/>
  <c r="BD527" i="1" a="1"/>
  <c r="BD527" i="1" s="1"/>
  <c r="BC524" i="1" a="1"/>
  <c r="BC524" i="1" s="1"/>
  <c r="BD524" i="1" a="1"/>
  <c r="BD524" i="1" s="1"/>
  <c r="BC521" i="1" a="1"/>
  <c r="BC521" i="1" s="1"/>
  <c r="BD521" i="1" a="1"/>
  <c r="BD521" i="1" s="1"/>
  <c r="BC518" i="1" a="1"/>
  <c r="BC518" i="1" s="1"/>
  <c r="BD518" i="1" a="1"/>
  <c r="BD518" i="1" s="1"/>
  <c r="BC515" i="1" a="1"/>
  <c r="BC515" i="1" s="1"/>
  <c r="BD515" i="1" a="1"/>
  <c r="BD515" i="1" s="1"/>
  <c r="BC512" i="1" a="1"/>
  <c r="BC512" i="1" s="1"/>
  <c r="BD512" i="1" a="1"/>
  <c r="BD512" i="1" s="1"/>
  <c r="BC509" i="1" a="1"/>
  <c r="BC509" i="1" s="1"/>
  <c r="BD509" i="1" a="1"/>
  <c r="BD509" i="1" s="1"/>
  <c r="BC506" i="1" a="1"/>
  <c r="BC506" i="1" s="1"/>
  <c r="BD506" i="1" a="1"/>
  <c r="BD506" i="1" s="1"/>
  <c r="BC503" i="1" a="1"/>
  <c r="BC503" i="1" s="1"/>
  <c r="BD503" i="1" a="1"/>
  <c r="BD503" i="1" s="1"/>
  <c r="BC500" i="1" a="1"/>
  <c r="BC500" i="1" s="1"/>
  <c r="BD500" i="1" a="1"/>
  <c r="BD500" i="1" s="1"/>
  <c r="BC497" i="1" a="1"/>
  <c r="BC497" i="1" s="1"/>
  <c r="BD497" i="1" a="1"/>
  <c r="BD497" i="1" s="1"/>
  <c r="BC494" i="1" a="1"/>
  <c r="BC494" i="1" s="1"/>
  <c r="BD494" i="1" a="1"/>
  <c r="BD494" i="1" s="1"/>
  <c r="BC491" i="1" a="1"/>
  <c r="BC491" i="1" s="1"/>
  <c r="BD491" i="1" a="1"/>
  <c r="BD491" i="1" s="1"/>
  <c r="BC488" i="1" a="1"/>
  <c r="BC488" i="1" s="1"/>
  <c r="BD488" i="1" a="1"/>
  <c r="BD488" i="1" s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6" i="1" a="1"/>
  <c r="BC476" i="1" s="1"/>
  <c r="BD476" i="1" a="1"/>
  <c r="BD476" i="1" s="1"/>
  <c r="BC473" i="1" a="1"/>
  <c r="BC473" i="1" s="1"/>
  <c r="BD473" i="1" a="1"/>
  <c r="BD473" i="1" s="1"/>
  <c r="BC470" i="1" a="1"/>
  <c r="BC470" i="1" s="1"/>
  <c r="BD470" i="1" a="1"/>
  <c r="BD470" i="1" s="1"/>
  <c r="BC467" i="1" a="1"/>
  <c r="BC467" i="1" s="1"/>
  <c r="BD467" i="1" a="1"/>
  <c r="BD467" i="1" s="1"/>
  <c r="BC464" i="1" a="1"/>
  <c r="BC464" i="1" s="1"/>
  <c r="BD464" i="1" a="1"/>
  <c r="BD464" i="1" s="1"/>
  <c r="BC461" i="1" a="1"/>
  <c r="BC461" i="1" s="1"/>
  <c r="BD461" i="1" a="1"/>
  <c r="BD461" i="1" s="1"/>
  <c r="BC458" i="1" a="1"/>
  <c r="BC458" i="1" s="1"/>
  <c r="BD458" i="1" a="1"/>
  <c r="BD458" i="1" s="1"/>
  <c r="BC455" i="1" a="1"/>
  <c r="BC455" i="1" s="1"/>
  <c r="BD455" i="1" a="1"/>
  <c r="BD455" i="1" s="1"/>
  <c r="BC452" i="1" a="1"/>
  <c r="BC452" i="1" s="1"/>
  <c r="BD452" i="1" a="1"/>
  <c r="BD452" i="1" s="1"/>
  <c r="BC449" i="1" a="1"/>
  <c r="BC449" i="1" s="1"/>
  <c r="BD449" i="1" a="1"/>
  <c r="BD449" i="1" s="1"/>
  <c r="BC446" i="1" a="1"/>
  <c r="BC446" i="1" s="1"/>
  <c r="BD446" i="1" a="1"/>
  <c r="BD446" i="1" s="1"/>
  <c r="BC443" i="1" a="1"/>
  <c r="BC443" i="1" s="1"/>
  <c r="BD443" i="1" a="1"/>
  <c r="BD443" i="1" s="1"/>
  <c r="BC440" i="1" a="1"/>
  <c r="BC440" i="1" s="1"/>
  <c r="BD440" i="1" a="1"/>
  <c r="BD440" i="1" s="1"/>
  <c r="BC435" i="1" a="1"/>
  <c r="BC435" i="1" s="1"/>
  <c r="BD435" i="1" a="1"/>
  <c r="BD435" i="1" s="1"/>
  <c r="BC432" i="1" a="1"/>
  <c r="BC432" i="1" s="1"/>
  <c r="BD432" i="1" a="1"/>
  <c r="BD432" i="1" s="1"/>
  <c r="BC429" i="1" a="1"/>
  <c r="BC429" i="1" s="1"/>
  <c r="BD429" i="1" a="1"/>
  <c r="BD429" i="1" s="1"/>
  <c r="BC427" i="1" a="1"/>
  <c r="BC427" i="1" s="1"/>
  <c r="BD427" i="1" a="1"/>
  <c r="BD427" i="1" s="1"/>
  <c r="BC424" i="1" a="1"/>
  <c r="BC424" i="1" s="1"/>
  <c r="BD424" i="1" a="1"/>
  <c r="BD424" i="1" s="1"/>
  <c r="BC421" i="1" a="1"/>
  <c r="BC421" i="1" s="1"/>
  <c r="BD421" i="1" a="1"/>
  <c r="BD421" i="1" s="1"/>
  <c r="BC419" i="1" a="1"/>
  <c r="BC419" i="1" s="1"/>
  <c r="BD419" i="1" a="1"/>
  <c r="BD419" i="1" s="1"/>
  <c r="BC416" i="1" a="1"/>
  <c r="BC416" i="1" s="1"/>
  <c r="BD416" i="1" a="1"/>
  <c r="BD416" i="1" s="1"/>
  <c r="BC413" i="1" a="1"/>
  <c r="BC413" i="1" s="1"/>
  <c r="BD413" i="1" a="1"/>
  <c r="BD413" i="1" s="1"/>
  <c r="BC408" i="1" a="1"/>
  <c r="BC408" i="1" s="1"/>
  <c r="BD408" i="1" a="1"/>
  <c r="BD408" i="1" s="1"/>
  <c r="BC405" i="1" a="1"/>
  <c r="BC405" i="1" s="1"/>
  <c r="BD405" i="1" a="1"/>
  <c r="BD405" i="1" s="1"/>
  <c r="BC402" i="1" a="1"/>
  <c r="BC402" i="1" s="1"/>
  <c r="BD402" i="1" a="1"/>
  <c r="BD402" i="1" s="1"/>
  <c r="BC400" i="1" a="1"/>
  <c r="BC400" i="1" s="1"/>
  <c r="BD400" i="1" a="1"/>
  <c r="BD400" i="1" s="1"/>
  <c r="BC397" i="1" a="1"/>
  <c r="BC397" i="1" s="1"/>
  <c r="BD397" i="1" a="1"/>
  <c r="BD397" i="1" s="1"/>
  <c r="BC394" i="1" a="1"/>
  <c r="BC394" i="1" s="1"/>
  <c r="BD394" i="1" a="1"/>
  <c r="BD394" i="1" s="1"/>
  <c r="BC391" i="1" a="1"/>
  <c r="BC391" i="1" s="1"/>
  <c r="BD391" i="1" a="1"/>
  <c r="BD391" i="1" s="1"/>
  <c r="BC389" i="1" a="1"/>
  <c r="BC389" i="1" s="1"/>
  <c r="BD389" i="1" a="1"/>
  <c r="BD389" i="1" s="1"/>
  <c r="BC386" i="1" a="1"/>
  <c r="BC386" i="1" s="1"/>
  <c r="BD386" i="1" a="1"/>
  <c r="BD386" i="1" s="1"/>
  <c r="BC383" i="1" a="1"/>
  <c r="BC383" i="1" s="1"/>
  <c r="BD383" i="1" a="1"/>
  <c r="BD383" i="1" s="1"/>
  <c r="BC380" i="1" a="1"/>
  <c r="BC380" i="1" s="1"/>
  <c r="BD380" i="1" a="1"/>
  <c r="BD380" i="1" s="1"/>
  <c r="BC377" i="1" a="1"/>
  <c r="BC377" i="1" s="1"/>
  <c r="BD377" i="1" a="1"/>
  <c r="BD377" i="1" s="1"/>
  <c r="BC374" i="1" a="1"/>
  <c r="BC374" i="1" s="1"/>
  <c r="BD374" i="1" a="1"/>
  <c r="BD374" i="1" s="1"/>
  <c r="BC371" i="1" a="1"/>
  <c r="BC371" i="1" s="1"/>
  <c r="BD371" i="1" a="1"/>
  <c r="BD371" i="1" s="1"/>
  <c r="BC367" i="1" a="1"/>
  <c r="BC367" i="1" s="1"/>
  <c r="BD367" i="1" a="1"/>
  <c r="BD367" i="1" s="1"/>
  <c r="BC364" i="1" a="1"/>
  <c r="BC364" i="1" s="1"/>
  <c r="BD364" i="1" a="1"/>
  <c r="BD364" i="1" s="1"/>
  <c r="BC361" i="1" a="1"/>
  <c r="BC361" i="1" s="1"/>
  <c r="BD361" i="1" a="1"/>
  <c r="BD361" i="1" s="1"/>
  <c r="BC356" i="1" a="1"/>
  <c r="BC356" i="1" s="1"/>
  <c r="BD356" i="1" a="1"/>
  <c r="BD356" i="1" s="1"/>
  <c r="BC353" i="1" a="1"/>
  <c r="BC353" i="1" s="1"/>
  <c r="BD353" i="1" a="1"/>
  <c r="BD353" i="1" s="1"/>
  <c r="BC350" i="1" a="1"/>
  <c r="BC350" i="1" s="1"/>
  <c r="BD350" i="1" a="1"/>
  <c r="BD350" i="1" s="1"/>
  <c r="BC347" i="1" a="1"/>
  <c r="BC347" i="1" s="1"/>
  <c r="BD347" i="1" a="1"/>
  <c r="BD347" i="1" s="1"/>
  <c r="BC344" i="1" a="1"/>
  <c r="BC344" i="1" s="1"/>
  <c r="BD344" i="1" a="1"/>
  <c r="BD344" i="1" s="1"/>
  <c r="BC341" i="1" a="1"/>
  <c r="BC341" i="1" s="1"/>
  <c r="BD341" i="1" a="1"/>
  <c r="BD341" i="1" s="1"/>
  <c r="BC339" i="1" a="1"/>
  <c r="BC339" i="1" s="1"/>
  <c r="BD339" i="1" a="1"/>
  <c r="BD339" i="1" s="1"/>
  <c r="BC336" i="1" a="1"/>
  <c r="BC336" i="1" s="1"/>
  <c r="BD336" i="1" a="1"/>
  <c r="BD336" i="1" s="1"/>
  <c r="BC333" i="1" a="1"/>
  <c r="BC333" i="1" s="1"/>
  <c r="BD333" i="1" a="1"/>
  <c r="BD333" i="1" s="1"/>
  <c r="BC330" i="1" a="1"/>
  <c r="BC330" i="1" s="1"/>
  <c r="BD330" i="1" a="1"/>
  <c r="BD330" i="1" s="1"/>
  <c r="BC327" i="1" a="1"/>
  <c r="BC327" i="1" s="1"/>
  <c r="BD327" i="1" a="1"/>
  <c r="BD327" i="1" s="1"/>
  <c r="BC324" i="1" a="1"/>
  <c r="BC324" i="1" s="1"/>
  <c r="BD324" i="1" a="1"/>
  <c r="BD324" i="1" s="1"/>
  <c r="BC321" i="1" a="1"/>
  <c r="BC321" i="1" s="1"/>
  <c r="BD321" i="1" a="1"/>
  <c r="BD321" i="1" s="1"/>
  <c r="BC318" i="1" a="1"/>
  <c r="BC318" i="1" s="1"/>
  <c r="BD318" i="1" a="1"/>
  <c r="BD318" i="1" s="1"/>
  <c r="BC316" i="1" a="1"/>
  <c r="BC316" i="1" s="1"/>
  <c r="BD316" i="1" a="1"/>
  <c r="BD316" i="1" s="1"/>
  <c r="BC313" i="1" a="1"/>
  <c r="BC313" i="1" s="1"/>
  <c r="BD313" i="1" a="1"/>
  <c r="BD313" i="1" s="1"/>
  <c r="BC310" i="1" a="1"/>
  <c r="BC310" i="1" s="1"/>
  <c r="BD310" i="1" a="1"/>
  <c r="BD310" i="1" s="1"/>
  <c r="BC305" i="1" a="1"/>
  <c r="BC305" i="1" s="1"/>
  <c r="BD305" i="1" a="1"/>
  <c r="BD305" i="1" s="1"/>
  <c r="BC302" i="1" a="1"/>
  <c r="BC302" i="1" s="1"/>
  <c r="BD302" i="1" a="1"/>
  <c r="BD302" i="1" s="1"/>
  <c r="BC299" i="1" a="1"/>
  <c r="BC299" i="1" s="1"/>
  <c r="BD299" i="1" a="1"/>
  <c r="BD299" i="1" s="1"/>
  <c r="BC297" i="1" a="1"/>
  <c r="BC297" i="1" s="1"/>
  <c r="BD297" i="1" a="1"/>
  <c r="BD297" i="1" s="1"/>
  <c r="BC294" i="1" a="1"/>
  <c r="BC294" i="1" s="1"/>
  <c r="BD294" i="1" a="1"/>
  <c r="BD294" i="1" s="1"/>
  <c r="BC291" i="1" a="1"/>
  <c r="BC291" i="1" s="1"/>
  <c r="BD291" i="1" a="1"/>
  <c r="BD291" i="1" s="1"/>
  <c r="BC288" i="1" a="1"/>
  <c r="BC288" i="1" s="1"/>
  <c r="BD288" i="1" a="1"/>
  <c r="BD288" i="1" s="1"/>
  <c r="BC285" i="1" a="1"/>
  <c r="BC285" i="1" s="1"/>
  <c r="BD285" i="1" a="1"/>
  <c r="BD285" i="1" s="1"/>
  <c r="BC282" i="1" a="1"/>
  <c r="BC282" i="1" s="1"/>
  <c r="BD282" i="1" a="1"/>
  <c r="BD282" i="1" s="1"/>
  <c r="BC280" i="1" a="1"/>
  <c r="BC280" i="1" s="1"/>
  <c r="BD280" i="1" a="1"/>
  <c r="BD280" i="1" s="1"/>
  <c r="BC277" i="1" a="1"/>
  <c r="BC277" i="1" s="1"/>
  <c r="BD277" i="1" a="1"/>
  <c r="BD277" i="1" s="1"/>
  <c r="BC275" i="1" a="1"/>
  <c r="BC275" i="1" s="1"/>
  <c r="BD275" i="1" a="1"/>
  <c r="BD275" i="1" s="1"/>
  <c r="BC272" i="1" a="1"/>
  <c r="BC272" i="1" s="1"/>
  <c r="BD272" i="1" a="1"/>
  <c r="BD272" i="1" s="1"/>
  <c r="BC269" i="1" a="1"/>
  <c r="BC269" i="1" s="1"/>
  <c r="BD269" i="1" a="1"/>
  <c r="BD269" i="1" s="1"/>
  <c r="BC266" i="1" a="1"/>
  <c r="BC266" i="1" s="1"/>
  <c r="BD266" i="1" a="1"/>
  <c r="BD266" i="1" s="1"/>
  <c r="BC261" i="1" a="1"/>
  <c r="BC261" i="1" s="1"/>
  <c r="BD261" i="1" a="1"/>
  <c r="BD261" i="1" s="1"/>
  <c r="BC258" i="1" a="1"/>
  <c r="BC258" i="1" s="1"/>
  <c r="BD258" i="1" a="1"/>
  <c r="BD258" i="1" s="1"/>
  <c r="BC255" i="1" a="1"/>
  <c r="BC255" i="1" s="1"/>
  <c r="BD255" i="1" a="1"/>
  <c r="BD255" i="1" s="1"/>
  <c r="BC252" i="1" a="1"/>
  <c r="BC252" i="1" s="1"/>
  <c r="BD252" i="1" a="1"/>
  <c r="BD252" i="1" s="1"/>
  <c r="BC249" i="1" a="1"/>
  <c r="BC249" i="1" s="1"/>
  <c r="BD249" i="1" a="1"/>
  <c r="BD249" i="1" s="1"/>
  <c r="BC246" i="1" a="1"/>
  <c r="BC246" i="1" s="1"/>
  <c r="BD246" i="1" a="1"/>
  <c r="BD246" i="1" s="1"/>
  <c r="BC243" i="1" a="1"/>
  <c r="BC243" i="1" s="1"/>
  <c r="BD243" i="1" a="1"/>
  <c r="BD243" i="1" s="1"/>
  <c r="BC240" i="1" a="1"/>
  <c r="BC240" i="1" s="1"/>
  <c r="BD240" i="1" a="1"/>
  <c r="BD240" i="1" s="1"/>
  <c r="BC237" i="1" a="1"/>
  <c r="BC237" i="1" s="1"/>
  <c r="BD237" i="1" a="1"/>
  <c r="BD237" i="1" s="1"/>
  <c r="BC234" i="1" a="1"/>
  <c r="BC234" i="1" s="1"/>
  <c r="BD234" i="1" a="1"/>
  <c r="BD234" i="1" s="1"/>
  <c r="BC231" i="1" a="1"/>
  <c r="BC231" i="1" s="1"/>
  <c r="BD231" i="1" a="1"/>
  <c r="BD231" i="1" s="1"/>
  <c r="BD228" i="1" a="1"/>
  <c r="BD228" i="1" s="1"/>
  <c r="BC225" i="1" a="1"/>
  <c r="BC225" i="1" s="1"/>
  <c r="BD225" i="1" a="1"/>
  <c r="BD225" i="1" s="1"/>
  <c r="BC223" i="1" a="1"/>
  <c r="BC223" i="1" s="1"/>
  <c r="BD223" i="1" a="1"/>
  <c r="BD223" i="1" s="1"/>
  <c r="BC220" i="1" a="1"/>
  <c r="BC220" i="1" s="1"/>
  <c r="BD220" i="1" a="1"/>
  <c r="BD220" i="1" s="1"/>
  <c r="BC218" i="1" a="1"/>
  <c r="BC218" i="1" s="1"/>
  <c r="BD218" i="1" a="1"/>
  <c r="BD218" i="1" s="1"/>
  <c r="BC216" i="1" a="1"/>
  <c r="BC216" i="1" s="1"/>
  <c r="BD216" i="1" a="1"/>
  <c r="BD216" i="1" s="1"/>
  <c r="BC963" i="1" a="1"/>
  <c r="BC963" i="1" s="1"/>
  <c r="BD963" i="1" a="1"/>
  <c r="BD963" i="1" s="1"/>
  <c r="BC960" i="1" a="1"/>
  <c r="BC960" i="1" s="1"/>
  <c r="BD960" i="1" a="1"/>
  <c r="BD960" i="1" s="1"/>
  <c r="BC957" i="1" a="1"/>
  <c r="BC957" i="1" s="1"/>
  <c r="BD957" i="1" a="1"/>
  <c r="BD957" i="1" s="1"/>
  <c r="BC954" i="1" a="1"/>
  <c r="BC954" i="1" s="1"/>
  <c r="BD954" i="1" a="1"/>
  <c r="BD954" i="1" s="1"/>
  <c r="BC951" i="1" a="1"/>
  <c r="BC951" i="1" s="1"/>
  <c r="BD951" i="1" a="1"/>
  <c r="BD951" i="1" s="1"/>
  <c r="BC948" i="1" a="1"/>
  <c r="BC948" i="1" s="1"/>
  <c r="BD948" i="1" a="1"/>
  <c r="BD948" i="1" s="1"/>
  <c r="BC945" i="1" a="1"/>
  <c r="BC945" i="1" s="1"/>
  <c r="BD945" i="1" a="1"/>
  <c r="BD945" i="1" s="1"/>
  <c r="BC942" i="1" a="1"/>
  <c r="BC942" i="1" s="1"/>
  <c r="BD942" i="1" a="1"/>
  <c r="BD942" i="1" s="1"/>
  <c r="BC939" i="1" a="1"/>
  <c r="BC939" i="1" s="1"/>
  <c r="BD939" i="1" a="1"/>
  <c r="BD939" i="1" s="1"/>
  <c r="BC936" i="1" a="1"/>
  <c r="BC936" i="1" s="1"/>
  <c r="BD936" i="1" a="1"/>
  <c r="BD936" i="1" s="1"/>
  <c r="BC933" i="1" a="1"/>
  <c r="BC933" i="1" s="1"/>
  <c r="BD933" i="1" a="1"/>
  <c r="BD933" i="1" s="1"/>
  <c r="BC930" i="1" a="1"/>
  <c r="BC930" i="1" s="1"/>
  <c r="BD930" i="1" a="1"/>
  <c r="BD930" i="1" s="1"/>
  <c r="BC927" i="1" a="1"/>
  <c r="BC927" i="1" s="1"/>
  <c r="BD927" i="1" a="1"/>
  <c r="BD927" i="1" s="1"/>
  <c r="BC924" i="1" a="1"/>
  <c r="BC924" i="1" s="1"/>
  <c r="BD924" i="1" a="1"/>
  <c r="BD924" i="1" s="1"/>
  <c r="BC921" i="1" a="1"/>
  <c r="BC921" i="1" s="1"/>
  <c r="BD921" i="1" a="1"/>
  <c r="BD921" i="1" s="1"/>
  <c r="BC918" i="1" a="1"/>
  <c r="BC918" i="1" s="1"/>
  <c r="BD918" i="1" a="1"/>
  <c r="BD918" i="1" s="1"/>
  <c r="BC915" i="1" a="1"/>
  <c r="BC915" i="1" s="1"/>
  <c r="BD915" i="1" a="1"/>
  <c r="BD915" i="1" s="1"/>
  <c r="BC912" i="1" a="1"/>
  <c r="BC912" i="1" s="1"/>
  <c r="BD912" i="1" a="1"/>
  <c r="BD912" i="1" s="1"/>
  <c r="BC909" i="1" a="1"/>
  <c r="BC909" i="1" s="1"/>
  <c r="BD909" i="1" a="1"/>
  <c r="BD909" i="1" s="1"/>
  <c r="BC906" i="1" a="1"/>
  <c r="BC906" i="1" s="1"/>
  <c r="BD906" i="1" a="1"/>
  <c r="BD906" i="1" s="1"/>
  <c r="BC903" i="1" a="1"/>
  <c r="BC903" i="1" s="1"/>
  <c r="BD903" i="1" a="1"/>
  <c r="BD903" i="1" s="1"/>
  <c r="BC900" i="1" a="1"/>
  <c r="BC900" i="1" s="1"/>
  <c r="BD900" i="1" a="1"/>
  <c r="BD900" i="1" s="1"/>
  <c r="BC897" i="1" a="1"/>
  <c r="BC897" i="1" s="1"/>
  <c r="BD897" i="1" a="1"/>
  <c r="BD897" i="1" s="1"/>
  <c r="BC894" i="1" a="1"/>
  <c r="BC894" i="1" s="1"/>
  <c r="BD894" i="1" a="1"/>
  <c r="BD894" i="1" s="1"/>
  <c r="BC891" i="1" a="1"/>
  <c r="BC891" i="1" s="1"/>
  <c r="BD891" i="1" a="1"/>
  <c r="BD891" i="1" s="1"/>
  <c r="BC888" i="1" a="1"/>
  <c r="BC888" i="1" s="1"/>
  <c r="BD888" i="1" a="1"/>
  <c r="BD888" i="1" s="1"/>
  <c r="BC885" i="1" a="1"/>
  <c r="BC885" i="1" s="1"/>
  <c r="BD885" i="1" a="1"/>
  <c r="BD885" i="1" s="1"/>
  <c r="BC882" i="1" a="1"/>
  <c r="BC882" i="1" s="1"/>
  <c r="BD882" i="1" a="1"/>
  <c r="BD882" i="1" s="1"/>
  <c r="BC879" i="1" a="1"/>
  <c r="BC879" i="1" s="1"/>
  <c r="BD879" i="1" a="1"/>
  <c r="BD879" i="1" s="1"/>
  <c r="BC876" i="1" a="1"/>
  <c r="BC876" i="1" s="1"/>
  <c r="BD876" i="1" a="1"/>
  <c r="BD876" i="1" s="1"/>
  <c r="BC873" i="1" a="1"/>
  <c r="BC873" i="1" s="1"/>
  <c r="BD873" i="1" a="1"/>
  <c r="BD873" i="1" s="1"/>
  <c r="BC870" i="1" a="1"/>
  <c r="BC870" i="1" s="1"/>
  <c r="BD870" i="1" a="1"/>
  <c r="BD870" i="1" s="1"/>
  <c r="BC867" i="1" a="1"/>
  <c r="BC867" i="1" s="1"/>
  <c r="BD867" i="1" a="1"/>
  <c r="BD867" i="1" s="1"/>
  <c r="BC864" i="1" a="1"/>
  <c r="BC864" i="1" s="1"/>
  <c r="BD864" i="1" a="1"/>
  <c r="BD864" i="1" s="1"/>
  <c r="BC861" i="1" a="1"/>
  <c r="BC861" i="1" s="1"/>
  <c r="BD861" i="1" a="1"/>
  <c r="BD861" i="1" s="1"/>
  <c r="BC858" i="1" a="1"/>
  <c r="BC858" i="1" s="1"/>
  <c r="BD858" i="1" a="1"/>
  <c r="BD858" i="1" s="1"/>
  <c r="BC855" i="1" a="1"/>
  <c r="BC855" i="1" s="1"/>
  <c r="BD855" i="1" a="1"/>
  <c r="BD855" i="1" s="1"/>
  <c r="BC852" i="1" a="1"/>
  <c r="BC852" i="1" s="1"/>
  <c r="BD852" i="1" a="1"/>
  <c r="BD852" i="1" s="1"/>
  <c r="BC849" i="1" a="1"/>
  <c r="BC849" i="1" s="1"/>
  <c r="BD849" i="1" a="1"/>
  <c r="BD849" i="1" s="1"/>
  <c r="BC846" i="1" a="1"/>
  <c r="BC846" i="1" s="1"/>
  <c r="BD846" i="1" a="1"/>
  <c r="BD846" i="1" s="1"/>
  <c r="BC843" i="1" a="1"/>
  <c r="BC843" i="1" s="1"/>
  <c r="BD843" i="1" a="1"/>
  <c r="BD843" i="1" s="1"/>
  <c r="BC840" i="1" a="1"/>
  <c r="BC840" i="1" s="1"/>
  <c r="BD840" i="1" a="1"/>
  <c r="BD840" i="1" s="1"/>
  <c r="BC837" i="1" a="1"/>
  <c r="BC837" i="1" s="1"/>
  <c r="BD837" i="1" a="1"/>
  <c r="BD837" i="1" s="1"/>
  <c r="BC834" i="1" a="1"/>
  <c r="BC834" i="1" s="1"/>
  <c r="BD834" i="1" a="1"/>
  <c r="BD834" i="1" s="1"/>
  <c r="BC831" i="1" a="1"/>
  <c r="BC831" i="1" s="1"/>
  <c r="BD831" i="1" a="1"/>
  <c r="BD831" i="1" s="1"/>
  <c r="BC828" i="1" a="1"/>
  <c r="BC828" i="1" s="1"/>
  <c r="BD828" i="1" a="1"/>
  <c r="BD828" i="1" s="1"/>
  <c r="BC825" i="1" a="1"/>
  <c r="BC825" i="1" s="1"/>
  <c r="BD825" i="1" a="1"/>
  <c r="BD825" i="1" s="1"/>
  <c r="BC822" i="1" a="1"/>
  <c r="BC822" i="1" s="1"/>
  <c r="BD822" i="1" a="1"/>
  <c r="BD822" i="1" s="1"/>
  <c r="BC819" i="1" a="1"/>
  <c r="BC819" i="1" s="1"/>
  <c r="BD819" i="1" a="1"/>
  <c r="BD819" i="1" s="1"/>
  <c r="BC816" i="1" a="1"/>
  <c r="BC816" i="1" s="1"/>
  <c r="BD816" i="1" a="1"/>
  <c r="BD816" i="1" s="1"/>
  <c r="BC813" i="1" a="1"/>
  <c r="BC813" i="1" s="1"/>
  <c r="BD813" i="1" a="1"/>
  <c r="BD813" i="1" s="1"/>
  <c r="BC810" i="1" a="1"/>
  <c r="BC810" i="1" s="1"/>
  <c r="BD810" i="1" a="1"/>
  <c r="BD810" i="1" s="1"/>
  <c r="BC807" i="1" a="1"/>
  <c r="BC807" i="1" s="1"/>
  <c r="BD807" i="1" a="1"/>
  <c r="BD807" i="1" s="1"/>
  <c r="BC804" i="1" a="1"/>
  <c r="BC804" i="1" s="1"/>
  <c r="BD804" i="1" a="1"/>
  <c r="BD804" i="1" s="1"/>
  <c r="BC801" i="1" a="1"/>
  <c r="BC801" i="1" s="1"/>
  <c r="BD801" i="1" a="1"/>
  <c r="BD801" i="1" s="1"/>
  <c r="BC798" i="1" a="1"/>
  <c r="BC798" i="1" s="1"/>
  <c r="BD798" i="1" a="1"/>
  <c r="BD798" i="1" s="1"/>
  <c r="BC795" i="1" a="1"/>
  <c r="BC795" i="1" s="1"/>
  <c r="BD795" i="1" a="1"/>
  <c r="BD795" i="1" s="1"/>
  <c r="BC792" i="1" a="1"/>
  <c r="BC792" i="1" s="1"/>
  <c r="BD792" i="1" a="1"/>
  <c r="BD792" i="1" s="1"/>
  <c r="BC789" i="1" a="1"/>
  <c r="BC789" i="1" s="1"/>
  <c r="BD789" i="1" a="1"/>
  <c r="BD789" i="1" s="1"/>
  <c r="BC786" i="1" a="1"/>
  <c r="BC786" i="1" s="1"/>
  <c r="BD786" i="1" a="1"/>
  <c r="BD786" i="1" s="1"/>
  <c r="BC783" i="1" a="1"/>
  <c r="BC783" i="1" s="1"/>
  <c r="BD783" i="1" a="1"/>
  <c r="BD783" i="1" s="1"/>
  <c r="BC780" i="1" a="1"/>
  <c r="BC780" i="1" s="1"/>
  <c r="BD780" i="1" a="1"/>
  <c r="BD780" i="1" s="1"/>
  <c r="BC777" i="1" a="1"/>
  <c r="BC777" i="1" s="1"/>
  <c r="BD777" i="1" a="1"/>
  <c r="BD777" i="1" s="1"/>
  <c r="BC774" i="1" a="1"/>
  <c r="BC774" i="1" s="1"/>
  <c r="BD774" i="1" a="1"/>
  <c r="BD774" i="1" s="1"/>
  <c r="BC771" i="1" a="1"/>
  <c r="BC771" i="1" s="1"/>
  <c r="BD771" i="1" a="1"/>
  <c r="BD771" i="1" s="1"/>
  <c r="BC768" i="1" a="1"/>
  <c r="BC768" i="1" s="1"/>
  <c r="BD768" i="1" a="1"/>
  <c r="BD768" i="1" s="1"/>
  <c r="BC765" i="1" a="1"/>
  <c r="BC765" i="1" s="1"/>
  <c r="BD765" i="1" a="1"/>
  <c r="BD765" i="1" s="1"/>
  <c r="BC762" i="1" a="1"/>
  <c r="BC762" i="1" s="1"/>
  <c r="BD762" i="1" a="1"/>
  <c r="BD762" i="1" s="1"/>
  <c r="BC759" i="1" a="1"/>
  <c r="BC759" i="1" s="1"/>
  <c r="BD759" i="1" a="1"/>
  <c r="BD759" i="1" s="1"/>
  <c r="BC756" i="1" a="1"/>
  <c r="BC756" i="1" s="1"/>
  <c r="BD756" i="1" a="1"/>
  <c r="BD756" i="1" s="1"/>
  <c r="BC753" i="1" a="1"/>
  <c r="BC753" i="1" s="1"/>
  <c r="BD753" i="1" a="1"/>
  <c r="BD753" i="1" s="1"/>
  <c r="BC750" i="1" a="1"/>
  <c r="BC750" i="1" s="1"/>
  <c r="BD750" i="1" a="1"/>
  <c r="BD750" i="1" s="1"/>
  <c r="BC747" i="1" a="1"/>
  <c r="BC747" i="1" s="1"/>
  <c r="BD747" i="1" a="1"/>
  <c r="BD747" i="1" s="1"/>
  <c r="BC744" i="1" a="1"/>
  <c r="BC744" i="1" s="1"/>
  <c r="BD744" i="1" a="1"/>
  <c r="BD744" i="1" s="1"/>
  <c r="BC741" i="1" a="1"/>
  <c r="BC741" i="1" s="1"/>
  <c r="BD741" i="1" a="1"/>
  <c r="BD741" i="1" s="1"/>
  <c r="BC738" i="1" a="1"/>
  <c r="BC738" i="1" s="1"/>
  <c r="BD738" i="1" a="1"/>
  <c r="BD738" i="1" s="1"/>
  <c r="BC735" i="1" a="1"/>
  <c r="BC735" i="1" s="1"/>
  <c r="BD735" i="1" a="1"/>
  <c r="BD735" i="1" s="1"/>
  <c r="BC732" i="1" a="1"/>
  <c r="BC732" i="1" s="1"/>
  <c r="BD732" i="1" a="1"/>
  <c r="BD732" i="1" s="1"/>
  <c r="BC729" i="1" a="1"/>
  <c r="BC729" i="1" s="1"/>
  <c r="BD729" i="1" a="1"/>
  <c r="BD729" i="1" s="1"/>
  <c r="BC726" i="1" a="1"/>
  <c r="BC726" i="1" s="1"/>
  <c r="BD726" i="1" a="1"/>
  <c r="BD726" i="1" s="1"/>
  <c r="BC723" i="1" a="1"/>
  <c r="BC723" i="1" s="1"/>
  <c r="BD723" i="1" a="1"/>
  <c r="BD723" i="1" s="1"/>
  <c r="BC720" i="1" a="1"/>
  <c r="BC720" i="1" s="1"/>
  <c r="BD720" i="1" a="1"/>
  <c r="BD720" i="1" s="1"/>
  <c r="BC717" i="1" a="1"/>
  <c r="BC717" i="1" s="1"/>
  <c r="BD717" i="1" a="1"/>
  <c r="BD717" i="1" s="1"/>
  <c r="BC714" i="1" a="1"/>
  <c r="BC714" i="1" s="1"/>
  <c r="BD714" i="1" a="1"/>
  <c r="BD714" i="1" s="1"/>
  <c r="BC711" i="1" a="1"/>
  <c r="BC711" i="1" s="1"/>
  <c r="BD711" i="1" a="1"/>
  <c r="BD711" i="1" s="1"/>
  <c r="BC708" i="1" a="1"/>
  <c r="BC708" i="1" s="1"/>
  <c r="BD708" i="1" a="1"/>
  <c r="BD708" i="1" s="1"/>
  <c r="BC705" i="1" a="1"/>
  <c r="BC705" i="1" s="1"/>
  <c r="BD705" i="1" a="1"/>
  <c r="BD705" i="1" s="1"/>
  <c r="BC702" i="1" a="1"/>
  <c r="BC702" i="1" s="1"/>
  <c r="BD702" i="1" a="1"/>
  <c r="BD702" i="1" s="1"/>
  <c r="BC699" i="1" a="1"/>
  <c r="BC699" i="1" s="1"/>
  <c r="BD699" i="1" a="1"/>
  <c r="BD699" i="1" s="1"/>
  <c r="BC696" i="1" a="1"/>
  <c r="BC696" i="1" s="1"/>
  <c r="BD696" i="1" a="1"/>
  <c r="BD696" i="1" s="1"/>
  <c r="BC693" i="1" a="1"/>
  <c r="BC693" i="1" s="1"/>
  <c r="BD693" i="1" a="1"/>
  <c r="BD693" i="1" s="1"/>
  <c r="BC690" i="1" a="1"/>
  <c r="BC690" i="1" s="1"/>
  <c r="BD690" i="1" a="1"/>
  <c r="BD690" i="1" s="1"/>
  <c r="BC687" i="1" a="1"/>
  <c r="BC687" i="1" s="1"/>
  <c r="BD687" i="1" a="1"/>
  <c r="BD687" i="1" s="1"/>
  <c r="BC684" i="1" a="1"/>
  <c r="BC684" i="1" s="1"/>
  <c r="BD684" i="1" a="1"/>
  <c r="BD684" i="1" s="1"/>
  <c r="BC681" i="1" a="1"/>
  <c r="BC681" i="1" s="1"/>
  <c r="BD681" i="1" a="1"/>
  <c r="BD681" i="1" s="1"/>
  <c r="BC678" i="1" a="1"/>
  <c r="BC678" i="1" s="1"/>
  <c r="BD678" i="1" a="1"/>
  <c r="BD678" i="1" s="1"/>
  <c r="BC675" i="1" a="1"/>
  <c r="BC675" i="1" s="1"/>
  <c r="BD675" i="1" a="1"/>
  <c r="BD675" i="1" s="1"/>
  <c r="BC672" i="1" a="1"/>
  <c r="BC672" i="1" s="1"/>
  <c r="BD672" i="1" a="1"/>
  <c r="BD672" i="1" s="1"/>
  <c r="BC669" i="1" a="1"/>
  <c r="BC669" i="1" s="1"/>
  <c r="BD669" i="1" a="1"/>
  <c r="BD669" i="1" s="1"/>
  <c r="BC666" i="1" a="1"/>
  <c r="BC666" i="1" s="1"/>
  <c r="BD666" i="1" a="1"/>
  <c r="BD666" i="1" s="1"/>
  <c r="BC663" i="1" a="1"/>
  <c r="BC663" i="1" s="1"/>
  <c r="BD663" i="1" a="1"/>
  <c r="BD663" i="1" s="1"/>
  <c r="BC660" i="1" a="1"/>
  <c r="BC660" i="1" s="1"/>
  <c r="BD660" i="1" a="1"/>
  <c r="BD660" i="1" s="1"/>
  <c r="BC657" i="1" a="1"/>
  <c r="BC657" i="1" s="1"/>
  <c r="BD657" i="1" a="1"/>
  <c r="BD657" i="1" s="1"/>
  <c r="BC654" i="1" a="1"/>
  <c r="BC654" i="1" s="1"/>
  <c r="BD654" i="1" a="1"/>
  <c r="BD654" i="1" s="1"/>
  <c r="BC651" i="1" a="1"/>
  <c r="BC651" i="1" s="1"/>
  <c r="BD651" i="1" a="1"/>
  <c r="BD651" i="1" s="1"/>
  <c r="BC648" i="1" a="1"/>
  <c r="BC648" i="1" s="1"/>
  <c r="BD648" i="1" a="1"/>
  <c r="BD648" i="1" s="1"/>
  <c r="BC645" i="1" a="1"/>
  <c r="BC645" i="1" s="1"/>
  <c r="BD645" i="1" a="1"/>
  <c r="BD645" i="1" s="1"/>
  <c r="BC642" i="1" a="1"/>
  <c r="BC642" i="1" s="1"/>
  <c r="BD642" i="1" a="1"/>
  <c r="BD642" i="1" s="1"/>
  <c r="BC639" i="1" a="1"/>
  <c r="BC639" i="1" s="1"/>
  <c r="BD639" i="1" a="1"/>
  <c r="BD639" i="1" s="1"/>
  <c r="BC636" i="1" a="1"/>
  <c r="BC636" i="1" s="1"/>
  <c r="BD636" i="1" a="1"/>
  <c r="BD636" i="1" s="1"/>
  <c r="BC633" i="1" a="1"/>
  <c r="BC633" i="1" s="1"/>
  <c r="BD633" i="1" a="1"/>
  <c r="BD633" i="1" s="1"/>
  <c r="BC630" i="1" a="1"/>
  <c r="BC630" i="1" s="1"/>
  <c r="BD630" i="1" a="1"/>
  <c r="BD630" i="1" s="1"/>
  <c r="BC627" i="1" a="1"/>
  <c r="BC627" i="1" s="1"/>
  <c r="BD627" i="1" a="1"/>
  <c r="BD627" i="1" s="1"/>
  <c r="BC624" i="1" a="1"/>
  <c r="BC624" i="1" s="1"/>
  <c r="BD624" i="1" a="1"/>
  <c r="BD624" i="1" s="1"/>
  <c r="BC621" i="1" a="1"/>
  <c r="BC621" i="1" s="1"/>
  <c r="BD621" i="1" a="1"/>
  <c r="BD621" i="1" s="1"/>
  <c r="BC618" i="1" a="1"/>
  <c r="BC618" i="1" s="1"/>
  <c r="BD618" i="1" a="1"/>
  <c r="BD618" i="1" s="1"/>
  <c r="BC615" i="1" a="1"/>
  <c r="BC615" i="1" s="1"/>
  <c r="BD615" i="1" a="1"/>
  <c r="BD615" i="1" s="1"/>
  <c r="BC612" i="1" a="1"/>
  <c r="BC612" i="1" s="1"/>
  <c r="BD612" i="1" a="1"/>
  <c r="BD612" i="1" s="1"/>
  <c r="BC609" i="1" a="1"/>
  <c r="BC609" i="1" s="1"/>
  <c r="BD609" i="1" a="1"/>
  <c r="BD609" i="1" s="1"/>
  <c r="BC607" i="1" a="1"/>
  <c r="BC607" i="1" s="1"/>
  <c r="BD607" i="1" a="1"/>
  <c r="BD607" i="1" s="1"/>
  <c r="BC604" i="1" a="1"/>
  <c r="BC604" i="1" s="1"/>
  <c r="BD604" i="1" a="1"/>
  <c r="BD604" i="1" s="1"/>
  <c r="BC601" i="1" a="1"/>
  <c r="BC601" i="1" s="1"/>
  <c r="BD601" i="1" a="1"/>
  <c r="BD601" i="1" s="1"/>
  <c r="BC599" i="1" a="1"/>
  <c r="BC599" i="1" s="1"/>
  <c r="BD599" i="1" a="1"/>
  <c r="BD599" i="1" s="1"/>
  <c r="BC596" i="1" a="1"/>
  <c r="BC596" i="1" s="1"/>
  <c r="BD596" i="1" a="1"/>
  <c r="BD596" i="1" s="1"/>
  <c r="BC593" i="1" a="1"/>
  <c r="BC593" i="1" s="1"/>
  <c r="BD593" i="1" a="1"/>
  <c r="BD593" i="1" s="1"/>
  <c r="BC591" i="1" a="1"/>
  <c r="BC591" i="1" s="1"/>
  <c r="BD591" i="1" a="1"/>
  <c r="BD591" i="1" s="1"/>
  <c r="BC588" i="1" a="1"/>
  <c r="BC588" i="1" s="1"/>
  <c r="BD588" i="1" a="1"/>
  <c r="BD588" i="1" s="1"/>
  <c r="BC586" i="1" a="1"/>
  <c r="BC586" i="1" s="1"/>
  <c r="BD586" i="1" a="1"/>
  <c r="BD586" i="1" s="1"/>
  <c r="BC581" i="1" a="1"/>
  <c r="BC581" i="1" s="1"/>
  <c r="BD581" i="1" a="1"/>
  <c r="BD581" i="1" s="1"/>
  <c r="BC578" i="1" a="1"/>
  <c r="BC578" i="1" s="1"/>
  <c r="BD578" i="1" a="1"/>
  <c r="BD578" i="1" s="1"/>
  <c r="BC575" i="1" a="1"/>
  <c r="BC575" i="1" s="1"/>
  <c r="BD575" i="1" a="1"/>
  <c r="BD575" i="1" s="1"/>
  <c r="BC572" i="1" a="1"/>
  <c r="BC572" i="1" s="1"/>
  <c r="BD572" i="1" a="1"/>
  <c r="BD572" i="1" s="1"/>
  <c r="BC569" i="1" a="1"/>
  <c r="BC569" i="1" s="1"/>
  <c r="BD569" i="1" a="1"/>
  <c r="BD569" i="1" s="1"/>
  <c r="BC566" i="1" a="1"/>
  <c r="BC566" i="1" s="1"/>
  <c r="BD566" i="1" a="1"/>
  <c r="BD566" i="1" s="1"/>
  <c r="BC563" i="1" a="1"/>
  <c r="BC563" i="1" s="1"/>
  <c r="BD563" i="1" a="1"/>
  <c r="BD563" i="1" s="1"/>
  <c r="BC561" i="1" a="1"/>
  <c r="BC561" i="1" s="1"/>
  <c r="BD561" i="1" a="1"/>
  <c r="BD561" i="1" s="1"/>
  <c r="BC559" i="1" a="1"/>
  <c r="BC559" i="1" s="1"/>
  <c r="BD559" i="1" a="1"/>
  <c r="BD559" i="1" s="1"/>
  <c r="BC556" i="1" a="1"/>
  <c r="BC556" i="1" s="1"/>
  <c r="BD556" i="1" a="1"/>
  <c r="BD556" i="1" s="1"/>
  <c r="BC553" i="1" a="1"/>
  <c r="BC553" i="1" s="1"/>
  <c r="BD553" i="1" a="1"/>
  <c r="BD553" i="1" s="1"/>
  <c r="BC550" i="1" a="1"/>
  <c r="BC550" i="1" s="1"/>
  <c r="BD550" i="1" a="1"/>
  <c r="BD550" i="1" s="1"/>
  <c r="BC547" i="1" a="1"/>
  <c r="BC547" i="1" s="1"/>
  <c r="BD547" i="1" a="1"/>
  <c r="BD547" i="1" s="1"/>
  <c r="BC544" i="1" a="1"/>
  <c r="BC544" i="1" s="1"/>
  <c r="BD544" i="1" a="1"/>
  <c r="BD544" i="1" s="1"/>
  <c r="BC541" i="1" a="1"/>
  <c r="BC541" i="1" s="1"/>
  <c r="BD541" i="1" a="1"/>
  <c r="BD541" i="1" s="1"/>
  <c r="BC538" i="1" a="1"/>
  <c r="BC538" i="1" s="1"/>
  <c r="BD538" i="1" a="1"/>
  <c r="BD538" i="1" s="1"/>
  <c r="BC535" i="1" a="1"/>
  <c r="BC535" i="1" s="1"/>
  <c r="BD535" i="1" a="1"/>
  <c r="BD535" i="1" s="1"/>
  <c r="BC532" i="1" a="1"/>
  <c r="BC532" i="1" s="1"/>
  <c r="BD532" i="1" a="1"/>
  <c r="BD532" i="1" s="1"/>
  <c r="BC529" i="1" a="1"/>
  <c r="BC529" i="1" s="1"/>
  <c r="BD529" i="1" a="1"/>
  <c r="BD529" i="1" s="1"/>
  <c r="BC526" i="1" a="1"/>
  <c r="BC526" i="1" s="1"/>
  <c r="BD526" i="1" a="1"/>
  <c r="BD526" i="1" s="1"/>
  <c r="BC523" i="1" a="1"/>
  <c r="BC523" i="1" s="1"/>
  <c r="BD523" i="1" a="1"/>
  <c r="BD523" i="1" s="1"/>
  <c r="BC520" i="1" a="1"/>
  <c r="BC520" i="1" s="1"/>
  <c r="BD520" i="1" a="1"/>
  <c r="BD520" i="1" s="1"/>
  <c r="BC517" i="1" a="1"/>
  <c r="BC517" i="1" s="1"/>
  <c r="BD517" i="1" a="1"/>
  <c r="BD517" i="1" s="1"/>
  <c r="BC514" i="1" a="1"/>
  <c r="BC514" i="1" s="1"/>
  <c r="BD514" i="1" a="1"/>
  <c r="BD514" i="1" s="1"/>
  <c r="BC511" i="1" a="1"/>
  <c r="BC511" i="1" s="1"/>
  <c r="BD511" i="1" a="1"/>
  <c r="BD511" i="1" s="1"/>
  <c r="BC508" i="1" a="1"/>
  <c r="BC508" i="1" s="1"/>
  <c r="BD508" i="1" a="1"/>
  <c r="BD508" i="1" s="1"/>
  <c r="BC505" i="1" a="1"/>
  <c r="BC505" i="1" s="1"/>
  <c r="BD505" i="1" a="1"/>
  <c r="BD505" i="1" s="1"/>
  <c r="BC502" i="1" a="1"/>
  <c r="BC502" i="1" s="1"/>
  <c r="BD502" i="1" a="1"/>
  <c r="BD502" i="1" s="1"/>
  <c r="BC499" i="1" a="1"/>
  <c r="BC499" i="1" s="1"/>
  <c r="BD499" i="1" a="1"/>
  <c r="BD499" i="1" s="1"/>
  <c r="BC496" i="1" a="1"/>
  <c r="BC496" i="1" s="1"/>
  <c r="BD496" i="1" a="1"/>
  <c r="BD496" i="1" s="1"/>
  <c r="BC493" i="1" a="1"/>
  <c r="BC493" i="1" s="1"/>
  <c r="BD493" i="1" a="1"/>
  <c r="BD493" i="1" s="1"/>
  <c r="BC490" i="1" a="1"/>
  <c r="BC490" i="1" s="1"/>
  <c r="BD490" i="1" a="1"/>
  <c r="BD490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BC451" i="1" a="1"/>
  <c r="BC451" i="1" s="1"/>
  <c r="BD451" i="1" a="1"/>
  <c r="BD451" i="1" s="1"/>
  <c r="BC448" i="1" a="1"/>
  <c r="BC448" i="1" s="1"/>
  <c r="BD448" i="1" a="1"/>
  <c r="BD448" i="1" s="1"/>
  <c r="BC445" i="1" a="1"/>
  <c r="BC445" i="1" s="1"/>
  <c r="BD445" i="1" a="1"/>
  <c r="BD445" i="1" s="1"/>
  <c r="BC442" i="1" a="1"/>
  <c r="BC442" i="1" s="1"/>
  <c r="BD442" i="1" a="1"/>
  <c r="BD442" i="1" s="1"/>
  <c r="BC439" i="1" a="1"/>
  <c r="BC439" i="1" s="1"/>
  <c r="BD439" i="1" a="1"/>
  <c r="BD439" i="1" s="1"/>
  <c r="BC437" i="1" a="1"/>
  <c r="BC437" i="1" s="1"/>
  <c r="BD437" i="1" a="1"/>
  <c r="BD437" i="1" s="1"/>
  <c r="BC434" i="1" a="1"/>
  <c r="BC434" i="1" s="1"/>
  <c r="BD434" i="1" a="1"/>
  <c r="BD434" i="1" s="1"/>
  <c r="BC431" i="1" a="1"/>
  <c r="BC431" i="1" s="1"/>
  <c r="BD431" i="1" a="1"/>
  <c r="BD431" i="1" s="1"/>
  <c r="BC426" i="1" a="1"/>
  <c r="BC426" i="1" s="1"/>
  <c r="BD426" i="1" a="1"/>
  <c r="BD426" i="1" s="1"/>
  <c r="BC423" i="1" a="1"/>
  <c r="BC423" i="1" s="1"/>
  <c r="BD423" i="1" a="1"/>
  <c r="BD423" i="1" s="1"/>
  <c r="BC420" i="1" a="1"/>
  <c r="BC420" i="1" s="1"/>
  <c r="BD420" i="1" a="1"/>
  <c r="BD420" i="1" s="1"/>
  <c r="BC418" i="1" a="1"/>
  <c r="BC418" i="1" s="1"/>
  <c r="BD418" i="1" a="1"/>
  <c r="BD418" i="1" s="1"/>
  <c r="BC415" i="1" a="1"/>
  <c r="BC415" i="1" s="1"/>
  <c r="BD415" i="1" a="1"/>
  <c r="BD415" i="1" s="1"/>
  <c r="BC412" i="1" a="1"/>
  <c r="BC412" i="1" s="1"/>
  <c r="BD412" i="1" a="1"/>
  <c r="BD412" i="1" s="1"/>
  <c r="BC410" i="1" a="1"/>
  <c r="BC410" i="1" s="1"/>
  <c r="BD410" i="1" a="1"/>
  <c r="BD410" i="1" s="1"/>
  <c r="BC407" i="1" a="1"/>
  <c r="BC407" i="1" s="1"/>
  <c r="BD407" i="1" a="1"/>
  <c r="BD407" i="1" s="1"/>
  <c r="BC404" i="1" a="1"/>
  <c r="BC404" i="1" s="1"/>
  <c r="BD404" i="1" a="1"/>
  <c r="BD404" i="1" s="1"/>
  <c r="BC399" i="1" a="1"/>
  <c r="BC399" i="1" s="1"/>
  <c r="BD399" i="1" a="1"/>
  <c r="BD399" i="1" s="1"/>
  <c r="BC396" i="1" a="1"/>
  <c r="BC396" i="1" s="1"/>
  <c r="BD396" i="1" a="1"/>
  <c r="BD396" i="1" s="1"/>
  <c r="BC393" i="1" a="1"/>
  <c r="BC393" i="1" s="1"/>
  <c r="BD393" i="1" a="1"/>
  <c r="BD393" i="1" s="1"/>
  <c r="BC390" i="1" a="1"/>
  <c r="BC390" i="1" s="1"/>
  <c r="BD390" i="1" a="1"/>
  <c r="BD390" i="1" s="1"/>
  <c r="BC388" i="1" a="1"/>
  <c r="BC388" i="1" s="1"/>
  <c r="BD388" i="1" a="1"/>
  <c r="BD388" i="1" s="1"/>
  <c r="BC385" i="1" a="1"/>
  <c r="BC385" i="1" s="1"/>
  <c r="BD385" i="1" a="1"/>
  <c r="BD385" i="1" s="1"/>
  <c r="BC382" i="1" a="1"/>
  <c r="BC382" i="1" s="1"/>
  <c r="BD382" i="1" a="1"/>
  <c r="BD382" i="1" s="1"/>
  <c r="BC379" i="1" a="1"/>
  <c r="BC379" i="1" s="1"/>
  <c r="BD379" i="1" a="1"/>
  <c r="BD379" i="1" s="1"/>
  <c r="BC376" i="1" a="1"/>
  <c r="BC376" i="1" s="1"/>
  <c r="BD376" i="1" a="1"/>
  <c r="BD376" i="1" s="1"/>
  <c r="BC373" i="1" a="1"/>
  <c r="BC373" i="1" s="1"/>
  <c r="BD373" i="1" a="1"/>
  <c r="BD373" i="1" s="1"/>
  <c r="BC370" i="1" a="1"/>
  <c r="BC370" i="1" s="1"/>
  <c r="BD370" i="1" a="1"/>
  <c r="BD370" i="1" s="1"/>
  <c r="BC368" i="1" a="1"/>
  <c r="BC368" i="1" s="1"/>
  <c r="BD368" i="1" a="1"/>
  <c r="BD368" i="1" s="1"/>
  <c r="BC366" i="1" a="1"/>
  <c r="BC366" i="1" s="1"/>
  <c r="BD366" i="1" a="1"/>
  <c r="BD366" i="1" s="1"/>
  <c r="BC363" i="1" a="1"/>
  <c r="BC363" i="1" s="1"/>
  <c r="BD363" i="1" a="1"/>
  <c r="BD363" i="1" s="1"/>
  <c r="BC360" i="1" a="1"/>
  <c r="BC360" i="1" s="1"/>
  <c r="BD360" i="1" a="1"/>
  <c r="BD360" i="1" s="1"/>
  <c r="BC358" i="1" a="1"/>
  <c r="BC358" i="1" s="1"/>
  <c r="BD358" i="1" a="1"/>
  <c r="BD358" i="1" s="1"/>
  <c r="BC355" i="1" a="1"/>
  <c r="BC355" i="1" s="1"/>
  <c r="BD355" i="1" a="1"/>
  <c r="BD355" i="1" s="1"/>
  <c r="BC352" i="1" a="1"/>
  <c r="BC352" i="1" s="1"/>
  <c r="BD352" i="1" a="1"/>
  <c r="BD352" i="1" s="1"/>
  <c r="BC349" i="1" a="1"/>
  <c r="BC349" i="1" s="1"/>
  <c r="BD349" i="1" a="1"/>
  <c r="BD349" i="1" s="1"/>
  <c r="BC346" i="1" a="1"/>
  <c r="BC346" i="1" s="1"/>
  <c r="BD346" i="1" a="1"/>
  <c r="BD346" i="1" s="1"/>
  <c r="BC343" i="1" a="1"/>
  <c r="BC343" i="1" s="1"/>
  <c r="BD343" i="1" a="1"/>
  <c r="BD343" i="1" s="1"/>
  <c r="BC338" i="1" a="1"/>
  <c r="BC338" i="1" s="1"/>
  <c r="BD338" i="1" a="1"/>
  <c r="BD338" i="1" s="1"/>
  <c r="BC335" i="1" a="1"/>
  <c r="BC335" i="1" s="1"/>
  <c r="BD335" i="1" a="1"/>
  <c r="BD335" i="1" s="1"/>
  <c r="BC332" i="1" a="1"/>
  <c r="BC332" i="1" s="1"/>
  <c r="BD332" i="1" a="1"/>
  <c r="BD332" i="1" s="1"/>
  <c r="BC329" i="1" a="1"/>
  <c r="BC329" i="1" s="1"/>
  <c r="BD329" i="1" a="1"/>
  <c r="BD329" i="1" s="1"/>
  <c r="BC326" i="1" a="1"/>
  <c r="BC326" i="1" s="1"/>
  <c r="BD326" i="1" a="1"/>
  <c r="BD326" i="1" s="1"/>
  <c r="BC323" i="1" a="1"/>
  <c r="BC323" i="1" s="1"/>
  <c r="BD323" i="1" a="1"/>
  <c r="BD323" i="1" s="1"/>
  <c r="BC320" i="1" a="1"/>
  <c r="BC320" i="1" s="1"/>
  <c r="BD320" i="1" a="1"/>
  <c r="BD320" i="1" s="1"/>
  <c r="BC317" i="1" a="1"/>
  <c r="BC317" i="1" s="1"/>
  <c r="BD317" i="1" a="1"/>
  <c r="BD317" i="1" s="1"/>
  <c r="BC315" i="1" a="1"/>
  <c r="BC315" i="1" s="1"/>
  <c r="BD315" i="1" a="1"/>
  <c r="BD315" i="1" s="1"/>
  <c r="BC312" i="1" a="1"/>
  <c r="BC312" i="1" s="1"/>
  <c r="BD312" i="1" a="1"/>
  <c r="BD312" i="1" s="1"/>
  <c r="BC309" i="1" a="1"/>
  <c r="BC309" i="1" s="1"/>
  <c r="BD309" i="1" a="1"/>
  <c r="BD309" i="1" s="1"/>
  <c r="BC307" i="1" a="1"/>
  <c r="BC307" i="1" s="1"/>
  <c r="BD307" i="1" a="1"/>
  <c r="BD307" i="1" s="1"/>
  <c r="BC304" i="1" a="1"/>
  <c r="BC304" i="1" s="1"/>
  <c r="BD304" i="1" a="1"/>
  <c r="BD304" i="1" s="1"/>
  <c r="BC301" i="1" a="1"/>
  <c r="BC301" i="1" s="1"/>
  <c r="BD301" i="1" a="1"/>
  <c r="BD301" i="1" s="1"/>
  <c r="BC296" i="1" a="1"/>
  <c r="BC296" i="1" s="1"/>
  <c r="BD296" i="1" a="1"/>
  <c r="BD296" i="1" s="1"/>
  <c r="BC293" i="1" a="1"/>
  <c r="BC293" i="1" s="1"/>
  <c r="BD293" i="1" a="1"/>
  <c r="BD293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C279" i="1" a="1"/>
  <c r="BC279" i="1" s="1"/>
  <c r="BD279" i="1" a="1"/>
  <c r="BD279" i="1" s="1"/>
  <c r="BC276" i="1" a="1"/>
  <c r="BC276" i="1" s="1"/>
  <c r="BD276" i="1" a="1"/>
  <c r="BD276" i="1" s="1"/>
  <c r="BC274" i="1" a="1"/>
  <c r="BC274" i="1" s="1"/>
  <c r="BD274" i="1" a="1"/>
  <c r="BD274" i="1" s="1"/>
  <c r="BC271" i="1" a="1"/>
  <c r="BC271" i="1" s="1"/>
  <c r="BD271" i="1" a="1"/>
  <c r="BD271" i="1" s="1"/>
  <c r="BC268" i="1" a="1"/>
  <c r="BC268" i="1" s="1"/>
  <c r="BD268" i="1" a="1"/>
  <c r="BD268" i="1" s="1"/>
  <c r="BC265" i="1" a="1"/>
  <c r="BC265" i="1" s="1"/>
  <c r="BD265" i="1" a="1"/>
  <c r="BD265" i="1" s="1"/>
  <c r="BC263" i="1" a="1"/>
  <c r="BC263" i="1" s="1"/>
  <c r="BD263" i="1" a="1"/>
  <c r="BD263" i="1" s="1"/>
  <c r="BC260" i="1" a="1"/>
  <c r="BC260" i="1" s="1"/>
  <c r="BD260" i="1" a="1"/>
  <c r="BD260" i="1" s="1"/>
  <c r="BC257" i="1" a="1"/>
  <c r="BC257" i="1" s="1"/>
  <c r="BD257" i="1" a="1"/>
  <c r="BD257" i="1" s="1"/>
  <c r="BC254" i="1" a="1"/>
  <c r="BC254" i="1" s="1"/>
  <c r="BD254" i="1" a="1"/>
  <c r="BD254" i="1" s="1"/>
  <c r="BC251" i="1" a="1"/>
  <c r="BC251" i="1" s="1"/>
  <c r="BD251" i="1" a="1"/>
  <c r="BD251" i="1" s="1"/>
  <c r="BC248" i="1" a="1"/>
  <c r="BC248" i="1" s="1"/>
  <c r="BD248" i="1" a="1"/>
  <c r="BD248" i="1" s="1"/>
  <c r="BC245" i="1" a="1"/>
  <c r="BC245" i="1" s="1"/>
  <c r="BD245" i="1" a="1"/>
  <c r="BD245" i="1" s="1"/>
  <c r="BC242" i="1" a="1"/>
  <c r="BC242" i="1" s="1"/>
  <c r="BD242" i="1" a="1"/>
  <c r="BD242" i="1" s="1"/>
  <c r="BC239" i="1" a="1"/>
  <c r="BC239" i="1" s="1"/>
  <c r="BD239" i="1" a="1"/>
  <c r="BD239" i="1" s="1"/>
  <c r="BC236" i="1" a="1"/>
  <c r="BC236" i="1" s="1"/>
  <c r="BD236" i="1" a="1"/>
  <c r="BD236" i="1" s="1"/>
  <c r="BC233" i="1" a="1"/>
  <c r="BC233" i="1" s="1"/>
  <c r="BD233" i="1" a="1"/>
  <c r="BD233" i="1" s="1"/>
  <c r="BC230" i="1" a="1"/>
  <c r="BC230" i="1" s="1"/>
  <c r="BD230" i="1" a="1"/>
  <c r="BD230" i="1" s="1"/>
  <c r="BC227" i="1" a="1"/>
  <c r="BC227" i="1" s="1"/>
  <c r="BD227" i="1" a="1"/>
  <c r="BD227" i="1" s="1"/>
  <c r="BC224" i="1" a="1"/>
  <c r="BC224" i="1" s="1"/>
  <c r="BD224" i="1" a="1"/>
  <c r="BD224" i="1" s="1"/>
  <c r="BC222" i="1" a="1"/>
  <c r="BC222" i="1" s="1"/>
  <c r="BD222" i="1" a="1"/>
  <c r="BD222" i="1" s="1"/>
  <c r="BC219" i="1" a="1"/>
  <c r="BC219" i="1" s="1"/>
  <c r="BD219" i="1" a="1"/>
  <c r="BD219" i="1" s="1"/>
  <c r="BC215" i="1" a="1"/>
  <c r="BC215" i="1" s="1"/>
  <c r="BD215" i="1" a="1"/>
  <c r="BD215" i="1" s="1"/>
  <c r="BC214" i="1" a="1"/>
  <c r="BC214" i="1" s="1"/>
  <c r="BD214" i="1" a="1"/>
  <c r="BD214" i="1" s="1"/>
  <c r="BC213" i="1" a="1"/>
  <c r="BC213" i="1" s="1"/>
  <c r="BD213" i="1" a="1"/>
  <c r="BD213" i="1" s="1"/>
  <c r="BC212" i="1" a="1"/>
  <c r="BC212" i="1" s="1"/>
  <c r="BD212" i="1" a="1"/>
  <c r="BD212" i="1" s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205" i="1" a="1"/>
  <c r="BC205" i="1" s="1"/>
  <c r="BD205" i="1" a="1"/>
  <c r="BD205" i="1" s="1"/>
  <c r="BC204" i="1" a="1"/>
  <c r="BC204" i="1" s="1"/>
  <c r="BD204" i="1" a="1"/>
  <c r="BD204" i="1" s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C194" i="1" a="1"/>
  <c r="BC194" i="1" s="1"/>
  <c r="BD194" i="1" a="1"/>
  <c r="BD194" i="1" s="1"/>
  <c r="BC193" i="1" a="1"/>
  <c r="BC193" i="1" s="1"/>
  <c r="BD193" i="1" a="1"/>
  <c r="BD193" i="1" s="1"/>
  <c r="BC192" i="1" a="1"/>
  <c r="BC192" i="1" s="1"/>
  <c r="BD192" i="1" a="1"/>
  <c r="BD192" i="1" s="1"/>
  <c r="BC191" i="1" a="1"/>
  <c r="BC191" i="1" s="1"/>
  <c r="BD191" i="1" a="1"/>
  <c r="BD191" i="1" s="1"/>
  <c r="BC190" i="1" a="1"/>
  <c r="BC190" i="1" s="1"/>
  <c r="BD190" i="1" a="1"/>
  <c r="BD190" i="1" s="1"/>
  <c r="BC189" i="1" a="1"/>
  <c r="BC189" i="1" s="1"/>
  <c r="BD189" i="1" a="1"/>
  <c r="BD189" i="1" s="1"/>
  <c r="BC188" i="1" a="1"/>
  <c r="BC188" i="1" s="1"/>
  <c r="BD188" i="1" a="1"/>
  <c r="BD188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C181" i="1" a="1"/>
  <c r="BC181" i="1" s="1"/>
  <c r="BD181" i="1" a="1"/>
  <c r="BD181" i="1" s="1"/>
  <c r="BC180" i="1" a="1"/>
  <c r="BC180" i="1" s="1"/>
  <c r="BD180" i="1" a="1"/>
  <c r="BD180" i="1" s="1"/>
  <c r="BC179" i="1" a="1"/>
  <c r="BC179" i="1" s="1"/>
  <c r="BD179" i="1" a="1"/>
  <c r="BD179" i="1" s="1"/>
  <c r="BC178" i="1" a="1"/>
  <c r="BC178" i="1" s="1"/>
  <c r="BD178" i="1" a="1"/>
  <c r="BD178" i="1" s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C174" i="1" a="1"/>
  <c r="BC174" i="1" s="1"/>
  <c r="BD174" i="1" a="1"/>
  <c r="BD174" i="1" s="1"/>
  <c r="BC173" i="1" a="1"/>
  <c r="BC173" i="1" s="1"/>
  <c r="BD173" i="1" a="1"/>
  <c r="BD173" i="1" s="1"/>
  <c r="BC172" i="1" a="1"/>
  <c r="BC172" i="1" s="1"/>
  <c r="BD172" i="1" a="1"/>
  <c r="BD172" i="1" s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C165" i="1" a="1"/>
  <c r="BC165" i="1" s="1"/>
  <c r="BD165" i="1" a="1"/>
  <c r="BD165" i="1" s="1"/>
  <c r="BC164" i="1" a="1"/>
  <c r="BC164" i="1" s="1"/>
  <c r="BD164" i="1" a="1"/>
  <c r="BD164" i="1" s="1"/>
  <c r="BC163" i="1" a="1"/>
  <c r="BC163" i="1" s="1"/>
  <c r="BD163" i="1" a="1"/>
  <c r="BD163" i="1" s="1"/>
  <c r="BC162" i="1" a="1"/>
  <c r="BC162" i="1" s="1"/>
  <c r="BD162" i="1" a="1"/>
  <c r="BD162" i="1" s="1"/>
  <c r="BC161" i="1" a="1"/>
  <c r="BC161" i="1" s="1"/>
  <c r="BD161" i="1" a="1"/>
  <c r="BD161" i="1" s="1"/>
  <c r="BC160" i="1" a="1"/>
  <c r="BC160" i="1" s="1"/>
  <c r="BD160" i="1" a="1"/>
  <c r="BD160" i="1" s="1"/>
  <c r="BC159" i="1" a="1"/>
  <c r="BC159" i="1" s="1"/>
  <c r="BD159" i="1" a="1"/>
  <c r="BD159" i="1" s="1"/>
  <c r="BC158" i="1" a="1"/>
  <c r="BC158" i="1" s="1"/>
  <c r="BD158" i="1" a="1"/>
  <c r="BD158" i="1" s="1"/>
  <c r="BC157" i="1" a="1"/>
  <c r="BC157" i="1" s="1"/>
  <c r="BD157" i="1" a="1"/>
  <c r="BD157" i="1" s="1"/>
  <c r="BC156" i="1" a="1"/>
  <c r="BC156" i="1" s="1"/>
  <c r="BD156" i="1" a="1"/>
  <c r="BD156" i="1" s="1"/>
  <c r="BC155" i="1" a="1"/>
  <c r="BC155" i="1" s="1"/>
  <c r="BD155" i="1" a="1"/>
  <c r="BD155" i="1" s="1"/>
  <c r="BC154" i="1" a="1"/>
  <c r="BC154" i="1" s="1"/>
  <c r="BD154" i="1" a="1"/>
  <c r="BD154" i="1" s="1"/>
  <c r="BC153" i="1" a="1"/>
  <c r="BC153" i="1" s="1"/>
  <c r="BD153" i="1" a="1"/>
  <c r="BD153" i="1" s="1"/>
  <c r="BC152" i="1" a="1"/>
  <c r="BC152" i="1" s="1"/>
  <c r="BD152" i="1" a="1"/>
  <c r="BD152" i="1" s="1"/>
  <c r="BC151" i="1" a="1"/>
  <c r="BC151" i="1" s="1"/>
  <c r="BD151" i="1" a="1"/>
  <c r="BD151" i="1" s="1"/>
  <c r="BC150" i="1" a="1"/>
  <c r="BC150" i="1" s="1"/>
  <c r="BD150" i="1" a="1"/>
  <c r="BD150" i="1" s="1"/>
  <c r="BC149" i="1" a="1"/>
  <c r="BC149" i="1" s="1"/>
  <c r="BD149" i="1" a="1"/>
  <c r="BD149" i="1" s="1"/>
  <c r="BC148" i="1" a="1"/>
  <c r="BC148" i="1" s="1"/>
  <c r="BD148" i="1" a="1"/>
  <c r="BD148" i="1" s="1"/>
  <c r="BC147" i="1" a="1"/>
  <c r="BC147" i="1" s="1"/>
  <c r="BD147" i="1" a="1"/>
  <c r="BD147" i="1" s="1"/>
  <c r="BC146" i="1" a="1"/>
  <c r="BC146" i="1" s="1"/>
  <c r="BD146" i="1" a="1"/>
  <c r="BD146" i="1" s="1"/>
  <c r="BC145" i="1" a="1"/>
  <c r="BC145" i="1" s="1"/>
  <c r="BD145" i="1" a="1"/>
  <c r="BD145" i="1" s="1"/>
  <c r="BC144" i="1" a="1"/>
  <c r="BC144" i="1" s="1"/>
  <c r="BD144" i="1" a="1"/>
  <c r="BD144" i="1" s="1"/>
  <c r="BC143" i="1" a="1"/>
  <c r="BC143" i="1" s="1"/>
  <c r="BD143" i="1" a="1"/>
  <c r="BD143" i="1" s="1"/>
  <c r="BC142" i="1" a="1"/>
  <c r="BC142" i="1" s="1"/>
  <c r="BD142" i="1" a="1"/>
  <c r="BD142" i="1" s="1"/>
  <c r="BC141" i="1" a="1"/>
  <c r="BC141" i="1" s="1"/>
  <c r="BD141" i="1" a="1"/>
  <c r="BD141" i="1" s="1"/>
  <c r="BC140" i="1" a="1"/>
  <c r="BC140" i="1" s="1"/>
  <c r="BD140" i="1" a="1"/>
  <c r="BD140" i="1" s="1"/>
  <c r="BC139" i="1" a="1"/>
  <c r="BC139" i="1" s="1"/>
  <c r="BD139" i="1" a="1"/>
  <c r="BD139" i="1" s="1"/>
  <c r="BC138" i="1" a="1"/>
  <c r="BC138" i="1" s="1"/>
  <c r="BD138" i="1" a="1"/>
  <c r="BD138" i="1" s="1"/>
  <c r="BC137" i="1" a="1"/>
  <c r="BC137" i="1" s="1"/>
  <c r="BD137" i="1" a="1"/>
  <c r="BD137" i="1" s="1"/>
  <c r="BC136" i="1" a="1"/>
  <c r="BC136" i="1" s="1"/>
  <c r="BD136" i="1" a="1"/>
  <c r="BD136" i="1" s="1"/>
  <c r="BC135" i="1" a="1"/>
  <c r="BC135" i="1" s="1"/>
  <c r="BD135" i="1" a="1"/>
  <c r="BD135" i="1" s="1"/>
  <c r="BC134" i="1" a="1"/>
  <c r="BC134" i="1" s="1"/>
  <c r="BD134" i="1" a="1"/>
  <c r="BD134" i="1" s="1"/>
  <c r="BC133" i="1" a="1"/>
  <c r="BC133" i="1" s="1"/>
  <c r="BD133" i="1" a="1"/>
  <c r="BD133" i="1" s="1"/>
  <c r="BC132" i="1" a="1"/>
  <c r="BC132" i="1" s="1"/>
  <c r="BD132" i="1" a="1"/>
  <c r="BD132" i="1" s="1"/>
  <c r="BC131" i="1" a="1"/>
  <c r="BC131" i="1" s="1"/>
  <c r="BD131" i="1" a="1"/>
  <c r="BD131" i="1" s="1"/>
  <c r="BC130" i="1" a="1"/>
  <c r="BC130" i="1" s="1"/>
  <c r="BD130" i="1" a="1"/>
  <c r="BD130" i="1" s="1"/>
  <c r="BC129" i="1" a="1"/>
  <c r="BC129" i="1" s="1"/>
  <c r="BD129" i="1" a="1"/>
  <c r="BD129" i="1" s="1"/>
  <c r="BC128" i="1" a="1"/>
  <c r="BC128" i="1" s="1"/>
  <c r="BD128" i="1" a="1"/>
  <c r="BD128" i="1" s="1"/>
  <c r="BC127" i="1" a="1"/>
  <c r="BC127" i="1" s="1"/>
  <c r="BD127" i="1" a="1"/>
  <c r="BD127" i="1" s="1"/>
  <c r="BC126" i="1" a="1"/>
  <c r="BC126" i="1" s="1"/>
  <c r="BD126" i="1" a="1"/>
  <c r="BD126" i="1" s="1"/>
  <c r="BC125" i="1" a="1"/>
  <c r="BC125" i="1" s="1"/>
  <c r="BD125" i="1" a="1"/>
  <c r="BD125" i="1" s="1"/>
  <c r="BC124" i="1" a="1"/>
  <c r="BC124" i="1" s="1"/>
  <c r="BD124" i="1" a="1"/>
  <c r="BD124" i="1" s="1"/>
  <c r="BC123" i="1" a="1"/>
  <c r="BC123" i="1" s="1"/>
  <c r="BD123" i="1" a="1"/>
  <c r="BD123" i="1" s="1"/>
  <c r="BC122" i="1" a="1"/>
  <c r="BC122" i="1" s="1"/>
  <c r="BD122" i="1" a="1"/>
  <c r="BD122" i="1" s="1"/>
  <c r="BC121" i="1" a="1"/>
  <c r="BC121" i="1" s="1"/>
  <c r="BD121" i="1" a="1"/>
  <c r="BD121" i="1" s="1"/>
  <c r="BC120" i="1" a="1"/>
  <c r="BC120" i="1" s="1"/>
  <c r="BD120" i="1" a="1"/>
  <c r="BD120" i="1" s="1"/>
  <c r="BC119" i="1" a="1"/>
  <c r="BC119" i="1" s="1"/>
  <c r="BD119" i="1" a="1"/>
  <c r="BD119" i="1" s="1"/>
  <c r="BC118" i="1" a="1"/>
  <c r="BC118" i="1" s="1"/>
  <c r="BD118" i="1" a="1"/>
  <c r="BD118" i="1" s="1"/>
  <c r="BC117" i="1" a="1"/>
  <c r="BC117" i="1" s="1"/>
  <c r="BD117" i="1" a="1"/>
  <c r="BD117" i="1" s="1"/>
  <c r="BC116" i="1" a="1"/>
  <c r="BC116" i="1" s="1"/>
  <c r="BD116" i="1" a="1"/>
  <c r="BD116" i="1" s="1"/>
  <c r="BC115" i="1" a="1"/>
  <c r="BC115" i="1" s="1"/>
  <c r="BD115" i="1" a="1"/>
  <c r="BD115" i="1" s="1"/>
  <c r="BC114" i="1" a="1"/>
  <c r="BC114" i="1" s="1"/>
  <c r="BD114" i="1" a="1"/>
  <c r="BD114" i="1" s="1"/>
  <c r="BC113" i="1" a="1"/>
  <c r="BC113" i="1" s="1"/>
  <c r="BD113" i="1" a="1"/>
  <c r="BD113" i="1" s="1"/>
  <c r="BC112" i="1" a="1"/>
  <c r="BC112" i="1" s="1"/>
  <c r="BD112" i="1" a="1"/>
  <c r="BD112" i="1" s="1"/>
  <c r="BC111" i="1" a="1"/>
  <c r="BC111" i="1" s="1"/>
  <c r="BD111" i="1" a="1"/>
  <c r="BD111" i="1" s="1"/>
  <c r="BC110" i="1" a="1"/>
  <c r="BC110" i="1" s="1"/>
  <c r="BD110" i="1" a="1"/>
  <c r="BD110" i="1" s="1"/>
  <c r="BC109" i="1" a="1"/>
  <c r="BC109" i="1" s="1"/>
  <c r="BD109" i="1" a="1"/>
  <c r="BD109" i="1" s="1"/>
  <c r="BC108" i="1" a="1"/>
  <c r="BC108" i="1" s="1"/>
  <c r="BD108" i="1" a="1"/>
  <c r="BD108" i="1" s="1"/>
  <c r="BC107" i="1" a="1"/>
  <c r="BC107" i="1" s="1"/>
  <c r="BD107" i="1" a="1"/>
  <c r="BD107" i="1" s="1"/>
  <c r="BC106" i="1" a="1"/>
  <c r="BC106" i="1" s="1"/>
  <c r="BD106" i="1" a="1"/>
  <c r="BD106" i="1" s="1"/>
  <c r="BC105" i="1" a="1"/>
  <c r="BC105" i="1" s="1"/>
  <c r="BD105" i="1" a="1"/>
  <c r="BD105" i="1" s="1"/>
  <c r="BC104" i="1" a="1"/>
  <c r="BC104" i="1" s="1"/>
  <c r="BD104" i="1" a="1"/>
  <c r="BD104" i="1" s="1"/>
  <c r="BC103" i="1" a="1"/>
  <c r="BC103" i="1" s="1"/>
  <c r="BD103" i="1" a="1"/>
  <c r="BD103" i="1" s="1"/>
  <c r="BC102" i="1" a="1"/>
  <c r="BC102" i="1" s="1"/>
  <c r="BD102" i="1" a="1"/>
  <c r="BD102" i="1" s="1"/>
  <c r="BC101" i="1" a="1"/>
  <c r="BC101" i="1" s="1"/>
  <c r="BD101" i="1" a="1"/>
  <c r="BD101" i="1" s="1"/>
  <c r="BC100" i="1" a="1"/>
  <c r="BC100" i="1" s="1"/>
  <c r="BD100" i="1" a="1"/>
  <c r="BD100" i="1" s="1"/>
  <c r="BC99" i="1" a="1"/>
  <c r="BC99" i="1" s="1"/>
  <c r="BD99" i="1" a="1"/>
  <c r="BD99" i="1" s="1"/>
  <c r="BC98" i="1" a="1"/>
  <c r="BC98" i="1" s="1"/>
  <c r="BD98" i="1" a="1"/>
  <c r="BD98" i="1" s="1"/>
  <c r="BC97" i="1" a="1"/>
  <c r="BC97" i="1" s="1"/>
  <c r="BD97" i="1" a="1"/>
  <c r="BD97" i="1" s="1"/>
  <c r="BC96" i="1" a="1"/>
  <c r="BC96" i="1" s="1"/>
  <c r="BD96" i="1" a="1"/>
  <c r="BD96" i="1" s="1"/>
  <c r="BC95" i="1" a="1"/>
  <c r="BC95" i="1" s="1"/>
  <c r="BD95" i="1" a="1"/>
  <c r="BD95" i="1" s="1"/>
  <c r="BC94" i="1" a="1"/>
  <c r="BC94" i="1" s="1"/>
  <c r="BD94" i="1" a="1"/>
  <c r="BD94" i="1" s="1"/>
  <c r="BC93" i="1" a="1"/>
  <c r="BC93" i="1" s="1"/>
  <c r="BD93" i="1" a="1"/>
  <c r="BD93" i="1" s="1"/>
  <c r="BC92" i="1" a="1"/>
  <c r="BC92" i="1" s="1"/>
  <c r="BD92" i="1" a="1"/>
  <c r="BD92" i="1" s="1"/>
  <c r="BC91" i="1" a="1"/>
  <c r="BC91" i="1" s="1"/>
  <c r="BD91" i="1" a="1"/>
  <c r="BD91" i="1" s="1"/>
  <c r="BC90" i="1" a="1"/>
  <c r="BC90" i="1" s="1"/>
  <c r="BD90" i="1" a="1"/>
  <c r="BD90" i="1" s="1"/>
  <c r="BC89" i="1" a="1"/>
  <c r="BC89" i="1" s="1"/>
  <c r="BD89" i="1" a="1"/>
  <c r="BD89" i="1" s="1"/>
  <c r="BC88" i="1" a="1"/>
  <c r="BC88" i="1" s="1"/>
  <c r="BD88" i="1" a="1"/>
  <c r="BD88" i="1" s="1"/>
  <c r="BC87" i="1" a="1"/>
  <c r="BC87" i="1" s="1"/>
  <c r="BD87" i="1" a="1"/>
  <c r="BD87" i="1" s="1"/>
  <c r="BC86" i="1" a="1"/>
  <c r="BC86" i="1" s="1"/>
  <c r="BD86" i="1" a="1"/>
  <c r="BD86" i="1" s="1"/>
  <c r="BC85" i="1" a="1"/>
  <c r="BC85" i="1" s="1"/>
  <c r="BD85" i="1" a="1"/>
  <c r="BD85" i="1" s="1"/>
  <c r="BC84" i="1" a="1"/>
  <c r="BC84" i="1" s="1"/>
  <c r="BD84" i="1" a="1"/>
  <c r="BD84" i="1" s="1"/>
  <c r="BC83" i="1" a="1"/>
  <c r="BC83" i="1" s="1"/>
  <c r="BD83" i="1" a="1"/>
  <c r="BD83" i="1" s="1"/>
  <c r="BC82" i="1" a="1"/>
  <c r="BC82" i="1" s="1"/>
  <c r="BD82" i="1" a="1"/>
  <c r="BD82" i="1" s="1"/>
  <c r="BC81" i="1" a="1"/>
  <c r="BC81" i="1" s="1"/>
  <c r="BD81" i="1" a="1"/>
  <c r="BD81" i="1" s="1"/>
  <c r="BC80" i="1" a="1"/>
  <c r="BC80" i="1" s="1"/>
  <c r="BD80" i="1" a="1"/>
  <c r="BD80" i="1" s="1"/>
  <c r="BC79" i="1" a="1"/>
  <c r="BC79" i="1" s="1"/>
  <c r="BD79" i="1" a="1"/>
  <c r="BD79" i="1" s="1"/>
  <c r="BC78" i="1" a="1"/>
  <c r="BC78" i="1" s="1"/>
  <c r="BD78" i="1" a="1"/>
  <c r="BD78" i="1" s="1"/>
  <c r="BC77" i="1" a="1"/>
  <c r="BC77" i="1" s="1"/>
  <c r="BD77" i="1" a="1"/>
  <c r="BD77" i="1" s="1"/>
  <c r="BC76" i="1" a="1"/>
  <c r="BC76" i="1" s="1"/>
  <c r="BD76" i="1" a="1"/>
  <c r="BD76" i="1" s="1"/>
  <c r="BC75" i="1" a="1"/>
  <c r="BC75" i="1" s="1"/>
  <c r="BD75" i="1" a="1"/>
  <c r="BD75" i="1" s="1"/>
  <c r="BC74" i="1" a="1"/>
  <c r="BC74" i="1" s="1"/>
  <c r="BD74" i="1" a="1"/>
  <c r="BD74" i="1" s="1"/>
  <c r="BC73" i="1" a="1"/>
  <c r="BC73" i="1" s="1"/>
  <c r="BD73" i="1" a="1"/>
  <c r="BD73" i="1" s="1"/>
  <c r="BC72" i="1" a="1"/>
  <c r="BC72" i="1" s="1"/>
  <c r="BD72" i="1" a="1"/>
  <c r="BD72" i="1" s="1"/>
  <c r="BC71" i="1" a="1"/>
  <c r="BC71" i="1" s="1"/>
  <c r="BD71" i="1" a="1"/>
  <c r="BD71" i="1" s="1"/>
  <c r="BC70" i="1" a="1"/>
  <c r="BC70" i="1" s="1"/>
  <c r="BD70" i="1" a="1"/>
  <c r="BD70" i="1" s="1"/>
  <c r="BC69" i="1" a="1"/>
  <c r="BC69" i="1" s="1"/>
  <c r="BD69" i="1" a="1"/>
  <c r="BD69" i="1" s="1"/>
  <c r="BC68" i="1" a="1"/>
  <c r="BC68" i="1" s="1"/>
  <c r="BD68" i="1" a="1"/>
  <c r="BD68" i="1" s="1"/>
  <c r="BC67" i="1" a="1"/>
  <c r="BC67" i="1" s="1"/>
  <c r="BD67" i="1" a="1"/>
  <c r="BD67" i="1" s="1"/>
  <c r="BC66" i="1" a="1"/>
  <c r="BC66" i="1" s="1"/>
  <c r="BD66" i="1" a="1"/>
  <c r="BD66" i="1" s="1"/>
  <c r="BC65" i="1" a="1"/>
  <c r="BC65" i="1" s="1"/>
  <c r="BD65" i="1" a="1"/>
  <c r="BD65" i="1" s="1"/>
  <c r="BC64" i="1" a="1"/>
  <c r="BC64" i="1" s="1"/>
  <c r="BD64" i="1" a="1"/>
  <c r="BD64" i="1" s="1"/>
  <c r="BC63" i="1" a="1"/>
  <c r="BC63" i="1" s="1"/>
  <c r="BD63" i="1" a="1"/>
  <c r="BD63" i="1" s="1"/>
  <c r="BC62" i="1" a="1"/>
  <c r="BC62" i="1" s="1"/>
  <c r="BD62" i="1" a="1"/>
  <c r="BD62" i="1" s="1"/>
  <c r="BC61" i="1" a="1"/>
  <c r="BC61" i="1" s="1"/>
  <c r="BD61" i="1" a="1"/>
  <c r="BD61" i="1" s="1"/>
  <c r="BC60" i="1" a="1"/>
  <c r="BC60" i="1" s="1"/>
  <c r="BD60" i="1" a="1"/>
  <c r="BD60" i="1" s="1"/>
  <c r="BC59" i="1" a="1"/>
  <c r="BC59" i="1" s="1"/>
  <c r="BD59" i="1" a="1"/>
  <c r="BD59" i="1" s="1"/>
  <c r="BC58" i="1" a="1"/>
  <c r="BC58" i="1" s="1"/>
  <c r="BD58" i="1" a="1"/>
  <c r="BD58" i="1" s="1"/>
  <c r="BC57" i="1" a="1"/>
  <c r="BC57" i="1" s="1"/>
  <c r="BD57" i="1" a="1"/>
  <c r="BD57" i="1" s="1"/>
  <c r="BC56" i="1" a="1"/>
  <c r="BC56" i="1" s="1"/>
  <c r="BD56" i="1" a="1"/>
  <c r="BD56" i="1" s="1"/>
  <c r="BC55" i="1" a="1"/>
  <c r="BC55" i="1" s="1"/>
  <c r="BD55" i="1" a="1"/>
  <c r="BD55" i="1" s="1"/>
  <c r="BC54" i="1" a="1"/>
  <c r="BC54" i="1" s="1"/>
  <c r="BD54" i="1" a="1"/>
  <c r="BD54" i="1" s="1"/>
  <c r="BC53" i="1" a="1"/>
  <c r="BC53" i="1" s="1"/>
  <c r="BD53" i="1" a="1"/>
  <c r="BD53" i="1" s="1"/>
  <c r="BC52" i="1" a="1"/>
  <c r="BC52" i="1" s="1"/>
  <c r="BD52" i="1" a="1"/>
  <c r="BD52" i="1" s="1"/>
  <c r="BC51" i="1" a="1"/>
  <c r="BC51" i="1" s="1"/>
  <c r="BD51" i="1" a="1"/>
  <c r="BD51" i="1" s="1"/>
  <c r="BC50" i="1" a="1"/>
  <c r="BC50" i="1" s="1"/>
  <c r="BD50" i="1" a="1"/>
  <c r="BD50" i="1" s="1"/>
  <c r="BC49" i="1" a="1"/>
  <c r="BC49" i="1" s="1"/>
  <c r="BD49" i="1" a="1"/>
  <c r="BD49" i="1" s="1"/>
  <c r="BC48" i="1" a="1"/>
  <c r="BC48" i="1" s="1"/>
  <c r="BD48" i="1" a="1"/>
  <c r="BD48" i="1" s="1"/>
  <c r="BC47" i="1" a="1"/>
  <c r="BC47" i="1" s="1"/>
  <c r="BD47" i="1" a="1"/>
  <c r="BD47" i="1" s="1"/>
  <c r="BC46" i="1" a="1"/>
  <c r="BC46" i="1" s="1"/>
  <c r="BD46" i="1" a="1"/>
  <c r="BD46" i="1" s="1"/>
  <c r="BC45" i="1" a="1"/>
  <c r="BC45" i="1" s="1"/>
  <c r="BD45" i="1" a="1"/>
  <c r="BD45" i="1" s="1"/>
  <c r="BC44" i="1" a="1"/>
  <c r="BC44" i="1" s="1"/>
  <c r="BD44" i="1" a="1"/>
  <c r="BD44" i="1" s="1"/>
  <c r="BC43" i="1" a="1"/>
  <c r="BC43" i="1" s="1"/>
  <c r="BD43" i="1" a="1"/>
  <c r="BD43" i="1" s="1"/>
  <c r="BC42" i="1" a="1"/>
  <c r="BC42" i="1" s="1"/>
  <c r="BD42" i="1" a="1"/>
  <c r="BD42" i="1" s="1"/>
  <c r="BC41" i="1" a="1"/>
  <c r="BC41" i="1" s="1"/>
  <c r="BD41" i="1" a="1"/>
  <c r="BD41" i="1" s="1"/>
  <c r="BC40" i="1" a="1"/>
  <c r="BC40" i="1" s="1"/>
  <c r="BD40" i="1" a="1"/>
  <c r="BD40" i="1" s="1"/>
  <c r="BC39" i="1" a="1"/>
  <c r="BC39" i="1" s="1"/>
  <c r="BD39" i="1" a="1"/>
  <c r="BD39" i="1" s="1"/>
  <c r="BC38" i="1" a="1"/>
  <c r="BC38" i="1" s="1"/>
  <c r="BD38" i="1" a="1"/>
  <c r="BD38" i="1" s="1"/>
  <c r="BC37" i="1" a="1"/>
  <c r="BC37" i="1" s="1"/>
  <c r="BD37" i="1" a="1"/>
  <c r="BD37" i="1" s="1"/>
  <c r="BC36" i="1" a="1"/>
  <c r="BC36" i="1" s="1"/>
  <c r="BD36" i="1" a="1"/>
  <c r="BD36" i="1" s="1"/>
  <c r="BC35" i="1" a="1"/>
  <c r="BC35" i="1" s="1"/>
  <c r="BD35" i="1" a="1"/>
  <c r="BD35" i="1" s="1"/>
  <c r="BC34" i="1" a="1"/>
  <c r="BC34" i="1" s="1"/>
  <c r="BD34" i="1" a="1"/>
  <c r="BD34" i="1" s="1"/>
  <c r="BC33" i="1" a="1"/>
  <c r="BC33" i="1" s="1"/>
  <c r="BD33" i="1" a="1"/>
  <c r="BD33" i="1" s="1"/>
  <c r="BC32" i="1" a="1"/>
  <c r="BC32" i="1" s="1"/>
  <c r="BD32" i="1" a="1"/>
  <c r="BD32" i="1" s="1"/>
  <c r="BC31" i="1" a="1"/>
  <c r="BC31" i="1" s="1"/>
  <c r="BD31" i="1" a="1"/>
  <c r="BD31" i="1" s="1"/>
  <c r="BC30" i="1" a="1"/>
  <c r="BC30" i="1" s="1"/>
  <c r="BD30" i="1" a="1"/>
  <c r="BD30" i="1" s="1"/>
  <c r="BC29" i="1" a="1"/>
  <c r="BC29" i="1" s="1"/>
  <c r="BD29" i="1" a="1"/>
  <c r="BD29" i="1" s="1"/>
  <c r="BC27" i="1" a="1"/>
  <c r="BC27" i="1" s="1"/>
  <c r="BD27" i="1" a="1"/>
  <c r="BD27" i="1" s="1"/>
  <c r="BC26" i="1" a="1"/>
  <c r="BC26" i="1" s="1"/>
  <c r="BD26" i="1" a="1"/>
  <c r="BD26" i="1" s="1"/>
  <c r="BC25" i="1" a="1"/>
  <c r="BC25" i="1" s="1"/>
  <c r="BD25" i="1" a="1"/>
  <c r="BD25" i="1" s="1"/>
  <c r="BC24" i="1" a="1"/>
  <c r="BC24" i="1" s="1"/>
  <c r="BD24" i="1" a="1"/>
  <c r="BD24" i="1" s="1"/>
  <c r="BC23" i="1" a="1"/>
  <c r="BC23" i="1" s="1"/>
  <c r="BD23" i="1" a="1"/>
  <c r="BD23" i="1" s="1"/>
  <c r="BC22" i="1" a="1"/>
  <c r="BC22" i="1" s="1"/>
  <c r="BD22" i="1" a="1"/>
  <c r="BD22" i="1" s="1"/>
  <c r="BC21" i="1" a="1"/>
  <c r="BC21" i="1" s="1"/>
  <c r="BD21" i="1" a="1"/>
  <c r="BD21" i="1" s="1"/>
  <c r="BC20" i="1" a="1"/>
  <c r="BC20" i="1" s="1"/>
  <c r="BD20" i="1" a="1"/>
  <c r="BD20" i="1" s="1"/>
  <c r="BC19" i="1" a="1"/>
  <c r="BC19" i="1" s="1"/>
  <c r="BD19" i="1" a="1"/>
  <c r="BD19" i="1" s="1"/>
  <c r="BC18" i="1" a="1"/>
  <c r="BC18" i="1" s="1"/>
  <c r="BD18" i="1" a="1"/>
  <c r="BD18" i="1" s="1"/>
  <c r="BC17" i="1" a="1"/>
  <c r="BC17" i="1" s="1"/>
  <c r="BD17" i="1" a="1"/>
  <c r="BD17" i="1" s="1"/>
  <c r="BC16" i="1" a="1"/>
  <c r="BC16" i="1" s="1"/>
  <c r="BD16" i="1" a="1"/>
  <c r="BD16" i="1" s="1"/>
  <c r="BC15" i="1" a="1"/>
  <c r="BC15" i="1" s="1"/>
  <c r="BD15" i="1" a="1"/>
  <c r="BD15" i="1" s="1"/>
  <c r="BC14" i="1" a="1"/>
  <c r="BC14" i="1" s="1"/>
  <c r="BD14" i="1" a="1"/>
  <c r="BD14" i="1" s="1"/>
  <c r="BC13" i="1" a="1"/>
  <c r="BC13" i="1" s="1"/>
  <c r="BD13" i="1" a="1"/>
  <c r="BD13" i="1" s="1"/>
  <c r="BC11" i="1" a="1"/>
  <c r="BC11" i="1" s="1"/>
  <c r="BD11" i="1" a="1"/>
  <c r="BD11" i="1" s="1"/>
  <c r="BC10" i="1" a="1"/>
  <c r="BC10" i="1" s="1"/>
  <c r="BD10" i="1" a="1"/>
  <c r="BD10" i="1" s="1"/>
  <c r="BC9" i="1" a="1"/>
  <c r="BC9" i="1" s="1"/>
  <c r="BD9" i="1" a="1"/>
  <c r="BD9" i="1" s="1"/>
  <c r="BC8" i="1" a="1"/>
  <c r="BC8" i="1" s="1"/>
  <c r="BD8" i="1" a="1"/>
  <c r="BD8" i="1" s="1"/>
  <c r="BC7" i="1" a="1"/>
  <c r="BC7" i="1" s="1"/>
  <c r="BD7" i="1" a="1"/>
  <c r="BD7" i="1" s="1"/>
  <c r="BC28" i="1" a="1"/>
  <c r="BC28" i="1" s="1"/>
  <c r="BD28" i="1" a="1"/>
  <c r="BD28" i="1" s="1"/>
  <c r="BE998" i="1" a="1"/>
  <c r="BE998" i="1" s="1"/>
  <c r="BE989" i="1" a="1"/>
  <c r="BE989" i="1" s="1"/>
  <c r="BE1000" i="1" a="1"/>
  <c r="BE1000" i="1" s="1"/>
  <c r="BE994" i="1" a="1"/>
  <c r="BE994" i="1" s="1"/>
  <c r="BE991" i="1" a="1"/>
  <c r="BE991" i="1" s="1"/>
  <c r="BE985" i="1" a="1"/>
  <c r="BE985" i="1" s="1"/>
  <c r="BE982" i="1" a="1"/>
  <c r="BE982" i="1" s="1"/>
  <c r="BE973" i="1" a="1"/>
  <c r="BE973" i="1" s="1"/>
  <c r="BE983" i="1" a="1"/>
  <c r="BE983" i="1" s="1"/>
  <c r="BE990" i="1" a="1"/>
  <c r="BE990" i="1" s="1"/>
  <c r="BE995" i="1" a="1"/>
  <c r="BE995" i="1" s="1"/>
  <c r="BE977" i="1" a="1"/>
  <c r="BE977" i="1" s="1"/>
  <c r="BE974" i="1" a="1"/>
  <c r="BE974" i="1" s="1"/>
  <c r="BE971" i="1" a="1"/>
  <c r="BE971" i="1" s="1"/>
  <c r="BE962" i="1" a="1"/>
  <c r="BE962" i="1" s="1"/>
  <c r="BE959" i="1" a="1"/>
  <c r="BE959" i="1" s="1"/>
  <c r="BE956" i="1" a="1"/>
  <c r="BE956" i="1" s="1"/>
  <c r="BE953" i="1" a="1"/>
  <c r="BE953" i="1" s="1"/>
  <c r="BE964" i="1" a="1"/>
  <c r="BE964" i="1" s="1"/>
  <c r="BE955" i="1" a="1"/>
  <c r="BE955" i="1" s="1"/>
  <c r="BE949" i="1" a="1"/>
  <c r="BE949" i="1" s="1"/>
  <c r="BE946" i="1" a="1"/>
  <c r="BE946" i="1" s="1"/>
  <c r="BE940" i="1" a="1"/>
  <c r="BE940" i="1" s="1"/>
  <c r="BE931" i="1" a="1"/>
  <c r="BE931" i="1" s="1"/>
  <c r="BE928" i="1" a="1"/>
  <c r="BE928" i="1" s="1"/>
  <c r="BE925" i="1" a="1"/>
  <c r="BE925" i="1" s="1"/>
  <c r="BE922" i="1" a="1"/>
  <c r="BE922" i="1" s="1"/>
  <c r="BE916" i="1" a="1"/>
  <c r="BE916" i="1" s="1"/>
  <c r="BE913" i="1" a="1"/>
  <c r="BE913" i="1" s="1"/>
  <c r="BE910" i="1" a="1"/>
  <c r="BE910" i="1" s="1"/>
  <c r="BE904" i="1" a="1"/>
  <c r="BE904" i="1" s="1"/>
  <c r="BE895" i="1" a="1"/>
  <c r="BE895" i="1" s="1"/>
  <c r="BE886" i="1" a="1"/>
  <c r="BE886" i="1" s="1"/>
  <c r="BE883" i="1" a="1"/>
  <c r="BE883" i="1" s="1"/>
  <c r="BE880" i="1" a="1"/>
  <c r="BE880" i="1" s="1"/>
  <c r="BE877" i="1" a="1"/>
  <c r="BE877" i="1" s="1"/>
  <c r="BE871" i="1" a="1"/>
  <c r="BE871" i="1" s="1"/>
  <c r="BE865" i="1" a="1"/>
  <c r="BE865" i="1" s="1"/>
  <c r="BE856" i="1" a="1"/>
  <c r="BE856" i="1" s="1"/>
  <c r="BE841" i="1" a="1"/>
  <c r="BE841" i="1" s="1"/>
  <c r="BE832" i="1" a="1"/>
  <c r="BE832" i="1" s="1"/>
  <c r="BE829" i="1" a="1"/>
  <c r="BE829" i="1" s="1"/>
  <c r="BE823" i="1" a="1"/>
  <c r="BE823" i="1" s="1"/>
  <c r="BE820" i="1" a="1"/>
  <c r="BE820" i="1" s="1"/>
  <c r="BE817" i="1" a="1"/>
  <c r="BE817" i="1" s="1"/>
  <c r="BE811" i="1" a="1"/>
  <c r="BE811" i="1" s="1"/>
  <c r="BE808" i="1" a="1"/>
  <c r="BE808" i="1" s="1"/>
  <c r="BE802" i="1" a="1"/>
  <c r="BE802" i="1" s="1"/>
  <c r="BE799" i="1" a="1"/>
  <c r="BE799" i="1" s="1"/>
  <c r="BE796" i="1" a="1"/>
  <c r="BE796" i="1" s="1"/>
  <c r="BE790" i="1" a="1"/>
  <c r="BE790" i="1" s="1"/>
  <c r="BE781" i="1" a="1"/>
  <c r="BE781" i="1" s="1"/>
  <c r="BE772" i="1" a="1"/>
  <c r="BE772" i="1" s="1"/>
  <c r="BE763" i="1" a="1"/>
  <c r="BE763" i="1" s="1"/>
  <c r="BE754" i="1" a="1"/>
  <c r="BE754" i="1" s="1"/>
  <c r="BE745" i="1" a="1"/>
  <c r="BE745" i="1" s="1"/>
  <c r="BE736" i="1" a="1"/>
  <c r="BE736" i="1" s="1"/>
  <c r="BE727" i="1" a="1"/>
  <c r="BE727" i="1" s="1"/>
  <c r="BE718" i="1" a="1"/>
  <c r="BE718" i="1" s="1"/>
  <c r="BE706" i="1" a="1"/>
  <c r="BE706" i="1" s="1"/>
  <c r="BE703" i="1" a="1"/>
  <c r="BE703" i="1" s="1"/>
  <c r="BE697" i="1" a="1"/>
  <c r="BE697" i="1" s="1"/>
  <c r="BE688" i="1" a="1"/>
  <c r="BE688" i="1" s="1"/>
  <c r="BE676" i="1" a="1"/>
  <c r="BE676" i="1" s="1"/>
  <c r="BE673" i="1" a="1"/>
  <c r="BE673" i="1" s="1"/>
  <c r="BE667" i="1" a="1"/>
  <c r="BE667" i="1" s="1"/>
  <c r="BE664" i="1" a="1"/>
  <c r="BE664" i="1" s="1"/>
  <c r="BE658" i="1" a="1"/>
  <c r="BE658" i="1" s="1"/>
  <c r="BE655" i="1" a="1"/>
  <c r="BE655" i="1" s="1"/>
  <c r="BE649" i="1" a="1"/>
  <c r="BE649" i="1" s="1"/>
  <c r="BE646" i="1" a="1"/>
  <c r="BE646" i="1" s="1"/>
  <c r="BE640" i="1" a="1"/>
  <c r="BE640" i="1" s="1"/>
  <c r="BE637" i="1" a="1"/>
  <c r="BE637" i="1" s="1"/>
  <c r="BE628" i="1" a="1"/>
  <c r="BE628" i="1" s="1"/>
  <c r="BE619" i="1" a="1"/>
  <c r="BE619" i="1" s="1"/>
  <c r="BE616" i="1" a="1"/>
  <c r="BE616" i="1" s="1"/>
  <c r="BE610" i="1" a="1"/>
  <c r="BE610" i="1" s="1"/>
  <c r="BE602" i="1" a="1"/>
  <c r="BE602" i="1" s="1"/>
  <c r="BE597" i="1" a="1"/>
  <c r="BE597" i="1" s="1"/>
  <c r="BE594" i="1" a="1"/>
  <c r="BE594" i="1" s="1"/>
  <c r="BE589" i="1" a="1"/>
  <c r="BE589" i="1" s="1"/>
  <c r="BE584" i="1" a="1"/>
  <c r="BE584" i="1" s="1"/>
  <c r="BE576" i="1" a="1"/>
  <c r="BE576" i="1" s="1"/>
  <c r="BE573" i="1" a="1"/>
  <c r="BE573" i="1" s="1"/>
  <c r="BE567" i="1" a="1"/>
  <c r="BE567" i="1" s="1"/>
  <c r="BE564" i="1" a="1"/>
  <c r="BE564" i="1" s="1"/>
  <c r="BE557" i="1" a="1"/>
  <c r="BE557" i="1" s="1"/>
  <c r="BE548" i="1" a="1"/>
  <c r="BE548" i="1" s="1"/>
  <c r="BE545" i="1" a="1"/>
  <c r="BE545" i="1" s="1"/>
  <c r="BE539" i="1" a="1"/>
  <c r="BE539" i="1" s="1"/>
  <c r="BE536" i="1" a="1"/>
  <c r="BE536" i="1" s="1"/>
  <c r="BE530" i="1" a="1"/>
  <c r="BE530" i="1" s="1"/>
  <c r="BE521" i="1" a="1"/>
  <c r="BE521" i="1" s="1"/>
  <c r="BE518" i="1" a="1"/>
  <c r="BE518" i="1" s="1"/>
  <c r="BE509" i="1" a="1"/>
  <c r="BE509" i="1" s="1"/>
  <c r="BE503" i="1" a="1"/>
  <c r="BE503" i="1" s="1"/>
  <c r="BE500" i="1" a="1"/>
  <c r="BE500" i="1" s="1"/>
  <c r="BE491" i="1" a="1"/>
  <c r="BE491" i="1" s="1"/>
  <c r="BE485" i="1" a="1"/>
  <c r="BE485" i="1" s="1"/>
  <c r="BE482" i="1" a="1"/>
  <c r="BE482" i="1" s="1"/>
  <c r="BE473" i="1" a="1"/>
  <c r="BE473" i="1" s="1"/>
  <c r="BE458" i="1" a="1"/>
  <c r="BE458" i="1" s="1"/>
  <c r="BE455" i="1" a="1"/>
  <c r="BE455" i="1" s="1"/>
  <c r="BE449" i="1" a="1"/>
  <c r="BE449" i="1" s="1"/>
  <c r="BE446" i="1" a="1"/>
  <c r="BE446" i="1" s="1"/>
  <c r="BE443" i="1" a="1"/>
  <c r="BE443" i="1" s="1"/>
  <c r="BE440" i="1" a="1"/>
  <c r="BE440" i="1" s="1"/>
  <c r="BE432" i="1" a="1"/>
  <c r="BE432" i="1" s="1"/>
  <c r="BE429" i="1" a="1"/>
  <c r="BE429" i="1" s="1"/>
  <c r="BE427" i="1" a="1"/>
  <c r="BE427" i="1" s="1"/>
  <c r="BE421" i="1" a="1"/>
  <c r="BE421" i="1" s="1"/>
  <c r="BE419" i="1" a="1"/>
  <c r="BE419" i="1" s="1"/>
  <c r="BE416" i="1" a="1"/>
  <c r="BE416" i="1" s="1"/>
  <c r="BE400" i="1" a="1"/>
  <c r="BE400" i="1" s="1"/>
  <c r="BE391" i="1" a="1"/>
  <c r="BE391" i="1" s="1"/>
  <c r="BE380" i="1" a="1"/>
  <c r="BE380" i="1" s="1"/>
  <c r="BE374" i="1" a="1"/>
  <c r="BE374" i="1" s="1"/>
  <c r="BE367" i="1" a="1"/>
  <c r="BE367" i="1" s="1"/>
  <c r="BE364" i="1" a="1"/>
  <c r="BE364" i="1" s="1"/>
  <c r="BE361" i="1" a="1"/>
  <c r="BE361" i="1" s="1"/>
  <c r="BE356" i="1" a="1"/>
  <c r="BE356" i="1" s="1"/>
  <c r="BE350" i="1" a="1"/>
  <c r="BE350" i="1" s="1"/>
  <c r="BE341" i="1" a="1"/>
  <c r="BE341" i="1" s="1"/>
  <c r="BE339" i="1" a="1"/>
  <c r="BE339" i="1" s="1"/>
  <c r="BE333" i="1" a="1"/>
  <c r="BE333" i="1" s="1"/>
  <c r="BE330" i="1" a="1"/>
  <c r="BE330" i="1" s="1"/>
  <c r="BE318" i="1" a="1"/>
  <c r="BE318" i="1" s="1"/>
  <c r="BE316" i="1" a="1"/>
  <c r="BE316" i="1" s="1"/>
  <c r="BE302" i="1" a="1"/>
  <c r="BE302" i="1" s="1"/>
  <c r="BE299" i="1" a="1"/>
  <c r="BE299" i="1" s="1"/>
  <c r="BE297" i="1" a="1"/>
  <c r="BE297" i="1" s="1"/>
  <c r="BE294" i="1" a="1"/>
  <c r="BE294" i="1" s="1"/>
  <c r="BE288" i="1" a="1"/>
  <c r="BE288" i="1" s="1"/>
  <c r="BE285" i="1" a="1"/>
  <c r="BE285" i="1" s="1"/>
  <c r="BE282" i="1" a="1"/>
  <c r="BE282" i="1" s="1"/>
  <c r="BE277" i="1" a="1"/>
  <c r="BE277" i="1" s="1"/>
  <c r="BE272" i="1" a="1"/>
  <c r="BE272" i="1" s="1"/>
  <c r="BE261" i="1" a="1"/>
  <c r="BE261" i="1" s="1"/>
  <c r="BE255" i="1" a="1"/>
  <c r="BE255" i="1" s="1"/>
  <c r="BE249" i="1" a="1"/>
  <c r="BE249" i="1" s="1"/>
  <c r="BE246" i="1" a="1"/>
  <c r="BE246" i="1" s="1"/>
  <c r="BE243" i="1" a="1"/>
  <c r="BE243" i="1" s="1"/>
  <c r="BE240" i="1" a="1"/>
  <c r="BE240" i="1" s="1"/>
  <c r="BE237" i="1" a="1"/>
  <c r="BE237" i="1" s="1"/>
  <c r="BE234" i="1" a="1"/>
  <c r="BE234" i="1" s="1"/>
  <c r="BE231" i="1" a="1"/>
  <c r="BE231" i="1" s="1"/>
  <c r="BE228" i="1" a="1"/>
  <c r="BE228" i="1" s="1"/>
  <c r="BE225" i="1" a="1"/>
  <c r="BE225" i="1" s="1"/>
  <c r="BE216" i="1" a="1"/>
  <c r="BE216" i="1" s="1"/>
  <c r="BE211" i="1" a="1"/>
  <c r="BE211" i="1" s="1"/>
  <c r="BE960" i="1" a="1"/>
  <c r="BE960" i="1" s="1"/>
  <c r="BE951" i="1" a="1"/>
  <c r="BE951" i="1" s="1"/>
  <c r="BE945" i="1" a="1"/>
  <c r="BE945" i="1" s="1"/>
  <c r="BE942" i="1" a="1"/>
  <c r="BE942" i="1" s="1"/>
  <c r="BE936" i="1" a="1"/>
  <c r="BE936" i="1" s="1"/>
  <c r="BE933" i="1" a="1"/>
  <c r="BE933" i="1" s="1"/>
  <c r="BE924" i="1" a="1"/>
  <c r="BE924" i="1" s="1"/>
  <c r="BE921" i="1" a="1"/>
  <c r="BE921" i="1" s="1"/>
  <c r="BE915" i="1" a="1"/>
  <c r="BE915" i="1" s="1"/>
  <c r="BE912" i="1" a="1"/>
  <c r="BE912" i="1" s="1"/>
  <c r="BE906" i="1" a="1"/>
  <c r="BE906" i="1" s="1"/>
  <c r="BE903" i="1" a="1"/>
  <c r="BE903" i="1" s="1"/>
  <c r="BE897" i="1" a="1"/>
  <c r="BE897" i="1" s="1"/>
  <c r="BE894" i="1" a="1"/>
  <c r="BE894" i="1" s="1"/>
  <c r="BE888" i="1" a="1"/>
  <c r="BE888" i="1" s="1"/>
  <c r="BE885" i="1" a="1"/>
  <c r="BE885" i="1" s="1"/>
  <c r="BE879" i="1" a="1"/>
  <c r="BE879" i="1" s="1"/>
  <c r="BE876" i="1" a="1"/>
  <c r="BE876" i="1" s="1"/>
  <c r="BE873" i="1" a="1"/>
  <c r="BE873" i="1" s="1"/>
  <c r="BE864" i="1" a="1"/>
  <c r="BE864" i="1" s="1"/>
  <c r="BE861" i="1" a="1"/>
  <c r="BE861" i="1" s="1"/>
  <c r="BE855" i="1" a="1"/>
  <c r="BE855" i="1" s="1"/>
  <c r="BE846" i="1" a="1"/>
  <c r="BE846" i="1" s="1"/>
  <c r="BE843" i="1" a="1"/>
  <c r="BE843" i="1" s="1"/>
  <c r="BE840" i="1" a="1"/>
  <c r="BE840" i="1" s="1"/>
  <c r="BE837" i="1" a="1"/>
  <c r="BE837" i="1" s="1"/>
  <c r="BE834" i="1" a="1"/>
  <c r="BE834" i="1" s="1"/>
  <c r="BE831" i="1" a="1"/>
  <c r="BE831" i="1" s="1"/>
  <c r="BE825" i="1" a="1"/>
  <c r="BE825" i="1" s="1"/>
  <c r="BE822" i="1" a="1"/>
  <c r="BE822" i="1" s="1"/>
  <c r="BE798" i="1" a="1"/>
  <c r="BE798" i="1" s="1"/>
  <c r="BE789" i="1" a="1"/>
  <c r="BE789" i="1" s="1"/>
  <c r="BE783" i="1" a="1"/>
  <c r="BE783" i="1" s="1"/>
  <c r="BE780" i="1" a="1"/>
  <c r="BE780" i="1" s="1"/>
  <c r="BE774" i="1" a="1"/>
  <c r="BE774" i="1" s="1"/>
  <c r="BE771" i="1" a="1"/>
  <c r="BE771" i="1" s="1"/>
  <c r="BE762" i="1" a="1"/>
  <c r="BE762" i="1" s="1"/>
  <c r="BE756" i="1" a="1"/>
  <c r="BE756" i="1" s="1"/>
  <c r="BE753" i="1" a="1"/>
  <c r="BE753" i="1" s="1"/>
  <c r="BE744" i="1" a="1"/>
  <c r="BE744" i="1" s="1"/>
  <c r="BE738" i="1" a="1"/>
  <c r="BE738" i="1" s="1"/>
  <c r="BE735" i="1" a="1"/>
  <c r="BE735" i="1" s="1"/>
  <c r="BE726" i="1" a="1"/>
  <c r="BE726" i="1" s="1"/>
  <c r="BE720" i="1" a="1"/>
  <c r="BE720" i="1" s="1"/>
  <c r="BE717" i="1" a="1"/>
  <c r="BE717" i="1" s="1"/>
  <c r="BE711" i="1" a="1"/>
  <c r="BE711" i="1" s="1"/>
  <c r="BE696" i="1" a="1"/>
  <c r="BE696" i="1" s="1"/>
  <c r="BE693" i="1" a="1"/>
  <c r="BE693" i="1" s="1"/>
  <c r="BE690" i="1" a="1"/>
  <c r="BE690" i="1" s="1"/>
  <c r="BE684" i="1" a="1"/>
  <c r="BE684" i="1" s="1"/>
  <c r="BE681" i="1" a="1"/>
  <c r="BE681" i="1" s="1"/>
  <c r="BE675" i="1" a="1"/>
  <c r="BE675" i="1" s="1"/>
  <c r="BE666" i="1" a="1"/>
  <c r="BE666" i="1" s="1"/>
  <c r="BE663" i="1" a="1"/>
  <c r="BE663" i="1" s="1"/>
  <c r="BE654" i="1" a="1"/>
  <c r="BE654" i="1" s="1"/>
  <c r="BE645" i="1" a="1"/>
  <c r="BE645" i="1" s="1"/>
  <c r="BE621" i="1" a="1"/>
  <c r="BE621" i="1" s="1"/>
  <c r="BE618" i="1" a="1"/>
  <c r="BE618" i="1" s="1"/>
  <c r="BE612" i="1" a="1"/>
  <c r="BE612" i="1" s="1"/>
  <c r="BE609" i="1" a="1"/>
  <c r="BE609" i="1" s="1"/>
  <c r="BE607" i="1" a="1"/>
  <c r="BE607" i="1" s="1"/>
  <c r="BE601" i="1" a="1"/>
  <c r="BE601" i="1" s="1"/>
  <c r="BE593" i="1" a="1"/>
  <c r="BE593" i="1" s="1"/>
  <c r="BE588" i="1" a="1"/>
  <c r="BE588" i="1" s="1"/>
  <c r="BE586" i="1" a="1"/>
  <c r="BE586" i="1" s="1"/>
  <c r="BE581" i="1" a="1"/>
  <c r="BE581" i="1" s="1"/>
  <c r="BE572" i="1" a="1"/>
  <c r="BE572" i="1" s="1"/>
  <c r="BE563" i="1" a="1"/>
  <c r="BE563" i="1" s="1"/>
  <c r="BE556" i="1" a="1"/>
  <c r="BE556" i="1" s="1"/>
  <c r="BE544" i="1" a="1"/>
  <c r="BE544" i="1" s="1"/>
  <c r="BE541" i="1" a="1"/>
  <c r="BE541" i="1" s="1"/>
  <c r="BE538" i="1" a="1"/>
  <c r="BE538" i="1" s="1"/>
  <c r="BE529" i="1" a="1"/>
  <c r="BE529" i="1" s="1"/>
  <c r="BE517" i="1" a="1"/>
  <c r="BE517" i="1" s="1"/>
  <c r="BE514" i="1" a="1"/>
  <c r="BE514" i="1" s="1"/>
  <c r="BE511" i="1" a="1"/>
  <c r="BE511" i="1" s="1"/>
  <c r="BE502" i="1" a="1"/>
  <c r="BE502" i="1" s="1"/>
  <c r="BE499" i="1" a="1"/>
  <c r="BE499" i="1" s="1"/>
  <c r="BE496" i="1" a="1"/>
  <c r="BE496" i="1" s="1"/>
  <c r="BE490" i="1" a="1"/>
  <c r="BE490" i="1" s="1"/>
  <c r="BE481" i="1" a="1"/>
  <c r="BE481" i="1" s="1"/>
  <c r="BE478" i="1" a="1"/>
  <c r="BE478" i="1" s="1"/>
  <c r="BE472" i="1" a="1"/>
  <c r="BE472" i="1" s="1"/>
  <c r="BE466" i="1" a="1"/>
  <c r="BE466" i="1" s="1"/>
  <c r="BE454" i="1" a="1"/>
  <c r="BE454" i="1" s="1"/>
  <c r="BE451" i="1" a="1"/>
  <c r="BE451" i="1" s="1"/>
  <c r="BE442" i="1" a="1"/>
  <c r="BE442" i="1" s="1"/>
  <c r="BE439" i="1" a="1"/>
  <c r="BE439" i="1" s="1"/>
  <c r="BE437" i="1" a="1"/>
  <c r="BE437" i="1" s="1"/>
  <c r="BE431" i="1" a="1"/>
  <c r="BE431" i="1" s="1"/>
  <c r="BE418" i="1" a="1"/>
  <c r="BE418" i="1" s="1"/>
  <c r="BE412" i="1" a="1"/>
  <c r="BE412" i="1" s="1"/>
  <c r="BE407" i="1" a="1"/>
  <c r="BE407" i="1" s="1"/>
  <c r="BE393" i="1" a="1"/>
  <c r="BE393" i="1" s="1"/>
  <c r="BE388" i="1" a="1"/>
  <c r="BE388" i="1" s="1"/>
  <c r="BE385" i="1" a="1"/>
  <c r="BE385" i="1" s="1"/>
  <c r="BE379" i="1" a="1"/>
  <c r="BE379" i="1" s="1"/>
  <c r="BE373" i="1" a="1"/>
  <c r="BE373" i="1" s="1"/>
  <c r="BE370" i="1" a="1"/>
  <c r="BE370" i="1" s="1"/>
  <c r="BE366" i="1" a="1"/>
  <c r="BE366" i="1" s="1"/>
  <c r="BE360" i="1" a="1"/>
  <c r="BE360" i="1" s="1"/>
  <c r="BE358" i="1" a="1"/>
  <c r="BE358" i="1" s="1"/>
  <c r="BE352" i="1" a="1"/>
  <c r="BE352" i="1" s="1"/>
  <c r="BE349" i="1" a="1"/>
  <c r="BE349" i="1" s="1"/>
  <c r="BE343" i="1" a="1"/>
  <c r="BE343" i="1" s="1"/>
  <c r="BE335" i="1" a="1"/>
  <c r="BE335" i="1" s="1"/>
  <c r="BE329" i="1" a="1"/>
  <c r="BE329" i="1" s="1"/>
  <c r="BE326" i="1" a="1"/>
  <c r="BE326" i="1" s="1"/>
  <c r="BE320" i="1" a="1"/>
  <c r="BE320" i="1" s="1"/>
  <c r="BE317" i="1" a="1"/>
  <c r="BE317" i="1" s="1"/>
  <c r="BE315" i="1" a="1"/>
  <c r="BE315" i="1" s="1"/>
  <c r="BE309" i="1" a="1"/>
  <c r="BE309" i="1" s="1"/>
  <c r="BE307" i="1" a="1"/>
  <c r="BE307" i="1" s="1"/>
  <c r="BE290" i="1" a="1"/>
  <c r="BE290" i="1" s="1"/>
  <c r="BE287" i="1" a="1"/>
  <c r="BE287" i="1" s="1"/>
  <c r="BE279" i="1" a="1"/>
  <c r="BE279" i="1" s="1"/>
  <c r="BE276" i="1" a="1"/>
  <c r="BE276" i="1" s="1"/>
  <c r="BE274" i="1" a="1"/>
  <c r="BE274" i="1" s="1"/>
  <c r="BE271" i="1" a="1"/>
  <c r="BE271" i="1" s="1"/>
  <c r="BE268" i="1" a="1"/>
  <c r="BE268" i="1" s="1"/>
  <c r="BE265" i="1" a="1"/>
  <c r="BE265" i="1" s="1"/>
  <c r="BE260" i="1" a="1"/>
  <c r="BE260" i="1" s="1"/>
  <c r="BE257" i="1" a="1"/>
  <c r="BE257" i="1" s="1"/>
  <c r="BE254" i="1" a="1"/>
  <c r="BE254" i="1" s="1"/>
  <c r="BE251" i="1" a="1"/>
  <c r="BE251" i="1" s="1"/>
  <c r="BE242" i="1" a="1"/>
  <c r="BE242" i="1" s="1"/>
  <c r="BE239" i="1" a="1"/>
  <c r="BE239" i="1" s="1"/>
  <c r="BE236" i="1" a="1"/>
  <c r="BE236" i="1" s="1"/>
  <c r="BE233" i="1" a="1"/>
  <c r="BE233" i="1" s="1"/>
  <c r="BE230" i="1" a="1"/>
  <c r="BE230" i="1" s="1"/>
  <c r="BE227" i="1" a="1"/>
  <c r="BE227" i="1" s="1"/>
  <c r="BE224" i="1" a="1"/>
  <c r="BE224" i="1" s="1"/>
  <c r="BE222" i="1" a="1"/>
  <c r="BE222" i="1" s="1"/>
  <c r="BE219" i="1" a="1"/>
  <c r="BE219" i="1" s="1"/>
  <c r="BE923" i="1" a="1"/>
  <c r="BE923" i="1" s="1"/>
  <c r="BE914" i="1" a="1"/>
  <c r="BE914" i="1" s="1"/>
  <c r="BE878" i="1" a="1"/>
  <c r="BE878" i="1" s="1"/>
  <c r="BE872" i="1" a="1"/>
  <c r="BE872" i="1" s="1"/>
  <c r="BE854" i="1" a="1"/>
  <c r="BE854" i="1" s="1"/>
  <c r="BE845" i="1" a="1"/>
  <c r="BE845" i="1" s="1"/>
  <c r="BE842" i="1" a="1"/>
  <c r="BE842" i="1" s="1"/>
  <c r="BE836" i="1" a="1"/>
  <c r="BE836" i="1" s="1"/>
  <c r="BE833" i="1" a="1"/>
  <c r="BE833" i="1" s="1"/>
  <c r="BE827" i="1" a="1"/>
  <c r="BE827" i="1" s="1"/>
  <c r="BE824" i="1" a="1"/>
  <c r="BE824" i="1" s="1"/>
  <c r="BE821" i="1" a="1"/>
  <c r="BE821" i="1" s="1"/>
  <c r="BE818" i="1" a="1"/>
  <c r="BE818" i="1" s="1"/>
  <c r="BE815" i="1" a="1"/>
  <c r="BE815" i="1" s="1"/>
  <c r="BE809" i="1" a="1"/>
  <c r="BE809" i="1" s="1"/>
  <c r="BE806" i="1" a="1"/>
  <c r="BE806" i="1" s="1"/>
  <c r="BE803" i="1" a="1"/>
  <c r="BE803" i="1" s="1"/>
  <c r="BE800" i="1" a="1"/>
  <c r="BE800" i="1" s="1"/>
  <c r="BE797" i="1" a="1"/>
  <c r="BE797" i="1" s="1"/>
  <c r="BE791" i="1" a="1"/>
  <c r="BE791" i="1" s="1"/>
  <c r="BE788" i="1" a="1"/>
  <c r="BE788" i="1" s="1"/>
  <c r="BE782" i="1" a="1"/>
  <c r="BE782" i="1" s="1"/>
  <c r="BE779" i="1" a="1"/>
  <c r="BE779" i="1" s="1"/>
  <c r="BE773" i="1" a="1"/>
  <c r="BE773" i="1" s="1"/>
  <c r="BE764" i="1" a="1"/>
  <c r="BE764" i="1" s="1"/>
  <c r="BE761" i="1" a="1"/>
  <c r="BE761" i="1" s="1"/>
  <c r="BE758" i="1" a="1"/>
  <c r="BE758" i="1" s="1"/>
  <c r="BE755" i="1" a="1"/>
  <c r="BE755" i="1" s="1"/>
  <c r="BE752" i="1" a="1"/>
  <c r="BE752" i="1" s="1"/>
  <c r="BE749" i="1" a="1"/>
  <c r="BE749" i="1" s="1"/>
  <c r="BE746" i="1" a="1"/>
  <c r="BE746" i="1" s="1"/>
  <c r="BE737" i="1" a="1"/>
  <c r="BE737" i="1" s="1"/>
  <c r="BE728" i="1" a="1"/>
  <c r="BE728" i="1" s="1"/>
  <c r="BE725" i="1" a="1"/>
  <c r="BE725" i="1" s="1"/>
  <c r="BE719" i="1" a="1"/>
  <c r="BE719" i="1" s="1"/>
  <c r="BE716" i="1" a="1"/>
  <c r="BE716" i="1" s="1"/>
  <c r="BE713" i="1" a="1"/>
  <c r="BE713" i="1" s="1"/>
  <c r="BE710" i="1" a="1"/>
  <c r="BE710" i="1" s="1"/>
  <c r="BE707" i="1" a="1"/>
  <c r="BE707" i="1" s="1"/>
  <c r="BE704" i="1" a="1"/>
  <c r="BE704" i="1" s="1"/>
  <c r="BE701" i="1" a="1"/>
  <c r="BE701" i="1" s="1"/>
  <c r="BE698" i="1" a="1"/>
  <c r="BE698" i="1" s="1"/>
  <c r="BE695" i="1" a="1"/>
  <c r="BE695" i="1" s="1"/>
  <c r="BE692" i="1" a="1"/>
  <c r="BE692" i="1" s="1"/>
  <c r="BE689" i="1" a="1"/>
  <c r="BE689" i="1" s="1"/>
  <c r="BE686" i="1" a="1"/>
  <c r="BE686" i="1" s="1"/>
  <c r="BE683" i="1" a="1"/>
  <c r="BE683" i="1" s="1"/>
  <c r="BE680" i="1" a="1"/>
  <c r="BE680" i="1" s="1"/>
  <c r="BE671" i="1" a="1"/>
  <c r="BE671" i="1" s="1"/>
  <c r="BE653" i="1" a="1"/>
  <c r="BE653" i="1" s="1"/>
  <c r="BE650" i="1" a="1"/>
  <c r="BE650" i="1" s="1"/>
  <c r="BE641" i="1" a="1"/>
  <c r="BE641" i="1" s="1"/>
  <c r="BE638" i="1" a="1"/>
  <c r="BE638" i="1" s="1"/>
  <c r="BE632" i="1" a="1"/>
  <c r="BE632" i="1" s="1"/>
  <c r="BE629" i="1" a="1"/>
  <c r="BE629" i="1" s="1"/>
  <c r="BE626" i="1" a="1"/>
  <c r="BE626" i="1" s="1"/>
  <c r="BE608" i="1" a="1"/>
  <c r="BE608" i="1" s="1"/>
  <c r="BE603" i="1" a="1"/>
  <c r="BE603" i="1" s="1"/>
  <c r="BE598" i="1" a="1"/>
  <c r="BE598" i="1" s="1"/>
  <c r="BE595" i="1" a="1"/>
  <c r="BE595" i="1" s="1"/>
  <c r="BE590" i="1" a="1"/>
  <c r="BE590" i="1" s="1"/>
  <c r="BE587" i="1" a="1"/>
  <c r="BE587" i="1" s="1"/>
  <c r="BE585" i="1" a="1"/>
  <c r="BE585" i="1" s="1"/>
  <c r="BE583" i="1" a="1"/>
  <c r="BE583" i="1" s="1"/>
  <c r="BE574" i="1" a="1"/>
  <c r="BE574" i="1" s="1"/>
  <c r="BE565" i="1" a="1"/>
  <c r="BE565" i="1" s="1"/>
  <c r="BE560" i="1" a="1"/>
  <c r="BE560" i="1" s="1"/>
  <c r="BE558" i="1" a="1"/>
  <c r="BE558" i="1" s="1"/>
  <c r="BE555" i="1" a="1"/>
  <c r="BE555" i="1" s="1"/>
  <c r="BE549" i="1" a="1"/>
  <c r="BE549" i="1" s="1"/>
  <c r="BE546" i="1" a="1"/>
  <c r="BE546" i="1" s="1"/>
  <c r="BE540" i="1" a="1"/>
  <c r="BE540" i="1" s="1"/>
  <c r="BE537" i="1" a="1"/>
  <c r="BE537" i="1" s="1"/>
  <c r="BE531" i="1" a="1"/>
  <c r="BE531" i="1" s="1"/>
  <c r="BE528" i="1" a="1"/>
  <c r="BE528" i="1" s="1"/>
  <c r="BE522" i="1" a="1"/>
  <c r="BE522" i="1" s="1"/>
  <c r="BE519" i="1" a="1"/>
  <c r="BE519" i="1" s="1"/>
  <c r="BE513" i="1" a="1"/>
  <c r="BE513" i="1" s="1"/>
  <c r="BE510" i="1" a="1"/>
  <c r="BE510" i="1" s="1"/>
  <c r="BE504" i="1" a="1"/>
  <c r="BE504" i="1" s="1"/>
  <c r="BE498" i="1" a="1"/>
  <c r="BE498" i="1" s="1"/>
  <c r="BE495" i="1" a="1"/>
  <c r="BE495" i="1" s="1"/>
  <c r="BE486" i="1" a="1"/>
  <c r="BE486" i="1" s="1"/>
  <c r="BE477" i="1" a="1"/>
  <c r="BE477" i="1" s="1"/>
  <c r="BE468" i="1" a="1"/>
  <c r="BE468" i="1" s="1"/>
  <c r="BE456" i="1" a="1"/>
  <c r="BE456" i="1" s="1"/>
  <c r="BE453" i="1" a="1"/>
  <c r="BE453" i="1" s="1"/>
  <c r="BE444" i="1" a="1"/>
  <c r="BE444" i="1" s="1"/>
  <c r="BE441" i="1" a="1"/>
  <c r="BE441" i="1" s="1"/>
  <c r="BE438" i="1" a="1"/>
  <c r="BE438" i="1" s="1"/>
  <c r="BE430" i="1" a="1"/>
  <c r="BE430" i="1" s="1"/>
  <c r="BE428" i="1" a="1"/>
  <c r="BE428" i="1" s="1"/>
  <c r="BE425" i="1" a="1"/>
  <c r="BE425" i="1" s="1"/>
  <c r="BE422" i="1" a="1"/>
  <c r="BE422" i="1" s="1"/>
  <c r="BE411" i="1" a="1"/>
  <c r="BE411" i="1" s="1"/>
  <c r="BE409" i="1" a="1"/>
  <c r="BE409" i="1" s="1"/>
  <c r="BE403" i="1" a="1"/>
  <c r="BE403" i="1" s="1"/>
  <c r="BE401" i="1" a="1"/>
  <c r="BE401" i="1" s="1"/>
  <c r="BE398" i="1" a="1"/>
  <c r="BE398" i="1" s="1"/>
  <c r="BE395" i="1" a="1"/>
  <c r="BE395" i="1" s="1"/>
  <c r="BE392" i="1" a="1"/>
  <c r="BE392" i="1" s="1"/>
  <c r="BE375" i="1" a="1"/>
  <c r="BE375" i="1" s="1"/>
  <c r="BE372" i="1" a="1"/>
  <c r="BE372" i="1" s="1"/>
  <c r="BE369" i="1" a="1"/>
  <c r="BE369" i="1" s="1"/>
  <c r="BE357" i="1" a="1"/>
  <c r="BE357" i="1" s="1"/>
  <c r="BE345" i="1" a="1"/>
  <c r="BE345" i="1" s="1"/>
  <c r="BE340" i="1" a="1"/>
  <c r="BE340" i="1" s="1"/>
  <c r="BE337" i="1" a="1"/>
  <c r="BE337" i="1" s="1"/>
  <c r="BE334" i="1" a="1"/>
  <c r="BE334" i="1" s="1"/>
  <c r="BE331" i="1" a="1"/>
  <c r="BE331" i="1" s="1"/>
  <c r="BE328" i="1" a="1"/>
  <c r="BE328" i="1" s="1"/>
  <c r="BE319" i="1" a="1"/>
  <c r="BE319" i="1" s="1"/>
  <c r="BE311" i="1" a="1"/>
  <c r="BE311" i="1" s="1"/>
  <c r="BE308" i="1" a="1"/>
  <c r="BE308" i="1" s="1"/>
  <c r="BE306" i="1" a="1"/>
  <c r="BE306" i="1" s="1"/>
  <c r="BE300" i="1" a="1"/>
  <c r="BE300" i="1" s="1"/>
  <c r="BE298" i="1" a="1"/>
  <c r="BE298" i="1" s="1"/>
  <c r="BE286" i="1" a="1"/>
  <c r="BE286" i="1" s="1"/>
  <c r="BE281" i="1" a="1"/>
  <c r="BE281" i="1" s="1"/>
  <c r="BE278" i="1" a="1"/>
  <c r="BE278" i="1" s="1"/>
  <c r="BE273" i="1" a="1"/>
  <c r="BE273" i="1" s="1"/>
  <c r="BE267" i="1" a="1"/>
  <c r="BE267" i="1" s="1"/>
  <c r="BE264" i="1" a="1"/>
  <c r="BE264" i="1" s="1"/>
  <c r="BE262" i="1" a="1"/>
  <c r="BE262" i="1" s="1"/>
  <c r="BE253" i="1" a="1"/>
  <c r="BE253" i="1" s="1"/>
  <c r="BE247" i="1" a="1"/>
  <c r="BE247" i="1" s="1"/>
  <c r="BE244" i="1" a="1"/>
  <c r="BE244" i="1" s="1"/>
  <c r="BE241" i="1" a="1"/>
  <c r="BE241" i="1" s="1"/>
  <c r="BE238" i="1" a="1"/>
  <c r="BE238" i="1" s="1"/>
  <c r="BE235" i="1" a="1"/>
  <c r="BE235" i="1" s="1"/>
  <c r="BE232" i="1" a="1"/>
  <c r="BE232" i="1" s="1"/>
  <c r="BE229" i="1" a="1"/>
  <c r="BE229" i="1" s="1"/>
  <c r="BE226" i="1" a="1"/>
  <c r="BE226" i="1" s="1"/>
  <c r="BE217" i="1" a="1"/>
  <c r="BE217" i="1" s="1"/>
  <c r="BE215" i="1" a="1"/>
  <c r="BE215" i="1" s="1"/>
  <c r="BE212" i="1" a="1"/>
  <c r="BE212" i="1" s="1"/>
  <c r="BE209" i="1" a="1"/>
  <c r="BE209" i="1" s="1"/>
  <c r="BE208" i="1" a="1"/>
  <c r="BE208" i="1" s="1"/>
  <c r="BE207" i="1" a="1"/>
  <c r="BE207" i="1" s="1"/>
  <c r="BE206" i="1" a="1"/>
  <c r="BE206" i="1" s="1"/>
  <c r="BE205" i="1" a="1"/>
  <c r="BE205" i="1" s="1"/>
  <c r="BE203" i="1" a="1"/>
  <c r="BE203" i="1" s="1"/>
  <c r="BE202" i="1" a="1"/>
  <c r="BE202" i="1" s="1"/>
  <c r="BE201" i="1" a="1"/>
  <c r="BE201" i="1" s="1"/>
  <c r="BE200" i="1" a="1"/>
  <c r="BE200" i="1" s="1"/>
  <c r="BE199" i="1" a="1"/>
  <c r="BE199" i="1" s="1"/>
  <c r="BE198" i="1" a="1"/>
  <c r="BE198" i="1" s="1"/>
  <c r="BE197" i="1" a="1"/>
  <c r="BE197" i="1" s="1"/>
  <c r="BE196" i="1" a="1"/>
  <c r="BE196" i="1" s="1"/>
  <c r="BE194" i="1" a="1"/>
  <c r="BE194" i="1" s="1"/>
  <c r="BE193" i="1" a="1"/>
  <c r="BE193" i="1" s="1"/>
  <c r="BE192" i="1" a="1"/>
  <c r="BE192" i="1" s="1"/>
  <c r="BE191" i="1" a="1"/>
  <c r="BE191" i="1" s="1"/>
  <c r="BE190" i="1" a="1"/>
  <c r="BE190" i="1" s="1"/>
  <c r="BE189" i="1" a="1"/>
  <c r="BE189" i="1" s="1"/>
  <c r="BE188" i="1" a="1"/>
  <c r="BE188" i="1" s="1"/>
  <c r="BE187" i="1" a="1"/>
  <c r="BE187" i="1" s="1"/>
  <c r="BE185" i="1" a="1"/>
  <c r="BE185" i="1" s="1"/>
  <c r="BE184" i="1" a="1"/>
  <c r="BE184" i="1" s="1"/>
  <c r="BE183" i="1" a="1"/>
  <c r="BE183" i="1" s="1"/>
  <c r="BE182" i="1" a="1"/>
  <c r="BE182" i="1" s="1"/>
  <c r="BE181" i="1" a="1"/>
  <c r="BE181" i="1" s="1"/>
  <c r="BE180" i="1" a="1"/>
  <c r="BE180" i="1" s="1"/>
  <c r="BE179" i="1" a="1"/>
  <c r="BE179" i="1" s="1"/>
  <c r="BE178" i="1" a="1"/>
  <c r="BE178" i="1" s="1"/>
  <c r="BE176" i="1" a="1"/>
  <c r="BE176" i="1" s="1"/>
  <c r="BE175" i="1" a="1"/>
  <c r="BE175" i="1" s="1"/>
  <c r="BE174" i="1" a="1"/>
  <c r="BE174" i="1" s="1"/>
  <c r="BE173" i="1" a="1"/>
  <c r="BE173" i="1" s="1"/>
  <c r="BE171" i="1" a="1"/>
  <c r="BE171" i="1" s="1"/>
  <c r="BE170" i="1" a="1"/>
  <c r="BE170" i="1" s="1"/>
  <c r="BE169" i="1" a="1"/>
  <c r="BE169" i="1" s="1"/>
  <c r="BE167" i="1" a="1"/>
  <c r="BE167" i="1" s="1"/>
  <c r="BE166" i="1" a="1"/>
  <c r="BE166" i="1" s="1"/>
  <c r="BE165" i="1" a="1"/>
  <c r="BE165" i="1" s="1"/>
  <c r="BE163" i="1" a="1"/>
  <c r="BE163" i="1" s="1"/>
  <c r="BE162" i="1" a="1"/>
  <c r="BE162" i="1" s="1"/>
  <c r="BE161" i="1" a="1"/>
  <c r="BE161" i="1" s="1"/>
  <c r="BE160" i="1" a="1"/>
  <c r="BE160" i="1" s="1"/>
  <c r="BE159" i="1" a="1"/>
  <c r="BE159" i="1" s="1"/>
  <c r="BE157" i="1" a="1"/>
  <c r="BE157" i="1" s="1"/>
  <c r="BE155" i="1" a="1"/>
  <c r="BE155" i="1" s="1"/>
  <c r="BE152" i="1" a="1"/>
  <c r="BE152" i="1" s="1"/>
  <c r="BE149" i="1" a="1"/>
  <c r="BE149" i="1" s="1"/>
  <c r="BE148" i="1" a="1"/>
  <c r="BE148" i="1" s="1"/>
  <c r="BE147" i="1" a="1"/>
  <c r="BE147" i="1" s="1"/>
  <c r="BE144" i="1" a="1"/>
  <c r="BE144" i="1" s="1"/>
  <c r="BE143" i="1" a="1"/>
  <c r="BE143" i="1" s="1"/>
  <c r="BE142" i="1" a="1"/>
  <c r="BE142" i="1" s="1"/>
  <c r="BE141" i="1" a="1"/>
  <c r="BE141" i="1" s="1"/>
  <c r="BE140" i="1" a="1"/>
  <c r="BE140" i="1" s="1"/>
  <c r="BE139" i="1" a="1"/>
  <c r="BE139" i="1" s="1"/>
  <c r="BE138" i="1" a="1"/>
  <c r="BE138" i="1" s="1"/>
  <c r="BE137" i="1" a="1"/>
  <c r="BE137" i="1" s="1"/>
  <c r="BE136" i="1" a="1"/>
  <c r="BE136" i="1" s="1"/>
  <c r="BE135" i="1" a="1"/>
  <c r="BE135" i="1" s="1"/>
  <c r="BE134" i="1" a="1"/>
  <c r="BE134" i="1" s="1"/>
  <c r="BE133" i="1" a="1"/>
  <c r="BE133" i="1" s="1"/>
  <c r="BE132" i="1" a="1"/>
  <c r="BE132" i="1" s="1"/>
  <c r="BE131" i="1" a="1"/>
  <c r="BE131" i="1" s="1"/>
  <c r="BE130" i="1" a="1"/>
  <c r="BE130" i="1" s="1"/>
  <c r="BE129" i="1" a="1"/>
  <c r="BE129" i="1" s="1"/>
  <c r="BE128" i="1" a="1"/>
  <c r="BE128" i="1" s="1"/>
  <c r="BE127" i="1" a="1"/>
  <c r="BE127" i="1" s="1"/>
  <c r="BE126" i="1" a="1"/>
  <c r="BE126" i="1" s="1"/>
  <c r="BE124" i="1" a="1"/>
  <c r="BE124" i="1" s="1"/>
  <c r="BE123" i="1" a="1"/>
  <c r="BE123" i="1" s="1"/>
  <c r="BE121" i="1" a="1"/>
  <c r="BE121" i="1" s="1"/>
  <c r="BE120" i="1" a="1"/>
  <c r="BE120" i="1" s="1"/>
  <c r="BE118" i="1" a="1"/>
  <c r="BE118" i="1" s="1"/>
  <c r="BE117" i="1" a="1"/>
  <c r="BE117" i="1" s="1"/>
  <c r="BE116" i="1" a="1"/>
  <c r="BE116" i="1" s="1"/>
  <c r="BE115" i="1" a="1"/>
  <c r="BE115" i="1" s="1"/>
  <c r="BE114" i="1" a="1"/>
  <c r="BE114" i="1" s="1"/>
  <c r="BE110" i="1" a="1"/>
  <c r="BE110" i="1" s="1"/>
  <c r="BE109" i="1" a="1"/>
  <c r="BE109" i="1" s="1"/>
  <c r="BE107" i="1" a="1"/>
  <c r="BE107" i="1" s="1"/>
  <c r="BE106" i="1" a="1"/>
  <c r="BE106" i="1" s="1"/>
  <c r="BE105" i="1" a="1"/>
  <c r="BE105" i="1" s="1"/>
  <c r="BE104" i="1" a="1"/>
  <c r="BE104" i="1" s="1"/>
  <c r="BE103" i="1" a="1"/>
  <c r="BE103" i="1" s="1"/>
  <c r="BE102" i="1" a="1"/>
  <c r="BE102" i="1" s="1"/>
  <c r="BE101" i="1" a="1"/>
  <c r="BE101" i="1" s="1"/>
  <c r="BE100" i="1" a="1"/>
  <c r="BE100" i="1" s="1"/>
  <c r="BE98" i="1" a="1"/>
  <c r="BE98" i="1" s="1"/>
  <c r="BE97" i="1" a="1"/>
  <c r="BE97" i="1" s="1"/>
  <c r="BE96" i="1" a="1"/>
  <c r="BE96" i="1" s="1"/>
  <c r="BE95" i="1" a="1"/>
  <c r="BE95" i="1" s="1"/>
  <c r="BE94" i="1" a="1"/>
  <c r="BE94" i="1" s="1"/>
  <c r="BE93" i="1" a="1"/>
  <c r="BE93" i="1" s="1"/>
  <c r="BE92" i="1" a="1"/>
  <c r="BE92" i="1" s="1"/>
  <c r="BE90" i="1" a="1"/>
  <c r="BE90" i="1" s="1"/>
  <c r="BE89" i="1" a="1"/>
  <c r="BE89" i="1" s="1"/>
  <c r="BE88" i="1" a="1"/>
  <c r="BE88" i="1" s="1"/>
  <c r="BE85" i="1" a="1"/>
  <c r="BE85" i="1" s="1"/>
  <c r="BE83" i="1" a="1"/>
  <c r="BE83" i="1" s="1"/>
  <c r="BE81" i="1" a="1"/>
  <c r="BE81" i="1" s="1"/>
  <c r="BE80" i="1" a="1"/>
  <c r="BE80" i="1" s="1"/>
  <c r="BE78" i="1" a="1"/>
  <c r="BE78" i="1" s="1"/>
  <c r="BE77" i="1" a="1"/>
  <c r="BE77" i="1" s="1"/>
  <c r="BE75" i="1" a="1"/>
  <c r="BE75" i="1" s="1"/>
  <c r="BE74" i="1" a="1"/>
  <c r="BE74" i="1" s="1"/>
  <c r="BE72" i="1" a="1"/>
  <c r="BE72" i="1" s="1"/>
  <c r="BE71" i="1" a="1"/>
  <c r="BE71" i="1" s="1"/>
  <c r="BQ878" i="1"/>
  <c r="BQ641" i="1"/>
  <c r="BQ635" i="1"/>
  <c r="BQ548" i="1"/>
  <c r="BQ999" i="1"/>
  <c r="BQ879" i="1"/>
  <c r="BQ810" i="1"/>
  <c r="BQ1001" i="1"/>
  <c r="BQ919" i="1"/>
  <c r="BQ670" i="1"/>
  <c r="BQ661" i="1"/>
  <c r="BQ560" i="1"/>
  <c r="BQ412" i="1"/>
  <c r="BQ410" i="1"/>
  <c r="BQ776" i="1"/>
  <c r="BQ773" i="1"/>
  <c r="BQ669" i="1"/>
  <c r="BQ660" i="1"/>
  <c r="BQ589" i="1"/>
  <c r="BQ562" i="1"/>
  <c r="BQ723" i="1"/>
  <c r="BQ717" i="1"/>
  <c r="BQ696" i="1"/>
  <c r="BQ657" i="1"/>
  <c r="BQ654" i="1"/>
  <c r="BQ651" i="1"/>
  <c r="BQ381" i="1"/>
  <c r="BQ730" i="1"/>
  <c r="BQ727" i="1"/>
  <c r="BQ467" i="1"/>
  <c r="BQ460" i="1"/>
  <c r="BQ445" i="1"/>
  <c r="BQ437" i="1"/>
  <c r="BQ435" i="1"/>
  <c r="BQ432" i="1"/>
  <c r="BQ418" i="1"/>
  <c r="BQ408" i="1"/>
  <c r="BQ405" i="1"/>
  <c r="BQ390" i="1"/>
  <c r="BQ385" i="1"/>
  <c r="BQ376" i="1"/>
  <c r="BQ373" i="1"/>
  <c r="BQ365" i="1"/>
  <c r="BQ875" i="1"/>
  <c r="BQ872" i="1"/>
  <c r="BQ869" i="1"/>
  <c r="BQ860" i="1"/>
  <c r="BQ851" i="1"/>
  <c r="BQ770" i="1"/>
  <c r="BQ764" i="1"/>
  <c r="BQ761" i="1"/>
  <c r="BQ759" i="1"/>
  <c r="BQ738" i="1"/>
  <c r="BQ729" i="1"/>
  <c r="BQ726" i="1"/>
  <c r="BQ512" i="1"/>
  <c r="AN76" i="1"/>
  <c r="AM86" i="1"/>
  <c r="L86" i="10" s="1"/>
  <c r="AN89" i="1"/>
  <c r="AM970" i="1"/>
  <c r="N970" i="10" s="1"/>
  <c r="AM586" i="1"/>
  <c r="N586" i="10" s="1"/>
  <c r="AM583" i="1"/>
  <c r="N583" i="10" s="1"/>
  <c r="AM256" i="1"/>
  <c r="L256" i="10" s="1"/>
  <c r="AM253" i="1"/>
  <c r="L253" i="10" s="1"/>
  <c r="N220" i="10"/>
  <c r="AM174" i="1"/>
  <c r="L174" i="10" s="1"/>
  <c r="AM171" i="1"/>
  <c r="N171" i="10" s="1"/>
  <c r="AM142" i="1"/>
  <c r="L142" i="10" s="1"/>
  <c r="AM141" i="1"/>
  <c r="L141" i="10" s="1"/>
  <c r="AM140" i="1"/>
  <c r="L140" i="10" s="1"/>
  <c r="N139" i="10"/>
  <c r="AM138" i="1"/>
  <c r="N138" i="10" s="1"/>
  <c r="AM137" i="1"/>
  <c r="N137" i="10" s="1"/>
  <c r="AM136" i="1"/>
  <c r="N136" i="10" s="1"/>
  <c r="AM135" i="1"/>
  <c r="N135" i="10" s="1"/>
  <c r="AM134" i="1"/>
  <c r="N134" i="10" s="1"/>
  <c r="AM133" i="1"/>
  <c r="N133" i="10" s="1"/>
  <c r="AM132" i="1"/>
  <c r="L132" i="10" s="1"/>
  <c r="AM131" i="1"/>
  <c r="L131" i="10" s="1"/>
  <c r="AM130" i="1"/>
  <c r="N130" i="10" s="1"/>
  <c r="AM129" i="1"/>
  <c r="N129" i="10" s="1"/>
  <c r="AM128" i="1"/>
  <c r="N128" i="10" s="1"/>
  <c r="AM127" i="1"/>
  <c r="N127" i="10" s="1"/>
  <c r="AM126" i="1"/>
  <c r="L126" i="10" s="1"/>
  <c r="AM125" i="1"/>
  <c r="L125" i="10" s="1"/>
  <c r="AM124" i="1"/>
  <c r="N124" i="10" s="1"/>
  <c r="AM123" i="1"/>
  <c r="L123" i="10" s="1"/>
  <c r="AM122" i="1"/>
  <c r="L122" i="10" s="1"/>
  <c r="AM121" i="1"/>
  <c r="N121" i="10" s="1"/>
  <c r="AM120" i="1"/>
  <c r="N120" i="10" s="1"/>
  <c r="AM119" i="1"/>
  <c r="N119" i="10" s="1"/>
  <c r="AM118" i="1"/>
  <c r="N118" i="10" s="1"/>
  <c r="AM117" i="1"/>
  <c r="L117" i="10" s="1"/>
  <c r="AM116" i="1"/>
  <c r="N116" i="10" s="1"/>
  <c r="AM115" i="1"/>
  <c r="N115" i="10" s="1"/>
  <c r="AM114" i="1"/>
  <c r="L114" i="10" s="1"/>
  <c r="AM113" i="1"/>
  <c r="L113" i="10" s="1"/>
  <c r="AM112" i="1"/>
  <c r="N112" i="10" s="1"/>
  <c r="AM111" i="1"/>
  <c r="N111" i="10" s="1"/>
  <c r="AM110" i="1"/>
  <c r="N110" i="10" s="1"/>
  <c r="AM109" i="1"/>
  <c r="N109" i="10" s="1"/>
  <c r="AM108" i="1"/>
  <c r="N108" i="10" s="1"/>
  <c r="AM107" i="1"/>
  <c r="L107" i="10" s="1"/>
  <c r="AM106" i="1"/>
  <c r="N106" i="10" s="1"/>
  <c r="AM105" i="1"/>
  <c r="L105" i="10" s="1"/>
  <c r="AM104" i="1"/>
  <c r="L104" i="10" s="1"/>
  <c r="AM103" i="1"/>
  <c r="N103" i="10" s="1"/>
  <c r="N102" i="10"/>
  <c r="N101" i="10"/>
  <c r="AM100" i="1"/>
  <c r="N100" i="10" s="1"/>
  <c r="AM99" i="1"/>
  <c r="L99" i="10" s="1"/>
  <c r="AM98" i="1"/>
  <c r="N98" i="10" s="1"/>
  <c r="AM97" i="1"/>
  <c r="N97" i="10" s="1"/>
  <c r="AM96" i="1"/>
  <c r="L96" i="10" s="1"/>
  <c r="AM95" i="1"/>
  <c r="L95" i="10" s="1"/>
  <c r="AM94" i="1"/>
  <c r="N94" i="10" s="1"/>
  <c r="AM93" i="1"/>
  <c r="N93" i="10" s="1"/>
  <c r="N92" i="10"/>
  <c r="AM91" i="1"/>
  <c r="N91" i="10" s="1"/>
  <c r="AM90" i="1"/>
  <c r="L90" i="10" s="1"/>
  <c r="AM89" i="1"/>
  <c r="L89" i="10" s="1"/>
  <c r="AM88" i="1"/>
  <c r="N88" i="10" s="1"/>
  <c r="AM87" i="1"/>
  <c r="L87" i="10" s="1"/>
  <c r="AM85" i="1"/>
  <c r="L85" i="10" s="1"/>
  <c r="AM84" i="1"/>
  <c r="N84" i="10" s="1"/>
  <c r="AM83" i="1"/>
  <c r="N83" i="10" s="1"/>
  <c r="AM82" i="1"/>
  <c r="N82" i="10" s="1"/>
  <c r="AM81" i="1"/>
  <c r="N81" i="10" s="1"/>
  <c r="AM80" i="1"/>
  <c r="N80" i="10" s="1"/>
  <c r="AM79" i="1"/>
  <c r="N79" i="10" s="1"/>
  <c r="AM78" i="1"/>
  <c r="N78" i="10" s="1"/>
  <c r="AM77" i="1"/>
  <c r="L77" i="10" s="1"/>
  <c r="AM76" i="1"/>
  <c r="L76" i="10" s="1"/>
  <c r="AM75" i="1"/>
  <c r="N75" i="10" s="1"/>
  <c r="AM72" i="1"/>
  <c r="N72" i="10" s="1"/>
  <c r="AM66" i="1"/>
  <c r="N66" i="10" s="1"/>
  <c r="AN97" i="1"/>
  <c r="AN85" i="1"/>
  <c r="BE67" i="1" a="1"/>
  <c r="BE67" i="1" s="1"/>
  <c r="BE87" i="1" a="1"/>
  <c r="BE87" i="1" s="1"/>
  <c r="BE82" i="1" a="1"/>
  <c r="BE82" i="1" s="1"/>
  <c r="AN82" i="1"/>
  <c r="BE79" i="1" a="1"/>
  <c r="BE79" i="1" s="1"/>
  <c r="AN79" i="1"/>
  <c r="AN693" i="1"/>
  <c r="AN687" i="1"/>
  <c r="BQ981" i="1"/>
  <c r="BQ941" i="1"/>
  <c r="BQ932" i="1"/>
  <c r="BQ811" i="1"/>
  <c r="BQ807" i="1"/>
  <c r="BQ804" i="1"/>
  <c r="BQ801" i="1"/>
  <c r="BQ795" i="1"/>
  <c r="BQ783" i="1"/>
  <c r="BQ777" i="1"/>
  <c r="BQ753" i="1"/>
  <c r="BQ701" i="1"/>
  <c r="BQ626" i="1"/>
  <c r="BQ620" i="1"/>
  <c r="BQ608" i="1"/>
  <c r="BQ595" i="1"/>
  <c r="BQ591" i="1"/>
  <c r="BQ584" i="1"/>
  <c r="BQ539" i="1"/>
  <c r="BQ668" i="1"/>
  <c r="BQ662" i="1"/>
  <c r="BQ639" i="1"/>
  <c r="BQ633" i="1"/>
  <c r="BQ590" i="1"/>
  <c r="BQ578" i="1"/>
  <c r="BQ522" i="1"/>
  <c r="BQ520" i="1"/>
  <c r="BQ514" i="1"/>
  <c r="BQ513" i="1"/>
  <c r="BQ509" i="1"/>
  <c r="BQ506" i="1"/>
  <c r="BQ503" i="1"/>
  <c r="BQ491" i="1"/>
  <c r="BQ488" i="1"/>
  <c r="BQ482" i="1"/>
  <c r="BQ447" i="1"/>
  <c r="BQ444" i="1"/>
  <c r="BQ417" i="1"/>
  <c r="BQ387" i="1"/>
  <c r="BQ377" i="1"/>
  <c r="BQ375" i="1"/>
  <c r="BQ335" i="1"/>
  <c r="BQ521" i="1"/>
  <c r="BQ493" i="1"/>
  <c r="BQ484" i="1"/>
  <c r="AN94" i="1"/>
  <c r="AN91" i="1"/>
  <c r="AN88" i="1"/>
  <c r="BE86" i="1" a="1"/>
  <c r="BE86" i="1" s="1"/>
  <c r="BE84" i="1" a="1"/>
  <c r="BE84" i="1" s="1"/>
  <c r="AN75" i="1"/>
  <c r="AN72" i="1"/>
  <c r="AN86" i="1"/>
  <c r="AN81" i="1"/>
  <c r="AN69" i="1"/>
  <c r="BE91" i="1" a="1"/>
  <c r="BE91" i="1" s="1"/>
  <c r="AN84" i="1"/>
  <c r="AN83" i="1"/>
  <c r="AN78" i="1"/>
  <c r="AN80" i="1"/>
  <c r="AN77" i="1"/>
  <c r="AN68" i="1"/>
  <c r="AN93" i="1"/>
  <c r="AN99" i="1"/>
  <c r="AN90" i="1"/>
  <c r="AN96" i="1"/>
  <c r="BE99" i="1" a="1"/>
  <c r="BE99" i="1" s="1"/>
  <c r="AN98" i="1"/>
  <c r="AN95" i="1"/>
  <c r="AN711" i="1"/>
  <c r="BQ892" i="1"/>
  <c r="BQ852" i="1"/>
  <c r="BQ848" i="1"/>
  <c r="BQ790" i="1"/>
  <c r="BQ787" i="1"/>
  <c r="BQ781" i="1"/>
  <c r="BQ778" i="1"/>
  <c r="BQ1000" i="1"/>
  <c r="BQ996" i="1"/>
  <c r="BQ993" i="1"/>
  <c r="BQ990" i="1"/>
  <c r="BQ978" i="1"/>
  <c r="BQ975" i="1"/>
  <c r="BQ969" i="1"/>
  <c r="BQ966" i="1"/>
  <c r="BQ960" i="1"/>
  <c r="BQ957" i="1"/>
  <c r="BQ933" i="1"/>
  <c r="BQ929" i="1"/>
  <c r="BQ926" i="1"/>
  <c r="BQ923" i="1"/>
  <c r="BQ914" i="1"/>
  <c r="BQ905" i="1"/>
  <c r="BQ756" i="1"/>
  <c r="BQ743" i="1"/>
  <c r="BQ740" i="1"/>
  <c r="BQ690" i="1"/>
  <c r="BQ643" i="1"/>
  <c r="BQ634" i="1"/>
  <c r="BQ630" i="1"/>
  <c r="BQ624" i="1"/>
  <c r="BQ612" i="1"/>
  <c r="BQ604" i="1"/>
  <c r="BQ601" i="1"/>
  <c r="BQ599" i="1"/>
  <c r="BQ593" i="1"/>
  <c r="BQ581" i="1"/>
  <c r="BQ557" i="1"/>
  <c r="BQ545" i="1"/>
  <c r="BQ542" i="1"/>
  <c r="BQ495" i="1"/>
  <c r="BQ486" i="1"/>
  <c r="BQ479" i="1"/>
  <c r="BQ476" i="1"/>
  <c r="BQ464" i="1"/>
  <c r="BQ452" i="1"/>
  <c r="BQ429" i="1"/>
  <c r="BQ424" i="1"/>
  <c r="BQ421" i="1"/>
  <c r="BQ402" i="1"/>
  <c r="BQ394" i="1"/>
  <c r="BQ386" i="1"/>
  <c r="BQ382" i="1"/>
  <c r="BQ378" i="1"/>
  <c r="BQ368" i="1"/>
  <c r="BQ360" i="1"/>
  <c r="BQ358" i="1"/>
  <c r="BQ338" i="1"/>
  <c r="BQ328" i="1"/>
  <c r="BQ774" i="1"/>
  <c r="BQ771" i="1"/>
  <c r="BQ765" i="1"/>
  <c r="BQ982" i="1"/>
  <c r="BQ980" i="1"/>
  <c r="BQ974" i="1"/>
  <c r="BQ965" i="1"/>
  <c r="BQ956" i="1"/>
  <c r="BQ946" i="1"/>
  <c r="BQ906" i="1"/>
  <c r="BQ902" i="1"/>
  <c r="BQ899" i="1"/>
  <c r="BQ896" i="1"/>
  <c r="BQ887" i="1"/>
  <c r="BQ865" i="1"/>
  <c r="BQ819" i="1"/>
  <c r="BQ794" i="1"/>
  <c r="BQ791" i="1"/>
  <c r="BQ789" i="1"/>
  <c r="BQ786" i="1"/>
  <c r="BQ754" i="1"/>
  <c r="BQ750" i="1"/>
  <c r="BQ744" i="1"/>
  <c r="BQ735" i="1"/>
  <c r="BQ716" i="1"/>
  <c r="BQ713" i="1"/>
  <c r="BQ708" i="1"/>
  <c r="BQ702" i="1"/>
  <c r="BQ692" i="1"/>
  <c r="BQ684" i="1"/>
  <c r="BQ681" i="1"/>
  <c r="BQ678" i="1"/>
  <c r="BQ666" i="1"/>
  <c r="BQ642" i="1"/>
  <c r="BQ616" i="1"/>
  <c r="BQ611" i="1"/>
  <c r="BQ587" i="1"/>
  <c r="BQ580" i="1"/>
  <c r="BQ579" i="1"/>
  <c r="BQ575" i="1"/>
  <c r="BQ572" i="1"/>
  <c r="BQ569" i="1"/>
  <c r="BQ549" i="1"/>
  <c r="BQ547" i="1"/>
  <c r="BQ541" i="1"/>
  <c r="BQ540" i="1"/>
  <c r="BQ536" i="1"/>
  <c r="BQ533" i="1"/>
  <c r="BQ530" i="1"/>
  <c r="BQ518" i="1"/>
  <c r="BQ515" i="1"/>
  <c r="BQ494" i="1"/>
  <c r="BQ468" i="1"/>
  <c r="BQ463" i="1"/>
  <c r="BQ441" i="1"/>
  <c r="BQ438" i="1"/>
  <c r="BQ436" i="1"/>
  <c r="BQ433" i="1"/>
  <c r="BQ428" i="1"/>
  <c r="BQ425" i="1"/>
  <c r="BQ423" i="1"/>
  <c r="BQ420" i="1"/>
  <c r="BQ414" i="1"/>
  <c r="BQ409" i="1"/>
  <c r="BQ406" i="1"/>
  <c r="BQ401" i="1"/>
  <c r="BQ398" i="1"/>
  <c r="BQ396" i="1"/>
  <c r="BQ393" i="1"/>
  <c r="BQ364" i="1"/>
  <c r="BQ361" i="1"/>
  <c r="BQ359" i="1"/>
  <c r="BQ350" i="1"/>
  <c r="BQ341" i="1"/>
  <c r="BQ336" i="1"/>
  <c r="BQ332" i="1"/>
  <c r="BQ329" i="1"/>
  <c r="BQ291" i="1"/>
  <c r="BQ282" i="1"/>
  <c r="AN103" i="1"/>
  <c r="AN100" i="1"/>
  <c r="AN104" i="1"/>
  <c r="AN106" i="1"/>
  <c r="AN105" i="1"/>
  <c r="BE108" i="1" a="1"/>
  <c r="BE108" i="1" s="1"/>
  <c r="AN108" i="1"/>
  <c r="BE112" i="1" a="1"/>
  <c r="BE112" i="1" s="1"/>
  <c r="BE111" i="1" a="1"/>
  <c r="BE111" i="1" s="1"/>
  <c r="AN111" i="1"/>
  <c r="AN113" i="1"/>
  <c r="AN107" i="1"/>
  <c r="AN110" i="1"/>
  <c r="AN112" i="1"/>
  <c r="AN109" i="1"/>
  <c r="BE113" i="1" a="1"/>
  <c r="BE113" i="1" s="1"/>
  <c r="BQ768" i="1"/>
  <c r="BQ760" i="1"/>
  <c r="BQ757" i="1"/>
  <c r="BQ752" i="1"/>
  <c r="BQ749" i="1"/>
  <c r="BQ747" i="1"/>
  <c r="BQ739" i="1"/>
  <c r="BQ736" i="1"/>
  <c r="BQ732" i="1"/>
  <c r="BQ725" i="1"/>
  <c r="BQ722" i="1"/>
  <c r="BQ998" i="1"/>
  <c r="BQ992" i="1"/>
  <c r="BQ991" i="1"/>
  <c r="BQ987" i="1"/>
  <c r="BQ984" i="1"/>
  <c r="BQ971" i="1"/>
  <c r="BQ962" i="1"/>
  <c r="BQ953" i="1"/>
  <c r="BQ947" i="1"/>
  <c r="BQ944" i="1"/>
  <c r="BQ937" i="1"/>
  <c r="BQ924" i="1"/>
  <c r="BQ920" i="1"/>
  <c r="BQ917" i="1"/>
  <c r="BQ910" i="1"/>
  <c r="BQ897" i="1"/>
  <c r="BQ893" i="1"/>
  <c r="BQ890" i="1"/>
  <c r="BQ883" i="1"/>
  <c r="BQ870" i="1"/>
  <c r="BQ866" i="1"/>
  <c r="BQ863" i="1"/>
  <c r="BQ856" i="1"/>
  <c r="BQ843" i="1"/>
  <c r="BQ840" i="1"/>
  <c r="BQ834" i="1"/>
  <c r="BQ831" i="1"/>
  <c r="BQ825" i="1"/>
  <c r="BQ822" i="1"/>
  <c r="BQ802" i="1"/>
  <c r="BQ798" i="1"/>
  <c r="BQ989" i="1"/>
  <c r="BQ983" i="1"/>
  <c r="BQ951" i="1"/>
  <c r="BQ942" i="1"/>
  <c r="BQ938" i="1"/>
  <c r="BQ935" i="1"/>
  <c r="BQ928" i="1"/>
  <c r="BQ915" i="1"/>
  <c r="BQ911" i="1"/>
  <c r="BQ908" i="1"/>
  <c r="BQ901" i="1"/>
  <c r="BQ888" i="1"/>
  <c r="BQ884" i="1"/>
  <c r="BQ881" i="1"/>
  <c r="BQ874" i="1"/>
  <c r="BQ861" i="1"/>
  <c r="BQ857" i="1"/>
  <c r="BQ854" i="1"/>
  <c r="BQ847" i="1"/>
  <c r="BQ838" i="1"/>
  <c r="BQ829" i="1"/>
  <c r="BQ820" i="1"/>
  <c r="BQ816" i="1"/>
  <c r="BQ813" i="1"/>
  <c r="BQ792" i="1"/>
  <c r="BQ785" i="1"/>
  <c r="BQ782" i="1"/>
  <c r="BQ780" i="1"/>
  <c r="BQ769" i="1"/>
  <c r="BQ766" i="1"/>
  <c r="BQ762" i="1"/>
  <c r="BQ748" i="1"/>
  <c r="BQ745" i="1"/>
  <c r="BQ741" i="1"/>
  <c r="BQ734" i="1"/>
  <c r="BQ731" i="1"/>
  <c r="BQ721" i="1"/>
  <c r="BQ718" i="1"/>
  <c r="BQ714" i="1"/>
  <c r="BQ677" i="1"/>
  <c r="BQ671" i="1"/>
  <c r="BQ650" i="1"/>
  <c r="BQ644" i="1"/>
  <c r="BQ623" i="1"/>
  <c r="BQ592" i="1"/>
  <c r="BQ568" i="1"/>
  <c r="BQ556" i="1"/>
  <c r="BQ550" i="1"/>
  <c r="BQ529" i="1"/>
  <c r="BQ523" i="1"/>
  <c r="BQ502" i="1"/>
  <c r="BQ496" i="1"/>
  <c r="BQ475" i="1"/>
  <c r="BQ469" i="1"/>
  <c r="BQ374" i="1"/>
  <c r="BQ371" i="1"/>
  <c r="BQ356" i="1"/>
  <c r="BQ347" i="1"/>
  <c r="BQ720" i="1"/>
  <c r="BQ710" i="1"/>
  <c r="BQ704" i="1"/>
  <c r="BQ698" i="1"/>
  <c r="BQ697" i="1"/>
  <c r="BQ693" i="1"/>
  <c r="BQ686" i="1"/>
  <c r="BQ680" i="1"/>
  <c r="BQ679" i="1"/>
  <c r="BQ675" i="1"/>
  <c r="BQ672" i="1"/>
  <c r="BQ659" i="1"/>
  <c r="BQ653" i="1"/>
  <c r="BQ652" i="1"/>
  <c r="BQ648" i="1"/>
  <c r="BQ632" i="1"/>
  <c r="BQ625" i="1"/>
  <c r="BQ621" i="1"/>
  <c r="BQ617" i="1"/>
  <c r="BQ605" i="1"/>
  <c r="BQ598" i="1"/>
  <c r="BQ586" i="1"/>
  <c r="BQ585" i="1"/>
  <c r="BQ577" i="1"/>
  <c r="BQ571" i="1"/>
  <c r="BQ570" i="1"/>
  <c r="BQ566" i="1"/>
  <c r="BQ563" i="1"/>
  <c r="BQ559" i="1"/>
  <c r="BQ558" i="1"/>
  <c r="BQ554" i="1"/>
  <c r="BQ551" i="1"/>
  <c r="BQ538" i="1"/>
  <c r="BQ532" i="1"/>
  <c r="BQ531" i="1"/>
  <c r="BQ527" i="1"/>
  <c r="BQ524" i="1"/>
  <c r="BQ511" i="1"/>
  <c r="BQ505" i="1"/>
  <c r="BQ504" i="1"/>
  <c r="BQ500" i="1"/>
  <c r="BQ497" i="1"/>
  <c r="BQ485" i="1"/>
  <c r="BQ478" i="1"/>
  <c r="BQ477" i="1"/>
  <c r="BQ473" i="1"/>
  <c r="BQ470" i="1"/>
  <c r="BQ456" i="1"/>
  <c r="BQ453" i="1"/>
  <c r="BQ450" i="1"/>
  <c r="BQ440" i="1"/>
  <c r="BQ431" i="1"/>
  <c r="BQ426" i="1"/>
  <c r="BQ416" i="1"/>
  <c r="BQ413" i="1"/>
  <c r="BQ411" i="1"/>
  <c r="BQ404" i="1"/>
  <c r="BQ399" i="1"/>
  <c r="BQ388" i="1"/>
  <c r="BQ372" i="1"/>
  <c r="BQ369" i="1"/>
  <c r="BQ366" i="1"/>
  <c r="BQ362" i="1"/>
  <c r="BQ357" i="1"/>
  <c r="BQ354" i="1"/>
  <c r="BQ348" i="1"/>
  <c r="BQ345" i="1"/>
  <c r="BQ273" i="1"/>
  <c r="BQ256" i="1"/>
  <c r="BQ253" i="1"/>
  <c r="BQ250" i="1"/>
  <c r="BQ247" i="1"/>
  <c r="BE125" i="1" a="1"/>
  <c r="BE125" i="1" s="1"/>
  <c r="BE122" i="1" a="1"/>
  <c r="BE122" i="1" s="1"/>
  <c r="BE119" i="1" a="1"/>
  <c r="BE119" i="1" s="1"/>
  <c r="AN756" i="1"/>
  <c r="AN696" i="1"/>
  <c r="AN133" i="1"/>
  <c r="AN130" i="1"/>
  <c r="AN127" i="1"/>
  <c r="AN124" i="1"/>
  <c r="AN121" i="1"/>
  <c r="AN118" i="1"/>
  <c r="AN115" i="1"/>
  <c r="AN114" i="1"/>
  <c r="AN128" i="1"/>
  <c r="AN125" i="1"/>
  <c r="AN122" i="1"/>
  <c r="AN119" i="1"/>
  <c r="AN116" i="1"/>
  <c r="AN129" i="1"/>
  <c r="AN126" i="1"/>
  <c r="AN123" i="1"/>
  <c r="AN120" i="1"/>
  <c r="AN117" i="1"/>
  <c r="AN136" i="1"/>
  <c r="AN131" i="1"/>
  <c r="AN774" i="1"/>
  <c r="AN798" i="1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BQ997" i="1"/>
  <c r="BQ995" i="1"/>
  <c r="BQ994" i="1"/>
  <c r="BQ986" i="1"/>
  <c r="BQ985" i="1"/>
  <c r="BQ977" i="1"/>
  <c r="BQ976" i="1"/>
  <c r="BQ972" i="1"/>
  <c r="BQ968" i="1"/>
  <c r="BQ967" i="1"/>
  <c r="BQ963" i="1"/>
  <c r="BQ959" i="1"/>
  <c r="BQ958" i="1"/>
  <c r="BQ954" i="1"/>
  <c r="BQ950" i="1"/>
  <c r="BQ949" i="1"/>
  <c r="BQ945" i="1"/>
  <c r="BQ940" i="1"/>
  <c r="BQ936" i="1"/>
  <c r="BQ931" i="1"/>
  <c r="BQ927" i="1"/>
  <c r="BQ922" i="1"/>
  <c r="BQ918" i="1"/>
  <c r="BQ913" i="1"/>
  <c r="BQ909" i="1"/>
  <c r="BQ904" i="1"/>
  <c r="BQ900" i="1"/>
  <c r="BQ895" i="1"/>
  <c r="BQ891" i="1"/>
  <c r="BQ886" i="1"/>
  <c r="BQ882" i="1"/>
  <c r="BQ877" i="1"/>
  <c r="BQ873" i="1"/>
  <c r="BQ868" i="1"/>
  <c r="BQ864" i="1"/>
  <c r="BQ859" i="1"/>
  <c r="BQ855" i="1"/>
  <c r="BQ850" i="1"/>
  <c r="BQ846" i="1"/>
  <c r="BQ841" i="1"/>
  <c r="BQ837" i="1"/>
  <c r="BQ832" i="1"/>
  <c r="BQ828" i="1"/>
  <c r="BQ823" i="1"/>
  <c r="BQ814" i="1"/>
  <c r="BQ805" i="1"/>
  <c r="BQ800" i="1"/>
  <c r="BQ797" i="1"/>
  <c r="BQ793" i="1"/>
  <c r="BQ788" i="1"/>
  <c r="BQ784" i="1"/>
  <c r="BQ779" i="1"/>
  <c r="BQ775" i="1"/>
  <c r="BQ772" i="1"/>
  <c r="BQ767" i="1"/>
  <c r="BQ763" i="1"/>
  <c r="BQ758" i="1"/>
  <c r="BQ755" i="1"/>
  <c r="BQ751" i="1"/>
  <c r="BQ746" i="1"/>
  <c r="BQ742" i="1"/>
  <c r="BQ737" i="1"/>
  <c r="BQ733" i="1"/>
  <c r="BQ728" i="1"/>
  <c r="BQ724" i="1"/>
  <c r="BQ719" i="1"/>
  <c r="BQ715" i="1"/>
  <c r="BQ711" i="1"/>
  <c r="BQ707" i="1"/>
  <c r="BQ699" i="1"/>
  <c r="BQ687" i="1"/>
  <c r="BQ663" i="1"/>
  <c r="BQ636" i="1"/>
  <c r="BQ988" i="1"/>
  <c r="BQ979" i="1"/>
  <c r="BQ970" i="1"/>
  <c r="BQ961" i="1"/>
  <c r="BQ952" i="1"/>
  <c r="BQ948" i="1"/>
  <c r="BQ939" i="1"/>
  <c r="BQ930" i="1"/>
  <c r="BQ925" i="1"/>
  <c r="BQ921" i="1"/>
  <c r="BQ916" i="1"/>
  <c r="BQ912" i="1"/>
  <c r="BQ907" i="1"/>
  <c r="BQ903" i="1"/>
  <c r="BQ898" i="1"/>
  <c r="BQ894" i="1"/>
  <c r="BQ889" i="1"/>
  <c r="BQ885" i="1"/>
  <c r="BQ880" i="1"/>
  <c r="BQ876" i="1"/>
  <c r="BQ871" i="1"/>
  <c r="BQ867" i="1"/>
  <c r="BQ862" i="1"/>
  <c r="BQ858" i="1"/>
  <c r="BQ853" i="1"/>
  <c r="BQ849" i="1"/>
  <c r="BQ844" i="1"/>
  <c r="BQ839" i="1"/>
  <c r="BQ835" i="1"/>
  <c r="BQ830" i="1"/>
  <c r="BQ826" i="1"/>
  <c r="BQ821" i="1"/>
  <c r="BQ817" i="1"/>
  <c r="BQ812" i="1"/>
  <c r="BQ808" i="1"/>
  <c r="BQ803" i="1"/>
  <c r="BQ799" i="1"/>
  <c r="BQ796" i="1"/>
  <c r="BQ645" i="1"/>
  <c r="BQ614" i="1"/>
  <c r="BQ712" i="1"/>
  <c r="BQ709" i="1"/>
  <c r="BQ705" i="1"/>
  <c r="BQ700" i="1"/>
  <c r="BQ695" i="1"/>
  <c r="BQ694" i="1"/>
  <c r="BQ689" i="1"/>
  <c r="BQ688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9" i="1"/>
  <c r="BQ615" i="1"/>
  <c r="BQ607" i="1"/>
  <c r="BQ600" i="1"/>
  <c r="BQ596" i="1"/>
  <c r="BQ583" i="1"/>
  <c r="BQ582" i="1"/>
  <c r="BQ574" i="1"/>
  <c r="BQ573" i="1"/>
  <c r="BQ565" i="1"/>
  <c r="BQ564" i="1"/>
  <c r="BQ553" i="1"/>
  <c r="BQ552" i="1"/>
  <c r="BQ544" i="1"/>
  <c r="BQ543" i="1"/>
  <c r="BQ535" i="1"/>
  <c r="BQ534" i="1"/>
  <c r="BQ526" i="1"/>
  <c r="BQ525" i="1"/>
  <c r="BQ517" i="1"/>
  <c r="BQ516" i="1"/>
  <c r="BQ508" i="1"/>
  <c r="BQ507" i="1"/>
  <c r="BQ499" i="1"/>
  <c r="BQ498" i="1"/>
  <c r="BQ490" i="1"/>
  <c r="BQ489" i="1"/>
  <c r="BQ481" i="1"/>
  <c r="BQ480" i="1"/>
  <c r="BQ472" i="1"/>
  <c r="BQ471" i="1"/>
  <c r="BQ459" i="1"/>
  <c r="BQ454" i="1"/>
  <c r="BQ337" i="1"/>
  <c r="BQ333" i="1"/>
  <c r="BQ487" i="1"/>
  <c r="BQ451" i="1"/>
  <c r="BQ446" i="1"/>
  <c r="BQ442" i="1"/>
  <c r="BQ434" i="1"/>
  <c r="BQ430" i="1"/>
  <c r="BQ427" i="1"/>
  <c r="BQ422" i="1"/>
  <c r="BQ419" i="1"/>
  <c r="BQ415" i="1"/>
  <c r="BQ407" i="1"/>
  <c r="BQ403" i="1"/>
  <c r="BQ400" i="1"/>
  <c r="BQ391" i="1"/>
  <c r="BQ384" i="1"/>
  <c r="BQ383" i="1"/>
  <c r="BQ380" i="1"/>
  <c r="BQ367" i="1"/>
  <c r="BQ363" i="1"/>
  <c r="BQ355" i="1"/>
  <c r="BQ351" i="1"/>
  <c r="BQ346" i="1"/>
  <c r="BQ342" i="1"/>
  <c r="BQ339" i="1"/>
  <c r="BQ330" i="1"/>
  <c r="BQ691" i="1"/>
  <c r="BQ685" i="1"/>
  <c r="BQ676" i="1"/>
  <c r="BQ667" i="1"/>
  <c r="BQ658" i="1"/>
  <c r="BQ649" i="1"/>
  <c r="BQ640" i="1"/>
  <c r="BQ631" i="1"/>
  <c r="BQ627" i="1"/>
  <c r="BQ622" i="1"/>
  <c r="BQ618" i="1"/>
  <c r="BQ613" i="1"/>
  <c r="BQ609" i="1"/>
  <c r="BQ606" i="1"/>
  <c r="BQ602" i="1"/>
  <c r="BQ594" i="1"/>
  <c r="BQ588" i="1"/>
  <c r="BQ576" i="1"/>
  <c r="BQ567" i="1"/>
  <c r="BQ561" i="1"/>
  <c r="BQ555" i="1"/>
  <c r="BQ546" i="1"/>
  <c r="BQ537" i="1"/>
  <c r="BQ528" i="1"/>
  <c r="BQ519" i="1"/>
  <c r="BQ510" i="1"/>
  <c r="BQ501" i="1"/>
  <c r="BQ492" i="1"/>
  <c r="BQ483" i="1"/>
  <c r="BQ474" i="1"/>
  <c r="BQ466" i="1"/>
  <c r="BQ465" i="1"/>
  <c r="BQ462" i="1"/>
  <c r="BQ461" i="1"/>
  <c r="BQ457" i="1"/>
  <c r="BQ448" i="1"/>
  <c r="BQ439" i="1"/>
  <c r="BQ397" i="1"/>
  <c r="BQ389" i="1"/>
  <c r="BQ353" i="1"/>
  <c r="BQ344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89" i="1"/>
  <c r="BQ288" i="1"/>
  <c r="BQ286" i="1"/>
  <c r="BQ285" i="1"/>
  <c r="BQ284" i="1"/>
  <c r="BQ283" i="1"/>
  <c r="BQ280" i="1"/>
  <c r="BQ279" i="1"/>
  <c r="BQ277" i="1"/>
  <c r="BQ276" i="1"/>
  <c r="BQ275" i="1"/>
  <c r="BQ274" i="1"/>
  <c r="BQ271" i="1"/>
  <c r="BQ270" i="1"/>
  <c r="BQ269" i="1"/>
  <c r="BQ268" i="1"/>
  <c r="BQ267" i="1"/>
  <c r="BQ266" i="1"/>
  <c r="BQ265" i="1"/>
  <c r="BQ264" i="1"/>
  <c r="BQ263" i="1"/>
  <c r="BQ262" i="1"/>
  <c r="BQ260" i="1"/>
  <c r="BQ259" i="1"/>
  <c r="BQ258" i="1"/>
  <c r="BQ257" i="1"/>
  <c r="BQ255" i="1"/>
  <c r="BQ254" i="1"/>
  <c r="BQ252" i="1"/>
  <c r="BQ251" i="1"/>
  <c r="BQ249" i="1"/>
  <c r="BQ248" i="1"/>
  <c r="BQ245" i="1"/>
  <c r="BQ244" i="1"/>
  <c r="BQ243" i="1"/>
  <c r="BQ242" i="1"/>
  <c r="BQ241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8" i="1"/>
  <c r="AN738" i="1"/>
  <c r="BE146" i="1" a="1"/>
  <c r="BE146" i="1" s="1"/>
  <c r="AN783" i="1"/>
  <c r="AN747" i="1"/>
  <c r="AN684" i="1"/>
  <c r="AN138" i="1"/>
  <c r="AN135" i="1"/>
  <c r="AN141" i="1"/>
  <c r="AN148" i="1"/>
  <c r="BE145" i="1" a="1"/>
  <c r="BE145" i="1" s="1"/>
  <c r="AN145" i="1"/>
  <c r="AN140" i="1"/>
  <c r="AN137" i="1"/>
  <c r="AN134" i="1"/>
  <c r="AN838" i="1"/>
  <c r="AN157" i="1"/>
  <c r="BE168" i="1" a="1"/>
  <c r="BE168" i="1" s="1"/>
  <c r="AN160" i="1"/>
  <c r="BE151" i="1" a="1"/>
  <c r="BE151" i="1" s="1"/>
  <c r="AN151" i="1"/>
  <c r="BE154" i="1" a="1"/>
  <c r="BE154" i="1" s="1"/>
  <c r="AN154" i="1"/>
  <c r="AN183" i="1"/>
  <c r="AN863" i="1"/>
  <c r="AN792" i="1"/>
  <c r="AN857" i="1"/>
  <c r="AN816" i="1"/>
  <c r="AN966" i="1"/>
  <c r="BE164" i="1" a="1"/>
  <c r="BE164" i="1" s="1"/>
  <c r="AN813" i="1"/>
  <c r="AN872" i="1"/>
  <c r="AN204" i="1"/>
  <c r="M201" i="10"/>
  <c r="BE204" i="1" a="1"/>
  <c r="BE204" i="1" s="1"/>
  <c r="AN201" i="1"/>
  <c r="AN192" i="1"/>
  <c r="AN189" i="1"/>
  <c r="AN180" i="1"/>
  <c r="BE195" i="1" a="1"/>
  <c r="BE195" i="1" s="1"/>
  <c r="AN195" i="1"/>
  <c r="BE186" i="1" a="1"/>
  <c r="BE186" i="1" s="1"/>
  <c r="AN186" i="1"/>
  <c r="BE177" i="1" a="1"/>
  <c r="BE177" i="1" s="1"/>
  <c r="AN177" i="1"/>
  <c r="AN176" i="1"/>
  <c r="AN173" i="1"/>
  <c r="AN170" i="1"/>
  <c r="AN222" i="1"/>
  <c r="AN957" i="1"/>
  <c r="AN846" i="1"/>
  <c r="AN765" i="1"/>
  <c r="AN959" i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N998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N989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N980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N976" i="1"/>
  <c r="F972" i="12"/>
  <c r="G976" i="10"/>
  <c r="D975" i="10"/>
  <c r="C975" i="10"/>
  <c r="AN975" i="1"/>
  <c r="AM975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N972" i="1"/>
  <c r="F968" i="12"/>
  <c r="G972" i="10"/>
  <c r="D971" i="10"/>
  <c r="C971" i="10"/>
  <c r="AN971" i="1"/>
  <c r="F967" i="12"/>
  <c r="G971" i="10"/>
  <c r="D970" i="10"/>
  <c r="C970" i="10"/>
  <c r="F966" i="12"/>
  <c r="G970" i="10"/>
  <c r="D969" i="10"/>
  <c r="C969" i="10"/>
  <c r="AN969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N963" i="1"/>
  <c r="F959" i="12"/>
  <c r="G963" i="10"/>
  <c r="D962" i="10"/>
  <c r="C962" i="10"/>
  <c r="F958" i="12"/>
  <c r="G962" i="10"/>
  <c r="D961" i="10"/>
  <c r="C961" i="10"/>
  <c r="AM961" i="1"/>
  <c r="F957" i="12"/>
  <c r="G961" i="10"/>
  <c r="D960" i="10"/>
  <c r="C960" i="10"/>
  <c r="AN960" i="1"/>
  <c r="F956" i="12"/>
  <c r="G960" i="10"/>
  <c r="D959" i="10"/>
  <c r="C959" i="10"/>
  <c r="F955" i="12"/>
  <c r="G959" i="10"/>
  <c r="D958" i="10"/>
  <c r="C958" i="10"/>
  <c r="AM958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N954" i="1"/>
  <c r="F950" i="12"/>
  <c r="G954" i="10"/>
  <c r="D953" i="10"/>
  <c r="C953" i="10"/>
  <c r="F949" i="12"/>
  <c r="G953" i="10"/>
  <c r="D952" i="10"/>
  <c r="C952" i="10"/>
  <c r="AM952" i="1"/>
  <c r="F948" i="12"/>
  <c r="G952" i="10"/>
  <c r="D951" i="10"/>
  <c r="C951" i="10"/>
  <c r="AN951" i="1"/>
  <c r="F947" i="12"/>
  <c r="G951" i="10"/>
  <c r="D950" i="10"/>
  <c r="C950" i="10"/>
  <c r="AN950" i="1"/>
  <c r="F946" i="12"/>
  <c r="G950" i="10"/>
  <c r="D949" i="10"/>
  <c r="C949" i="10"/>
  <c r="AN949" i="1"/>
  <c r="F945" i="12"/>
  <c r="G949" i="10"/>
  <c r="D948" i="10"/>
  <c r="C948" i="10"/>
  <c r="AN948" i="1"/>
  <c r="F944" i="12"/>
  <c r="G948" i="10"/>
  <c r="D947" i="10"/>
  <c r="C947" i="10"/>
  <c r="AN947" i="1"/>
  <c r="F943" i="12"/>
  <c r="G947" i="10"/>
  <c r="D946" i="10"/>
  <c r="C946" i="10"/>
  <c r="AN946" i="1"/>
  <c r="F942" i="12"/>
  <c r="G946" i="10"/>
  <c r="D945" i="10"/>
  <c r="C945" i="10"/>
  <c r="AN945" i="1"/>
  <c r="F941" i="12"/>
  <c r="G945" i="10"/>
  <c r="D944" i="10"/>
  <c r="C944" i="10"/>
  <c r="AN944" i="1"/>
  <c r="F940" i="12"/>
  <c r="G944" i="10"/>
  <c r="D943" i="10"/>
  <c r="C943" i="10"/>
  <c r="AN943" i="1"/>
  <c r="AM943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N940" i="1"/>
  <c r="F936" i="12"/>
  <c r="G940" i="10"/>
  <c r="D939" i="10"/>
  <c r="C939" i="10"/>
  <c r="AN939" i="1"/>
  <c r="F935" i="12"/>
  <c r="G939" i="10"/>
  <c r="D938" i="10"/>
  <c r="C938" i="10"/>
  <c r="AM938" i="1"/>
  <c r="F934" i="12"/>
  <c r="G938" i="10"/>
  <c r="D937" i="10"/>
  <c r="C937" i="10"/>
  <c r="AN937" i="1"/>
  <c r="F933" i="12"/>
  <c r="G937" i="10"/>
  <c r="D936" i="10"/>
  <c r="C936" i="10"/>
  <c r="AN936" i="1"/>
  <c r="F932" i="12"/>
  <c r="G936" i="10"/>
  <c r="D935" i="10"/>
  <c r="C935" i="10"/>
  <c r="AM935" i="1"/>
  <c r="F931" i="12"/>
  <c r="G935" i="10"/>
  <c r="D934" i="10"/>
  <c r="C934" i="10"/>
  <c r="AM934" i="1"/>
  <c r="F930" i="12"/>
  <c r="G934" i="10"/>
  <c r="D933" i="10"/>
  <c r="C933" i="10"/>
  <c r="AN933" i="1"/>
  <c r="F929" i="12"/>
  <c r="G933" i="10"/>
  <c r="D932" i="10"/>
  <c r="C932" i="10"/>
  <c r="AM932" i="1"/>
  <c r="F928" i="12"/>
  <c r="G932" i="10"/>
  <c r="D931" i="10"/>
  <c r="C931" i="10"/>
  <c r="F927" i="12"/>
  <c r="G931" i="10"/>
  <c r="D930" i="10"/>
  <c r="C930" i="10"/>
  <c r="AM930" i="1"/>
  <c r="F926" i="12"/>
  <c r="G930" i="10"/>
  <c r="D929" i="10"/>
  <c r="C929" i="10"/>
  <c r="AN929" i="1"/>
  <c r="F925" i="12"/>
  <c r="G929" i="10"/>
  <c r="D928" i="10"/>
  <c r="C928" i="10"/>
  <c r="AN928" i="1"/>
  <c r="F924" i="12"/>
  <c r="G928" i="10"/>
  <c r="D927" i="10"/>
  <c r="C927" i="10"/>
  <c r="AN927" i="1"/>
  <c r="F923" i="12"/>
  <c r="G927" i="10"/>
  <c r="D926" i="10"/>
  <c r="C926" i="10"/>
  <c r="AM926" i="1"/>
  <c r="F922" i="12"/>
  <c r="G926" i="10"/>
  <c r="D925" i="10"/>
  <c r="C925" i="10"/>
  <c r="AM925" i="1"/>
  <c r="F921" i="12"/>
  <c r="G925" i="10"/>
  <c r="D924" i="10"/>
  <c r="C924" i="10"/>
  <c r="AN924" i="1"/>
  <c r="F920" i="12"/>
  <c r="G924" i="10"/>
  <c r="D923" i="10"/>
  <c r="C923" i="10"/>
  <c r="F919" i="12"/>
  <c r="G923" i="10"/>
  <c r="D922" i="10"/>
  <c r="C922" i="10"/>
  <c r="AN922" i="1"/>
  <c r="F918" i="12"/>
  <c r="G922" i="10"/>
  <c r="D921" i="10"/>
  <c r="C921" i="10"/>
  <c r="AN921" i="1"/>
  <c r="AM921" i="1"/>
  <c r="F917" i="12"/>
  <c r="G921" i="10"/>
  <c r="D920" i="10"/>
  <c r="C920" i="10"/>
  <c r="AM920" i="1"/>
  <c r="F916" i="12"/>
  <c r="G920" i="10"/>
  <c r="D919" i="10"/>
  <c r="C919" i="10"/>
  <c r="F915" i="12"/>
  <c r="G919" i="10"/>
  <c r="D918" i="10"/>
  <c r="C918" i="10"/>
  <c r="AN918" i="1"/>
  <c r="F914" i="12"/>
  <c r="G918" i="10"/>
  <c r="D917" i="10"/>
  <c r="C917" i="10"/>
  <c r="AN917" i="1"/>
  <c r="F913" i="12"/>
  <c r="G917" i="10"/>
  <c r="D916" i="10"/>
  <c r="C916" i="10"/>
  <c r="AN916" i="1"/>
  <c r="AM916" i="1"/>
  <c r="F912" i="12"/>
  <c r="G916" i="10"/>
  <c r="D915" i="10"/>
  <c r="C915" i="10"/>
  <c r="AN915" i="1"/>
  <c r="F911" i="12"/>
  <c r="G915" i="10"/>
  <c r="D914" i="10"/>
  <c r="C914" i="10"/>
  <c r="F910" i="12"/>
  <c r="G914" i="10"/>
  <c r="D913" i="10"/>
  <c r="C913" i="10"/>
  <c r="AM913" i="1"/>
  <c r="F909" i="12"/>
  <c r="G913" i="10"/>
  <c r="D912" i="10"/>
  <c r="C912" i="10"/>
  <c r="AN912" i="1"/>
  <c r="F908" i="12"/>
  <c r="G912" i="10"/>
  <c r="D911" i="10"/>
  <c r="C911" i="10"/>
  <c r="F907" i="12"/>
  <c r="G911" i="10"/>
  <c r="D910" i="10"/>
  <c r="C910" i="10"/>
  <c r="AM910" i="1"/>
  <c r="F906" i="12"/>
  <c r="G910" i="10"/>
  <c r="D909" i="10"/>
  <c r="C909" i="10"/>
  <c r="AN909" i="1"/>
  <c r="F905" i="12"/>
  <c r="G909" i="10"/>
  <c r="D908" i="10"/>
  <c r="C908" i="10"/>
  <c r="AN908" i="1"/>
  <c r="F904" i="12"/>
  <c r="G908" i="10"/>
  <c r="D907" i="10"/>
  <c r="C907" i="10"/>
  <c r="AM907" i="1"/>
  <c r="F903" i="12"/>
  <c r="G907" i="10"/>
  <c r="D906" i="10"/>
  <c r="C906" i="10"/>
  <c r="AN906" i="1"/>
  <c r="F902" i="12"/>
  <c r="G906" i="10"/>
  <c r="D905" i="10"/>
  <c r="C905" i="10"/>
  <c r="AM905" i="1"/>
  <c r="F901" i="12"/>
  <c r="G905" i="10"/>
  <c r="D904" i="10"/>
  <c r="C904" i="10"/>
  <c r="AN904" i="1"/>
  <c r="F900" i="12"/>
  <c r="G904" i="10"/>
  <c r="D903" i="10"/>
  <c r="C903" i="10"/>
  <c r="AN903" i="1"/>
  <c r="AM903" i="1"/>
  <c r="F899" i="12"/>
  <c r="G903" i="10"/>
  <c r="D902" i="10"/>
  <c r="C902" i="10"/>
  <c r="AN902" i="1"/>
  <c r="F898" i="12"/>
  <c r="G902" i="10"/>
  <c r="D901" i="10"/>
  <c r="C901" i="10"/>
  <c r="AN901" i="1"/>
  <c r="AM901" i="1"/>
  <c r="F897" i="12"/>
  <c r="G901" i="10"/>
  <c r="D900" i="10"/>
  <c r="C900" i="10"/>
  <c r="AN900" i="1"/>
  <c r="F896" i="12"/>
  <c r="G900" i="10"/>
  <c r="D899" i="10"/>
  <c r="C899" i="10"/>
  <c r="F895" i="12"/>
  <c r="G899" i="10"/>
  <c r="D898" i="10"/>
  <c r="C898" i="10"/>
  <c r="AN898" i="1"/>
  <c r="AM898" i="1"/>
  <c r="F894" i="12"/>
  <c r="G898" i="10"/>
  <c r="D897" i="10"/>
  <c r="C897" i="10"/>
  <c r="AN897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N894" i="1"/>
  <c r="AM894" i="1"/>
  <c r="F890" i="12"/>
  <c r="G894" i="10"/>
  <c r="D893" i="10"/>
  <c r="C893" i="10"/>
  <c r="AN893" i="1"/>
  <c r="AM893" i="1"/>
  <c r="F889" i="12"/>
  <c r="G893" i="10"/>
  <c r="D892" i="10"/>
  <c r="C892" i="10"/>
  <c r="AN892" i="1"/>
  <c r="AM892" i="1"/>
  <c r="F888" i="12"/>
  <c r="G892" i="10"/>
  <c r="D891" i="10"/>
  <c r="C891" i="10"/>
  <c r="AN891" i="1"/>
  <c r="AM891" i="1"/>
  <c r="F887" i="12"/>
  <c r="G891" i="10"/>
  <c r="D890" i="10"/>
  <c r="C890" i="10"/>
  <c r="F886" i="12"/>
  <c r="G890" i="10"/>
  <c r="D889" i="10"/>
  <c r="C889" i="10"/>
  <c r="AN889" i="1"/>
  <c r="F885" i="12"/>
  <c r="G889" i="10"/>
  <c r="D888" i="10"/>
  <c r="C888" i="10"/>
  <c r="AN888" i="1"/>
  <c r="F884" i="12"/>
  <c r="G888" i="10"/>
  <c r="D887" i="10"/>
  <c r="C887" i="10"/>
  <c r="AM887" i="1"/>
  <c r="F883" i="12"/>
  <c r="G887" i="10"/>
  <c r="D886" i="10"/>
  <c r="C886" i="10"/>
  <c r="AM886" i="1"/>
  <c r="F882" i="12"/>
  <c r="G886" i="10"/>
  <c r="D885" i="10"/>
  <c r="C885" i="10"/>
  <c r="AN885" i="1"/>
  <c r="F881" i="12"/>
  <c r="G885" i="10"/>
  <c r="D884" i="10"/>
  <c r="C884" i="10"/>
  <c r="AN884" i="1"/>
  <c r="AM884" i="1"/>
  <c r="F880" i="12"/>
  <c r="G884" i="10"/>
  <c r="D883" i="10"/>
  <c r="C883" i="10"/>
  <c r="AN883" i="1"/>
  <c r="F879" i="12"/>
  <c r="G883" i="10"/>
  <c r="D882" i="10"/>
  <c r="C882" i="10"/>
  <c r="AN882" i="1"/>
  <c r="F878" i="12"/>
  <c r="G882" i="10"/>
  <c r="D881" i="10"/>
  <c r="C881" i="10"/>
  <c r="AN881" i="1"/>
  <c r="AM881" i="1"/>
  <c r="F877" i="12"/>
  <c r="G881" i="10"/>
  <c r="D880" i="10"/>
  <c r="C880" i="10"/>
  <c r="AN880" i="1"/>
  <c r="AM880" i="1"/>
  <c r="F876" i="12"/>
  <c r="G880" i="10"/>
  <c r="D879" i="10"/>
  <c r="C879" i="10"/>
  <c r="AN879" i="1"/>
  <c r="F875" i="12"/>
  <c r="G879" i="10"/>
  <c r="D878" i="10"/>
  <c r="C878" i="10"/>
  <c r="F874" i="12"/>
  <c r="G878" i="10"/>
  <c r="D877" i="10"/>
  <c r="C877" i="10"/>
  <c r="AN877" i="1"/>
  <c r="AM877" i="1"/>
  <c r="F873" i="12"/>
  <c r="G877" i="10"/>
  <c r="D876" i="10"/>
  <c r="C876" i="10"/>
  <c r="AN876" i="1"/>
  <c r="F872" i="12"/>
  <c r="G876" i="10"/>
  <c r="D875" i="10"/>
  <c r="C875" i="10"/>
  <c r="AN875" i="1"/>
  <c r="F871" i="12"/>
  <c r="G875" i="10"/>
  <c r="D874" i="10"/>
  <c r="C874" i="10"/>
  <c r="AN874" i="1"/>
  <c r="F870" i="12"/>
  <c r="G874" i="10"/>
  <c r="D873" i="10"/>
  <c r="C873" i="10"/>
  <c r="AN873" i="1"/>
  <c r="AM873" i="1"/>
  <c r="F869" i="12"/>
  <c r="G873" i="10"/>
  <c r="D872" i="10"/>
  <c r="C872" i="10"/>
  <c r="F868" i="12"/>
  <c r="G872" i="10"/>
  <c r="D871" i="10"/>
  <c r="C871" i="10"/>
  <c r="AN871" i="1"/>
  <c r="AM871" i="1"/>
  <c r="F867" i="12"/>
  <c r="G871" i="10"/>
  <c r="D870" i="10"/>
  <c r="C870" i="10"/>
  <c r="AN870" i="1"/>
  <c r="F866" i="12"/>
  <c r="G870" i="10"/>
  <c r="D869" i="10"/>
  <c r="C869" i="10"/>
  <c r="AN869" i="1"/>
  <c r="F865" i="12"/>
  <c r="G869" i="10"/>
  <c r="D868" i="10"/>
  <c r="C868" i="10"/>
  <c r="AN868" i="1"/>
  <c r="AM868" i="1"/>
  <c r="F864" i="12"/>
  <c r="G868" i="10"/>
  <c r="D867" i="10"/>
  <c r="C867" i="10"/>
  <c r="AN867" i="1"/>
  <c r="F863" i="12"/>
  <c r="G867" i="10"/>
  <c r="D866" i="10"/>
  <c r="C866" i="10"/>
  <c r="AN866" i="1"/>
  <c r="AM866" i="1"/>
  <c r="F862" i="12"/>
  <c r="G866" i="10"/>
  <c r="D865" i="10"/>
  <c r="C865" i="10"/>
  <c r="F861" i="12"/>
  <c r="G865" i="10"/>
  <c r="D864" i="10"/>
  <c r="C864" i="10"/>
  <c r="AN864" i="1"/>
  <c r="F860" i="12"/>
  <c r="G864" i="10"/>
  <c r="D863" i="10"/>
  <c r="C863" i="10"/>
  <c r="AM863" i="1"/>
  <c r="F859" i="12"/>
  <c r="G863" i="10"/>
  <c r="D862" i="10"/>
  <c r="C862" i="10"/>
  <c r="AN862" i="1"/>
  <c r="AM862" i="1"/>
  <c r="F858" i="12"/>
  <c r="G862" i="10"/>
  <c r="D861" i="10"/>
  <c r="C861" i="10"/>
  <c r="AN861" i="1"/>
  <c r="F857" i="12"/>
  <c r="G861" i="10"/>
  <c r="D860" i="10"/>
  <c r="C860" i="10"/>
  <c r="AN860" i="1"/>
  <c r="F856" i="12"/>
  <c r="G860" i="10"/>
  <c r="D859" i="10"/>
  <c r="C859" i="10"/>
  <c r="AN859" i="1"/>
  <c r="AM859" i="1"/>
  <c r="F855" i="12"/>
  <c r="G859" i="10"/>
  <c r="D858" i="10"/>
  <c r="C858" i="10"/>
  <c r="AN858" i="1"/>
  <c r="F854" i="12"/>
  <c r="G858" i="10"/>
  <c r="D857" i="10"/>
  <c r="C857" i="10"/>
  <c r="AM857" i="1"/>
  <c r="F853" i="12"/>
  <c r="G857" i="10"/>
  <c r="D856" i="10"/>
  <c r="C856" i="10"/>
  <c r="AN856" i="1"/>
  <c r="AM856" i="1"/>
  <c r="F852" i="12"/>
  <c r="G856" i="10"/>
  <c r="D855" i="10"/>
  <c r="C855" i="10"/>
  <c r="AN855" i="1"/>
  <c r="F851" i="12"/>
  <c r="G855" i="10"/>
  <c r="D854" i="10"/>
  <c r="C854" i="10"/>
  <c r="AM854" i="1"/>
  <c r="F850" i="12"/>
  <c r="G854" i="10"/>
  <c r="D853" i="10"/>
  <c r="C853" i="10"/>
  <c r="AN853" i="1"/>
  <c r="AM853" i="1"/>
  <c r="F849" i="12"/>
  <c r="G853" i="10"/>
  <c r="D852" i="10"/>
  <c r="C852" i="10"/>
  <c r="AN852" i="1"/>
  <c r="F848" i="12"/>
  <c r="G852" i="10"/>
  <c r="D851" i="10"/>
  <c r="C851" i="10"/>
  <c r="AM851" i="1"/>
  <c r="F847" i="12"/>
  <c r="G851" i="10"/>
  <c r="D850" i="10"/>
  <c r="C850" i="10"/>
  <c r="AN850" i="1"/>
  <c r="F846" i="12"/>
  <c r="G850" i="10"/>
  <c r="D849" i="10"/>
  <c r="C849" i="10"/>
  <c r="AN849" i="1"/>
  <c r="F845" i="12"/>
  <c r="G849" i="10"/>
  <c r="D848" i="10"/>
  <c r="C848" i="10"/>
  <c r="AN848" i="1"/>
  <c r="F844" i="12"/>
  <c r="G848" i="10"/>
  <c r="D847" i="10"/>
  <c r="C847" i="10"/>
  <c r="AN847" i="1"/>
  <c r="F843" i="12"/>
  <c r="G847" i="10"/>
  <c r="D846" i="10"/>
  <c r="C846" i="10"/>
  <c r="F842" i="12"/>
  <c r="G846" i="10"/>
  <c r="D845" i="10"/>
  <c r="C845" i="10"/>
  <c r="AN845" i="1"/>
  <c r="F841" i="12"/>
  <c r="G845" i="10"/>
  <c r="D844" i="10"/>
  <c r="C844" i="10"/>
  <c r="AN844" i="1"/>
  <c r="AM844" i="1"/>
  <c r="F840" i="12"/>
  <c r="G844" i="10"/>
  <c r="D843" i="10"/>
  <c r="C843" i="10"/>
  <c r="AN843" i="1"/>
  <c r="AM843" i="1"/>
  <c r="F839" i="12"/>
  <c r="G843" i="10"/>
  <c r="D842" i="10"/>
  <c r="C842" i="10"/>
  <c r="AN842" i="1"/>
  <c r="F838" i="12"/>
  <c r="G842" i="10"/>
  <c r="D841" i="10"/>
  <c r="C841" i="10"/>
  <c r="AN841" i="1"/>
  <c r="AM841" i="1"/>
  <c r="F837" i="12"/>
  <c r="G841" i="10"/>
  <c r="D840" i="10"/>
  <c r="C840" i="10"/>
  <c r="AN840" i="1"/>
  <c r="AM840" i="1"/>
  <c r="F836" i="12"/>
  <c r="G840" i="10"/>
  <c r="D839" i="10"/>
  <c r="C839" i="10"/>
  <c r="AN839" i="1"/>
  <c r="AM839" i="1"/>
  <c r="F835" i="12"/>
  <c r="G839" i="10"/>
  <c r="D838" i="10"/>
  <c r="C838" i="10"/>
  <c r="AM838" i="1"/>
  <c r="F834" i="12"/>
  <c r="G838" i="10"/>
  <c r="D837" i="10"/>
  <c r="C837" i="10"/>
  <c r="AN837" i="1"/>
  <c r="AM837" i="1"/>
  <c r="F833" i="12"/>
  <c r="G837" i="10"/>
  <c r="D836" i="10"/>
  <c r="C836" i="10"/>
  <c r="AN836" i="1"/>
  <c r="F832" i="12"/>
  <c r="G836" i="10"/>
  <c r="D835" i="10"/>
  <c r="C835" i="10"/>
  <c r="AN835" i="1"/>
  <c r="F831" i="12"/>
  <c r="G835" i="10"/>
  <c r="D834" i="10"/>
  <c r="C834" i="10"/>
  <c r="AN834" i="1"/>
  <c r="AM834" i="1"/>
  <c r="F830" i="12"/>
  <c r="G834" i="10"/>
  <c r="D833" i="10"/>
  <c r="C833" i="10"/>
  <c r="AN833" i="1"/>
  <c r="AM833" i="1"/>
  <c r="F829" i="12"/>
  <c r="G833" i="10"/>
  <c r="D832" i="10"/>
  <c r="C832" i="10"/>
  <c r="AN832" i="1"/>
  <c r="AM832" i="1"/>
  <c r="F828" i="12"/>
  <c r="G832" i="10"/>
  <c r="D831" i="10"/>
  <c r="C831" i="10"/>
  <c r="AN831" i="1"/>
  <c r="AM831" i="1"/>
  <c r="F827" i="12"/>
  <c r="G831" i="10"/>
  <c r="D830" i="10"/>
  <c r="C830" i="10"/>
  <c r="AN830" i="1"/>
  <c r="F826" i="12"/>
  <c r="G830" i="10"/>
  <c r="D829" i="10"/>
  <c r="C829" i="10"/>
  <c r="AN829" i="1"/>
  <c r="AM829" i="1"/>
  <c r="F825" i="12"/>
  <c r="G829" i="10"/>
  <c r="D828" i="10"/>
  <c r="C828" i="10"/>
  <c r="AM828" i="1"/>
  <c r="F824" i="12"/>
  <c r="G828" i="10"/>
  <c r="D827" i="10"/>
  <c r="C827" i="10"/>
  <c r="AN827" i="1"/>
  <c r="F823" i="12"/>
  <c r="G827" i="10"/>
  <c r="D826" i="10"/>
  <c r="C826" i="10"/>
  <c r="AN826" i="1"/>
  <c r="AM826" i="1"/>
  <c r="F822" i="12"/>
  <c r="G826" i="10"/>
  <c r="D825" i="10"/>
  <c r="C825" i="10"/>
  <c r="AN825" i="1"/>
  <c r="AM825" i="1"/>
  <c r="F821" i="12"/>
  <c r="G825" i="10"/>
  <c r="D824" i="10"/>
  <c r="C824" i="10"/>
  <c r="AN824" i="1"/>
  <c r="AM824" i="1"/>
  <c r="F820" i="12"/>
  <c r="G824" i="10"/>
  <c r="D823" i="10"/>
  <c r="C823" i="10"/>
  <c r="AN823" i="1"/>
  <c r="AM823" i="1"/>
  <c r="F819" i="12"/>
  <c r="G823" i="10"/>
  <c r="D822" i="10"/>
  <c r="C822" i="10"/>
  <c r="AM822" i="1"/>
  <c r="F818" i="12"/>
  <c r="G822" i="10"/>
  <c r="D821" i="10"/>
  <c r="C821" i="10"/>
  <c r="AN821" i="1"/>
  <c r="F817" i="12"/>
  <c r="G821" i="10"/>
  <c r="D820" i="10"/>
  <c r="C820" i="10"/>
  <c r="AN820" i="1"/>
  <c r="AM820" i="1"/>
  <c r="F816" i="12"/>
  <c r="G820" i="10"/>
  <c r="D819" i="10"/>
  <c r="C819" i="10"/>
  <c r="AN819" i="1"/>
  <c r="AM819" i="1"/>
  <c r="F815" i="12"/>
  <c r="G819" i="10"/>
  <c r="D818" i="10"/>
  <c r="C818" i="10"/>
  <c r="AN818" i="1"/>
  <c r="F814" i="12"/>
  <c r="G818" i="10"/>
  <c r="D817" i="10"/>
  <c r="C817" i="10"/>
  <c r="AN817" i="1"/>
  <c r="AM817" i="1"/>
  <c r="F813" i="12"/>
  <c r="G817" i="10"/>
  <c r="D816" i="10"/>
  <c r="C816" i="10"/>
  <c r="AM816" i="1"/>
  <c r="F812" i="12"/>
  <c r="G816" i="10"/>
  <c r="D815" i="10"/>
  <c r="C815" i="10"/>
  <c r="AN815" i="1"/>
  <c r="F811" i="12"/>
  <c r="G815" i="10"/>
  <c r="D814" i="10"/>
  <c r="C814" i="10"/>
  <c r="AN814" i="1"/>
  <c r="AM814" i="1"/>
  <c r="F810" i="12"/>
  <c r="G814" i="10"/>
  <c r="D813" i="10"/>
  <c r="C813" i="10"/>
  <c r="AM813" i="1"/>
  <c r="F809" i="12"/>
  <c r="G813" i="10"/>
  <c r="D812" i="10"/>
  <c r="C812" i="10"/>
  <c r="AN812" i="1"/>
  <c r="F808" i="12"/>
  <c r="G812" i="10"/>
  <c r="D811" i="10"/>
  <c r="C811" i="10"/>
  <c r="AN811" i="1"/>
  <c r="AM811" i="1"/>
  <c r="F807" i="12"/>
  <c r="G811" i="10"/>
  <c r="D810" i="10"/>
  <c r="C810" i="10"/>
  <c r="AN810" i="1"/>
  <c r="AM810" i="1"/>
  <c r="F806" i="12"/>
  <c r="G810" i="10"/>
  <c r="D809" i="10"/>
  <c r="C809" i="10"/>
  <c r="AN809" i="1"/>
  <c r="F805" i="12"/>
  <c r="G809" i="10"/>
  <c r="D808" i="10"/>
  <c r="C808" i="10"/>
  <c r="AN808" i="1"/>
  <c r="AM808" i="1"/>
  <c r="F804" i="12"/>
  <c r="G808" i="10"/>
  <c r="D807" i="10"/>
  <c r="C807" i="10"/>
  <c r="AN807" i="1"/>
  <c r="F803" i="12"/>
  <c r="G807" i="10"/>
  <c r="D806" i="10"/>
  <c r="C806" i="10"/>
  <c r="AN806" i="1"/>
  <c r="AM806" i="1"/>
  <c r="F802" i="12"/>
  <c r="G806" i="10"/>
  <c r="D805" i="10"/>
  <c r="C805" i="10"/>
  <c r="AN805" i="1"/>
  <c r="F801" i="12"/>
  <c r="G805" i="10"/>
  <c r="D804" i="10"/>
  <c r="C804" i="10"/>
  <c r="AM804" i="1"/>
  <c r="F800" i="12"/>
  <c r="G804" i="10"/>
  <c r="D803" i="10"/>
  <c r="C803" i="10"/>
  <c r="AN803" i="1"/>
  <c r="AM803" i="1"/>
  <c r="F799" i="12"/>
  <c r="G803" i="10"/>
  <c r="D802" i="10"/>
  <c r="C802" i="10"/>
  <c r="AN802" i="1"/>
  <c r="AM802" i="1"/>
  <c r="F798" i="12"/>
  <c r="G802" i="10"/>
  <c r="D801" i="10"/>
  <c r="C801" i="10"/>
  <c r="AN801" i="1"/>
  <c r="AM801" i="1"/>
  <c r="F797" i="12"/>
  <c r="G801" i="10"/>
  <c r="D800" i="10"/>
  <c r="C800" i="10"/>
  <c r="AN800" i="1"/>
  <c r="AM800" i="1"/>
  <c r="F796" i="12"/>
  <c r="G800" i="10"/>
  <c r="D799" i="10"/>
  <c r="C799" i="10"/>
  <c r="AN799" i="1"/>
  <c r="F795" i="12"/>
  <c r="G799" i="10"/>
  <c r="D798" i="10"/>
  <c r="C798" i="10"/>
  <c r="F794" i="12"/>
  <c r="G798" i="10"/>
  <c r="D797" i="10"/>
  <c r="C797" i="10"/>
  <c r="AN797" i="1"/>
  <c r="AM797" i="1"/>
  <c r="F793" i="12"/>
  <c r="G797" i="10"/>
  <c r="D796" i="10"/>
  <c r="C796" i="10"/>
  <c r="AN796" i="1"/>
  <c r="AM796" i="1"/>
  <c r="F792" i="12"/>
  <c r="G796" i="10"/>
  <c r="D795" i="10"/>
  <c r="C795" i="10"/>
  <c r="AN795" i="1"/>
  <c r="AM795" i="1"/>
  <c r="F791" i="12"/>
  <c r="G795" i="10"/>
  <c r="D794" i="10"/>
  <c r="C794" i="10"/>
  <c r="AN794" i="1"/>
  <c r="AM794" i="1"/>
  <c r="F790" i="12"/>
  <c r="G794" i="10"/>
  <c r="D793" i="10"/>
  <c r="C793" i="10"/>
  <c r="AN793" i="1"/>
  <c r="AM793" i="1"/>
  <c r="F789" i="12"/>
  <c r="G793" i="10"/>
  <c r="D792" i="10"/>
  <c r="C792" i="10"/>
  <c r="AM792" i="1"/>
  <c r="F788" i="12"/>
  <c r="G792" i="10"/>
  <c r="D791" i="10"/>
  <c r="C791" i="10"/>
  <c r="AN791" i="1"/>
  <c r="AM791" i="1"/>
  <c r="F787" i="12"/>
  <c r="G791" i="10"/>
  <c r="D790" i="10"/>
  <c r="C790" i="10"/>
  <c r="AN790" i="1"/>
  <c r="AM790" i="1"/>
  <c r="F786" i="12"/>
  <c r="G790" i="10"/>
  <c r="D789" i="10"/>
  <c r="C789" i="10"/>
  <c r="AN789" i="1"/>
  <c r="F785" i="12"/>
  <c r="G789" i="10"/>
  <c r="D788" i="10"/>
  <c r="C788" i="10"/>
  <c r="AN788" i="1"/>
  <c r="AM788" i="1"/>
  <c r="F784" i="12"/>
  <c r="G788" i="10"/>
  <c r="D787" i="10"/>
  <c r="C787" i="10"/>
  <c r="AN787" i="1"/>
  <c r="AM787" i="1"/>
  <c r="F783" i="12"/>
  <c r="G787" i="10"/>
  <c r="D786" i="10"/>
  <c r="C786" i="10"/>
  <c r="AN786" i="1"/>
  <c r="AM786" i="1"/>
  <c r="F782" i="12"/>
  <c r="G786" i="10"/>
  <c r="D785" i="10"/>
  <c r="C785" i="10"/>
  <c r="AN785" i="1"/>
  <c r="F781" i="12"/>
  <c r="G785" i="10"/>
  <c r="D784" i="10"/>
  <c r="C784" i="10"/>
  <c r="AN784" i="1"/>
  <c r="AM784" i="1"/>
  <c r="F780" i="12"/>
  <c r="G784" i="10"/>
  <c r="M783" i="10"/>
  <c r="D783" i="10"/>
  <c r="C783" i="10"/>
  <c r="AM783" i="1"/>
  <c r="F779" i="12"/>
  <c r="G783" i="10"/>
  <c r="D782" i="10"/>
  <c r="C782" i="10"/>
  <c r="AN782" i="1"/>
  <c r="F778" i="12"/>
  <c r="G782" i="10"/>
  <c r="D781" i="10"/>
  <c r="C781" i="10"/>
  <c r="AN781" i="1"/>
  <c r="AM781" i="1"/>
  <c r="F777" i="12"/>
  <c r="G781" i="10"/>
  <c r="D780" i="10"/>
  <c r="C780" i="10"/>
  <c r="AN780" i="1"/>
  <c r="AM780" i="1"/>
  <c r="F776" i="12"/>
  <c r="G780" i="10"/>
  <c r="D779" i="10"/>
  <c r="C779" i="10"/>
  <c r="AN779" i="1"/>
  <c r="F775" i="12"/>
  <c r="G779" i="10"/>
  <c r="D778" i="10"/>
  <c r="C778" i="10"/>
  <c r="AN778" i="1"/>
  <c r="F774" i="12"/>
  <c r="G778" i="10"/>
  <c r="D777" i="10"/>
  <c r="C777" i="10"/>
  <c r="AN777" i="1"/>
  <c r="AM777" i="1"/>
  <c r="F773" i="12"/>
  <c r="G777" i="10"/>
  <c r="D776" i="10"/>
  <c r="C776" i="10"/>
  <c r="AN776" i="1"/>
  <c r="AM776" i="1"/>
  <c r="F772" i="12"/>
  <c r="G776" i="10"/>
  <c r="D775" i="10"/>
  <c r="C775" i="10"/>
  <c r="AN775" i="1"/>
  <c r="AM775" i="1"/>
  <c r="F771" i="12"/>
  <c r="G775" i="10"/>
  <c r="D774" i="10"/>
  <c r="C774" i="10"/>
  <c r="AM774" i="1"/>
  <c r="F770" i="12"/>
  <c r="G774" i="10"/>
  <c r="D773" i="10"/>
  <c r="C773" i="10"/>
  <c r="AN773" i="1"/>
  <c r="F769" i="12"/>
  <c r="G773" i="10"/>
  <c r="D772" i="10"/>
  <c r="C772" i="10"/>
  <c r="AN772" i="1"/>
  <c r="AM772" i="1"/>
  <c r="F768" i="12"/>
  <c r="G772" i="10"/>
  <c r="D771" i="10"/>
  <c r="C771" i="10"/>
  <c r="AN771" i="1"/>
  <c r="AM771" i="1"/>
  <c r="F767" i="12"/>
  <c r="G771" i="10"/>
  <c r="D770" i="10"/>
  <c r="C770" i="10"/>
  <c r="AN770" i="1"/>
  <c r="F766" i="12"/>
  <c r="G770" i="10"/>
  <c r="D769" i="10"/>
  <c r="C769" i="10"/>
  <c r="AN769" i="1"/>
  <c r="AM769" i="1"/>
  <c r="F765" i="12"/>
  <c r="G769" i="10"/>
  <c r="D768" i="10"/>
  <c r="C768" i="10"/>
  <c r="AN768" i="1"/>
  <c r="AM768" i="1"/>
  <c r="F764" i="12"/>
  <c r="G768" i="10"/>
  <c r="D767" i="10"/>
  <c r="C767" i="10"/>
  <c r="AN767" i="1"/>
  <c r="AM767" i="1"/>
  <c r="F763" i="12"/>
  <c r="G767" i="10"/>
  <c r="D766" i="10"/>
  <c r="C766" i="10"/>
  <c r="AN766" i="1"/>
  <c r="AM766" i="1"/>
  <c r="F762" i="12"/>
  <c r="G766" i="10"/>
  <c r="D765" i="10"/>
  <c r="C765" i="10"/>
  <c r="AM765" i="1"/>
  <c r="F761" i="12"/>
  <c r="G765" i="10"/>
  <c r="D764" i="10"/>
  <c r="C764" i="10"/>
  <c r="AN764" i="1"/>
  <c r="AM764" i="1"/>
  <c r="F760" i="12"/>
  <c r="G764" i="10"/>
  <c r="D763" i="10"/>
  <c r="C763" i="10"/>
  <c r="AN763" i="1"/>
  <c r="AM763" i="1"/>
  <c r="F759" i="12"/>
  <c r="G763" i="10"/>
  <c r="D762" i="10"/>
  <c r="C762" i="10"/>
  <c r="AN762" i="1"/>
  <c r="F758" i="12"/>
  <c r="G762" i="10"/>
  <c r="D761" i="10"/>
  <c r="C761" i="10"/>
  <c r="AN761" i="1"/>
  <c r="AM761" i="1"/>
  <c r="F757" i="12"/>
  <c r="G761" i="10"/>
  <c r="D760" i="10"/>
  <c r="C760" i="10"/>
  <c r="AN760" i="1"/>
  <c r="AM760" i="1"/>
  <c r="F756" i="12"/>
  <c r="G760" i="10"/>
  <c r="D759" i="10"/>
  <c r="C759" i="10"/>
  <c r="AN759" i="1"/>
  <c r="AM759" i="1"/>
  <c r="F755" i="12"/>
  <c r="G759" i="10"/>
  <c r="D758" i="10"/>
  <c r="C758" i="10"/>
  <c r="AN758" i="1"/>
  <c r="AM758" i="1"/>
  <c r="F754" i="12"/>
  <c r="G758" i="10"/>
  <c r="D757" i="10"/>
  <c r="C757" i="10"/>
  <c r="AN757" i="1"/>
  <c r="F753" i="12"/>
  <c r="G757" i="10"/>
  <c r="D756" i="10"/>
  <c r="C756" i="10"/>
  <c r="AM756" i="1"/>
  <c r="F752" i="12"/>
  <c r="G756" i="10"/>
  <c r="D755" i="10"/>
  <c r="C755" i="10"/>
  <c r="AN755" i="1"/>
  <c r="AM755" i="1"/>
  <c r="F751" i="12"/>
  <c r="G755" i="10"/>
  <c r="D754" i="10"/>
  <c r="C754" i="10"/>
  <c r="AN754" i="1"/>
  <c r="F750" i="12"/>
  <c r="G754" i="10"/>
  <c r="D753" i="10"/>
  <c r="C753" i="10"/>
  <c r="AN753" i="1"/>
  <c r="AM753" i="1"/>
  <c r="F749" i="12"/>
  <c r="G753" i="10"/>
  <c r="D752" i="10"/>
  <c r="C752" i="10"/>
  <c r="AN752" i="1"/>
  <c r="AM752" i="1"/>
  <c r="F748" i="12"/>
  <c r="G752" i="10"/>
  <c r="D751" i="10"/>
  <c r="C751" i="10"/>
  <c r="AN751" i="1"/>
  <c r="F747" i="12"/>
  <c r="G751" i="10"/>
  <c r="D750" i="10"/>
  <c r="C750" i="10"/>
  <c r="AM750" i="1"/>
  <c r="F746" i="12"/>
  <c r="G750" i="10"/>
  <c r="D749" i="10"/>
  <c r="C749" i="10"/>
  <c r="AN749" i="1"/>
  <c r="AM749" i="1"/>
  <c r="F745" i="12"/>
  <c r="G749" i="10"/>
  <c r="D748" i="10"/>
  <c r="C748" i="10"/>
  <c r="AN748" i="1"/>
  <c r="AM748" i="1"/>
  <c r="F744" i="12"/>
  <c r="G748" i="10"/>
  <c r="D747" i="10"/>
  <c r="C747" i="10"/>
  <c r="AM747" i="1"/>
  <c r="F743" i="12"/>
  <c r="G747" i="10"/>
  <c r="D746" i="10"/>
  <c r="C746" i="10"/>
  <c r="AN746" i="1"/>
  <c r="AM746" i="1"/>
  <c r="F742" i="12"/>
  <c r="G746" i="10"/>
  <c r="D745" i="10"/>
  <c r="C745" i="10"/>
  <c r="AN745" i="1"/>
  <c r="F741" i="12"/>
  <c r="G745" i="10"/>
  <c r="D744" i="10"/>
  <c r="C744" i="10"/>
  <c r="AN744" i="1"/>
  <c r="AM744" i="1"/>
  <c r="F740" i="12"/>
  <c r="G744" i="10"/>
  <c r="D743" i="10"/>
  <c r="C743" i="10"/>
  <c r="AN743" i="1"/>
  <c r="AM743" i="1"/>
  <c r="F739" i="12"/>
  <c r="G743" i="10"/>
  <c r="D742" i="10"/>
  <c r="C742" i="10"/>
  <c r="AN742" i="1"/>
  <c r="F738" i="12"/>
  <c r="G742" i="10"/>
  <c r="D741" i="10"/>
  <c r="C741" i="10"/>
  <c r="AN741" i="1"/>
  <c r="AM741" i="1"/>
  <c r="F737" i="12"/>
  <c r="G741" i="10"/>
  <c r="D740" i="10"/>
  <c r="C740" i="10"/>
  <c r="AN740" i="1"/>
  <c r="AM740" i="1"/>
  <c r="F736" i="12"/>
  <c r="G740" i="10"/>
  <c r="D739" i="10"/>
  <c r="C739" i="10"/>
  <c r="AN739" i="1"/>
  <c r="AM739" i="1"/>
  <c r="F735" i="12"/>
  <c r="G739" i="10"/>
  <c r="D738" i="10"/>
  <c r="C738" i="10"/>
  <c r="AM738" i="1"/>
  <c r="F734" i="12"/>
  <c r="G738" i="10"/>
  <c r="D737" i="10"/>
  <c r="C737" i="10"/>
  <c r="AN737" i="1"/>
  <c r="AM737" i="1"/>
  <c r="F733" i="12"/>
  <c r="G737" i="10"/>
  <c r="D736" i="10"/>
  <c r="C736" i="10"/>
  <c r="AN736" i="1"/>
  <c r="AM736" i="1"/>
  <c r="F732" i="12"/>
  <c r="G736" i="10"/>
  <c r="D735" i="10"/>
  <c r="C735" i="10"/>
  <c r="AM735" i="1"/>
  <c r="F731" i="12"/>
  <c r="G735" i="10"/>
  <c r="D734" i="10"/>
  <c r="C734" i="10"/>
  <c r="AN734" i="1"/>
  <c r="AM734" i="1"/>
  <c r="F730" i="12"/>
  <c r="G734" i="10"/>
  <c r="D733" i="10"/>
  <c r="C733" i="10"/>
  <c r="AN733" i="1"/>
  <c r="F729" i="12"/>
  <c r="G733" i="10"/>
  <c r="D732" i="10"/>
  <c r="C732" i="10"/>
  <c r="AN732" i="1"/>
  <c r="AM732" i="1"/>
  <c r="F728" i="12"/>
  <c r="G732" i="10"/>
  <c r="D731" i="10"/>
  <c r="C731" i="10"/>
  <c r="AN731" i="1"/>
  <c r="AM731" i="1"/>
  <c r="F727" i="12"/>
  <c r="G731" i="10"/>
  <c r="D730" i="10"/>
  <c r="C730" i="10"/>
  <c r="AN730" i="1"/>
  <c r="AM730" i="1"/>
  <c r="F726" i="12"/>
  <c r="G730" i="10"/>
  <c r="D729" i="10"/>
  <c r="C729" i="10"/>
  <c r="AN729" i="1"/>
  <c r="AM729" i="1"/>
  <c r="F725" i="12"/>
  <c r="G729" i="10"/>
  <c r="M728" i="10"/>
  <c r="D728" i="10"/>
  <c r="C728" i="10"/>
  <c r="AN728" i="1"/>
  <c r="AM728" i="1"/>
  <c r="F724" i="12"/>
  <c r="G728" i="10"/>
  <c r="D727" i="10"/>
  <c r="C727" i="10"/>
  <c r="AN727" i="1"/>
  <c r="AM727" i="1"/>
  <c r="F723" i="12"/>
  <c r="G727" i="10"/>
  <c r="D726" i="10"/>
  <c r="C726" i="10"/>
  <c r="AN726" i="1"/>
  <c r="AM726" i="1"/>
  <c r="F722" i="12"/>
  <c r="G726" i="10"/>
  <c r="D725" i="10"/>
  <c r="C725" i="10"/>
  <c r="AN725" i="1"/>
  <c r="AM725" i="1"/>
  <c r="F721" i="12"/>
  <c r="G725" i="10"/>
  <c r="D724" i="10"/>
  <c r="C724" i="10"/>
  <c r="AN724" i="1"/>
  <c r="AM724" i="1"/>
  <c r="F720" i="12"/>
  <c r="G724" i="10"/>
  <c r="D723" i="10"/>
  <c r="C723" i="10"/>
  <c r="AN723" i="1"/>
  <c r="AM723" i="1"/>
  <c r="F719" i="12"/>
  <c r="G723" i="10"/>
  <c r="D722" i="10"/>
  <c r="C722" i="10"/>
  <c r="AN722" i="1"/>
  <c r="AM722" i="1"/>
  <c r="F718" i="12"/>
  <c r="G722" i="10"/>
  <c r="D721" i="10"/>
  <c r="C721" i="10"/>
  <c r="AN721" i="1"/>
  <c r="AM721" i="1"/>
  <c r="F717" i="12"/>
  <c r="G721" i="10"/>
  <c r="D720" i="10"/>
  <c r="C720" i="10"/>
  <c r="AN720" i="1"/>
  <c r="AM720" i="1"/>
  <c r="F716" i="12"/>
  <c r="G720" i="10"/>
  <c r="D719" i="10"/>
  <c r="C719" i="10"/>
  <c r="AN719" i="1"/>
  <c r="AM719" i="1"/>
  <c r="F715" i="12"/>
  <c r="G719" i="10"/>
  <c r="D718" i="10"/>
  <c r="C718" i="10"/>
  <c r="AN718" i="1"/>
  <c r="AM718" i="1"/>
  <c r="F714" i="12"/>
  <c r="G718" i="10"/>
  <c r="D717" i="10"/>
  <c r="C717" i="10"/>
  <c r="AN717" i="1"/>
  <c r="AM717" i="1"/>
  <c r="F713" i="12"/>
  <c r="G717" i="10"/>
  <c r="D716" i="10"/>
  <c r="C716" i="10"/>
  <c r="AN716" i="1"/>
  <c r="AM716" i="1"/>
  <c r="F712" i="12"/>
  <c r="G716" i="10"/>
  <c r="D715" i="10"/>
  <c r="C715" i="10"/>
  <c r="AN715" i="1"/>
  <c r="AM715" i="1"/>
  <c r="F711" i="12"/>
  <c r="G715" i="10"/>
  <c r="D714" i="10"/>
  <c r="C714" i="10"/>
  <c r="AM714" i="1"/>
  <c r="F710" i="12"/>
  <c r="G714" i="10"/>
  <c r="D713" i="10"/>
  <c r="C713" i="10"/>
  <c r="AN713" i="1"/>
  <c r="AM713" i="1"/>
  <c r="F709" i="12"/>
  <c r="G713" i="10"/>
  <c r="D712" i="10"/>
  <c r="C712" i="10"/>
  <c r="AN712" i="1"/>
  <c r="AM712" i="1"/>
  <c r="F708" i="12"/>
  <c r="G712" i="10"/>
  <c r="D711" i="10"/>
  <c r="C711" i="10"/>
  <c r="AM711" i="1"/>
  <c r="F707" i="12"/>
  <c r="G711" i="10"/>
  <c r="D710" i="10"/>
  <c r="C710" i="10"/>
  <c r="AN710" i="1"/>
  <c r="AM710" i="1"/>
  <c r="F706" i="12"/>
  <c r="G710" i="10"/>
  <c r="D709" i="10"/>
  <c r="C709" i="10"/>
  <c r="AN709" i="1"/>
  <c r="AM709" i="1"/>
  <c r="F705" i="12"/>
  <c r="G709" i="10"/>
  <c r="D708" i="10"/>
  <c r="C708" i="10"/>
  <c r="AN708" i="1"/>
  <c r="AM708" i="1"/>
  <c r="F704" i="12"/>
  <c r="G708" i="10"/>
  <c r="D707" i="10"/>
  <c r="C707" i="10"/>
  <c r="AN707" i="1"/>
  <c r="AM707" i="1"/>
  <c r="F703" i="12"/>
  <c r="G707" i="10"/>
  <c r="D706" i="10"/>
  <c r="C706" i="10"/>
  <c r="AN706" i="1"/>
  <c r="AM706" i="1"/>
  <c r="F702" i="12"/>
  <c r="G706" i="10"/>
  <c r="D705" i="10"/>
  <c r="C705" i="10"/>
  <c r="AN705" i="1"/>
  <c r="AM705" i="1"/>
  <c r="F701" i="12"/>
  <c r="G705" i="10"/>
  <c r="D704" i="10"/>
  <c r="C704" i="10"/>
  <c r="AN704" i="1"/>
  <c r="AM704" i="1"/>
  <c r="F700" i="12"/>
  <c r="G704" i="10"/>
  <c r="D703" i="10"/>
  <c r="C703" i="10"/>
  <c r="AN703" i="1"/>
  <c r="AM703" i="1"/>
  <c r="F699" i="12"/>
  <c r="G703" i="10"/>
  <c r="D702" i="10"/>
  <c r="C702" i="10"/>
  <c r="AN702" i="1"/>
  <c r="F698" i="12"/>
  <c r="G702" i="10"/>
  <c r="D701" i="10"/>
  <c r="C701" i="10"/>
  <c r="AN701" i="1"/>
  <c r="AM701" i="1"/>
  <c r="F697" i="12"/>
  <c r="G701" i="10"/>
  <c r="D700" i="10"/>
  <c r="C700" i="10"/>
  <c r="AN700" i="1"/>
  <c r="AM700" i="1"/>
  <c r="F696" i="12"/>
  <c r="G700" i="10"/>
  <c r="D699" i="10"/>
  <c r="C699" i="10"/>
  <c r="AN699" i="1"/>
  <c r="AM699" i="1"/>
  <c r="F695" i="12"/>
  <c r="G699" i="10"/>
  <c r="D698" i="10"/>
  <c r="C698" i="10"/>
  <c r="AN698" i="1"/>
  <c r="AM698" i="1"/>
  <c r="F694" i="12"/>
  <c r="G698" i="10"/>
  <c r="D697" i="10"/>
  <c r="C697" i="10"/>
  <c r="AN697" i="1"/>
  <c r="AM697" i="1"/>
  <c r="F693" i="12"/>
  <c r="G697" i="10"/>
  <c r="D696" i="10"/>
  <c r="C696" i="10"/>
  <c r="AM696" i="1"/>
  <c r="F692" i="12"/>
  <c r="G696" i="10"/>
  <c r="D695" i="10"/>
  <c r="C695" i="10"/>
  <c r="AN695" i="1"/>
  <c r="AM695" i="1"/>
  <c r="F691" i="12"/>
  <c r="G695" i="10"/>
  <c r="D694" i="10"/>
  <c r="C694" i="10"/>
  <c r="AN694" i="1"/>
  <c r="AM694" i="1"/>
  <c r="F690" i="12"/>
  <c r="G694" i="10"/>
  <c r="D693" i="10"/>
  <c r="C693" i="10"/>
  <c r="AM693" i="1"/>
  <c r="F689" i="12"/>
  <c r="G693" i="10"/>
  <c r="D692" i="10"/>
  <c r="C692" i="10"/>
  <c r="AN692" i="1"/>
  <c r="AM692" i="1"/>
  <c r="F688" i="12"/>
  <c r="G692" i="10"/>
  <c r="D691" i="10"/>
  <c r="C691" i="10"/>
  <c r="AN691" i="1"/>
  <c r="AM691" i="1"/>
  <c r="F687" i="12"/>
  <c r="G691" i="10"/>
  <c r="D690" i="10"/>
  <c r="C690" i="10"/>
  <c r="AN690" i="1"/>
  <c r="AM690" i="1"/>
  <c r="F686" i="12"/>
  <c r="G690" i="10"/>
  <c r="D689" i="10"/>
  <c r="C689" i="10"/>
  <c r="AN689" i="1"/>
  <c r="AM689" i="1"/>
  <c r="F685" i="12"/>
  <c r="G689" i="10"/>
  <c r="D688" i="10"/>
  <c r="C688" i="10"/>
  <c r="AN688" i="1"/>
  <c r="AM688" i="1"/>
  <c r="F684" i="12"/>
  <c r="G688" i="10"/>
  <c r="D687" i="10"/>
  <c r="C687" i="10"/>
  <c r="AM687" i="1"/>
  <c r="F683" i="12"/>
  <c r="G687" i="10"/>
  <c r="D686" i="10"/>
  <c r="C686" i="10"/>
  <c r="AN686" i="1"/>
  <c r="AM686" i="1"/>
  <c r="F682" i="12"/>
  <c r="G686" i="10"/>
  <c r="D685" i="10"/>
  <c r="C685" i="10"/>
  <c r="AN685" i="1"/>
  <c r="AM685" i="1"/>
  <c r="F681" i="12"/>
  <c r="G685" i="10"/>
  <c r="D684" i="10"/>
  <c r="C684" i="10"/>
  <c r="AM684" i="1"/>
  <c r="F680" i="12"/>
  <c r="G684" i="10"/>
  <c r="D683" i="10"/>
  <c r="C683" i="10"/>
  <c r="AN683" i="1"/>
  <c r="AM683" i="1"/>
  <c r="F679" i="12"/>
  <c r="G683" i="10"/>
  <c r="D682" i="10"/>
  <c r="C682" i="10"/>
  <c r="AN682" i="1"/>
  <c r="AM682" i="1"/>
  <c r="F678" i="12"/>
  <c r="G682" i="10"/>
  <c r="D681" i="10"/>
  <c r="C681" i="10"/>
  <c r="AN681" i="1"/>
  <c r="F677" i="12"/>
  <c r="G681" i="10"/>
  <c r="D680" i="10"/>
  <c r="C680" i="10"/>
  <c r="AN680" i="1"/>
  <c r="AM680" i="1"/>
  <c r="F676" i="12"/>
  <c r="G680" i="10"/>
  <c r="D679" i="10"/>
  <c r="C679" i="10"/>
  <c r="AN679" i="1"/>
  <c r="AM679" i="1"/>
  <c r="F675" i="12"/>
  <c r="G679" i="10"/>
  <c r="D678" i="10"/>
  <c r="C678" i="10"/>
  <c r="AN678" i="1"/>
  <c r="AM678" i="1"/>
  <c r="F674" i="12"/>
  <c r="G678" i="10"/>
  <c r="D677" i="10"/>
  <c r="C677" i="10"/>
  <c r="AN677" i="1"/>
  <c r="AM677" i="1"/>
  <c r="F673" i="12"/>
  <c r="G677" i="10"/>
  <c r="D676" i="10"/>
  <c r="C676" i="10"/>
  <c r="AN676" i="1"/>
  <c r="AM676" i="1"/>
  <c r="F672" i="12"/>
  <c r="G676" i="10"/>
  <c r="D675" i="10"/>
  <c r="C675" i="10"/>
  <c r="AN675" i="1"/>
  <c r="AM675" i="1"/>
  <c r="F671" i="12"/>
  <c r="G675" i="10"/>
  <c r="D674" i="10"/>
  <c r="C674" i="10"/>
  <c r="AN674" i="1"/>
  <c r="AM674" i="1"/>
  <c r="F670" i="12"/>
  <c r="G674" i="10"/>
  <c r="D673" i="10"/>
  <c r="C673" i="10"/>
  <c r="AN673" i="1"/>
  <c r="AM673" i="1"/>
  <c r="F669" i="12"/>
  <c r="G673" i="10"/>
  <c r="D672" i="10"/>
  <c r="C672" i="10"/>
  <c r="AN672" i="1"/>
  <c r="AM672" i="1"/>
  <c r="F668" i="12"/>
  <c r="G672" i="10"/>
  <c r="D671" i="10"/>
  <c r="C671" i="10"/>
  <c r="AN671" i="1"/>
  <c r="AM671" i="1"/>
  <c r="F667" i="12"/>
  <c r="G671" i="10"/>
  <c r="D670" i="10"/>
  <c r="C670" i="10"/>
  <c r="AN670" i="1"/>
  <c r="AM670" i="1"/>
  <c r="F666" i="12"/>
  <c r="G670" i="10"/>
  <c r="D669" i="10"/>
  <c r="C669" i="10"/>
  <c r="AN669" i="1"/>
  <c r="AM669" i="1"/>
  <c r="F665" i="12"/>
  <c r="G669" i="10"/>
  <c r="D668" i="10"/>
  <c r="C668" i="10"/>
  <c r="AN668" i="1"/>
  <c r="AM668" i="1"/>
  <c r="F664" i="12"/>
  <c r="G668" i="10"/>
  <c r="D667" i="10"/>
  <c r="C667" i="10"/>
  <c r="AN667" i="1"/>
  <c r="AM667" i="1"/>
  <c r="F663" i="12"/>
  <c r="G667" i="10"/>
  <c r="D666" i="10"/>
  <c r="C666" i="10"/>
  <c r="AN666" i="1"/>
  <c r="F662" i="12"/>
  <c r="G666" i="10"/>
  <c r="D665" i="10"/>
  <c r="C665" i="10"/>
  <c r="AN665" i="1"/>
  <c r="AM665" i="1"/>
  <c r="F661" i="12"/>
  <c r="G665" i="10"/>
  <c r="D664" i="10"/>
  <c r="C664" i="10"/>
  <c r="AN664" i="1"/>
  <c r="AM664" i="1"/>
  <c r="F660" i="12"/>
  <c r="G664" i="10"/>
  <c r="D663" i="10"/>
  <c r="C663" i="10"/>
  <c r="AN663" i="1"/>
  <c r="AM663" i="1"/>
  <c r="F659" i="12"/>
  <c r="G663" i="10"/>
  <c r="D662" i="10"/>
  <c r="C662" i="10"/>
  <c r="AN662" i="1"/>
  <c r="AM662" i="1"/>
  <c r="F658" i="12"/>
  <c r="G662" i="10"/>
  <c r="D661" i="10"/>
  <c r="C661" i="10"/>
  <c r="AN661" i="1"/>
  <c r="AM661" i="1"/>
  <c r="F657" i="12"/>
  <c r="G661" i="10"/>
  <c r="D660" i="10"/>
  <c r="C660" i="10"/>
  <c r="AN660" i="1"/>
  <c r="AM660" i="1"/>
  <c r="F656" i="12"/>
  <c r="G660" i="10"/>
  <c r="D659" i="10"/>
  <c r="C659" i="10"/>
  <c r="AN659" i="1"/>
  <c r="AM659" i="1"/>
  <c r="F655" i="12"/>
  <c r="G659" i="10"/>
  <c r="D658" i="10"/>
  <c r="C658" i="10"/>
  <c r="AN658" i="1"/>
  <c r="AM658" i="1"/>
  <c r="F654" i="12"/>
  <c r="G658" i="10"/>
  <c r="D657" i="10"/>
  <c r="C657" i="10"/>
  <c r="AN657" i="1"/>
  <c r="AM657" i="1"/>
  <c r="F653" i="12"/>
  <c r="G657" i="10"/>
  <c r="D656" i="10"/>
  <c r="C656" i="10"/>
  <c r="AN656" i="1"/>
  <c r="AM656" i="1"/>
  <c r="F652" i="12"/>
  <c r="G656" i="10"/>
  <c r="D655" i="10"/>
  <c r="C655" i="10"/>
  <c r="AN655" i="1"/>
  <c r="AM655" i="1"/>
  <c r="F651" i="12"/>
  <c r="G655" i="10"/>
  <c r="D654" i="10"/>
  <c r="C654" i="10"/>
  <c r="AN654" i="1"/>
  <c r="AM654" i="1"/>
  <c r="F650" i="12"/>
  <c r="G654" i="10"/>
  <c r="D653" i="10"/>
  <c r="C653" i="10"/>
  <c r="AN653" i="1"/>
  <c r="AM653" i="1"/>
  <c r="F649" i="12"/>
  <c r="G653" i="10"/>
  <c r="D652" i="10"/>
  <c r="C652" i="10"/>
  <c r="AN652" i="1"/>
  <c r="AM652" i="1"/>
  <c r="F648" i="12"/>
  <c r="G652" i="10"/>
  <c r="D651" i="10"/>
  <c r="C651" i="10"/>
  <c r="AN651" i="1"/>
  <c r="AM651" i="1"/>
  <c r="F647" i="12"/>
  <c r="G651" i="10"/>
  <c r="D650" i="10"/>
  <c r="C650" i="10"/>
  <c r="AN650" i="1"/>
  <c r="AM650" i="1"/>
  <c r="F646" i="12"/>
  <c r="G650" i="10"/>
  <c r="D649" i="10"/>
  <c r="C649" i="10"/>
  <c r="AN649" i="1"/>
  <c r="AM649" i="1"/>
  <c r="F645" i="12"/>
  <c r="G649" i="10"/>
  <c r="D648" i="10"/>
  <c r="C648" i="10"/>
  <c r="AN648" i="1"/>
  <c r="AM648" i="1"/>
  <c r="F644" i="12"/>
  <c r="G648" i="10"/>
  <c r="D647" i="10"/>
  <c r="C647" i="10"/>
  <c r="AN647" i="1"/>
  <c r="AM647" i="1"/>
  <c r="F643" i="12"/>
  <c r="G647" i="10"/>
  <c r="D646" i="10"/>
  <c r="C646" i="10"/>
  <c r="AN646" i="1"/>
  <c r="AM646" i="1"/>
  <c r="F642" i="12"/>
  <c r="G646" i="10"/>
  <c r="D645" i="10"/>
  <c r="C645" i="10"/>
  <c r="AN645" i="1"/>
  <c r="AM645" i="1"/>
  <c r="F641" i="12"/>
  <c r="G645" i="10"/>
  <c r="D644" i="10"/>
  <c r="C644" i="10"/>
  <c r="AN644" i="1"/>
  <c r="AM644" i="1"/>
  <c r="F640" i="12"/>
  <c r="G644" i="10"/>
  <c r="D643" i="10"/>
  <c r="C643" i="10"/>
  <c r="AN643" i="1"/>
  <c r="AM643" i="1"/>
  <c r="F639" i="12"/>
  <c r="G643" i="10"/>
  <c r="D642" i="10"/>
  <c r="C642" i="10"/>
  <c r="AN642" i="1"/>
  <c r="AM642" i="1"/>
  <c r="F638" i="12"/>
  <c r="G642" i="10"/>
  <c r="D641" i="10"/>
  <c r="C641" i="10"/>
  <c r="AN641" i="1"/>
  <c r="AM641" i="1"/>
  <c r="F637" i="12"/>
  <c r="G641" i="10"/>
  <c r="D640" i="10"/>
  <c r="C640" i="10"/>
  <c r="AN640" i="1"/>
  <c r="AM640" i="1"/>
  <c r="F636" i="12"/>
  <c r="G640" i="10"/>
  <c r="D639" i="10"/>
  <c r="C639" i="10"/>
  <c r="AN639" i="1"/>
  <c r="AM639" i="1"/>
  <c r="F635" i="12"/>
  <c r="G639" i="10"/>
  <c r="D638" i="10"/>
  <c r="C638" i="10"/>
  <c r="AN638" i="1"/>
  <c r="AM638" i="1"/>
  <c r="F634" i="12"/>
  <c r="G638" i="10"/>
  <c r="D637" i="10"/>
  <c r="C637" i="10"/>
  <c r="AN637" i="1"/>
  <c r="AM637" i="1"/>
  <c r="F633" i="12"/>
  <c r="G637" i="10"/>
  <c r="D636" i="10"/>
  <c r="C636" i="10"/>
  <c r="AN636" i="1"/>
  <c r="AM636" i="1"/>
  <c r="F632" i="12"/>
  <c r="G636" i="10"/>
  <c r="D635" i="10"/>
  <c r="C635" i="10"/>
  <c r="AN635" i="1"/>
  <c r="AM635" i="1"/>
  <c r="F631" i="12"/>
  <c r="G635" i="10"/>
  <c r="D634" i="10"/>
  <c r="C634" i="10"/>
  <c r="AN634" i="1"/>
  <c r="AM634" i="1"/>
  <c r="F630" i="12"/>
  <c r="G634" i="10"/>
  <c r="D633" i="10"/>
  <c r="C633" i="10"/>
  <c r="AN633" i="1"/>
  <c r="AM633" i="1"/>
  <c r="F629" i="12"/>
  <c r="G633" i="10"/>
  <c r="D632" i="10"/>
  <c r="C632" i="10"/>
  <c r="AN632" i="1"/>
  <c r="AM632" i="1"/>
  <c r="F628" i="12"/>
  <c r="G632" i="10"/>
  <c r="D631" i="10"/>
  <c r="C631" i="10"/>
  <c r="AN631" i="1"/>
  <c r="AM631" i="1"/>
  <c r="F627" i="12"/>
  <c r="G631" i="10"/>
  <c r="D630" i="10"/>
  <c r="C630" i="10"/>
  <c r="AN630" i="1"/>
  <c r="AM630" i="1"/>
  <c r="F626" i="12"/>
  <c r="G630" i="10"/>
  <c r="D629" i="10"/>
  <c r="C629" i="10"/>
  <c r="AN629" i="1"/>
  <c r="AM629" i="1"/>
  <c r="F625" i="12"/>
  <c r="G629" i="10"/>
  <c r="D628" i="10"/>
  <c r="C628" i="10"/>
  <c r="AN628" i="1"/>
  <c r="AM628" i="1"/>
  <c r="F624" i="12"/>
  <c r="G628" i="10"/>
  <c r="D627" i="10"/>
  <c r="C627" i="10"/>
  <c r="AN627" i="1"/>
  <c r="AM627" i="1"/>
  <c r="F623" i="12"/>
  <c r="G627" i="10"/>
  <c r="D626" i="10"/>
  <c r="C626" i="10"/>
  <c r="AN626" i="1"/>
  <c r="AM626" i="1"/>
  <c r="F622" i="12"/>
  <c r="G626" i="10"/>
  <c r="D625" i="10"/>
  <c r="C625" i="10"/>
  <c r="AN625" i="1"/>
  <c r="AM625" i="1"/>
  <c r="F621" i="12"/>
  <c r="G625" i="10"/>
  <c r="D624" i="10"/>
  <c r="C624" i="10"/>
  <c r="AN624" i="1"/>
  <c r="AM624" i="1"/>
  <c r="F620" i="12"/>
  <c r="G624" i="10"/>
  <c r="D623" i="10"/>
  <c r="C623" i="10"/>
  <c r="AN623" i="1"/>
  <c r="AM623" i="1"/>
  <c r="F619" i="12"/>
  <c r="G623" i="10"/>
  <c r="D622" i="10"/>
  <c r="C622" i="10"/>
  <c r="AN622" i="1"/>
  <c r="AM622" i="1"/>
  <c r="F618" i="12"/>
  <c r="G622" i="10"/>
  <c r="D621" i="10"/>
  <c r="C621" i="10"/>
  <c r="AN621" i="1"/>
  <c r="AM621" i="1"/>
  <c r="F617" i="12"/>
  <c r="G621" i="10"/>
  <c r="D620" i="10"/>
  <c r="C620" i="10"/>
  <c r="AN620" i="1"/>
  <c r="AM620" i="1"/>
  <c r="F616" i="12"/>
  <c r="G620" i="10"/>
  <c r="D619" i="10"/>
  <c r="C619" i="10"/>
  <c r="AN619" i="1"/>
  <c r="AM619" i="1"/>
  <c r="F615" i="12"/>
  <c r="G619" i="10"/>
  <c r="D618" i="10"/>
  <c r="C618" i="10"/>
  <c r="AN618" i="1"/>
  <c r="AM618" i="1"/>
  <c r="F614" i="12"/>
  <c r="G618" i="10"/>
  <c r="D617" i="10"/>
  <c r="C617" i="10"/>
  <c r="AN617" i="1"/>
  <c r="AM617" i="1"/>
  <c r="F613" i="12"/>
  <c r="G617" i="10"/>
  <c r="D616" i="10"/>
  <c r="C616" i="10"/>
  <c r="AN616" i="1"/>
  <c r="AM616" i="1"/>
  <c r="F612" i="12"/>
  <c r="G616" i="10"/>
  <c r="D615" i="10"/>
  <c r="C615" i="10"/>
  <c r="AN615" i="1"/>
  <c r="AM615" i="1"/>
  <c r="F611" i="12"/>
  <c r="G615" i="10"/>
  <c r="D614" i="10"/>
  <c r="C614" i="10"/>
  <c r="AN614" i="1"/>
  <c r="AM614" i="1"/>
  <c r="F610" i="12"/>
  <c r="G614" i="10"/>
  <c r="D613" i="10"/>
  <c r="C613" i="10"/>
  <c r="AN613" i="1"/>
  <c r="AM613" i="1"/>
  <c r="F609" i="12"/>
  <c r="G613" i="10"/>
  <c r="D612" i="10"/>
  <c r="C612" i="10"/>
  <c r="AN612" i="1"/>
  <c r="AM612" i="1"/>
  <c r="F608" i="12"/>
  <c r="G612" i="10"/>
  <c r="D611" i="10"/>
  <c r="C611" i="10"/>
  <c r="AN611" i="1"/>
  <c r="AM611" i="1"/>
  <c r="F607" i="12"/>
  <c r="G611" i="10"/>
  <c r="D610" i="10"/>
  <c r="C610" i="10"/>
  <c r="AN610" i="1"/>
  <c r="AM610" i="1"/>
  <c r="F606" i="12"/>
  <c r="G610" i="10"/>
  <c r="D609" i="10"/>
  <c r="C609" i="10"/>
  <c r="AN609" i="1"/>
  <c r="AM609" i="1"/>
  <c r="F605" i="12"/>
  <c r="G609" i="10"/>
  <c r="D608" i="10"/>
  <c r="C608" i="10"/>
  <c r="AM608" i="1"/>
  <c r="F604" i="12"/>
  <c r="G608" i="10"/>
  <c r="D607" i="10"/>
  <c r="C607" i="10"/>
  <c r="AN607" i="1"/>
  <c r="AM607" i="1"/>
  <c r="F603" i="12"/>
  <c r="G607" i="10"/>
  <c r="D606" i="10"/>
  <c r="C606" i="10"/>
  <c r="AN606" i="1"/>
  <c r="AM606" i="1"/>
  <c r="F602" i="12"/>
  <c r="G606" i="10"/>
  <c r="D605" i="10"/>
  <c r="C605" i="10"/>
  <c r="AN605" i="1"/>
  <c r="AM605" i="1"/>
  <c r="F601" i="12"/>
  <c r="G605" i="10"/>
  <c r="D604" i="10"/>
  <c r="C604" i="10"/>
  <c r="AN604" i="1"/>
  <c r="AM604" i="1"/>
  <c r="F600" i="12"/>
  <c r="G604" i="10"/>
  <c r="D603" i="10"/>
  <c r="C603" i="10"/>
  <c r="AN603" i="1"/>
  <c r="AM603" i="1"/>
  <c r="F599" i="12"/>
  <c r="G603" i="10"/>
  <c r="D602" i="10"/>
  <c r="C602" i="10"/>
  <c r="AN602" i="1"/>
  <c r="AM602" i="1"/>
  <c r="F598" i="12"/>
  <c r="G602" i="10"/>
  <c r="D601" i="10"/>
  <c r="C601" i="10"/>
  <c r="AM601" i="1"/>
  <c r="F597" i="12"/>
  <c r="G601" i="10"/>
  <c r="D600" i="10"/>
  <c r="C600" i="10"/>
  <c r="AN600" i="1"/>
  <c r="AM600" i="1"/>
  <c r="F596" i="12"/>
  <c r="G600" i="10"/>
  <c r="D599" i="10"/>
  <c r="C599" i="10"/>
  <c r="AN599" i="1"/>
  <c r="AM599" i="1"/>
  <c r="F595" i="12"/>
  <c r="G599" i="10"/>
  <c r="D598" i="10"/>
  <c r="C598" i="10"/>
  <c r="AN598" i="1"/>
  <c r="AM598" i="1"/>
  <c r="F594" i="12"/>
  <c r="G598" i="10"/>
  <c r="D597" i="10"/>
  <c r="C597" i="10"/>
  <c r="AN597" i="1"/>
  <c r="AM597" i="1"/>
  <c r="F593" i="12"/>
  <c r="G597" i="10"/>
  <c r="D596" i="10"/>
  <c r="C596" i="10"/>
  <c r="AN596" i="1"/>
  <c r="AM596" i="1"/>
  <c r="F592" i="12"/>
  <c r="G596" i="10"/>
  <c r="D595" i="10"/>
  <c r="C595" i="10"/>
  <c r="AN595" i="1"/>
  <c r="AM595" i="1"/>
  <c r="F591" i="12"/>
  <c r="G595" i="10"/>
  <c r="D594" i="10"/>
  <c r="C594" i="10"/>
  <c r="AN594" i="1"/>
  <c r="AM594" i="1"/>
  <c r="F590" i="12"/>
  <c r="G594" i="10"/>
  <c r="D593" i="10"/>
  <c r="C593" i="10"/>
  <c r="AM593" i="1"/>
  <c r="F589" i="12"/>
  <c r="G593" i="10"/>
  <c r="D592" i="10"/>
  <c r="C592" i="10"/>
  <c r="AN592" i="1"/>
  <c r="AM592" i="1"/>
  <c r="F588" i="12"/>
  <c r="G592" i="10"/>
  <c r="D591" i="10"/>
  <c r="C591" i="10"/>
  <c r="AN591" i="1"/>
  <c r="AM591" i="1"/>
  <c r="F587" i="12"/>
  <c r="G591" i="10"/>
  <c r="D590" i="10"/>
  <c r="C590" i="10"/>
  <c r="AN590" i="1"/>
  <c r="AM590" i="1"/>
  <c r="F586" i="12"/>
  <c r="G590" i="10"/>
  <c r="D589" i="10"/>
  <c r="C589" i="10"/>
  <c r="AN589" i="1"/>
  <c r="AM589" i="1"/>
  <c r="F585" i="12"/>
  <c r="G589" i="10"/>
  <c r="D588" i="10"/>
  <c r="C588" i="10"/>
  <c r="AN588" i="1"/>
  <c r="AM588" i="1"/>
  <c r="F584" i="12"/>
  <c r="G588" i="10"/>
  <c r="D587" i="10"/>
  <c r="C587" i="10"/>
  <c r="AM587" i="1"/>
  <c r="F583" i="12"/>
  <c r="G587" i="10"/>
  <c r="D586" i="10"/>
  <c r="C586" i="10"/>
  <c r="AN586" i="1"/>
  <c r="F582" i="12"/>
  <c r="G586" i="10"/>
  <c r="D585" i="10"/>
  <c r="C585" i="10"/>
  <c r="AN585" i="1"/>
  <c r="AM585" i="1"/>
  <c r="F581" i="12"/>
  <c r="G585" i="10"/>
  <c r="D584" i="10"/>
  <c r="C584" i="10"/>
  <c r="AM584" i="1"/>
  <c r="F580" i="12"/>
  <c r="G584" i="10"/>
  <c r="M583" i="10"/>
  <c r="D583" i="10"/>
  <c r="C583" i="10"/>
  <c r="AN583" i="1"/>
  <c r="F579" i="12"/>
  <c r="G583" i="10"/>
  <c r="D582" i="10"/>
  <c r="C582" i="10"/>
  <c r="AN582" i="1"/>
  <c r="AM582" i="1"/>
  <c r="F578" i="12"/>
  <c r="G582" i="10"/>
  <c r="D581" i="10"/>
  <c r="C581" i="10"/>
  <c r="AN581" i="1"/>
  <c r="AM581" i="1"/>
  <c r="F577" i="12"/>
  <c r="G581" i="10"/>
  <c r="D580" i="10"/>
  <c r="C580" i="10"/>
  <c r="AN580" i="1"/>
  <c r="AM580" i="1"/>
  <c r="F576" i="12"/>
  <c r="G580" i="10"/>
  <c r="D579" i="10"/>
  <c r="C579" i="10"/>
  <c r="AN579" i="1"/>
  <c r="AM579" i="1"/>
  <c r="F575" i="12"/>
  <c r="G579" i="10"/>
  <c r="D578" i="10"/>
  <c r="C578" i="10"/>
  <c r="AN578" i="1"/>
  <c r="AM578" i="1"/>
  <c r="F574" i="12"/>
  <c r="G578" i="10"/>
  <c r="D577" i="10"/>
  <c r="C577" i="10"/>
  <c r="AN577" i="1"/>
  <c r="AM577" i="1"/>
  <c r="F573" i="12"/>
  <c r="G577" i="10"/>
  <c r="D576" i="10"/>
  <c r="C576" i="10"/>
  <c r="AN576" i="1"/>
  <c r="AM576" i="1"/>
  <c r="F572" i="12"/>
  <c r="G576" i="10"/>
  <c r="D575" i="10"/>
  <c r="C575" i="10"/>
  <c r="AN575" i="1"/>
  <c r="AM575" i="1"/>
  <c r="F571" i="12"/>
  <c r="G575" i="10"/>
  <c r="D574" i="10"/>
  <c r="C574" i="10"/>
  <c r="AN574" i="1"/>
  <c r="AM574" i="1"/>
  <c r="F570" i="12"/>
  <c r="G574" i="10"/>
  <c r="D573" i="10"/>
  <c r="C573" i="10"/>
  <c r="AN573" i="1"/>
  <c r="AM573" i="1"/>
  <c r="F569" i="12"/>
  <c r="G573" i="10"/>
  <c r="D572" i="10"/>
  <c r="C572" i="10"/>
  <c r="AN572" i="1"/>
  <c r="AM572" i="1"/>
  <c r="F568" i="12"/>
  <c r="G572" i="10"/>
  <c r="D571" i="10"/>
  <c r="C571" i="10"/>
  <c r="AN571" i="1"/>
  <c r="AM571" i="1"/>
  <c r="F567" i="12"/>
  <c r="G571" i="10"/>
  <c r="D570" i="10"/>
  <c r="C570" i="10"/>
  <c r="AN570" i="1"/>
  <c r="AM570" i="1"/>
  <c r="F566" i="12"/>
  <c r="G570" i="10"/>
  <c r="D569" i="10"/>
  <c r="C569" i="10"/>
  <c r="AN569" i="1"/>
  <c r="AM569" i="1"/>
  <c r="F565" i="12"/>
  <c r="G569" i="10"/>
  <c r="D568" i="10"/>
  <c r="C568" i="10"/>
  <c r="AN568" i="1"/>
  <c r="AM568" i="1"/>
  <c r="F564" i="12"/>
  <c r="G568" i="10"/>
  <c r="D567" i="10"/>
  <c r="C567" i="10"/>
  <c r="AN567" i="1"/>
  <c r="AM567" i="1"/>
  <c r="F563" i="12"/>
  <c r="G567" i="10"/>
  <c r="D566" i="10"/>
  <c r="C566" i="10"/>
  <c r="AN566" i="1"/>
  <c r="AM566" i="1"/>
  <c r="F562" i="12"/>
  <c r="G566" i="10"/>
  <c r="D565" i="10"/>
  <c r="C565" i="10"/>
  <c r="AN565" i="1"/>
  <c r="AM565" i="1"/>
  <c r="F561" i="12"/>
  <c r="G565" i="10"/>
  <c r="D564" i="10"/>
  <c r="C564" i="10"/>
  <c r="AN564" i="1"/>
  <c r="AM564" i="1"/>
  <c r="F560" i="12"/>
  <c r="G564" i="10"/>
  <c r="D563" i="10"/>
  <c r="C563" i="10"/>
  <c r="AM563" i="1"/>
  <c r="F559" i="12"/>
  <c r="G563" i="10"/>
  <c r="D562" i="10"/>
  <c r="C562" i="10"/>
  <c r="AN562" i="1"/>
  <c r="AM562" i="1"/>
  <c r="F558" i="12"/>
  <c r="G562" i="10"/>
  <c r="D561" i="10"/>
  <c r="C561" i="10"/>
  <c r="AN561" i="1"/>
  <c r="AM561" i="1"/>
  <c r="F557" i="12"/>
  <c r="G561" i="10"/>
  <c r="D560" i="10"/>
  <c r="C560" i="10"/>
  <c r="AM560" i="1"/>
  <c r="F556" i="12"/>
  <c r="G560" i="10"/>
  <c r="D559" i="10"/>
  <c r="C559" i="10"/>
  <c r="AN559" i="1"/>
  <c r="AM559" i="1"/>
  <c r="F555" i="12"/>
  <c r="G559" i="10"/>
  <c r="D558" i="10"/>
  <c r="C558" i="10"/>
  <c r="AN558" i="1"/>
  <c r="AM558" i="1"/>
  <c r="F554" i="12"/>
  <c r="G558" i="10"/>
  <c r="D557" i="10"/>
  <c r="C557" i="10"/>
  <c r="AN557" i="1"/>
  <c r="AM557" i="1"/>
  <c r="F553" i="12"/>
  <c r="G557" i="10"/>
  <c r="D556" i="10"/>
  <c r="C556" i="10"/>
  <c r="AN556" i="1"/>
  <c r="AM556" i="1"/>
  <c r="F552" i="12"/>
  <c r="G556" i="10"/>
  <c r="D555" i="10"/>
  <c r="C555" i="10"/>
  <c r="AN555" i="1"/>
  <c r="AM555" i="1"/>
  <c r="F551" i="12"/>
  <c r="G555" i="10"/>
  <c r="D554" i="10"/>
  <c r="C554" i="10"/>
  <c r="AN554" i="1"/>
  <c r="AM554" i="1"/>
  <c r="F550" i="12"/>
  <c r="G554" i="10"/>
  <c r="D553" i="10"/>
  <c r="C553" i="10"/>
  <c r="AN553" i="1"/>
  <c r="AM553" i="1"/>
  <c r="F549" i="12"/>
  <c r="G553" i="10"/>
  <c r="D552" i="10"/>
  <c r="C552" i="10"/>
  <c r="AN552" i="1"/>
  <c r="AM552" i="1"/>
  <c r="F548" i="12"/>
  <c r="G552" i="10"/>
  <c r="D551" i="10"/>
  <c r="C551" i="10"/>
  <c r="AN551" i="1"/>
  <c r="AM551" i="1"/>
  <c r="F547" i="12"/>
  <c r="G551" i="10"/>
  <c r="D550" i="10"/>
  <c r="C550" i="10"/>
  <c r="AN550" i="1"/>
  <c r="AM550" i="1"/>
  <c r="F546" i="12"/>
  <c r="G550" i="10"/>
  <c r="D549" i="10"/>
  <c r="C549" i="10"/>
  <c r="AN549" i="1"/>
  <c r="AM549" i="1"/>
  <c r="F545" i="12"/>
  <c r="G549" i="10"/>
  <c r="D548" i="10"/>
  <c r="C548" i="10"/>
  <c r="AN548" i="1"/>
  <c r="AM548" i="1"/>
  <c r="F544" i="12"/>
  <c r="G548" i="10"/>
  <c r="D547" i="10"/>
  <c r="C547" i="10"/>
  <c r="AN547" i="1"/>
  <c r="AM547" i="1"/>
  <c r="F543" i="12"/>
  <c r="G547" i="10"/>
  <c r="D546" i="10"/>
  <c r="C546" i="10"/>
  <c r="AN546" i="1"/>
  <c r="AM546" i="1"/>
  <c r="F542" i="12"/>
  <c r="G546" i="10"/>
  <c r="D545" i="10"/>
  <c r="C545" i="10"/>
  <c r="AN545" i="1"/>
  <c r="AM545" i="1"/>
  <c r="F541" i="12"/>
  <c r="G545" i="10"/>
  <c r="D544" i="10"/>
  <c r="C544" i="10"/>
  <c r="AN544" i="1"/>
  <c r="AM544" i="1"/>
  <c r="F540" i="12"/>
  <c r="G544" i="10"/>
  <c r="D543" i="10"/>
  <c r="C543" i="10"/>
  <c r="AN543" i="1"/>
  <c r="AM543" i="1"/>
  <c r="F539" i="12"/>
  <c r="G543" i="10"/>
  <c r="D542" i="10"/>
  <c r="C542" i="10"/>
  <c r="AN542" i="1"/>
  <c r="AM542" i="1"/>
  <c r="F538" i="12"/>
  <c r="G542" i="10"/>
  <c r="D541" i="10"/>
  <c r="C541" i="10"/>
  <c r="AN541" i="1"/>
  <c r="AM541" i="1"/>
  <c r="F537" i="12"/>
  <c r="G541" i="10"/>
  <c r="D540" i="10"/>
  <c r="C540" i="10"/>
  <c r="AN540" i="1"/>
  <c r="AM540" i="1"/>
  <c r="F536" i="12"/>
  <c r="G540" i="10"/>
  <c r="D539" i="10"/>
  <c r="C539" i="10"/>
  <c r="AN539" i="1"/>
  <c r="F535" i="12"/>
  <c r="G539" i="10"/>
  <c r="D538" i="10"/>
  <c r="C538" i="10"/>
  <c r="AN538" i="1"/>
  <c r="AM538" i="1"/>
  <c r="F534" i="12"/>
  <c r="G538" i="10"/>
  <c r="D537" i="10"/>
  <c r="C537" i="10"/>
  <c r="AN537" i="1"/>
  <c r="AM537" i="1"/>
  <c r="F533" i="12"/>
  <c r="G537" i="10"/>
  <c r="D536" i="10"/>
  <c r="C536" i="10"/>
  <c r="AN536" i="1"/>
  <c r="AM536" i="1"/>
  <c r="F532" i="12"/>
  <c r="G536" i="10"/>
  <c r="D535" i="10"/>
  <c r="C535" i="10"/>
  <c r="AN535" i="1"/>
  <c r="AM535" i="1"/>
  <c r="F531" i="12"/>
  <c r="G535" i="10"/>
  <c r="D534" i="10"/>
  <c r="C534" i="10"/>
  <c r="AN534" i="1"/>
  <c r="AM534" i="1"/>
  <c r="F530" i="12"/>
  <c r="G534" i="10"/>
  <c r="D533" i="10"/>
  <c r="C533" i="10"/>
  <c r="AN533" i="1"/>
  <c r="AM533" i="1"/>
  <c r="F529" i="12"/>
  <c r="G533" i="10"/>
  <c r="D532" i="10"/>
  <c r="C532" i="10"/>
  <c r="AN532" i="1"/>
  <c r="AM532" i="1"/>
  <c r="F528" i="12"/>
  <c r="G532" i="10"/>
  <c r="D531" i="10"/>
  <c r="C531" i="10"/>
  <c r="AN531" i="1"/>
  <c r="AM531" i="1"/>
  <c r="F527" i="12"/>
  <c r="G531" i="10"/>
  <c r="D530" i="10"/>
  <c r="C530" i="10"/>
  <c r="AN530" i="1"/>
  <c r="AM530" i="1"/>
  <c r="F526" i="12"/>
  <c r="G530" i="10"/>
  <c r="D529" i="10"/>
  <c r="C529" i="10"/>
  <c r="AN529" i="1"/>
  <c r="AM529" i="1"/>
  <c r="F525" i="12"/>
  <c r="G529" i="10"/>
  <c r="D528" i="10"/>
  <c r="C528" i="10"/>
  <c r="AN528" i="1"/>
  <c r="AM528" i="1"/>
  <c r="F524" i="12"/>
  <c r="G528" i="10"/>
  <c r="D527" i="10"/>
  <c r="C527" i="10"/>
  <c r="AN527" i="1"/>
  <c r="AM527" i="1"/>
  <c r="F523" i="12"/>
  <c r="G527" i="10"/>
  <c r="D526" i="10"/>
  <c r="C526" i="10"/>
  <c r="AN526" i="1"/>
  <c r="AM526" i="1"/>
  <c r="F522" i="12"/>
  <c r="G526" i="10"/>
  <c r="D525" i="10"/>
  <c r="C525" i="10"/>
  <c r="AN525" i="1"/>
  <c r="AM525" i="1"/>
  <c r="F521" i="12"/>
  <c r="G525" i="10"/>
  <c r="D524" i="10"/>
  <c r="C524" i="10"/>
  <c r="AN524" i="1"/>
  <c r="AM524" i="1"/>
  <c r="F520" i="12"/>
  <c r="G524" i="10"/>
  <c r="D523" i="10"/>
  <c r="C523" i="10"/>
  <c r="AN523" i="1"/>
  <c r="AM523" i="1"/>
  <c r="F519" i="12"/>
  <c r="G523" i="10"/>
  <c r="D522" i="10"/>
  <c r="C522" i="10"/>
  <c r="AN522" i="1"/>
  <c r="AM522" i="1"/>
  <c r="F518" i="12"/>
  <c r="G522" i="10"/>
  <c r="D521" i="10"/>
  <c r="C521" i="10"/>
  <c r="AN521" i="1"/>
  <c r="AM521" i="1"/>
  <c r="F517" i="12"/>
  <c r="G521" i="10"/>
  <c r="D520" i="10"/>
  <c r="C520" i="10"/>
  <c r="AN520" i="1"/>
  <c r="AM520" i="1"/>
  <c r="F516" i="12"/>
  <c r="G520" i="10"/>
  <c r="D519" i="10"/>
  <c r="C519" i="10"/>
  <c r="AN519" i="1"/>
  <c r="AM519" i="1"/>
  <c r="F515" i="12"/>
  <c r="G519" i="10"/>
  <c r="D518" i="10"/>
  <c r="C518" i="10"/>
  <c r="AN518" i="1"/>
  <c r="AM518" i="1"/>
  <c r="F514" i="12"/>
  <c r="G518" i="10"/>
  <c r="D517" i="10"/>
  <c r="C517" i="10"/>
  <c r="AN517" i="1"/>
  <c r="AM517" i="1"/>
  <c r="F513" i="12"/>
  <c r="G517" i="10"/>
  <c r="D516" i="10"/>
  <c r="C516" i="10"/>
  <c r="AN516" i="1"/>
  <c r="AM516" i="1"/>
  <c r="F512" i="12"/>
  <c r="G516" i="10"/>
  <c r="D515" i="10"/>
  <c r="C515" i="10"/>
  <c r="AN515" i="1"/>
  <c r="AM515" i="1"/>
  <c r="F511" i="12"/>
  <c r="G515" i="10"/>
  <c r="D514" i="10"/>
  <c r="C514" i="10"/>
  <c r="AN514" i="1"/>
  <c r="AM514" i="1"/>
  <c r="F510" i="12"/>
  <c r="G514" i="10"/>
  <c r="D513" i="10"/>
  <c r="C513" i="10"/>
  <c r="AN513" i="1"/>
  <c r="AM513" i="1"/>
  <c r="F509" i="12"/>
  <c r="G513" i="10"/>
  <c r="D512" i="10"/>
  <c r="C512" i="10"/>
  <c r="AN512" i="1"/>
  <c r="AM512" i="1"/>
  <c r="F508" i="12"/>
  <c r="G512" i="10"/>
  <c r="D511" i="10"/>
  <c r="C511" i="10"/>
  <c r="AN511" i="1"/>
  <c r="AM511" i="1"/>
  <c r="F507" i="12"/>
  <c r="G511" i="10"/>
  <c r="D510" i="10"/>
  <c r="C510" i="10"/>
  <c r="AN510" i="1"/>
  <c r="AM510" i="1"/>
  <c r="F506" i="12"/>
  <c r="G510" i="10"/>
  <c r="D509" i="10"/>
  <c r="C509" i="10"/>
  <c r="AN509" i="1"/>
  <c r="AM509" i="1"/>
  <c r="F505" i="12"/>
  <c r="G509" i="10"/>
  <c r="D508" i="10"/>
  <c r="C508" i="10"/>
  <c r="AN508" i="1"/>
  <c r="AM508" i="1"/>
  <c r="F504" i="12"/>
  <c r="G508" i="10"/>
  <c r="D507" i="10"/>
  <c r="C507" i="10"/>
  <c r="AN507" i="1"/>
  <c r="AM507" i="1"/>
  <c r="F503" i="12"/>
  <c r="G507" i="10"/>
  <c r="D506" i="10"/>
  <c r="C506" i="10"/>
  <c r="AN506" i="1"/>
  <c r="AM506" i="1"/>
  <c r="F502" i="12"/>
  <c r="G506" i="10"/>
  <c r="D505" i="10"/>
  <c r="C505" i="10"/>
  <c r="AN505" i="1"/>
  <c r="AM505" i="1"/>
  <c r="F501" i="12"/>
  <c r="G505" i="10"/>
  <c r="D504" i="10"/>
  <c r="C504" i="10"/>
  <c r="AN504" i="1"/>
  <c r="AM504" i="1"/>
  <c r="F500" i="12"/>
  <c r="G504" i="10"/>
  <c r="D503" i="10"/>
  <c r="C503" i="10"/>
  <c r="AN503" i="1"/>
  <c r="AM503" i="1"/>
  <c r="F499" i="12"/>
  <c r="G503" i="10"/>
  <c r="D502" i="10"/>
  <c r="C502" i="10"/>
  <c r="AN502" i="1"/>
  <c r="AM502" i="1"/>
  <c r="F498" i="12"/>
  <c r="G502" i="10"/>
  <c r="D501" i="10"/>
  <c r="C501" i="10"/>
  <c r="AN501" i="1"/>
  <c r="AM501" i="1"/>
  <c r="F497" i="12"/>
  <c r="G501" i="10"/>
  <c r="D500" i="10"/>
  <c r="C500" i="10"/>
  <c r="AN500" i="1"/>
  <c r="AM500" i="1"/>
  <c r="F496" i="12"/>
  <c r="G500" i="10"/>
  <c r="D499" i="10"/>
  <c r="C499" i="10"/>
  <c r="AN499" i="1"/>
  <c r="AM499" i="1"/>
  <c r="F495" i="12"/>
  <c r="G499" i="10"/>
  <c r="D498" i="10"/>
  <c r="C498" i="10"/>
  <c r="AN498" i="1"/>
  <c r="AM498" i="1"/>
  <c r="F494" i="12"/>
  <c r="G498" i="10"/>
  <c r="D497" i="10"/>
  <c r="C497" i="10"/>
  <c r="AN497" i="1"/>
  <c r="AM497" i="1"/>
  <c r="F493" i="12"/>
  <c r="G497" i="10"/>
  <c r="D496" i="10"/>
  <c r="C496" i="10"/>
  <c r="AN496" i="1"/>
  <c r="AM496" i="1"/>
  <c r="F492" i="12"/>
  <c r="G496" i="10"/>
  <c r="D495" i="10"/>
  <c r="C495" i="10"/>
  <c r="AN495" i="1"/>
  <c r="AM495" i="1"/>
  <c r="F491" i="12"/>
  <c r="G495" i="10"/>
  <c r="D494" i="10"/>
  <c r="C494" i="10"/>
  <c r="AN494" i="1"/>
  <c r="AM494" i="1"/>
  <c r="F490" i="12"/>
  <c r="G494" i="10"/>
  <c r="D493" i="10"/>
  <c r="C493" i="10"/>
  <c r="AN493" i="1"/>
  <c r="AM493" i="1"/>
  <c r="F489" i="12"/>
  <c r="G493" i="10"/>
  <c r="D492" i="10"/>
  <c r="C492" i="10"/>
  <c r="AN492" i="1"/>
  <c r="AM492" i="1"/>
  <c r="F488" i="12"/>
  <c r="G492" i="10"/>
  <c r="D491" i="10"/>
  <c r="C491" i="10"/>
  <c r="AN491" i="1"/>
  <c r="AM491" i="1"/>
  <c r="F487" i="12"/>
  <c r="G491" i="10"/>
  <c r="D490" i="10"/>
  <c r="C490" i="10"/>
  <c r="AN490" i="1"/>
  <c r="AM490" i="1"/>
  <c r="F486" i="12"/>
  <c r="G490" i="10"/>
  <c r="D489" i="10"/>
  <c r="C489" i="10"/>
  <c r="AN489" i="1"/>
  <c r="AM489" i="1"/>
  <c r="F485" i="12"/>
  <c r="G489" i="10"/>
  <c r="D488" i="10"/>
  <c r="C488" i="10"/>
  <c r="AN488" i="1"/>
  <c r="AM488" i="1"/>
  <c r="F484" i="12"/>
  <c r="G488" i="10"/>
  <c r="D487" i="10"/>
  <c r="C487" i="10"/>
  <c r="AN487" i="1"/>
  <c r="AM487" i="1"/>
  <c r="F483" i="12"/>
  <c r="G487" i="10"/>
  <c r="D486" i="10"/>
  <c r="C486" i="10"/>
  <c r="AN486" i="1"/>
  <c r="AM486" i="1"/>
  <c r="F482" i="12"/>
  <c r="G486" i="10"/>
  <c r="D485" i="10"/>
  <c r="C485" i="10"/>
  <c r="AN485" i="1"/>
  <c r="AM485" i="1"/>
  <c r="F481" i="12"/>
  <c r="G485" i="10"/>
  <c r="D484" i="10"/>
  <c r="C484" i="10"/>
  <c r="AN484" i="1"/>
  <c r="AM484" i="1"/>
  <c r="F480" i="12"/>
  <c r="G484" i="10"/>
  <c r="D483" i="10"/>
  <c r="C483" i="10"/>
  <c r="AN483" i="1"/>
  <c r="AM483" i="1"/>
  <c r="F479" i="12"/>
  <c r="G483" i="10"/>
  <c r="D482" i="10"/>
  <c r="C482" i="10"/>
  <c r="AN482" i="1"/>
  <c r="AM482" i="1"/>
  <c r="F478" i="12"/>
  <c r="G482" i="10"/>
  <c r="D481" i="10"/>
  <c r="C481" i="10"/>
  <c r="AN481" i="1"/>
  <c r="AM481" i="1"/>
  <c r="F477" i="12"/>
  <c r="G481" i="10"/>
  <c r="D480" i="10"/>
  <c r="C480" i="10"/>
  <c r="AN480" i="1"/>
  <c r="AM480" i="1"/>
  <c r="F476" i="12"/>
  <c r="G480" i="10"/>
  <c r="D479" i="10"/>
  <c r="C479" i="10"/>
  <c r="AN479" i="1"/>
  <c r="AM479" i="1"/>
  <c r="F475" i="12"/>
  <c r="G479" i="10"/>
  <c r="D478" i="10"/>
  <c r="C478" i="10"/>
  <c r="AN478" i="1"/>
  <c r="AM478" i="1"/>
  <c r="F474" i="12"/>
  <c r="G478" i="10"/>
  <c r="D477" i="10"/>
  <c r="C477" i="10"/>
  <c r="AN477" i="1"/>
  <c r="AM477" i="1"/>
  <c r="F473" i="12"/>
  <c r="G477" i="10"/>
  <c r="D476" i="10"/>
  <c r="C476" i="10"/>
  <c r="AN476" i="1"/>
  <c r="AM476" i="1"/>
  <c r="F472" i="12"/>
  <c r="G476" i="10"/>
  <c r="D475" i="10"/>
  <c r="C475" i="10"/>
  <c r="AN475" i="1"/>
  <c r="AM475" i="1"/>
  <c r="F471" i="12"/>
  <c r="G475" i="10"/>
  <c r="D474" i="10"/>
  <c r="C474" i="10"/>
  <c r="AN474" i="1"/>
  <c r="AM474" i="1"/>
  <c r="F470" i="12"/>
  <c r="G474" i="10"/>
  <c r="D473" i="10"/>
  <c r="C473" i="10"/>
  <c r="AN473" i="1"/>
  <c r="AM473" i="1"/>
  <c r="F469" i="12"/>
  <c r="G473" i="10"/>
  <c r="D472" i="10"/>
  <c r="C472" i="10"/>
  <c r="AN472" i="1"/>
  <c r="AM472" i="1"/>
  <c r="F468" i="12"/>
  <c r="G472" i="10"/>
  <c r="D471" i="10"/>
  <c r="C471" i="10"/>
  <c r="AN471" i="1"/>
  <c r="AM471" i="1"/>
  <c r="F467" i="12"/>
  <c r="G471" i="10"/>
  <c r="D470" i="10"/>
  <c r="C470" i="10"/>
  <c r="AN470" i="1"/>
  <c r="AM470" i="1"/>
  <c r="F466" i="12"/>
  <c r="G470" i="10"/>
  <c r="D469" i="10"/>
  <c r="C469" i="10"/>
  <c r="AN469" i="1"/>
  <c r="AM469" i="1"/>
  <c r="F465" i="12"/>
  <c r="G469" i="10"/>
  <c r="D468" i="10"/>
  <c r="C468" i="10"/>
  <c r="AN468" i="1"/>
  <c r="AM468" i="1"/>
  <c r="F464" i="12"/>
  <c r="G468" i="10"/>
  <c r="D467" i="10"/>
  <c r="C467" i="10"/>
  <c r="AN467" i="1"/>
  <c r="AM467" i="1"/>
  <c r="F463" i="12"/>
  <c r="G467" i="10"/>
  <c r="D466" i="10"/>
  <c r="C466" i="10"/>
  <c r="AN466" i="1"/>
  <c r="AM466" i="1"/>
  <c r="F462" i="12"/>
  <c r="G466" i="10"/>
  <c r="D465" i="10"/>
  <c r="C465" i="10"/>
  <c r="AN465" i="1"/>
  <c r="AM465" i="1"/>
  <c r="F461" i="12"/>
  <c r="G465" i="10"/>
  <c r="D464" i="10"/>
  <c r="C464" i="10"/>
  <c r="AN464" i="1"/>
  <c r="AM464" i="1"/>
  <c r="F460" i="12"/>
  <c r="G464" i="10"/>
  <c r="D463" i="10"/>
  <c r="C463" i="10"/>
  <c r="AN463" i="1"/>
  <c r="AM463" i="1"/>
  <c r="F459" i="12"/>
  <c r="G463" i="10"/>
  <c r="D462" i="10"/>
  <c r="C462" i="10"/>
  <c r="AN462" i="1"/>
  <c r="AM462" i="1"/>
  <c r="F458" i="12"/>
  <c r="G462" i="10"/>
  <c r="D461" i="10"/>
  <c r="C461" i="10"/>
  <c r="AN461" i="1"/>
  <c r="AM461" i="1"/>
  <c r="F457" i="12"/>
  <c r="G461" i="10"/>
  <c r="D460" i="10"/>
  <c r="C460" i="10"/>
  <c r="AN460" i="1"/>
  <c r="AM460" i="1"/>
  <c r="F456" i="12"/>
  <c r="G460" i="10"/>
  <c r="D459" i="10"/>
  <c r="C459" i="10"/>
  <c r="AN459" i="1"/>
  <c r="AM459" i="1"/>
  <c r="F455" i="12"/>
  <c r="G459" i="10"/>
  <c r="D458" i="10"/>
  <c r="C458" i="10"/>
  <c r="AN458" i="1"/>
  <c r="AM458" i="1"/>
  <c r="F454" i="12"/>
  <c r="G458" i="10"/>
  <c r="D457" i="10"/>
  <c r="C457" i="10"/>
  <c r="AN457" i="1"/>
  <c r="AM457" i="1"/>
  <c r="F453" i="12"/>
  <c r="G457" i="10"/>
  <c r="D456" i="10"/>
  <c r="C456" i="10"/>
  <c r="AN456" i="1"/>
  <c r="AM456" i="1"/>
  <c r="F452" i="12"/>
  <c r="G456" i="10"/>
  <c r="D455" i="10"/>
  <c r="C455" i="10"/>
  <c r="AN455" i="1"/>
  <c r="AM455" i="1"/>
  <c r="F451" i="12"/>
  <c r="G455" i="10"/>
  <c r="D454" i="10"/>
  <c r="C454" i="10"/>
  <c r="AN454" i="1"/>
  <c r="AM454" i="1"/>
  <c r="F450" i="12"/>
  <c r="G454" i="10"/>
  <c r="D453" i="10"/>
  <c r="C453" i="10"/>
  <c r="AN453" i="1"/>
  <c r="AM453" i="1"/>
  <c r="F449" i="12"/>
  <c r="G453" i="10"/>
  <c r="D452" i="10"/>
  <c r="C452" i="10"/>
  <c r="AN452" i="1"/>
  <c r="AM452" i="1"/>
  <c r="F448" i="12"/>
  <c r="G452" i="10"/>
  <c r="D451" i="10"/>
  <c r="C451" i="10"/>
  <c r="AN451" i="1"/>
  <c r="AM451" i="1"/>
  <c r="F447" i="12"/>
  <c r="G451" i="10"/>
  <c r="D450" i="10"/>
  <c r="C450" i="10"/>
  <c r="AN450" i="1"/>
  <c r="AM450" i="1"/>
  <c r="F446" i="12"/>
  <c r="G450" i="10"/>
  <c r="D449" i="10"/>
  <c r="C449" i="10"/>
  <c r="AN449" i="1"/>
  <c r="AM449" i="1"/>
  <c r="F445" i="12"/>
  <c r="G449" i="10"/>
  <c r="D448" i="10"/>
  <c r="C448" i="10"/>
  <c r="AN448" i="1"/>
  <c r="AM448" i="1"/>
  <c r="F444" i="12"/>
  <c r="G448" i="10"/>
  <c r="D447" i="10"/>
  <c r="C447" i="10"/>
  <c r="AN447" i="1"/>
  <c r="AM447" i="1"/>
  <c r="F443" i="12"/>
  <c r="G447" i="10"/>
  <c r="D446" i="10"/>
  <c r="C446" i="10"/>
  <c r="AN446" i="1"/>
  <c r="AM446" i="1"/>
  <c r="F442" i="12"/>
  <c r="G446" i="10"/>
  <c r="D445" i="10"/>
  <c r="C445" i="10"/>
  <c r="AN445" i="1"/>
  <c r="AM445" i="1"/>
  <c r="F441" i="12"/>
  <c r="G445" i="10"/>
  <c r="D444" i="10"/>
  <c r="C444" i="10"/>
  <c r="AN444" i="1"/>
  <c r="AM444" i="1"/>
  <c r="F440" i="12"/>
  <c r="G444" i="10"/>
  <c r="D443" i="10"/>
  <c r="C443" i="10"/>
  <c r="AN443" i="1"/>
  <c r="AM443" i="1"/>
  <c r="F439" i="12"/>
  <c r="G443" i="10"/>
  <c r="D442" i="10"/>
  <c r="C442" i="10"/>
  <c r="AN442" i="1"/>
  <c r="AM442" i="1"/>
  <c r="F438" i="12"/>
  <c r="G442" i="10"/>
  <c r="D441" i="10"/>
  <c r="C441" i="10"/>
  <c r="AN441" i="1"/>
  <c r="AM441" i="1"/>
  <c r="F437" i="12"/>
  <c r="G441" i="10"/>
  <c r="D440" i="10"/>
  <c r="C440" i="10"/>
  <c r="AN440" i="1"/>
  <c r="AM440" i="1"/>
  <c r="F436" i="12"/>
  <c r="G440" i="10"/>
  <c r="D439" i="10"/>
  <c r="C439" i="10"/>
  <c r="AN439" i="1"/>
  <c r="AM439" i="1"/>
  <c r="F435" i="12"/>
  <c r="G439" i="10"/>
  <c r="D438" i="10"/>
  <c r="C438" i="10"/>
  <c r="AM438" i="1"/>
  <c r="F434" i="12"/>
  <c r="G438" i="10"/>
  <c r="D437" i="10"/>
  <c r="C437" i="10"/>
  <c r="AN437" i="1"/>
  <c r="AM437" i="1"/>
  <c r="F433" i="12"/>
  <c r="G437" i="10"/>
  <c r="D436" i="10"/>
  <c r="C436" i="10"/>
  <c r="AN436" i="1"/>
  <c r="AM436" i="1"/>
  <c r="F432" i="12"/>
  <c r="G436" i="10"/>
  <c r="D435" i="10"/>
  <c r="C435" i="10"/>
  <c r="AN435" i="1"/>
  <c r="AM435" i="1"/>
  <c r="F431" i="12"/>
  <c r="G435" i="10"/>
  <c r="D434" i="10"/>
  <c r="C434" i="10"/>
  <c r="AN434" i="1"/>
  <c r="AM434" i="1"/>
  <c r="F430" i="12"/>
  <c r="G434" i="10"/>
  <c r="D433" i="10"/>
  <c r="C433" i="10"/>
  <c r="AN433" i="1"/>
  <c r="AM433" i="1"/>
  <c r="F429" i="12"/>
  <c r="G433" i="10"/>
  <c r="D432" i="10"/>
  <c r="C432" i="10"/>
  <c r="AN432" i="1"/>
  <c r="AM432" i="1"/>
  <c r="F428" i="12"/>
  <c r="G432" i="10"/>
  <c r="D431" i="10"/>
  <c r="C431" i="10"/>
  <c r="AN431" i="1"/>
  <c r="AM431" i="1"/>
  <c r="F427" i="12"/>
  <c r="G431" i="10"/>
  <c r="D430" i="10"/>
  <c r="C430" i="10"/>
  <c r="AN430" i="1"/>
  <c r="AM430" i="1"/>
  <c r="F426" i="12"/>
  <c r="G430" i="10"/>
  <c r="D429" i="10"/>
  <c r="C429" i="10"/>
  <c r="AM429" i="1"/>
  <c r="F425" i="12"/>
  <c r="G429" i="10"/>
  <c r="D428" i="10"/>
  <c r="C428" i="10"/>
  <c r="AN428" i="1"/>
  <c r="AM428" i="1"/>
  <c r="F424" i="12"/>
  <c r="G428" i="10"/>
  <c r="D427" i="10"/>
  <c r="C427" i="10"/>
  <c r="AN427" i="1"/>
  <c r="AM427" i="1"/>
  <c r="F423" i="12"/>
  <c r="G427" i="10"/>
  <c r="D426" i="10"/>
  <c r="C426" i="10"/>
  <c r="AN426" i="1"/>
  <c r="AM426" i="1"/>
  <c r="F422" i="12"/>
  <c r="G426" i="10"/>
  <c r="D425" i="10"/>
  <c r="C425" i="10"/>
  <c r="AN425" i="1"/>
  <c r="AM425" i="1"/>
  <c r="F421" i="12"/>
  <c r="G425" i="10"/>
  <c r="D424" i="10"/>
  <c r="C424" i="10"/>
  <c r="AN424" i="1"/>
  <c r="AM424" i="1"/>
  <c r="F420" i="12"/>
  <c r="G424" i="10"/>
  <c r="D423" i="10"/>
  <c r="C423" i="10"/>
  <c r="AN423" i="1"/>
  <c r="AM423" i="1"/>
  <c r="F419" i="12"/>
  <c r="G423" i="10"/>
  <c r="D422" i="10"/>
  <c r="C422" i="10"/>
  <c r="AN422" i="1"/>
  <c r="AM422" i="1"/>
  <c r="F418" i="12"/>
  <c r="G422" i="10"/>
  <c r="D421" i="10"/>
  <c r="C421" i="10"/>
  <c r="AN421" i="1"/>
  <c r="AM421" i="1"/>
  <c r="F417" i="12"/>
  <c r="G421" i="10"/>
  <c r="D420" i="10"/>
  <c r="C420" i="10"/>
  <c r="AM420" i="1"/>
  <c r="F416" i="12"/>
  <c r="G420" i="10"/>
  <c r="D419" i="10"/>
  <c r="C419" i="10"/>
  <c r="AN419" i="1"/>
  <c r="AM419" i="1"/>
  <c r="F415" i="12"/>
  <c r="G419" i="10"/>
  <c r="D418" i="10"/>
  <c r="C418" i="10"/>
  <c r="AN418" i="1"/>
  <c r="F414" i="12"/>
  <c r="G418" i="10"/>
  <c r="D417" i="10"/>
  <c r="C417" i="10"/>
  <c r="AN417" i="1"/>
  <c r="AM417" i="1"/>
  <c r="F413" i="12"/>
  <c r="G417" i="10"/>
  <c r="D416" i="10"/>
  <c r="C416" i="10"/>
  <c r="AN416" i="1"/>
  <c r="AM416" i="1"/>
  <c r="F412" i="12"/>
  <c r="G416" i="10"/>
  <c r="D415" i="10"/>
  <c r="C415" i="10"/>
  <c r="AN415" i="1"/>
  <c r="AM415" i="1"/>
  <c r="F411" i="12"/>
  <c r="G415" i="10"/>
  <c r="D414" i="10"/>
  <c r="C414" i="10"/>
  <c r="AN414" i="1"/>
  <c r="AM414" i="1"/>
  <c r="F410" i="12"/>
  <c r="G414" i="10"/>
  <c r="D413" i="10"/>
  <c r="C413" i="10"/>
  <c r="AN413" i="1"/>
  <c r="AM413" i="1"/>
  <c r="F409" i="12"/>
  <c r="G413" i="10"/>
  <c r="D412" i="10"/>
  <c r="C412" i="10"/>
  <c r="AN412" i="1"/>
  <c r="AM412" i="1"/>
  <c r="F408" i="12"/>
  <c r="G412" i="10"/>
  <c r="D411" i="10"/>
  <c r="C411" i="10"/>
  <c r="AM411" i="1"/>
  <c r="F407" i="12"/>
  <c r="G411" i="10"/>
  <c r="D410" i="10"/>
  <c r="C410" i="10"/>
  <c r="AN410" i="1"/>
  <c r="AM410" i="1"/>
  <c r="F406" i="12"/>
  <c r="G410" i="10"/>
  <c r="D409" i="10"/>
  <c r="C409" i="10"/>
  <c r="AN409" i="1"/>
  <c r="AM409" i="1"/>
  <c r="F405" i="12"/>
  <c r="G409" i="10"/>
  <c r="D408" i="10"/>
  <c r="C408" i="10"/>
  <c r="AN408" i="1"/>
  <c r="AM408" i="1"/>
  <c r="F404" i="12"/>
  <c r="G408" i="10"/>
  <c r="D407" i="10"/>
  <c r="C407" i="10"/>
  <c r="AN407" i="1"/>
  <c r="AM407" i="1"/>
  <c r="F403" i="12"/>
  <c r="G407" i="10"/>
  <c r="D406" i="10"/>
  <c r="C406" i="10"/>
  <c r="AN406" i="1"/>
  <c r="AM406" i="1"/>
  <c r="F402" i="12"/>
  <c r="G406" i="10"/>
  <c r="D405" i="10"/>
  <c r="C405" i="10"/>
  <c r="AN405" i="1"/>
  <c r="AM405" i="1"/>
  <c r="F401" i="12"/>
  <c r="G405" i="10"/>
  <c r="D404" i="10"/>
  <c r="C404" i="10"/>
  <c r="AN404" i="1"/>
  <c r="AM404" i="1"/>
  <c r="F400" i="12"/>
  <c r="G404" i="10"/>
  <c r="D403" i="10"/>
  <c r="C403" i="10"/>
  <c r="AN403" i="1"/>
  <c r="AM403" i="1"/>
  <c r="F399" i="12"/>
  <c r="G403" i="10"/>
  <c r="D402" i="10"/>
  <c r="C402" i="10"/>
  <c r="AM402" i="1"/>
  <c r="F398" i="12"/>
  <c r="G402" i="10"/>
  <c r="D401" i="10"/>
  <c r="C401" i="10"/>
  <c r="AN401" i="1"/>
  <c r="AM401" i="1"/>
  <c r="F397" i="12"/>
  <c r="G401" i="10"/>
  <c r="D400" i="10"/>
  <c r="C400" i="10"/>
  <c r="AN400" i="1"/>
  <c r="AM400" i="1"/>
  <c r="F396" i="12"/>
  <c r="G400" i="10"/>
  <c r="D399" i="10"/>
  <c r="C399" i="10"/>
  <c r="AN399" i="1"/>
  <c r="AM399" i="1"/>
  <c r="F395" i="12"/>
  <c r="G399" i="10"/>
  <c r="D398" i="10"/>
  <c r="C398" i="10"/>
  <c r="AN398" i="1"/>
  <c r="AM398" i="1"/>
  <c r="F394" i="12"/>
  <c r="G398" i="10"/>
  <c r="D397" i="10"/>
  <c r="C397" i="10"/>
  <c r="AN397" i="1"/>
  <c r="AM397" i="1"/>
  <c r="F393" i="12"/>
  <c r="G397" i="10"/>
  <c r="D396" i="10"/>
  <c r="C396" i="10"/>
  <c r="AN396" i="1"/>
  <c r="AM396" i="1"/>
  <c r="F392" i="12"/>
  <c r="G396" i="10"/>
  <c r="D395" i="10"/>
  <c r="C395" i="10"/>
  <c r="AN395" i="1"/>
  <c r="AM395" i="1"/>
  <c r="F391" i="12"/>
  <c r="G395" i="10"/>
  <c r="D394" i="10"/>
  <c r="C394" i="10"/>
  <c r="AN394" i="1"/>
  <c r="AM394" i="1"/>
  <c r="F390" i="12"/>
  <c r="G394" i="10"/>
  <c r="D393" i="10"/>
  <c r="C393" i="10"/>
  <c r="AN393" i="1"/>
  <c r="AM393" i="1"/>
  <c r="F389" i="12"/>
  <c r="G393" i="10"/>
  <c r="D392" i="10"/>
  <c r="C392" i="10"/>
  <c r="AN392" i="1"/>
  <c r="AM392" i="1"/>
  <c r="F388" i="12"/>
  <c r="G392" i="10"/>
  <c r="D391" i="10"/>
  <c r="C391" i="10"/>
  <c r="AN391" i="1"/>
  <c r="AM391" i="1"/>
  <c r="F387" i="12"/>
  <c r="G391" i="10"/>
  <c r="D390" i="10"/>
  <c r="C390" i="10"/>
  <c r="AM390" i="1"/>
  <c r="F386" i="12"/>
  <c r="G390" i="10"/>
  <c r="D389" i="10"/>
  <c r="C389" i="10"/>
  <c r="AN389" i="1"/>
  <c r="AM389" i="1"/>
  <c r="F385" i="12"/>
  <c r="G389" i="10"/>
  <c r="D388" i="10"/>
  <c r="C388" i="10"/>
  <c r="F384" i="12"/>
  <c r="G388" i="10"/>
  <c r="D387" i="10"/>
  <c r="C387" i="10"/>
  <c r="F383" i="12"/>
  <c r="G387" i="10"/>
  <c r="D386" i="10"/>
  <c r="C386" i="10"/>
  <c r="F382" i="12"/>
  <c r="G386" i="10"/>
  <c r="D385" i="10"/>
  <c r="C385" i="10"/>
  <c r="AN385" i="1"/>
  <c r="AM385" i="1"/>
  <c r="F381" i="12"/>
  <c r="G385" i="10"/>
  <c r="D384" i="10"/>
  <c r="C384" i="10"/>
  <c r="AN384" i="1"/>
  <c r="AM384" i="1"/>
  <c r="F380" i="12"/>
  <c r="G384" i="10"/>
  <c r="D383" i="10"/>
  <c r="C383" i="10"/>
  <c r="AN383" i="1"/>
  <c r="AM383" i="1"/>
  <c r="F379" i="12"/>
  <c r="G383" i="10"/>
  <c r="D382" i="10"/>
  <c r="C382" i="10"/>
  <c r="AN382" i="1"/>
  <c r="AM382" i="1"/>
  <c r="F378" i="12"/>
  <c r="G382" i="10"/>
  <c r="D381" i="10"/>
  <c r="C381" i="10"/>
  <c r="AN381" i="1"/>
  <c r="AM381" i="1"/>
  <c r="F377" i="12"/>
  <c r="G381" i="10"/>
  <c r="D380" i="10"/>
  <c r="C380" i="10"/>
  <c r="AN380" i="1"/>
  <c r="AM380" i="1"/>
  <c r="F376" i="12"/>
  <c r="G380" i="10"/>
  <c r="D379" i="10"/>
  <c r="C379" i="10"/>
  <c r="AN379" i="1"/>
  <c r="AM379" i="1"/>
  <c r="F375" i="12"/>
  <c r="G379" i="10"/>
  <c r="D378" i="10"/>
  <c r="C378" i="10"/>
  <c r="AN378" i="1"/>
  <c r="AM378" i="1"/>
  <c r="F374" i="12"/>
  <c r="G378" i="10"/>
  <c r="D377" i="10"/>
  <c r="C377" i="10"/>
  <c r="AN377" i="1"/>
  <c r="AM377" i="1"/>
  <c r="F373" i="12"/>
  <c r="G377" i="10"/>
  <c r="D376" i="10"/>
  <c r="C376" i="10"/>
  <c r="AN376" i="1"/>
  <c r="AM376" i="1"/>
  <c r="F372" i="12"/>
  <c r="G376" i="10"/>
  <c r="D375" i="10"/>
  <c r="C375" i="10"/>
  <c r="AN375" i="1"/>
  <c r="AM375" i="1"/>
  <c r="F371" i="12"/>
  <c r="G375" i="10"/>
  <c r="D374" i="10"/>
  <c r="C374" i="10"/>
  <c r="AN374" i="1"/>
  <c r="AM374" i="1"/>
  <c r="F370" i="12"/>
  <c r="G374" i="10"/>
  <c r="D373" i="10"/>
  <c r="C373" i="10"/>
  <c r="AN373" i="1"/>
  <c r="AM373" i="1"/>
  <c r="F369" i="12"/>
  <c r="G373" i="10"/>
  <c r="D372" i="10"/>
  <c r="C372" i="10"/>
  <c r="AN372" i="1"/>
  <c r="AM372" i="1"/>
  <c r="F368" i="12"/>
  <c r="G372" i="10"/>
  <c r="D371" i="10"/>
  <c r="C371" i="10"/>
  <c r="AN371" i="1"/>
  <c r="AM371" i="1"/>
  <c r="F367" i="12"/>
  <c r="G371" i="10"/>
  <c r="D370" i="10"/>
  <c r="C370" i="10"/>
  <c r="AN370" i="1"/>
  <c r="AM370" i="1"/>
  <c r="F366" i="12"/>
  <c r="G370" i="10"/>
  <c r="D369" i="10"/>
  <c r="C369" i="10"/>
  <c r="AN369" i="1"/>
  <c r="AM369" i="1"/>
  <c r="F365" i="12"/>
  <c r="G369" i="10"/>
  <c r="D368" i="10"/>
  <c r="C368" i="10"/>
  <c r="AM368" i="1"/>
  <c r="F364" i="12"/>
  <c r="G368" i="10"/>
  <c r="D367" i="10"/>
  <c r="C367" i="10"/>
  <c r="AN367" i="1"/>
  <c r="AM367" i="1"/>
  <c r="F363" i="12"/>
  <c r="G367" i="10"/>
  <c r="D366" i="10"/>
  <c r="C366" i="10"/>
  <c r="AN366" i="1"/>
  <c r="AM366" i="1"/>
  <c r="F362" i="12"/>
  <c r="G366" i="10"/>
  <c r="D365" i="10"/>
  <c r="C365" i="10"/>
  <c r="AN365" i="1"/>
  <c r="AM365" i="1"/>
  <c r="F361" i="12"/>
  <c r="G365" i="10"/>
  <c r="D364" i="10"/>
  <c r="C364" i="10"/>
  <c r="AN364" i="1"/>
  <c r="AM364" i="1"/>
  <c r="F360" i="12"/>
  <c r="G364" i="10"/>
  <c r="D363" i="10"/>
  <c r="C363" i="10"/>
  <c r="AN363" i="1"/>
  <c r="AM363" i="1"/>
  <c r="F359" i="12"/>
  <c r="G363" i="10"/>
  <c r="D362" i="10"/>
  <c r="C362" i="10"/>
  <c r="AN362" i="1"/>
  <c r="AM362" i="1"/>
  <c r="F358" i="12"/>
  <c r="G362" i="10"/>
  <c r="D361" i="10"/>
  <c r="C361" i="10"/>
  <c r="AN361" i="1"/>
  <c r="AM361" i="1"/>
  <c r="F357" i="12"/>
  <c r="G361" i="10"/>
  <c r="D360" i="10"/>
  <c r="C360" i="10"/>
  <c r="AN360" i="1"/>
  <c r="AM360" i="1"/>
  <c r="F356" i="12"/>
  <c r="G360" i="10"/>
  <c r="D359" i="10"/>
  <c r="C359" i="10"/>
  <c r="AM359" i="1"/>
  <c r="F355" i="12"/>
  <c r="G359" i="10"/>
  <c r="D358" i="10"/>
  <c r="C358" i="10"/>
  <c r="AN358" i="1"/>
  <c r="AM358" i="1"/>
  <c r="F354" i="12"/>
  <c r="G358" i="10"/>
  <c r="D357" i="10"/>
  <c r="C357" i="10"/>
  <c r="AN357" i="1"/>
  <c r="AM357" i="1"/>
  <c r="F353" i="12"/>
  <c r="G357" i="10"/>
  <c r="D356" i="10"/>
  <c r="C356" i="10"/>
  <c r="AN356" i="1"/>
  <c r="AM356" i="1"/>
  <c r="F352" i="12"/>
  <c r="G356" i="10"/>
  <c r="D355" i="10"/>
  <c r="C355" i="10"/>
  <c r="AN355" i="1"/>
  <c r="AM355" i="1"/>
  <c r="F351" i="12"/>
  <c r="G355" i="10"/>
  <c r="D354" i="10"/>
  <c r="C354" i="10"/>
  <c r="AN354" i="1"/>
  <c r="AM354" i="1"/>
  <c r="F350" i="12"/>
  <c r="G354" i="10"/>
  <c r="D353" i="10"/>
  <c r="C353" i="10"/>
  <c r="AN353" i="1"/>
  <c r="AM353" i="1"/>
  <c r="F349" i="12"/>
  <c r="G353" i="10"/>
  <c r="D352" i="10"/>
  <c r="C352" i="10"/>
  <c r="AN352" i="1"/>
  <c r="AM352" i="1"/>
  <c r="F348" i="12"/>
  <c r="G352" i="10"/>
  <c r="D351" i="10"/>
  <c r="C351" i="10"/>
  <c r="AN351" i="1"/>
  <c r="AM351" i="1"/>
  <c r="F347" i="12"/>
  <c r="G351" i="10"/>
  <c r="D350" i="10"/>
  <c r="C350" i="10"/>
  <c r="AN350" i="1"/>
  <c r="AM350" i="1"/>
  <c r="F346" i="12"/>
  <c r="G350" i="10"/>
  <c r="D349" i="10"/>
  <c r="C349" i="10"/>
  <c r="AN349" i="1"/>
  <c r="AM349" i="1"/>
  <c r="F345" i="12"/>
  <c r="G349" i="10"/>
  <c r="D348" i="10"/>
  <c r="C348" i="10"/>
  <c r="AN348" i="1"/>
  <c r="AM348" i="1"/>
  <c r="F344" i="12"/>
  <c r="G348" i="10"/>
  <c r="D347" i="10"/>
  <c r="C347" i="10"/>
  <c r="AN347" i="1"/>
  <c r="AM347" i="1"/>
  <c r="F343" i="12"/>
  <c r="G347" i="10"/>
  <c r="D346" i="10"/>
  <c r="C346" i="10"/>
  <c r="AN346" i="1"/>
  <c r="AM346" i="1"/>
  <c r="F342" i="12"/>
  <c r="G346" i="10"/>
  <c r="D345" i="10"/>
  <c r="C345" i="10"/>
  <c r="AN345" i="1"/>
  <c r="AM345" i="1"/>
  <c r="F341" i="12"/>
  <c r="G345" i="10"/>
  <c r="D344" i="10"/>
  <c r="C344" i="10"/>
  <c r="AN344" i="1"/>
  <c r="AM344" i="1"/>
  <c r="F340" i="12"/>
  <c r="G344" i="10"/>
  <c r="D343" i="10"/>
  <c r="C343" i="10"/>
  <c r="AN343" i="1"/>
  <c r="AM343" i="1"/>
  <c r="F339" i="12"/>
  <c r="G343" i="10"/>
  <c r="D342" i="10"/>
  <c r="C342" i="10"/>
  <c r="AN342" i="1"/>
  <c r="AM342" i="1"/>
  <c r="F338" i="12"/>
  <c r="G342" i="10"/>
  <c r="D341" i="10"/>
  <c r="C341" i="10"/>
  <c r="AM341" i="1"/>
  <c r="F337" i="12"/>
  <c r="G341" i="10"/>
  <c r="D340" i="10"/>
  <c r="C340" i="10"/>
  <c r="AN340" i="1"/>
  <c r="AM340" i="1"/>
  <c r="F336" i="12"/>
  <c r="G340" i="10"/>
  <c r="D339" i="10"/>
  <c r="C339" i="10"/>
  <c r="AN339" i="1"/>
  <c r="AM339" i="1"/>
  <c r="F335" i="12"/>
  <c r="G339" i="10"/>
  <c r="D338" i="10"/>
  <c r="C338" i="10"/>
  <c r="AN338" i="1"/>
  <c r="AM338" i="1"/>
  <c r="F334" i="12"/>
  <c r="G338" i="10"/>
  <c r="D337" i="10"/>
  <c r="C337" i="10"/>
  <c r="AN337" i="1"/>
  <c r="AM337" i="1"/>
  <c r="F333" i="12"/>
  <c r="G337" i="10"/>
  <c r="D336" i="10"/>
  <c r="C336" i="10"/>
  <c r="AN336" i="1"/>
  <c r="AM336" i="1"/>
  <c r="F332" i="12"/>
  <c r="G336" i="10"/>
  <c r="D335" i="10"/>
  <c r="C335" i="10"/>
  <c r="AN335" i="1"/>
  <c r="AM335" i="1"/>
  <c r="F331" i="12"/>
  <c r="G335" i="10"/>
  <c r="D334" i="10"/>
  <c r="C334" i="10"/>
  <c r="AN334" i="1"/>
  <c r="AM334" i="1"/>
  <c r="F330" i="12"/>
  <c r="G334" i="10"/>
  <c r="D333" i="10"/>
  <c r="C333" i="10"/>
  <c r="AN333" i="1"/>
  <c r="AM333" i="1"/>
  <c r="F329" i="12"/>
  <c r="G333" i="10"/>
  <c r="D332" i="10"/>
  <c r="C332" i="10"/>
  <c r="AN332" i="1"/>
  <c r="AM332" i="1"/>
  <c r="F328" i="12"/>
  <c r="G332" i="10"/>
  <c r="D331" i="10"/>
  <c r="C331" i="10"/>
  <c r="AN331" i="1"/>
  <c r="AM331" i="1"/>
  <c r="F327" i="12"/>
  <c r="G331" i="10"/>
  <c r="D330" i="10"/>
  <c r="C330" i="10"/>
  <c r="AN330" i="1"/>
  <c r="AM330" i="1"/>
  <c r="F326" i="12"/>
  <c r="G330" i="10"/>
  <c r="D329" i="10"/>
  <c r="C329" i="10"/>
  <c r="F325" i="12"/>
  <c r="G329" i="10"/>
  <c r="D328" i="10"/>
  <c r="C328" i="10"/>
  <c r="AN328" i="1"/>
  <c r="AM328" i="1"/>
  <c r="F324" i="12"/>
  <c r="G328" i="10"/>
  <c r="D327" i="10"/>
  <c r="C327" i="10"/>
  <c r="F323" i="12"/>
  <c r="G327" i="10"/>
  <c r="D326" i="10"/>
  <c r="C326" i="10"/>
  <c r="AN326" i="1"/>
  <c r="AM326" i="1"/>
  <c r="F322" i="12"/>
  <c r="G326" i="10"/>
  <c r="D325" i="10"/>
  <c r="C325" i="10"/>
  <c r="AN325" i="1"/>
  <c r="AM325" i="1"/>
  <c r="F321" i="12"/>
  <c r="G325" i="10"/>
  <c r="D324" i="10"/>
  <c r="C324" i="10"/>
  <c r="AN324" i="1"/>
  <c r="AM324" i="1"/>
  <c r="F320" i="12"/>
  <c r="G324" i="10"/>
  <c r="D323" i="10"/>
  <c r="C323" i="10"/>
  <c r="AN323" i="1"/>
  <c r="AM323" i="1"/>
  <c r="F319" i="12"/>
  <c r="G323" i="10"/>
  <c r="D322" i="10"/>
  <c r="C322" i="10"/>
  <c r="AN322" i="1"/>
  <c r="AM322" i="1"/>
  <c r="F318" i="12"/>
  <c r="G322" i="10"/>
  <c r="D321" i="10"/>
  <c r="C321" i="10"/>
  <c r="AN321" i="1"/>
  <c r="AM321" i="1"/>
  <c r="F317" i="12"/>
  <c r="G321" i="10"/>
  <c r="D320" i="10"/>
  <c r="C320" i="10"/>
  <c r="AN320" i="1"/>
  <c r="AM320" i="1"/>
  <c r="F316" i="12"/>
  <c r="G320" i="10"/>
  <c r="D319" i="10"/>
  <c r="C319" i="10"/>
  <c r="AN319" i="1"/>
  <c r="AM319" i="1"/>
  <c r="F315" i="12"/>
  <c r="G319" i="10"/>
  <c r="D318" i="10"/>
  <c r="C318" i="10"/>
  <c r="AN318" i="1"/>
  <c r="AM318" i="1"/>
  <c r="F314" i="12"/>
  <c r="G318" i="10"/>
  <c r="D317" i="10"/>
  <c r="C317" i="10"/>
  <c r="AM317" i="1"/>
  <c r="F313" i="12"/>
  <c r="G317" i="10"/>
  <c r="D316" i="10"/>
  <c r="C316" i="10"/>
  <c r="AN316" i="1"/>
  <c r="AM316" i="1"/>
  <c r="F312" i="12"/>
  <c r="G316" i="10"/>
  <c r="D315" i="10"/>
  <c r="C315" i="10"/>
  <c r="AN315" i="1"/>
  <c r="AM315" i="1"/>
  <c r="F311" i="12"/>
  <c r="G315" i="10"/>
  <c r="D314" i="10"/>
  <c r="C314" i="10"/>
  <c r="AN314" i="1"/>
  <c r="AM314" i="1"/>
  <c r="F310" i="12"/>
  <c r="G314" i="10"/>
  <c r="D313" i="10"/>
  <c r="C313" i="10"/>
  <c r="AN313" i="1"/>
  <c r="AM313" i="1"/>
  <c r="F309" i="12"/>
  <c r="G313" i="10"/>
  <c r="D312" i="10"/>
  <c r="C312" i="10"/>
  <c r="AN312" i="1"/>
  <c r="AM312" i="1"/>
  <c r="F308" i="12"/>
  <c r="G312" i="10"/>
  <c r="D311" i="10"/>
  <c r="C311" i="10"/>
  <c r="AN311" i="1"/>
  <c r="AM311" i="1"/>
  <c r="F307" i="12"/>
  <c r="G311" i="10"/>
  <c r="D310" i="10"/>
  <c r="C310" i="10"/>
  <c r="AN310" i="1"/>
  <c r="AM310" i="1"/>
  <c r="F306" i="12"/>
  <c r="G310" i="10"/>
  <c r="D309" i="10"/>
  <c r="C309" i="10"/>
  <c r="AN309" i="1"/>
  <c r="AM309" i="1"/>
  <c r="F305" i="12"/>
  <c r="G309" i="10"/>
  <c r="D308" i="10"/>
  <c r="C308" i="10"/>
  <c r="AM308" i="1"/>
  <c r="F304" i="12"/>
  <c r="G308" i="10"/>
  <c r="D307" i="10"/>
  <c r="C307" i="10"/>
  <c r="AN307" i="1"/>
  <c r="AM307" i="1"/>
  <c r="F303" i="12"/>
  <c r="G307" i="10"/>
  <c r="D306" i="10"/>
  <c r="C306" i="10"/>
  <c r="F302" i="12"/>
  <c r="G306" i="10"/>
  <c r="D305" i="10"/>
  <c r="C305" i="10"/>
  <c r="AN305" i="1"/>
  <c r="AM305" i="1"/>
  <c r="F301" i="12"/>
  <c r="G305" i="10"/>
  <c r="D304" i="10"/>
  <c r="C304" i="10"/>
  <c r="AN304" i="1"/>
  <c r="AM304" i="1"/>
  <c r="F300" i="12"/>
  <c r="G304" i="10"/>
  <c r="D303" i="10"/>
  <c r="C303" i="10"/>
  <c r="AN303" i="1"/>
  <c r="AM303" i="1"/>
  <c r="F299" i="12"/>
  <c r="G303" i="10"/>
  <c r="D302" i="10"/>
  <c r="C302" i="10"/>
  <c r="F298" i="12"/>
  <c r="G302" i="10"/>
  <c r="D301" i="10"/>
  <c r="C301" i="10"/>
  <c r="AN301" i="1"/>
  <c r="AM301" i="1"/>
  <c r="F297" i="12"/>
  <c r="G301" i="10"/>
  <c r="D300" i="10"/>
  <c r="C300" i="10"/>
  <c r="AN300" i="1"/>
  <c r="AM300" i="1"/>
  <c r="F296" i="12"/>
  <c r="G300" i="10"/>
  <c r="D299" i="10"/>
  <c r="C299" i="10"/>
  <c r="AM299" i="1"/>
  <c r="F295" i="12"/>
  <c r="G299" i="10"/>
  <c r="D298" i="10"/>
  <c r="C298" i="10"/>
  <c r="AN298" i="1"/>
  <c r="AM298" i="1"/>
  <c r="F294" i="12"/>
  <c r="G298" i="10"/>
  <c r="D297" i="10"/>
  <c r="C297" i="10"/>
  <c r="AN297" i="1"/>
  <c r="AM297" i="1"/>
  <c r="F293" i="12"/>
  <c r="G297" i="10"/>
  <c r="D296" i="10"/>
  <c r="C296" i="10"/>
  <c r="AN296" i="1"/>
  <c r="AM296" i="1"/>
  <c r="F292" i="12"/>
  <c r="G296" i="10"/>
  <c r="D295" i="10"/>
  <c r="C295" i="10"/>
  <c r="AN295" i="1"/>
  <c r="AM295" i="1"/>
  <c r="F291" i="12"/>
  <c r="G295" i="10"/>
  <c r="D294" i="10"/>
  <c r="C294" i="10"/>
  <c r="AN294" i="1"/>
  <c r="AM294" i="1"/>
  <c r="F290" i="12"/>
  <c r="G294" i="10"/>
  <c r="D293" i="10"/>
  <c r="C293" i="10"/>
  <c r="AN293" i="1"/>
  <c r="AM293" i="1"/>
  <c r="F289" i="12"/>
  <c r="G293" i="10"/>
  <c r="D292" i="10"/>
  <c r="C292" i="10"/>
  <c r="AN292" i="1"/>
  <c r="AM292" i="1"/>
  <c r="F288" i="12"/>
  <c r="G292" i="10"/>
  <c r="D291" i="10"/>
  <c r="C291" i="10"/>
  <c r="AM291" i="1"/>
  <c r="F287" i="12"/>
  <c r="G291" i="10"/>
  <c r="D290" i="10"/>
  <c r="C290" i="10"/>
  <c r="AN290" i="1"/>
  <c r="AM290" i="1"/>
  <c r="F286" i="12"/>
  <c r="G290" i="10"/>
  <c r="D289" i="10"/>
  <c r="C289" i="10"/>
  <c r="AN289" i="1"/>
  <c r="AM289" i="1"/>
  <c r="F285" i="12"/>
  <c r="G289" i="10"/>
  <c r="D288" i="10"/>
  <c r="C288" i="10"/>
  <c r="AN288" i="1"/>
  <c r="AM288" i="1"/>
  <c r="F284" i="12"/>
  <c r="G288" i="10"/>
  <c r="D287" i="10"/>
  <c r="C287" i="10"/>
  <c r="AN287" i="1"/>
  <c r="AM287" i="1"/>
  <c r="F283" i="12"/>
  <c r="G287" i="10"/>
  <c r="D286" i="10"/>
  <c r="C286" i="10"/>
  <c r="AN286" i="1"/>
  <c r="AM286" i="1"/>
  <c r="F282" i="12"/>
  <c r="G286" i="10"/>
  <c r="D285" i="10"/>
  <c r="C285" i="10"/>
  <c r="AN285" i="1"/>
  <c r="AM285" i="1"/>
  <c r="F281" i="12"/>
  <c r="G285" i="10"/>
  <c r="D284" i="10"/>
  <c r="C284" i="10"/>
  <c r="AN284" i="1"/>
  <c r="AM284" i="1"/>
  <c r="F280" i="12"/>
  <c r="G284" i="10"/>
  <c r="D283" i="10"/>
  <c r="C283" i="10"/>
  <c r="AN283" i="1"/>
  <c r="AM283" i="1"/>
  <c r="F279" i="12"/>
  <c r="G283" i="10"/>
  <c r="D282" i="10"/>
  <c r="C282" i="10"/>
  <c r="AM282" i="1"/>
  <c r="F278" i="12"/>
  <c r="G282" i="10"/>
  <c r="D281" i="10"/>
  <c r="C281" i="10"/>
  <c r="AN281" i="1"/>
  <c r="AM281" i="1"/>
  <c r="F277" i="12"/>
  <c r="G281" i="10"/>
  <c r="D280" i="10"/>
  <c r="C280" i="10"/>
  <c r="AN280" i="1"/>
  <c r="F276" i="12"/>
  <c r="G280" i="10"/>
  <c r="D279" i="10"/>
  <c r="C279" i="10"/>
  <c r="AN279" i="1"/>
  <c r="AM279" i="1"/>
  <c r="F275" i="12"/>
  <c r="G279" i="10"/>
  <c r="M278" i="10"/>
  <c r="D278" i="10"/>
  <c r="C278" i="10"/>
  <c r="AN278" i="1"/>
  <c r="AM278" i="1"/>
  <c r="F274" i="12"/>
  <c r="G278" i="10"/>
  <c r="D277" i="10"/>
  <c r="C277" i="10"/>
  <c r="AN277" i="1"/>
  <c r="AM277" i="1"/>
  <c r="F273" i="12"/>
  <c r="G277" i="10"/>
  <c r="D276" i="10"/>
  <c r="C276" i="10"/>
  <c r="AM276" i="1"/>
  <c r="F272" i="12"/>
  <c r="G276" i="10"/>
  <c r="D275" i="10"/>
  <c r="C275" i="10"/>
  <c r="AN275" i="1"/>
  <c r="AM275" i="1"/>
  <c r="F271" i="12"/>
  <c r="G275" i="10"/>
  <c r="D274" i="10"/>
  <c r="C274" i="10"/>
  <c r="AM274" i="1"/>
  <c r="F270" i="12"/>
  <c r="G274" i="10"/>
  <c r="D273" i="10"/>
  <c r="C273" i="10"/>
  <c r="AN273" i="1"/>
  <c r="AM273" i="1"/>
  <c r="F269" i="12"/>
  <c r="G273" i="10"/>
  <c r="D272" i="10"/>
  <c r="C272" i="10"/>
  <c r="AN272" i="1"/>
  <c r="AM272" i="1"/>
  <c r="F268" i="12"/>
  <c r="G272" i="10"/>
  <c r="D271" i="10"/>
  <c r="C271" i="10"/>
  <c r="AN271" i="1"/>
  <c r="F267" i="12"/>
  <c r="G271" i="10"/>
  <c r="D270" i="10"/>
  <c r="C270" i="10"/>
  <c r="AM270" i="1"/>
  <c r="F266" i="12"/>
  <c r="G270" i="10"/>
  <c r="D269" i="10"/>
  <c r="C269" i="10"/>
  <c r="AN269" i="1"/>
  <c r="AM269" i="1"/>
  <c r="F265" i="12"/>
  <c r="G269" i="10"/>
  <c r="D268" i="10"/>
  <c r="C268" i="10"/>
  <c r="AN268" i="1"/>
  <c r="AM268" i="1"/>
  <c r="F264" i="12"/>
  <c r="G268" i="10"/>
  <c r="D267" i="10"/>
  <c r="C267" i="10"/>
  <c r="AN267" i="1"/>
  <c r="AM267" i="1"/>
  <c r="F263" i="12"/>
  <c r="G267" i="10"/>
  <c r="D266" i="10"/>
  <c r="C266" i="10"/>
  <c r="AN266" i="1"/>
  <c r="AM266" i="1"/>
  <c r="F262" i="12"/>
  <c r="G266" i="10"/>
  <c r="D265" i="10"/>
  <c r="C265" i="10"/>
  <c r="AN265" i="1"/>
  <c r="AM265" i="1"/>
  <c r="F261" i="12"/>
  <c r="G265" i="10"/>
  <c r="D264" i="10"/>
  <c r="C264" i="10"/>
  <c r="AM264" i="1"/>
  <c r="F260" i="12"/>
  <c r="G264" i="10"/>
  <c r="D263" i="10"/>
  <c r="C263" i="10"/>
  <c r="AN263" i="1"/>
  <c r="AM263" i="1"/>
  <c r="F259" i="12"/>
  <c r="G263" i="10"/>
  <c r="D262" i="10"/>
  <c r="C262" i="10"/>
  <c r="AN262" i="1"/>
  <c r="AM262" i="1"/>
  <c r="F258" i="12"/>
  <c r="G262" i="10"/>
  <c r="D261" i="10"/>
  <c r="C261" i="10"/>
  <c r="AN261" i="1"/>
  <c r="AM261" i="1"/>
  <c r="F257" i="12"/>
  <c r="G261" i="10"/>
  <c r="D260" i="10"/>
  <c r="C260" i="10"/>
  <c r="AN260" i="1"/>
  <c r="AM260" i="1"/>
  <c r="F256" i="12"/>
  <c r="G260" i="10"/>
  <c r="D259" i="10"/>
  <c r="C259" i="10"/>
  <c r="AN259" i="1"/>
  <c r="AM259" i="1"/>
  <c r="F255" i="12"/>
  <c r="G259" i="10"/>
  <c r="D258" i="10"/>
  <c r="C258" i="10"/>
  <c r="AN258" i="1"/>
  <c r="AM258" i="1"/>
  <c r="F254" i="12"/>
  <c r="G258" i="10"/>
  <c r="D257" i="10"/>
  <c r="C257" i="10"/>
  <c r="AN257" i="1"/>
  <c r="F253" i="12"/>
  <c r="G257" i="10"/>
  <c r="D256" i="10"/>
  <c r="C256" i="10"/>
  <c r="AN256" i="1"/>
  <c r="F252" i="12"/>
  <c r="G256" i="10"/>
  <c r="D255" i="10"/>
  <c r="C255" i="10"/>
  <c r="AN255" i="1"/>
  <c r="AM255" i="1"/>
  <c r="F251" i="12"/>
  <c r="G255" i="10"/>
  <c r="D254" i="10"/>
  <c r="C254" i="10"/>
  <c r="AN254" i="1"/>
  <c r="F250" i="12"/>
  <c r="G254" i="10"/>
  <c r="D253" i="10"/>
  <c r="C253" i="10"/>
  <c r="AN253" i="1"/>
  <c r="F249" i="12"/>
  <c r="G253" i="10"/>
  <c r="D252" i="10"/>
  <c r="C252" i="10"/>
  <c r="AN252" i="1"/>
  <c r="AM252" i="1"/>
  <c r="F248" i="12"/>
  <c r="G252" i="10"/>
  <c r="D251" i="10"/>
  <c r="C251" i="10"/>
  <c r="AN251" i="1"/>
  <c r="F247" i="12"/>
  <c r="G251" i="10"/>
  <c r="D250" i="10"/>
  <c r="C250" i="10"/>
  <c r="AN250" i="1"/>
  <c r="AM250" i="1"/>
  <c r="F246" i="12"/>
  <c r="G250" i="10"/>
  <c r="D249" i="10"/>
  <c r="C249" i="10"/>
  <c r="AN249" i="1"/>
  <c r="AM249" i="1"/>
  <c r="F245" i="12"/>
  <c r="G249" i="10"/>
  <c r="D248" i="10"/>
  <c r="C248" i="10"/>
  <c r="AN248" i="1"/>
  <c r="AM248" i="1"/>
  <c r="F244" i="12"/>
  <c r="G248" i="10"/>
  <c r="M247" i="10"/>
  <c r="D247" i="10"/>
  <c r="C247" i="10"/>
  <c r="AN247" i="1"/>
  <c r="AM247" i="1"/>
  <c r="F243" i="12"/>
  <c r="G247" i="10"/>
  <c r="D246" i="10"/>
  <c r="C246" i="10"/>
  <c r="AN246" i="1"/>
  <c r="AM246" i="1"/>
  <c r="F242" i="12"/>
  <c r="G246" i="10"/>
  <c r="D245" i="10"/>
  <c r="C245" i="10"/>
  <c r="AN245" i="1"/>
  <c r="AM245" i="1"/>
  <c r="F241" i="12"/>
  <c r="G245" i="10"/>
  <c r="D244" i="10"/>
  <c r="C244" i="10"/>
  <c r="AN244" i="1"/>
  <c r="F240" i="12"/>
  <c r="G244" i="10"/>
  <c r="D243" i="10"/>
  <c r="C243" i="10"/>
  <c r="AN243" i="1"/>
  <c r="AM243" i="1"/>
  <c r="F239" i="12"/>
  <c r="G243" i="10"/>
  <c r="D242" i="10"/>
  <c r="C242" i="10"/>
  <c r="AN242" i="1"/>
  <c r="AM242" i="1"/>
  <c r="F238" i="12"/>
  <c r="G242" i="10"/>
  <c r="D241" i="10"/>
  <c r="C241" i="10"/>
  <c r="AN241" i="1"/>
  <c r="AM241" i="1"/>
  <c r="F237" i="12"/>
  <c r="G241" i="10"/>
  <c r="D240" i="10"/>
  <c r="C240" i="10"/>
  <c r="AN240" i="1"/>
  <c r="AM240" i="1"/>
  <c r="F236" i="12"/>
  <c r="G240" i="10"/>
  <c r="D239" i="10"/>
  <c r="C239" i="10"/>
  <c r="AN239" i="1"/>
  <c r="AM239" i="1"/>
  <c r="F235" i="12"/>
  <c r="G239" i="10"/>
  <c r="M238" i="10"/>
  <c r="D238" i="10"/>
  <c r="C238" i="10"/>
  <c r="AN238" i="1"/>
  <c r="AM238" i="1"/>
  <c r="F234" i="12"/>
  <c r="G238" i="10"/>
  <c r="D237" i="10"/>
  <c r="C237" i="10"/>
  <c r="AN237" i="1"/>
  <c r="AM237" i="1"/>
  <c r="F233" i="12"/>
  <c r="G237" i="10"/>
  <c r="D236" i="10"/>
  <c r="C236" i="10"/>
  <c r="AN236" i="1"/>
  <c r="AM236" i="1"/>
  <c r="F232" i="12"/>
  <c r="G236" i="10"/>
  <c r="M235" i="10"/>
  <c r="D235" i="10"/>
  <c r="C235" i="10"/>
  <c r="AN235" i="1"/>
  <c r="AM235" i="1"/>
  <c r="F231" i="12"/>
  <c r="G235" i="10"/>
  <c r="D234" i="10"/>
  <c r="C234" i="10"/>
  <c r="AN234" i="1"/>
  <c r="AM234" i="1"/>
  <c r="F230" i="12"/>
  <c r="G234" i="10"/>
  <c r="D233" i="10"/>
  <c r="C233" i="10"/>
  <c r="AN233" i="1"/>
  <c r="AM233" i="1"/>
  <c r="F229" i="12"/>
  <c r="G233" i="10"/>
  <c r="D232" i="10"/>
  <c r="C232" i="10"/>
  <c r="AN232" i="1"/>
  <c r="AM232" i="1"/>
  <c r="F228" i="12"/>
  <c r="G232" i="10"/>
  <c r="D231" i="10"/>
  <c r="C231" i="10"/>
  <c r="F227" i="12"/>
  <c r="G231" i="10"/>
  <c r="D230" i="10"/>
  <c r="C230" i="10"/>
  <c r="AM230" i="1"/>
  <c r="F226" i="12"/>
  <c r="G230" i="10"/>
  <c r="D229" i="10"/>
  <c r="C229" i="10"/>
  <c r="AN229" i="1"/>
  <c r="AM229" i="1"/>
  <c r="F225" i="12"/>
  <c r="G229" i="10"/>
  <c r="D228" i="10"/>
  <c r="C228" i="10"/>
  <c r="AN228" i="1"/>
  <c r="AM228" i="1"/>
  <c r="F224" i="12"/>
  <c r="G228" i="10"/>
  <c r="D227" i="10"/>
  <c r="C227" i="10"/>
  <c r="AN227" i="1"/>
  <c r="AM227" i="1"/>
  <c r="F223" i="12"/>
  <c r="G227" i="10"/>
  <c r="M226" i="10"/>
  <c r="D226" i="10"/>
  <c r="C226" i="10"/>
  <c r="AN226" i="1"/>
  <c r="AM226" i="1"/>
  <c r="F222" i="12"/>
  <c r="G226" i="10"/>
  <c r="D225" i="10"/>
  <c r="C225" i="10"/>
  <c r="AN225" i="1"/>
  <c r="AM225" i="1"/>
  <c r="F221" i="12"/>
  <c r="G225" i="10"/>
  <c r="D224" i="10"/>
  <c r="C224" i="10"/>
  <c r="AM224" i="1"/>
  <c r="F220" i="12"/>
  <c r="G224" i="10"/>
  <c r="M223" i="10"/>
  <c r="D223" i="10"/>
  <c r="C223" i="10"/>
  <c r="AN223" i="1"/>
  <c r="AM223" i="1"/>
  <c r="F219" i="12"/>
  <c r="G223" i="10"/>
  <c r="M222" i="10"/>
  <c r="D222" i="10"/>
  <c r="C222" i="10"/>
  <c r="AM222" i="1"/>
  <c r="F218" i="12"/>
  <c r="G222" i="10"/>
  <c r="D221" i="10"/>
  <c r="C221" i="10"/>
  <c r="AN221" i="1"/>
  <c r="AM221" i="1"/>
  <c r="F217" i="12"/>
  <c r="G221" i="10"/>
  <c r="D220" i="10"/>
  <c r="C220" i="10"/>
  <c r="F216" i="12"/>
  <c r="G220" i="10"/>
  <c r="M219" i="10"/>
  <c r="D219" i="10"/>
  <c r="C219" i="10"/>
  <c r="AM219" i="1"/>
  <c r="F215" i="12"/>
  <c r="G219" i="10"/>
  <c r="D218" i="10"/>
  <c r="C218" i="10"/>
  <c r="AM218" i="1"/>
  <c r="F214" i="12"/>
  <c r="G218" i="10"/>
  <c r="D217" i="10"/>
  <c r="C217" i="10"/>
  <c r="AN217" i="1"/>
  <c r="AM217" i="1"/>
  <c r="F213" i="12"/>
  <c r="G217" i="10"/>
  <c r="D216" i="10"/>
  <c r="C216" i="10"/>
  <c r="AM216" i="1"/>
  <c r="F212" i="12"/>
  <c r="G216" i="10"/>
  <c r="D215" i="10"/>
  <c r="C215" i="10"/>
  <c r="AN215" i="1"/>
  <c r="AM215" i="1"/>
  <c r="F211" i="12"/>
  <c r="G215" i="10"/>
  <c r="D214" i="10"/>
  <c r="C214" i="10"/>
  <c r="AN214" i="1"/>
  <c r="AM214" i="1"/>
  <c r="F210" i="12"/>
  <c r="G214" i="10"/>
  <c r="D213" i="10"/>
  <c r="C213" i="10"/>
  <c r="AN213" i="1"/>
  <c r="AM213" i="1"/>
  <c r="F209" i="12"/>
  <c r="G213" i="10"/>
  <c r="D212" i="10"/>
  <c r="C212" i="10"/>
  <c r="AN212" i="1"/>
  <c r="AM212" i="1"/>
  <c r="F208" i="12"/>
  <c r="G212" i="10"/>
  <c r="D211" i="10"/>
  <c r="C211" i="10"/>
  <c r="AN211" i="1"/>
  <c r="AM211" i="1"/>
  <c r="F207" i="12"/>
  <c r="G211" i="10"/>
  <c r="M210" i="10"/>
  <c r="D210" i="10"/>
  <c r="C210" i="10"/>
  <c r="F206" i="12"/>
  <c r="G210" i="10"/>
  <c r="D209" i="10"/>
  <c r="C209" i="10"/>
  <c r="F205" i="12"/>
  <c r="G209" i="10"/>
  <c r="D208" i="10"/>
  <c r="C208" i="10"/>
  <c r="AN208" i="1"/>
  <c r="AM208" i="1"/>
  <c r="F204" i="12"/>
  <c r="G208" i="10"/>
  <c r="M207" i="10"/>
  <c r="D207" i="10"/>
  <c r="C207" i="10"/>
  <c r="AM207" i="1"/>
  <c r="F203" i="12"/>
  <c r="G207" i="10"/>
  <c r="D206" i="10"/>
  <c r="C206" i="10"/>
  <c r="AN206" i="1"/>
  <c r="AM206" i="1"/>
  <c r="F202" i="12"/>
  <c r="G206" i="10"/>
  <c r="D205" i="10"/>
  <c r="C205" i="10"/>
  <c r="AN205" i="1"/>
  <c r="AM205" i="1"/>
  <c r="F201" i="12"/>
  <c r="G205" i="10"/>
  <c r="D204" i="10"/>
  <c r="C204" i="10"/>
  <c r="AM204" i="1"/>
  <c r="F200" i="12"/>
  <c r="G204" i="10"/>
  <c r="D203" i="10"/>
  <c r="C203" i="10"/>
  <c r="AN203" i="1"/>
  <c r="AM203" i="1"/>
  <c r="F199" i="12"/>
  <c r="G203" i="10"/>
  <c r="D202" i="10"/>
  <c r="C202" i="10"/>
  <c r="AN202" i="1"/>
  <c r="AM202" i="1"/>
  <c r="F198" i="12"/>
  <c r="G202" i="10"/>
  <c r="D201" i="10"/>
  <c r="C201" i="10"/>
  <c r="AM201" i="1"/>
  <c r="F197" i="12"/>
  <c r="G201" i="10"/>
  <c r="D200" i="10"/>
  <c r="C200" i="10"/>
  <c r="AN200" i="1"/>
  <c r="AM200" i="1"/>
  <c r="F196" i="12"/>
  <c r="G200" i="10"/>
  <c r="D199" i="10"/>
  <c r="C199" i="10"/>
  <c r="AN199" i="1"/>
  <c r="AM199" i="1"/>
  <c r="F195" i="12"/>
  <c r="G199" i="10"/>
  <c r="D198" i="10"/>
  <c r="C198" i="10"/>
  <c r="AM198" i="1"/>
  <c r="F194" i="12"/>
  <c r="G198" i="10"/>
  <c r="D197" i="10"/>
  <c r="C197" i="10"/>
  <c r="AN197" i="1"/>
  <c r="AM197" i="1"/>
  <c r="F193" i="12"/>
  <c r="G197" i="10"/>
  <c r="D196" i="10"/>
  <c r="C196" i="10"/>
  <c r="AN196" i="1"/>
  <c r="AM196" i="1"/>
  <c r="F192" i="12"/>
  <c r="G196" i="10"/>
  <c r="D195" i="10"/>
  <c r="C195" i="10"/>
  <c r="AM195" i="1"/>
  <c r="F191" i="12"/>
  <c r="G195" i="10"/>
  <c r="D194" i="10"/>
  <c r="C194" i="10"/>
  <c r="AN194" i="1"/>
  <c r="AM194" i="1"/>
  <c r="F190" i="12"/>
  <c r="G194" i="10"/>
  <c r="D193" i="10"/>
  <c r="C193" i="10"/>
  <c r="AN193" i="1"/>
  <c r="AM193" i="1"/>
  <c r="F189" i="12"/>
  <c r="G193" i="10"/>
  <c r="D192" i="10"/>
  <c r="C192" i="10"/>
  <c r="AM192" i="1"/>
  <c r="F188" i="12"/>
  <c r="G192" i="10"/>
  <c r="D191" i="10"/>
  <c r="C191" i="10"/>
  <c r="AN191" i="1"/>
  <c r="AM191" i="1"/>
  <c r="F187" i="12"/>
  <c r="G191" i="10"/>
  <c r="D190" i="10"/>
  <c r="C190" i="10"/>
  <c r="AN190" i="1"/>
  <c r="AM190" i="1"/>
  <c r="F186" i="12"/>
  <c r="G190" i="10"/>
  <c r="D189" i="10"/>
  <c r="C189" i="10"/>
  <c r="AM189" i="1"/>
  <c r="F185" i="12"/>
  <c r="G189" i="10"/>
  <c r="D188" i="10"/>
  <c r="C188" i="10"/>
  <c r="AN188" i="1"/>
  <c r="AM188" i="1"/>
  <c r="F184" i="12"/>
  <c r="G188" i="10"/>
  <c r="D187" i="10"/>
  <c r="C187" i="10"/>
  <c r="AN187" i="1"/>
  <c r="AM187" i="1"/>
  <c r="F183" i="12"/>
  <c r="G187" i="10"/>
  <c r="D186" i="10"/>
  <c r="C186" i="10"/>
  <c r="AM186" i="1"/>
  <c r="F182" i="12"/>
  <c r="G186" i="10"/>
  <c r="D185" i="10"/>
  <c r="C185" i="10"/>
  <c r="AN185" i="1"/>
  <c r="AM185" i="1"/>
  <c r="F181" i="12"/>
  <c r="G185" i="10"/>
  <c r="D184" i="10"/>
  <c r="C184" i="10"/>
  <c r="AN184" i="1"/>
  <c r="AM184" i="1"/>
  <c r="F180" i="12"/>
  <c r="G184" i="10"/>
  <c r="D183" i="10"/>
  <c r="C183" i="10"/>
  <c r="AM183" i="1"/>
  <c r="F179" i="12"/>
  <c r="G183" i="10"/>
  <c r="D182" i="10"/>
  <c r="C182" i="10"/>
  <c r="AN182" i="1"/>
  <c r="AM182" i="1"/>
  <c r="F178" i="12"/>
  <c r="G182" i="10"/>
  <c r="D181" i="10"/>
  <c r="C181" i="10"/>
  <c r="AN181" i="1"/>
  <c r="AM181" i="1"/>
  <c r="F177" i="12"/>
  <c r="G181" i="10"/>
  <c r="D180" i="10"/>
  <c r="C180" i="10"/>
  <c r="AM180" i="1"/>
  <c r="F176" i="12"/>
  <c r="G180" i="10"/>
  <c r="D179" i="10"/>
  <c r="C179" i="10"/>
  <c r="AN179" i="1"/>
  <c r="AM179" i="1"/>
  <c r="F175" i="12"/>
  <c r="G179" i="10"/>
  <c r="D178" i="10"/>
  <c r="C178" i="10"/>
  <c r="AN178" i="1"/>
  <c r="AM178" i="1"/>
  <c r="F174" i="12"/>
  <c r="G178" i="10"/>
  <c r="D177" i="10"/>
  <c r="C177" i="10"/>
  <c r="AM177" i="1"/>
  <c r="F173" i="12"/>
  <c r="G177" i="10"/>
  <c r="D176" i="10"/>
  <c r="C176" i="10"/>
  <c r="AM176" i="1"/>
  <c r="F172" i="12"/>
  <c r="G176" i="10"/>
  <c r="M175" i="10"/>
  <c r="D175" i="10"/>
  <c r="C175" i="10"/>
  <c r="AN175" i="1"/>
  <c r="AM175" i="1"/>
  <c r="F171" i="12"/>
  <c r="G175" i="10"/>
  <c r="M174" i="10"/>
  <c r="D174" i="10"/>
  <c r="C174" i="10"/>
  <c r="AN174" i="1"/>
  <c r="F170" i="12"/>
  <c r="G174" i="10"/>
  <c r="D173" i="10"/>
  <c r="C173" i="10"/>
  <c r="AM173" i="1"/>
  <c r="F169" i="12"/>
  <c r="G173" i="10"/>
  <c r="D172" i="10"/>
  <c r="C172" i="10"/>
  <c r="AN172" i="1"/>
  <c r="AM172" i="1"/>
  <c r="F168" i="12"/>
  <c r="G172" i="10"/>
  <c r="M171" i="10"/>
  <c r="D171" i="10"/>
  <c r="C171" i="10"/>
  <c r="AN171" i="1"/>
  <c r="F167" i="12"/>
  <c r="G171" i="10"/>
  <c r="D170" i="10"/>
  <c r="C170" i="10"/>
  <c r="AM170" i="1"/>
  <c r="F166" i="12"/>
  <c r="G170" i="10"/>
  <c r="D169" i="10"/>
  <c r="C169" i="10"/>
  <c r="AN169" i="1"/>
  <c r="AM169" i="1"/>
  <c r="F165" i="12"/>
  <c r="G169" i="10"/>
  <c r="M168" i="10"/>
  <c r="D168" i="10"/>
  <c r="C168" i="10"/>
  <c r="AN168" i="1"/>
  <c r="AM168" i="1"/>
  <c r="F164" i="12"/>
  <c r="G168" i="10"/>
  <c r="D167" i="10"/>
  <c r="C167" i="10"/>
  <c r="AN167" i="1"/>
  <c r="AM167" i="1"/>
  <c r="F163" i="12"/>
  <c r="G167" i="10"/>
  <c r="D166" i="10"/>
  <c r="C166" i="10"/>
  <c r="AN166" i="1"/>
  <c r="AM166" i="1"/>
  <c r="F162" i="12"/>
  <c r="G166" i="10"/>
  <c r="M165" i="10"/>
  <c r="D165" i="10"/>
  <c r="C165" i="10"/>
  <c r="AN165" i="1"/>
  <c r="AM165" i="1"/>
  <c r="F161" i="12"/>
  <c r="G165" i="10"/>
  <c r="D164" i="10"/>
  <c r="C164" i="10"/>
  <c r="AN164" i="1"/>
  <c r="AM164" i="1"/>
  <c r="F160" i="12"/>
  <c r="G164" i="10"/>
  <c r="D163" i="10"/>
  <c r="C163" i="10"/>
  <c r="AN163" i="1"/>
  <c r="AM163" i="1"/>
  <c r="F159" i="12"/>
  <c r="G163" i="10"/>
  <c r="M162" i="10"/>
  <c r="D162" i="10"/>
  <c r="C162" i="10"/>
  <c r="AN162" i="1"/>
  <c r="AM162" i="1"/>
  <c r="F158" i="12"/>
  <c r="G162" i="10"/>
  <c r="M161" i="10"/>
  <c r="D161" i="10"/>
  <c r="C161" i="10"/>
  <c r="AN161" i="1"/>
  <c r="AM161" i="1"/>
  <c r="F157" i="12"/>
  <c r="G161" i="10"/>
  <c r="M160" i="10"/>
  <c r="D160" i="10"/>
  <c r="C160" i="10"/>
  <c r="AM160" i="1"/>
  <c r="F156" i="12"/>
  <c r="G160" i="10"/>
  <c r="D159" i="10"/>
  <c r="C159" i="10"/>
  <c r="AM159" i="1"/>
  <c r="F155" i="12"/>
  <c r="G159" i="10"/>
  <c r="D158" i="10"/>
  <c r="C158" i="10"/>
  <c r="AN158" i="1"/>
  <c r="AM158" i="1"/>
  <c r="F154" i="12"/>
  <c r="G158" i="10"/>
  <c r="D157" i="10"/>
  <c r="C157" i="10"/>
  <c r="AM157" i="1"/>
  <c r="F153" i="12"/>
  <c r="G157" i="10"/>
  <c r="D156" i="10"/>
  <c r="C156" i="10"/>
  <c r="AN156" i="1"/>
  <c r="AM156" i="1"/>
  <c r="F152" i="12"/>
  <c r="G156" i="10"/>
  <c r="M155" i="10"/>
  <c r="D155" i="10"/>
  <c r="C155" i="10"/>
  <c r="AN155" i="1"/>
  <c r="AM155" i="1"/>
  <c r="F151" i="12"/>
  <c r="G155" i="10"/>
  <c r="D154" i="10"/>
  <c r="C154" i="10"/>
  <c r="AM154" i="1"/>
  <c r="F150" i="12"/>
  <c r="G154" i="10"/>
  <c r="D153" i="10"/>
  <c r="C153" i="10"/>
  <c r="AN153" i="1"/>
  <c r="AM153" i="1"/>
  <c r="F149" i="12"/>
  <c r="G153" i="10"/>
  <c r="M152" i="10"/>
  <c r="D152" i="10"/>
  <c r="C152" i="10"/>
  <c r="AN152" i="1"/>
  <c r="AM152" i="1"/>
  <c r="F148" i="12"/>
  <c r="G152" i="10"/>
  <c r="D151" i="10"/>
  <c r="C151" i="10"/>
  <c r="AM151" i="1"/>
  <c r="F147" i="12"/>
  <c r="G151" i="10"/>
  <c r="D150" i="10"/>
  <c r="C150" i="10"/>
  <c r="AN150" i="1"/>
  <c r="AM150" i="1"/>
  <c r="F146" i="12"/>
  <c r="G150" i="10"/>
  <c r="M149" i="10"/>
  <c r="D149" i="10"/>
  <c r="C149" i="10"/>
  <c r="AN149" i="1"/>
  <c r="AM149" i="1"/>
  <c r="F145" i="12"/>
  <c r="G149" i="10"/>
  <c r="D148" i="10"/>
  <c r="C148" i="10"/>
  <c r="AM148" i="1"/>
  <c r="F144" i="12"/>
  <c r="G148" i="10"/>
  <c r="D147" i="10"/>
  <c r="C147" i="10"/>
  <c r="AN147" i="1"/>
  <c r="AM147" i="1"/>
  <c r="F143" i="12"/>
  <c r="G147" i="10"/>
  <c r="D146" i="10"/>
  <c r="C146" i="10"/>
  <c r="AN146" i="1"/>
  <c r="AM146" i="1"/>
  <c r="F142" i="12"/>
  <c r="G146" i="10"/>
  <c r="D145" i="10"/>
  <c r="C145" i="10"/>
  <c r="AM145" i="1"/>
  <c r="F141" i="12"/>
  <c r="G145" i="10"/>
  <c r="D144" i="10"/>
  <c r="C144" i="10"/>
  <c r="AN144" i="1"/>
  <c r="AM144" i="1"/>
  <c r="F140" i="12"/>
  <c r="G144" i="10"/>
  <c r="D143" i="10"/>
  <c r="C143" i="10"/>
  <c r="AN143" i="1"/>
  <c r="AM143" i="1"/>
  <c r="F139" i="12"/>
  <c r="G143" i="10"/>
  <c r="D142" i="10"/>
  <c r="C142" i="10"/>
  <c r="F138" i="12"/>
  <c r="G142" i="10"/>
  <c r="D141" i="10"/>
  <c r="C141" i="10"/>
  <c r="F137" i="12"/>
  <c r="G141" i="10"/>
  <c r="D140" i="10"/>
  <c r="C140" i="10"/>
  <c r="F136" i="12"/>
  <c r="G140" i="10"/>
  <c r="D139" i="10"/>
  <c r="C139" i="10"/>
  <c r="F135" i="12"/>
  <c r="G139" i="10"/>
  <c r="D138" i="10"/>
  <c r="C138" i="10"/>
  <c r="F134" i="12"/>
  <c r="G138" i="10"/>
  <c r="D137" i="10"/>
  <c r="C137" i="10"/>
  <c r="F133" i="12"/>
  <c r="G137" i="10"/>
  <c r="D136" i="10"/>
  <c r="C136" i="10"/>
  <c r="F132" i="12"/>
  <c r="G136" i="10"/>
  <c r="D135" i="10"/>
  <c r="C135" i="10"/>
  <c r="F131" i="12"/>
  <c r="G135" i="10"/>
  <c r="D134" i="10"/>
  <c r="C134" i="10"/>
  <c r="F130" i="12"/>
  <c r="G134" i="10"/>
  <c r="D133" i="10"/>
  <c r="C133" i="10"/>
  <c r="F129" i="12"/>
  <c r="G133" i="10"/>
  <c r="D132" i="10"/>
  <c r="C132" i="10"/>
  <c r="F128" i="12"/>
  <c r="G132" i="10"/>
  <c r="D131" i="10"/>
  <c r="C131" i="10"/>
  <c r="F127" i="12"/>
  <c r="G131" i="10"/>
  <c r="D130" i="10"/>
  <c r="C130" i="10"/>
  <c r="F126" i="12"/>
  <c r="G130" i="10"/>
  <c r="D129" i="10"/>
  <c r="C129" i="10"/>
  <c r="F125" i="12"/>
  <c r="G129" i="10"/>
  <c r="D128" i="10"/>
  <c r="C128" i="10"/>
  <c r="F124" i="12"/>
  <c r="G128" i="10"/>
  <c r="D127" i="10"/>
  <c r="C127" i="10"/>
  <c r="F123" i="12"/>
  <c r="G127" i="10"/>
  <c r="D126" i="10"/>
  <c r="C126" i="10"/>
  <c r="F122" i="12"/>
  <c r="G126" i="10"/>
  <c r="D125" i="10"/>
  <c r="C125" i="10"/>
  <c r="F121" i="12"/>
  <c r="G125" i="10"/>
  <c r="D124" i="10"/>
  <c r="C124" i="10"/>
  <c r="F120" i="12"/>
  <c r="G124" i="10"/>
  <c r="D123" i="10"/>
  <c r="C123" i="10"/>
  <c r="F119" i="12"/>
  <c r="G123" i="10"/>
  <c r="D122" i="10"/>
  <c r="C122" i="10"/>
  <c r="F118" i="12"/>
  <c r="G122" i="10"/>
  <c r="D121" i="10"/>
  <c r="C121" i="10"/>
  <c r="F117" i="12"/>
  <c r="G121" i="10"/>
  <c r="D120" i="10"/>
  <c r="C120" i="10"/>
  <c r="F116" i="12"/>
  <c r="G120" i="10"/>
  <c r="D119" i="10"/>
  <c r="C119" i="10"/>
  <c r="F115" i="12"/>
  <c r="G119" i="10"/>
  <c r="D118" i="10"/>
  <c r="C118" i="10"/>
  <c r="F114" i="12"/>
  <c r="G118" i="10"/>
  <c r="D117" i="10"/>
  <c r="C117" i="10"/>
  <c r="F113" i="12"/>
  <c r="G117" i="10"/>
  <c r="D116" i="10"/>
  <c r="C116" i="10"/>
  <c r="F112" i="12"/>
  <c r="G116" i="10"/>
  <c r="D115" i="10"/>
  <c r="C115" i="10"/>
  <c r="F111" i="12"/>
  <c r="G115" i="10"/>
  <c r="D114" i="10"/>
  <c r="C114" i="10"/>
  <c r="F110" i="12"/>
  <c r="G114" i="10"/>
  <c r="D113" i="10"/>
  <c r="C113" i="10"/>
  <c r="F109" i="12"/>
  <c r="G113" i="10"/>
  <c r="D112" i="10"/>
  <c r="C112" i="10"/>
  <c r="F108" i="12"/>
  <c r="G112" i="10"/>
  <c r="D111" i="10"/>
  <c r="C111" i="10"/>
  <c r="F107" i="12"/>
  <c r="G111" i="10"/>
  <c r="D110" i="10"/>
  <c r="C110" i="10"/>
  <c r="F106" i="12"/>
  <c r="G110" i="10"/>
  <c r="D109" i="10"/>
  <c r="C109" i="10"/>
  <c r="F105" i="12"/>
  <c r="G109" i="10"/>
  <c r="D108" i="10"/>
  <c r="C108" i="10"/>
  <c r="F104" i="12"/>
  <c r="G108" i="10"/>
  <c r="D107" i="10"/>
  <c r="C107" i="10"/>
  <c r="F103" i="12"/>
  <c r="G107" i="10"/>
  <c r="D106" i="10"/>
  <c r="C106" i="10"/>
  <c r="F102" i="12"/>
  <c r="G106" i="10"/>
  <c r="D105" i="10"/>
  <c r="C105" i="10"/>
  <c r="F101" i="12"/>
  <c r="G105" i="10"/>
  <c r="D104" i="10"/>
  <c r="C104" i="10"/>
  <c r="F100" i="12"/>
  <c r="G104" i="10"/>
  <c r="D103" i="10"/>
  <c r="C103" i="10"/>
  <c r="F99" i="12"/>
  <c r="G103" i="10"/>
  <c r="D102" i="10"/>
  <c r="C102" i="10"/>
  <c r="F98" i="12"/>
  <c r="G102" i="10"/>
  <c r="D101" i="10"/>
  <c r="C101" i="10"/>
  <c r="F97" i="12"/>
  <c r="G101" i="10"/>
  <c r="D100" i="10"/>
  <c r="C100" i="10"/>
  <c r="F96" i="12"/>
  <c r="G100" i="10"/>
  <c r="D99" i="10"/>
  <c r="C99" i="10"/>
  <c r="F95" i="12"/>
  <c r="G99" i="10"/>
  <c r="D98" i="10"/>
  <c r="C98" i="10"/>
  <c r="F94" i="12"/>
  <c r="G98" i="10"/>
  <c r="D97" i="10"/>
  <c r="C97" i="10"/>
  <c r="F93" i="12"/>
  <c r="G97" i="10"/>
  <c r="D96" i="10"/>
  <c r="C96" i="10"/>
  <c r="F92" i="12"/>
  <c r="G96" i="10"/>
  <c r="D95" i="10"/>
  <c r="C95" i="10"/>
  <c r="F91" i="12"/>
  <c r="G95" i="10"/>
  <c r="D94" i="10"/>
  <c r="C94" i="10"/>
  <c r="F90" i="12"/>
  <c r="G94" i="10"/>
  <c r="D93" i="10"/>
  <c r="C93" i="10"/>
  <c r="F89" i="12"/>
  <c r="G93" i="10"/>
  <c r="D92" i="10"/>
  <c r="C92" i="10"/>
  <c r="F88" i="12"/>
  <c r="G92" i="10"/>
  <c r="D91" i="10"/>
  <c r="C91" i="10"/>
  <c r="F87" i="12"/>
  <c r="G91" i="10"/>
  <c r="D90" i="10"/>
  <c r="C90" i="10"/>
  <c r="F86" i="12"/>
  <c r="G90" i="10"/>
  <c r="D89" i="10"/>
  <c r="C89" i="10"/>
  <c r="F85" i="12"/>
  <c r="G89" i="10"/>
  <c r="D88" i="10"/>
  <c r="C88" i="10"/>
  <c r="F84" i="12"/>
  <c r="G88" i="10"/>
  <c r="D87" i="10"/>
  <c r="C87" i="10"/>
  <c r="F83" i="12"/>
  <c r="G87" i="10"/>
  <c r="D86" i="10"/>
  <c r="C86" i="10"/>
  <c r="F82" i="12"/>
  <c r="G86" i="10"/>
  <c r="D85" i="10"/>
  <c r="C85" i="10"/>
  <c r="F81" i="12"/>
  <c r="G85" i="10"/>
  <c r="D84" i="10"/>
  <c r="C84" i="10"/>
  <c r="F80" i="12"/>
  <c r="G84" i="10"/>
  <c r="D83" i="10"/>
  <c r="C83" i="10"/>
  <c r="F79" i="12"/>
  <c r="G83" i="10"/>
  <c r="D82" i="10"/>
  <c r="C82" i="10"/>
  <c r="F78" i="12"/>
  <c r="G82" i="10"/>
  <c r="D81" i="10"/>
  <c r="C81" i="10"/>
  <c r="F77" i="12"/>
  <c r="G81" i="10"/>
  <c r="D80" i="10"/>
  <c r="C80" i="10"/>
  <c r="F76" i="12"/>
  <c r="G80" i="10"/>
  <c r="D79" i="10"/>
  <c r="C79" i="10"/>
  <c r="F75" i="12"/>
  <c r="G79" i="10"/>
  <c r="D78" i="10"/>
  <c r="C78" i="10"/>
  <c r="F74" i="12"/>
  <c r="G78" i="10"/>
  <c r="D77" i="10"/>
  <c r="C77" i="10"/>
  <c r="F73" i="12"/>
  <c r="G77" i="10"/>
  <c r="D76" i="10"/>
  <c r="C76" i="10"/>
  <c r="F72" i="12"/>
  <c r="G76" i="10"/>
  <c r="D75" i="10"/>
  <c r="C75" i="10"/>
  <c r="F71" i="12"/>
  <c r="G75" i="10"/>
  <c r="L74" i="10"/>
  <c r="N74" i="10"/>
  <c r="D74" i="10"/>
  <c r="C74" i="10"/>
  <c r="F70" i="12"/>
  <c r="G74" i="10"/>
  <c r="L73" i="10"/>
  <c r="N73" i="10"/>
  <c r="D73" i="10"/>
  <c r="C73" i="10"/>
  <c r="F69" i="12"/>
  <c r="G73" i="10"/>
  <c r="D72" i="10"/>
  <c r="C72" i="10"/>
  <c r="F68" i="12"/>
  <c r="G72" i="10"/>
  <c r="L71" i="10"/>
  <c r="N71" i="10"/>
  <c r="D71" i="10"/>
  <c r="C71" i="10"/>
  <c r="F67" i="12"/>
  <c r="G71" i="10"/>
  <c r="L70" i="10"/>
  <c r="N70" i="10"/>
  <c r="D70" i="10"/>
  <c r="C70" i="10"/>
  <c r="F66" i="12"/>
  <c r="G70" i="10"/>
  <c r="L69" i="10"/>
  <c r="N69" i="10"/>
  <c r="D69" i="10"/>
  <c r="C69" i="10"/>
  <c r="F65" i="12"/>
  <c r="G69" i="10"/>
  <c r="L68" i="10"/>
  <c r="N68" i="10"/>
  <c r="D68" i="10"/>
  <c r="C68" i="10"/>
  <c r="F64" i="12"/>
  <c r="G68" i="10"/>
  <c r="L67" i="10"/>
  <c r="N67" i="10"/>
  <c r="D67" i="10"/>
  <c r="C67" i="10"/>
  <c r="F63" i="12"/>
  <c r="G67" i="10"/>
  <c r="D66" i="10"/>
  <c r="C66" i="10"/>
  <c r="F62" i="12"/>
  <c r="G66" i="10"/>
  <c r="L65" i="10"/>
  <c r="N65" i="10"/>
  <c r="D65" i="10"/>
  <c r="C65" i="10"/>
  <c r="F61" i="12"/>
  <c r="G65" i="10"/>
  <c r="L64" i="10"/>
  <c r="N64" i="10"/>
  <c r="D64" i="10"/>
  <c r="C64" i="10"/>
  <c r="F60" i="12"/>
  <c r="G64" i="10"/>
  <c r="L63" i="10"/>
  <c r="N63" i="10"/>
  <c r="D63" i="10"/>
  <c r="C63" i="10"/>
  <c r="F59" i="12"/>
  <c r="G63" i="10"/>
  <c r="L62" i="10"/>
  <c r="N62" i="10"/>
  <c r="D62" i="10"/>
  <c r="C62" i="10"/>
  <c r="F58" i="12"/>
  <c r="G62" i="10"/>
  <c r="L61" i="10"/>
  <c r="N61" i="10"/>
  <c r="D61" i="10"/>
  <c r="C61" i="10"/>
  <c r="F57" i="12"/>
  <c r="G61" i="10"/>
  <c r="L60" i="10"/>
  <c r="N60" i="10"/>
  <c r="D60" i="10"/>
  <c r="C60" i="10"/>
  <c r="F56" i="12"/>
  <c r="G60" i="10"/>
  <c r="L59" i="10"/>
  <c r="N59" i="10"/>
  <c r="D59" i="10"/>
  <c r="C59" i="10"/>
  <c r="F55" i="12"/>
  <c r="G59" i="10"/>
  <c r="L58" i="10"/>
  <c r="N58" i="10"/>
  <c r="D58" i="10"/>
  <c r="C58" i="10"/>
  <c r="F54" i="12"/>
  <c r="G58" i="10"/>
  <c r="L57" i="10"/>
  <c r="N57" i="10"/>
  <c r="D57" i="10"/>
  <c r="C57" i="10"/>
  <c r="F53" i="12"/>
  <c r="G57" i="10"/>
  <c r="L56" i="10"/>
  <c r="N56" i="10"/>
  <c r="D56" i="10"/>
  <c r="C56" i="10"/>
  <c r="F52" i="12"/>
  <c r="G56" i="10"/>
  <c r="L55" i="10"/>
  <c r="N55" i="10"/>
  <c r="D55" i="10"/>
  <c r="C55" i="10"/>
  <c r="F51" i="12"/>
  <c r="G55" i="10"/>
  <c r="L54" i="10"/>
  <c r="N54" i="10"/>
  <c r="D54" i="10"/>
  <c r="C54" i="10"/>
  <c r="F50" i="12"/>
  <c r="G54" i="10"/>
  <c r="L53" i="10"/>
  <c r="N53" i="10"/>
  <c r="D53" i="10"/>
  <c r="C53" i="10"/>
  <c r="F49" i="12"/>
  <c r="G53" i="10"/>
  <c r="L52" i="10"/>
  <c r="N52" i="10"/>
  <c r="D52" i="10"/>
  <c r="C52" i="10"/>
  <c r="F48" i="12"/>
  <c r="G52" i="10"/>
  <c r="L51" i="10"/>
  <c r="N51" i="10"/>
  <c r="D51" i="10"/>
  <c r="C51" i="10"/>
  <c r="F47" i="12"/>
  <c r="G51" i="10"/>
  <c r="L50" i="10"/>
  <c r="N50" i="10"/>
  <c r="D50" i="10"/>
  <c r="C50" i="10"/>
  <c r="F46" i="12"/>
  <c r="G50" i="10"/>
  <c r="L49" i="10"/>
  <c r="N49" i="10"/>
  <c r="D49" i="10"/>
  <c r="C49" i="10"/>
  <c r="F45" i="12"/>
  <c r="G49" i="10"/>
  <c r="L48" i="10"/>
  <c r="N48" i="10"/>
  <c r="D48" i="10"/>
  <c r="C48" i="10"/>
  <c r="F44" i="12"/>
  <c r="G48" i="10"/>
  <c r="L47" i="10"/>
  <c r="N47" i="10"/>
  <c r="D47" i="10"/>
  <c r="C47" i="10"/>
  <c r="F43" i="12"/>
  <c r="G47" i="10"/>
  <c r="L46" i="10"/>
  <c r="N46" i="10"/>
  <c r="D46" i="10"/>
  <c r="C46" i="10"/>
  <c r="F42" i="12"/>
  <c r="G46" i="10"/>
  <c r="L45" i="10"/>
  <c r="N45" i="10"/>
  <c r="D45" i="10"/>
  <c r="C45" i="10"/>
  <c r="F41" i="12"/>
  <c r="G45" i="10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2" i="1"/>
  <c r="AM937" i="1"/>
  <c r="AM928" i="1"/>
  <c r="AN925" i="1"/>
  <c r="AM919" i="1"/>
  <c r="AM914" i="1"/>
  <c r="AM870" i="1"/>
  <c r="AM869" i="1"/>
  <c r="AM865" i="1"/>
  <c r="AM858" i="1"/>
  <c r="AM855" i="1"/>
  <c r="AN851" i="1"/>
  <c r="AM850" i="1"/>
  <c r="AM846" i="1"/>
  <c r="AM957" i="1"/>
  <c r="AM940" i="1"/>
  <c r="AM973" i="1"/>
  <c r="AM969" i="1"/>
  <c r="AM950" i="1"/>
  <c r="AM946" i="1"/>
  <c r="AM941" i="1"/>
  <c r="AN930" i="1"/>
  <c r="AM949" i="1"/>
  <c r="AM944" i="1"/>
  <c r="AM936" i="1"/>
  <c r="AM931" i="1"/>
  <c r="AM922" i="1"/>
  <c r="AN919" i="1"/>
  <c r="AM918" i="1"/>
  <c r="AM917" i="1"/>
  <c r="AN910" i="1"/>
  <c r="AM908" i="1"/>
  <c r="AM904" i="1"/>
  <c r="AM899" i="1"/>
  <c r="AM895" i="1"/>
  <c r="AM890" i="1"/>
  <c r="AM883" i="1"/>
  <c r="AM876" i="1"/>
  <c r="AM864" i="1"/>
  <c r="AM861" i="1"/>
  <c r="AM860" i="1"/>
  <c r="AN854" i="1"/>
  <c r="AM849" i="1"/>
  <c r="AM848" i="1"/>
  <c r="AM847" i="1"/>
  <c r="AM845" i="1"/>
  <c r="AM842" i="1"/>
  <c r="AM836" i="1"/>
  <c r="AM827" i="1"/>
  <c r="AM818" i="1"/>
  <c r="AM815" i="1"/>
  <c r="AM812" i="1"/>
  <c r="AM799" i="1"/>
  <c r="AM779" i="1"/>
  <c r="AM770" i="1"/>
  <c r="AM911" i="1"/>
  <c r="AM889" i="1"/>
  <c r="AM882" i="1"/>
  <c r="AM878" i="1"/>
  <c r="AM874" i="1"/>
  <c r="AM867" i="1"/>
  <c r="AM745" i="1"/>
  <c r="AM733" i="1"/>
  <c r="AM830" i="1"/>
  <c r="AM821" i="1"/>
  <c r="AM809" i="1"/>
  <c r="AM785" i="1"/>
  <c r="AM782" i="1"/>
  <c r="AM773" i="1"/>
  <c r="AM757" i="1"/>
  <c r="AM754" i="1"/>
  <c r="AN735" i="1"/>
  <c r="AN978" i="1"/>
  <c r="AN965" i="1"/>
  <c r="AM964" i="1"/>
  <c r="AN291" i="1"/>
  <c r="AM257" i="1"/>
  <c r="AM254" i="1"/>
  <c r="AM251" i="1"/>
  <c r="AM244" i="1"/>
  <c r="AM967" i="1"/>
  <c r="AM280" i="1"/>
  <c r="AN270" i="1"/>
  <c r="AN977" i="1"/>
  <c r="AM976" i="1"/>
  <c r="AM418" i="1"/>
  <c r="AM271" i="1"/>
  <c r="BE999" i="1" a="1"/>
  <c r="BE999" i="1" s="1"/>
  <c r="BE532" i="1" a="1"/>
  <c r="BE532" i="1" s="1"/>
  <c r="BE505" i="1" a="1"/>
  <c r="BE505" i="1" s="1"/>
  <c r="BE559" i="1" a="1"/>
  <c r="BE559" i="1" s="1"/>
  <c r="AM929" i="1"/>
  <c r="AM909" i="1"/>
  <c r="AN899" i="1"/>
  <c r="AM872" i="1"/>
  <c r="AN822" i="1"/>
  <c r="AM805" i="1"/>
  <c r="AM762" i="1"/>
  <c r="AM666" i="1"/>
  <c r="AM999" i="1"/>
  <c r="AM852" i="1"/>
  <c r="AM835" i="1"/>
  <c r="AN828" i="1"/>
  <c r="AM778" i="1"/>
  <c r="AN750" i="1"/>
  <c r="AM702" i="1"/>
  <c r="AM681" i="1"/>
  <c r="AM947" i="1"/>
  <c r="AM902" i="1"/>
  <c r="AM896" i="1"/>
  <c r="AN886" i="1"/>
  <c r="AM885" i="1"/>
  <c r="AM875" i="1"/>
  <c r="AN865" i="1"/>
  <c r="AM807" i="1"/>
  <c r="AN804" i="1"/>
  <c r="AM798" i="1"/>
  <c r="AM789" i="1"/>
  <c r="AM751" i="1"/>
  <c r="AM742" i="1"/>
  <c r="AN714" i="1"/>
  <c r="AM539" i="1"/>
  <c r="BE986" i="1" a="1"/>
  <c r="BE986" i="1" s="1"/>
  <c r="BE937" i="1" a="1"/>
  <c r="BE937" i="1" s="1"/>
  <c r="BE907" i="1" a="1"/>
  <c r="BE907" i="1" s="1"/>
  <c r="BE896" i="1" a="1"/>
  <c r="BE896" i="1" s="1"/>
  <c r="BE731" i="1" a="1"/>
  <c r="BE731" i="1" s="1"/>
  <c r="BE687" i="1" a="1"/>
  <c r="BE687" i="1" s="1"/>
  <c r="BE668" i="1" a="1"/>
  <c r="BE668" i="1" s="1"/>
  <c r="BE947" i="1" a="1"/>
  <c r="BE947" i="1" s="1"/>
  <c r="BE785" i="1" a="1"/>
  <c r="BE785" i="1" s="1"/>
  <c r="BE677" i="1" a="1"/>
  <c r="BE677" i="1" s="1"/>
  <c r="BE512" i="1" a="1"/>
  <c r="BE512" i="1" s="1"/>
  <c r="BE562" i="1" a="1"/>
  <c r="BE562" i="1" s="1"/>
  <c r="BE266" i="1" a="1"/>
  <c r="BE266" i="1" s="1"/>
  <c r="BE390" i="1" a="1"/>
  <c r="BE390" i="1" s="1"/>
  <c r="BE359" i="1" a="1"/>
  <c r="BE359" i="1" s="1"/>
  <c r="BE213" i="1" a="1"/>
  <c r="BE213" i="1" s="1"/>
  <c r="BE210" i="1" a="1"/>
  <c r="BE210" i="1" s="1"/>
  <c r="BE172" i="1" a="1"/>
  <c r="BE172" i="1" s="1"/>
  <c r="BE158" i="1" a="1"/>
  <c r="BE158" i="1" s="1"/>
  <c r="BE156" i="1" a="1"/>
  <c r="BE156" i="1" s="1"/>
  <c r="BE153" i="1" a="1"/>
  <c r="BE153" i="1" s="1"/>
  <c r="BE150" i="1" a="1"/>
  <c r="BE150" i="1" s="1"/>
  <c r="AN941" i="1"/>
  <c r="AM990" i="1"/>
  <c r="AN956" i="1"/>
  <c r="AN938" i="1"/>
  <c r="AN931" i="1"/>
  <c r="AN926" i="1"/>
  <c r="AN920" i="1"/>
  <c r="AN895" i="1"/>
  <c r="AN953" i="1"/>
  <c r="AM939" i="1"/>
  <c r="AM927" i="1"/>
  <c r="BE898" i="1" a="1"/>
  <c r="BE898" i="1" s="1"/>
  <c r="BE981" i="1" a="1"/>
  <c r="BE981" i="1" s="1"/>
  <c r="BE950" i="1" a="1"/>
  <c r="BE950" i="1" s="1"/>
  <c r="BE729" i="1" a="1"/>
  <c r="BE729" i="1" s="1"/>
  <c r="BE578" i="1" a="1"/>
  <c r="BE578" i="1" s="1"/>
  <c r="BE708" i="1" a="1"/>
  <c r="BE708" i="1" s="1"/>
  <c r="BE672" i="1" a="1"/>
  <c r="BE672" i="1" s="1"/>
  <c r="BE662" i="1" a="1"/>
  <c r="BE662" i="1" s="1"/>
  <c r="BE636" i="1" a="1"/>
  <c r="BE636" i="1" s="1"/>
  <c r="BE794" i="1" a="1"/>
  <c r="BE794" i="1" s="1"/>
  <c r="BE767" i="1" a="1"/>
  <c r="BE767" i="1" s="1"/>
  <c r="BE659" i="1" a="1"/>
  <c r="BE659" i="1" s="1"/>
  <c r="BE644" i="1" a="1"/>
  <c r="BE644" i="1" s="1"/>
  <c r="BE624" i="1" a="1"/>
  <c r="BE624" i="1" s="1"/>
  <c r="BE487" i="1" a="1"/>
  <c r="BE487" i="1" s="1"/>
  <c r="BE476" i="1" a="1"/>
  <c r="BE476" i="1" s="1"/>
  <c r="BE467" i="1" a="1"/>
  <c r="BE467" i="1" s="1"/>
  <c r="BE413" i="1" a="1"/>
  <c r="BE413" i="1" s="1"/>
  <c r="BE348" i="1" a="1"/>
  <c r="BE348" i="1" s="1"/>
  <c r="BE310" i="1" a="1"/>
  <c r="BE310" i="1" s="1"/>
  <c r="BE301" i="1" a="1"/>
  <c r="BE301" i="1" s="1"/>
  <c r="BE295" i="1" a="1"/>
  <c r="BE295" i="1" s="1"/>
  <c r="BE292" i="1" a="1"/>
  <c r="BE292" i="1" s="1"/>
  <c r="BE270" i="1" a="1"/>
  <c r="BE270" i="1" s="1"/>
  <c r="BE269" i="1" a="1"/>
  <c r="BE269" i="1" s="1"/>
  <c r="BE256" i="1" a="1"/>
  <c r="BE256" i="1" s="1"/>
  <c r="BE250" i="1" a="1"/>
  <c r="BE250" i="1" s="1"/>
  <c r="BE592" i="1" a="1"/>
  <c r="BE592" i="1" s="1"/>
  <c r="BE420" i="1" a="1"/>
  <c r="BE420" i="1" s="1"/>
  <c r="BE368" i="1" a="1"/>
  <c r="BE368" i="1" s="1"/>
  <c r="BE354" i="1" a="1"/>
  <c r="BE354" i="1" s="1"/>
  <c r="BE325" i="1" a="1"/>
  <c r="BE325" i="1" s="1"/>
  <c r="BE259" i="1" a="1"/>
  <c r="BE259" i="1" s="1"/>
  <c r="BE248" i="1" a="1"/>
  <c r="BE248" i="1" s="1"/>
  <c r="BE220" i="1" a="1"/>
  <c r="BE220" i="1" s="1"/>
  <c r="BE218" i="1" a="1"/>
  <c r="BE218" i="1" s="1"/>
  <c r="BE223" i="1" a="1"/>
  <c r="BE223" i="1" s="1"/>
  <c r="BE221" i="1" a="1"/>
  <c r="BE221" i="1" s="1"/>
  <c r="BE214" i="1" a="1"/>
  <c r="BE214" i="1" s="1"/>
  <c r="AN992" i="1"/>
  <c r="AN986" i="1"/>
  <c r="AN983" i="1"/>
  <c r="AM972" i="1"/>
  <c r="AN967" i="1"/>
  <c r="AM954" i="1"/>
  <c r="AM942" i="1"/>
  <c r="AN890" i="1"/>
  <c r="AN1001" i="1"/>
  <c r="AN995" i="1"/>
  <c r="AM984" i="1"/>
  <c r="AM981" i="1"/>
  <c r="AN974" i="1"/>
  <c r="AN968" i="1"/>
  <c r="AM951" i="1"/>
  <c r="AN935" i="1"/>
  <c r="AM923" i="1"/>
  <c r="AN913" i="1"/>
  <c r="AM912" i="1"/>
  <c r="AN911" i="1"/>
  <c r="AM993" i="1"/>
  <c r="AM965" i="1"/>
  <c r="AN962" i="1"/>
  <c r="AM960" i="1"/>
  <c r="AN958" i="1"/>
  <c r="AM956" i="1"/>
  <c r="AN934" i="1"/>
  <c r="AM933" i="1"/>
  <c r="AN932" i="1"/>
  <c r="AN907" i="1"/>
  <c r="AM900" i="1"/>
  <c r="BE892" i="1" a="1"/>
  <c r="BE892" i="1" s="1"/>
  <c r="BE863" i="1" a="1"/>
  <c r="BE863" i="1" s="1"/>
  <c r="BE850" i="1" a="1"/>
  <c r="BE850" i="1" s="1"/>
  <c r="BE1001" i="1" a="1"/>
  <c r="BE1001" i="1" s="1"/>
  <c r="BE980" i="1" a="1"/>
  <c r="BE980" i="1" s="1"/>
  <c r="BE969" i="1" a="1"/>
  <c r="BE969" i="1" s="1"/>
  <c r="BE965" i="1" a="1"/>
  <c r="BE965" i="1" s="1"/>
  <c r="BE944" i="1" a="1"/>
  <c r="BE944" i="1" s="1"/>
  <c r="BE919" i="1" a="1"/>
  <c r="BE919" i="1" s="1"/>
  <c r="BE905" i="1" a="1"/>
  <c r="BE905" i="1" s="1"/>
  <c r="BE887" i="1" a="1"/>
  <c r="BE887" i="1" s="1"/>
  <c r="BE874" i="1" a="1"/>
  <c r="BE874" i="1" s="1"/>
  <c r="BE868" i="1" a="1"/>
  <c r="BE868" i="1" s="1"/>
  <c r="BE866" i="1" a="1"/>
  <c r="BE866" i="1" s="1"/>
  <c r="BE901" i="1" a="1"/>
  <c r="BE901" i="1" s="1"/>
  <c r="BE889" i="1" a="1"/>
  <c r="BE889" i="1" s="1"/>
  <c r="BE857" i="1" a="1"/>
  <c r="BE857" i="1" s="1"/>
  <c r="BE819" i="1" a="1"/>
  <c r="BE819" i="1" s="1"/>
  <c r="BE816" i="1" a="1"/>
  <c r="BE816" i="1" s="1"/>
  <c r="BE813" i="1" a="1"/>
  <c r="BE813" i="1" s="1"/>
  <c r="BE792" i="1" a="1"/>
  <c r="BE792" i="1" s="1"/>
  <c r="BE765" i="1" a="1"/>
  <c r="BE765" i="1" s="1"/>
  <c r="BE747" i="1" a="1"/>
  <c r="BE747" i="1" s="1"/>
  <c r="BE665" i="1" a="1"/>
  <c r="BE665" i="1" s="1"/>
  <c r="BE635" i="1" a="1"/>
  <c r="BE635" i="1" s="1"/>
  <c r="BE604" i="1" a="1"/>
  <c r="BE604" i="1" s="1"/>
  <c r="BE776" i="1" a="1"/>
  <c r="BE776" i="1" s="1"/>
  <c r="BE740" i="1" a="1"/>
  <c r="BE740" i="1" s="1"/>
  <c r="BE722" i="1" a="1"/>
  <c r="BE722" i="1" s="1"/>
  <c r="BE702" i="1" a="1"/>
  <c r="BE702" i="1" s="1"/>
  <c r="BE657" i="1" a="1"/>
  <c r="BE657" i="1" s="1"/>
  <c r="BE648" i="1" a="1"/>
  <c r="BE648" i="1" s="1"/>
  <c r="BE639" i="1" a="1"/>
  <c r="BE639" i="1" s="1"/>
  <c r="BE622" i="1" a="1"/>
  <c r="BE622" i="1" s="1"/>
  <c r="BE469" i="1" a="1"/>
  <c r="BE469" i="1" s="1"/>
  <c r="BE459" i="1" a="1"/>
  <c r="BE459" i="1" s="1"/>
  <c r="BE569" i="1" a="1"/>
  <c r="BE569" i="1" s="1"/>
  <c r="BE554" i="1" a="1"/>
  <c r="BE554" i="1" s="1"/>
  <c r="BE550" i="1" a="1"/>
  <c r="BE550" i="1" s="1"/>
  <c r="BE535" i="1" a="1"/>
  <c r="BE535" i="1" s="1"/>
  <c r="BE527" i="1" a="1"/>
  <c r="BE527" i="1" s="1"/>
  <c r="BE523" i="1" a="1"/>
  <c r="BE523" i="1" s="1"/>
  <c r="BE508" i="1" a="1"/>
  <c r="BE508" i="1" s="1"/>
  <c r="BE494" i="1" a="1"/>
  <c r="BE494" i="1" s="1"/>
  <c r="BE484" i="1" a="1"/>
  <c r="BE484" i="1" s="1"/>
  <c r="BE463" i="1" a="1"/>
  <c r="BE463" i="1" s="1"/>
  <c r="BE462" i="1" a="1"/>
  <c r="BE462" i="1" s="1"/>
  <c r="BE580" i="1" a="1"/>
  <c r="BE580" i="1" s="1"/>
  <c r="BE577" i="1" a="1"/>
  <c r="BE577" i="1" s="1"/>
  <c r="BE571" i="1" a="1"/>
  <c r="BE571" i="1" s="1"/>
  <c r="BE568" i="1" a="1"/>
  <c r="BE568" i="1" s="1"/>
  <c r="BE553" i="1" a="1"/>
  <c r="BE553" i="1" s="1"/>
  <c r="BE547" i="1" a="1"/>
  <c r="BE547" i="1" s="1"/>
  <c r="BE526" i="1" a="1"/>
  <c r="BE526" i="1" s="1"/>
  <c r="BE520" i="1" a="1"/>
  <c r="BE520" i="1" s="1"/>
  <c r="BE410" i="1" a="1"/>
  <c r="BE410" i="1" s="1"/>
  <c r="BE404" i="1" a="1"/>
  <c r="BE404" i="1" s="1"/>
  <c r="BE434" i="1" a="1"/>
  <c r="BE434" i="1" s="1"/>
  <c r="BE402" i="1" a="1"/>
  <c r="BE402" i="1" s="1"/>
  <c r="BE384" i="1" a="1"/>
  <c r="BE384" i="1" s="1"/>
  <c r="BE332" i="1" a="1"/>
  <c r="BE332" i="1" s="1"/>
  <c r="BE377" i="1" a="1"/>
  <c r="BE377" i="1" s="1"/>
  <c r="BE353" i="1" a="1"/>
  <c r="BE353" i="1" s="1"/>
  <c r="BE322" i="1" a="1"/>
  <c r="BE322" i="1" s="1"/>
  <c r="AM996" i="1"/>
  <c r="BE992" i="1" a="1"/>
  <c r="BE992" i="1" s="1"/>
  <c r="BE987" i="1" a="1"/>
  <c r="BE987" i="1" s="1"/>
  <c r="BE979" i="1" a="1"/>
  <c r="BE979" i="1" s="1"/>
  <c r="BE968" i="1" a="1"/>
  <c r="BE968" i="1" s="1"/>
  <c r="AM924" i="1"/>
  <c r="AN905" i="1"/>
  <c r="AM897" i="1"/>
  <c r="AN878" i="1"/>
  <c r="BE997" i="1" a="1"/>
  <c r="BE997" i="1" s="1"/>
  <c r="AM987" i="1"/>
  <c r="BE978" i="1" a="1"/>
  <c r="BE978" i="1" s="1"/>
  <c r="AM978" i="1"/>
  <c r="AM974" i="1"/>
  <c r="AM963" i="1"/>
  <c r="AM955" i="1"/>
  <c r="AM948" i="1"/>
  <c r="AN914" i="1"/>
  <c r="AM906" i="1"/>
  <c r="AN887" i="1"/>
  <c r="AM879" i="1"/>
  <c r="BE996" i="1" a="1"/>
  <c r="BE996" i="1" s="1"/>
  <c r="BE988" i="1" a="1"/>
  <c r="BE988" i="1" s="1"/>
  <c r="AM966" i="1"/>
  <c r="AM945" i="1"/>
  <c r="AN923" i="1"/>
  <c r="AM915" i="1"/>
  <c r="AN896" i="1"/>
  <c r="AM888" i="1"/>
  <c r="BE943" i="1" a="1"/>
  <c r="BE943" i="1" s="1"/>
  <c r="BE941" i="1" a="1"/>
  <c r="BE941" i="1" s="1"/>
  <c r="BE938" i="1" a="1"/>
  <c r="BE938" i="1" s="1"/>
  <c r="BE935" i="1" a="1"/>
  <c r="BE935" i="1" s="1"/>
  <c r="BE926" i="1" a="1"/>
  <c r="BE926" i="1" s="1"/>
  <c r="BE917" i="1" a="1"/>
  <c r="BE917" i="1" s="1"/>
  <c r="BE908" i="1" a="1"/>
  <c r="BE908" i="1" s="1"/>
  <c r="BE899" i="1" a="1"/>
  <c r="BE899" i="1" s="1"/>
  <c r="BE890" i="1" a="1"/>
  <c r="BE890" i="1" s="1"/>
  <c r="BE881" i="1" a="1"/>
  <c r="BE881" i="1" s="1"/>
  <c r="BE860" i="1" a="1"/>
  <c r="BE860" i="1" s="1"/>
  <c r="BE859" i="1" a="1"/>
  <c r="BE859" i="1" s="1"/>
  <c r="BE852" i="1" a="1"/>
  <c r="BE852" i="1" s="1"/>
  <c r="BE993" i="1" a="1"/>
  <c r="BE993" i="1" s="1"/>
  <c r="BE984" i="1" a="1"/>
  <c r="BE984" i="1" s="1"/>
  <c r="BE934" i="1" a="1"/>
  <c r="BE934" i="1" s="1"/>
  <c r="BE932" i="1" a="1"/>
  <c r="BE932" i="1" s="1"/>
  <c r="BE929" i="1" a="1"/>
  <c r="BE929" i="1" s="1"/>
  <c r="BE927" i="1" a="1"/>
  <c r="BE927" i="1" s="1"/>
  <c r="BE920" i="1" a="1"/>
  <c r="BE920" i="1" s="1"/>
  <c r="BE918" i="1" a="1"/>
  <c r="BE918" i="1" s="1"/>
  <c r="BE911" i="1" a="1"/>
  <c r="BE911" i="1" s="1"/>
  <c r="BE909" i="1" a="1"/>
  <c r="BE909" i="1" s="1"/>
  <c r="BE902" i="1" a="1"/>
  <c r="BE902" i="1" s="1"/>
  <c r="BE900" i="1" a="1"/>
  <c r="BE900" i="1" s="1"/>
  <c r="BE893" i="1" a="1"/>
  <c r="BE893" i="1" s="1"/>
  <c r="BE891" i="1" a="1"/>
  <c r="BE891" i="1" s="1"/>
  <c r="BE884" i="1" a="1"/>
  <c r="BE884" i="1" s="1"/>
  <c r="BE882" i="1" a="1"/>
  <c r="BE882" i="1" s="1"/>
  <c r="BE875" i="1" a="1"/>
  <c r="BE875" i="1" s="1"/>
  <c r="BE870" i="1" a="1"/>
  <c r="BE870" i="1" s="1"/>
  <c r="BE867" i="1" a="1"/>
  <c r="BE867" i="1" s="1"/>
  <c r="BE862" i="1" a="1"/>
  <c r="BE862" i="1" s="1"/>
  <c r="BE853" i="1" a="1"/>
  <c r="BE853" i="1" s="1"/>
  <c r="BE851" i="1" a="1"/>
  <c r="BE851" i="1" s="1"/>
  <c r="BE847" i="1" a="1"/>
  <c r="BE847" i="1" s="1"/>
  <c r="BE869" i="1" a="1"/>
  <c r="BE869" i="1" s="1"/>
  <c r="BE858" i="1" a="1"/>
  <c r="BE858" i="1" s="1"/>
  <c r="BE828" i="1" a="1"/>
  <c r="BE828" i="1" s="1"/>
  <c r="BE807" i="1" a="1"/>
  <c r="BE807" i="1" s="1"/>
  <c r="BE804" i="1" a="1"/>
  <c r="BE804" i="1" s="1"/>
  <c r="BE801" i="1" a="1"/>
  <c r="BE801" i="1" s="1"/>
  <c r="BE787" i="1" a="1"/>
  <c r="BE787" i="1" s="1"/>
  <c r="BE777" i="1" a="1"/>
  <c r="BE777" i="1" s="1"/>
  <c r="BE760" i="1" a="1"/>
  <c r="BE760" i="1" s="1"/>
  <c r="BE750" i="1" a="1"/>
  <c r="BE750" i="1" s="1"/>
  <c r="BE733" i="1" a="1"/>
  <c r="BE733" i="1" s="1"/>
  <c r="BE786" i="1" a="1"/>
  <c r="BE786" i="1" s="1"/>
  <c r="BE769" i="1" a="1"/>
  <c r="BE769" i="1" s="1"/>
  <c r="BE759" i="1" a="1"/>
  <c r="BE759" i="1" s="1"/>
  <c r="BE742" i="1" a="1"/>
  <c r="BE742" i="1" s="1"/>
  <c r="BE734" i="1" a="1"/>
  <c r="BE734" i="1" s="1"/>
  <c r="BE732" i="1" a="1"/>
  <c r="BE732" i="1" s="1"/>
  <c r="BE849" i="1" a="1"/>
  <c r="BE849" i="1" s="1"/>
  <c r="BE838" i="1" a="1"/>
  <c r="BE838" i="1" s="1"/>
  <c r="BE812" i="1" a="1"/>
  <c r="BE812" i="1" s="1"/>
  <c r="BE810" i="1" a="1"/>
  <c r="BE810" i="1" s="1"/>
  <c r="BE795" i="1" a="1"/>
  <c r="BE795" i="1" s="1"/>
  <c r="BE778" i="1" a="1"/>
  <c r="BE778" i="1" s="1"/>
  <c r="BE770" i="1" a="1"/>
  <c r="BE770" i="1" s="1"/>
  <c r="BE768" i="1" a="1"/>
  <c r="BE768" i="1" s="1"/>
  <c r="BE751" i="1" a="1"/>
  <c r="BE751" i="1" s="1"/>
  <c r="BE743" i="1" a="1"/>
  <c r="BE743" i="1" s="1"/>
  <c r="BE741" i="1" a="1"/>
  <c r="BE741" i="1" s="1"/>
  <c r="BE793" i="1" a="1"/>
  <c r="BE793" i="1" s="1"/>
  <c r="BE784" i="1" a="1"/>
  <c r="BE784" i="1" s="1"/>
  <c r="BE775" i="1" a="1"/>
  <c r="BE775" i="1" s="1"/>
  <c r="BE766" i="1" a="1"/>
  <c r="BE766" i="1" s="1"/>
  <c r="BE757" i="1" a="1"/>
  <c r="BE757" i="1" s="1"/>
  <c r="BE748" i="1" a="1"/>
  <c r="BE748" i="1" s="1"/>
  <c r="BE739" i="1" a="1"/>
  <c r="BE739" i="1" s="1"/>
  <c r="BE730" i="1" a="1"/>
  <c r="BE730" i="1" s="1"/>
  <c r="BE723" i="1" a="1"/>
  <c r="BE723" i="1" s="1"/>
  <c r="BE721" i="1" a="1"/>
  <c r="BE721" i="1" s="1"/>
  <c r="BE714" i="1" a="1"/>
  <c r="BE714" i="1" s="1"/>
  <c r="BE712" i="1" a="1"/>
  <c r="BE712" i="1" s="1"/>
  <c r="BE678" i="1" a="1"/>
  <c r="BE678" i="1" s="1"/>
  <c r="BE670" i="1" a="1"/>
  <c r="BE670" i="1" s="1"/>
  <c r="BE656" i="1" a="1"/>
  <c r="BE656" i="1" s="1"/>
  <c r="BE651" i="1" a="1"/>
  <c r="BE651" i="1" s="1"/>
  <c r="BE643" i="1" a="1"/>
  <c r="BE643" i="1" s="1"/>
  <c r="BE605" i="1" a="1"/>
  <c r="BE605" i="1" s="1"/>
  <c r="BE724" i="1" a="1"/>
  <c r="BE724" i="1" s="1"/>
  <c r="BE715" i="1" a="1"/>
  <c r="BE715" i="1" s="1"/>
  <c r="BE674" i="1" a="1"/>
  <c r="BE674" i="1" s="1"/>
  <c r="BE669" i="1" a="1"/>
  <c r="BE669" i="1" s="1"/>
  <c r="BE661" i="1" a="1"/>
  <c r="BE661" i="1" s="1"/>
  <c r="BE647" i="1" a="1"/>
  <c r="BE647" i="1" s="1"/>
  <c r="BE642" i="1" a="1"/>
  <c r="BE642" i="1" s="1"/>
  <c r="BE634" i="1" a="1"/>
  <c r="BE634" i="1" s="1"/>
  <c r="BE623" i="1" a="1"/>
  <c r="BE623" i="1" s="1"/>
  <c r="BE620" i="1" a="1"/>
  <c r="BE620" i="1" s="1"/>
  <c r="BE606" i="1" a="1"/>
  <c r="BE606" i="1" s="1"/>
  <c r="BE699" i="1" a="1"/>
  <c r="BE699" i="1" s="1"/>
  <c r="BE679" i="1" a="1"/>
  <c r="BE679" i="1" s="1"/>
  <c r="BE660" i="1" a="1"/>
  <c r="BE660" i="1" s="1"/>
  <c r="BE652" i="1" a="1"/>
  <c r="BE652" i="1" s="1"/>
  <c r="BE633" i="1" a="1"/>
  <c r="BE633" i="1" s="1"/>
  <c r="BE613" i="1" a="1"/>
  <c r="BE613" i="1" s="1"/>
  <c r="BE617" i="1" a="1"/>
  <c r="BE617" i="1" s="1"/>
  <c r="BE614" i="1" a="1"/>
  <c r="BE614" i="1" s="1"/>
  <c r="BE611" i="1" a="1"/>
  <c r="BE611" i="1" s="1"/>
  <c r="BE599" i="1" a="1"/>
  <c r="BE599" i="1" s="1"/>
  <c r="BE552" i="1" a="1"/>
  <c r="BE552" i="1" s="1"/>
  <c r="BE543" i="1" a="1"/>
  <c r="BE543" i="1" s="1"/>
  <c r="BE534" i="1" a="1"/>
  <c r="BE534" i="1" s="1"/>
  <c r="BE525" i="1" a="1"/>
  <c r="BE525" i="1" s="1"/>
  <c r="BE516" i="1" a="1"/>
  <c r="BE516" i="1" s="1"/>
  <c r="BE507" i="1" a="1"/>
  <c r="BE507" i="1" s="1"/>
  <c r="BE492" i="1" a="1"/>
  <c r="BE492" i="1" s="1"/>
  <c r="BE489" i="1" a="1"/>
  <c r="BE489" i="1" s="1"/>
  <c r="BE488" i="1" a="1"/>
  <c r="BE488" i="1" s="1"/>
  <c r="BE480" i="1" a="1"/>
  <c r="BE480" i="1" s="1"/>
  <c r="BE575" i="1" a="1"/>
  <c r="BE575" i="1" s="1"/>
  <c r="BE566" i="1" a="1"/>
  <c r="BE566" i="1" s="1"/>
  <c r="BE551" i="1" a="1"/>
  <c r="BE551" i="1" s="1"/>
  <c r="BE542" i="1" a="1"/>
  <c r="BE542" i="1" s="1"/>
  <c r="BE533" i="1" a="1"/>
  <c r="BE533" i="1" s="1"/>
  <c r="BE524" i="1" a="1"/>
  <c r="BE524" i="1" s="1"/>
  <c r="BE515" i="1" a="1"/>
  <c r="BE515" i="1" s="1"/>
  <c r="BE506" i="1" a="1"/>
  <c r="BE506" i="1" s="1"/>
  <c r="BE501" i="1" a="1"/>
  <c r="BE501" i="1" s="1"/>
  <c r="BE497" i="1" a="1"/>
  <c r="BE497" i="1" s="1"/>
  <c r="BE493" i="1" a="1"/>
  <c r="BE493" i="1" s="1"/>
  <c r="BE479" i="1" a="1"/>
  <c r="BE479" i="1" s="1"/>
  <c r="BE475" i="1" a="1"/>
  <c r="BE475" i="1" s="1"/>
  <c r="BE483" i="1" a="1"/>
  <c r="BE483" i="1" s="1"/>
  <c r="BE474" i="1" a="1"/>
  <c r="BE474" i="1" s="1"/>
  <c r="BE470" i="1" a="1"/>
  <c r="BE470" i="1" s="1"/>
  <c r="BE465" i="1" a="1"/>
  <c r="BE465" i="1" s="1"/>
  <c r="BE450" i="1" a="1"/>
  <c r="BE450" i="1" s="1"/>
  <c r="BE447" i="1" a="1"/>
  <c r="BE447" i="1" s="1"/>
  <c r="BE414" i="1" a="1"/>
  <c r="BE414" i="1" s="1"/>
  <c r="BE406" i="1" a="1"/>
  <c r="BE406" i="1" s="1"/>
  <c r="BE387" i="1" a="1"/>
  <c r="BE387" i="1" s="1"/>
  <c r="BE471" i="1" a="1"/>
  <c r="BE471" i="1" s="1"/>
  <c r="BE436" i="1" a="1"/>
  <c r="BE436" i="1" s="1"/>
  <c r="BE433" i="1" a="1"/>
  <c r="BE433" i="1" s="1"/>
  <c r="BE423" i="1" a="1"/>
  <c r="BE423" i="1" s="1"/>
  <c r="BE415" i="1" a="1"/>
  <c r="BE415" i="1" s="1"/>
  <c r="BE396" i="1" a="1"/>
  <c r="BE396" i="1" s="1"/>
  <c r="BE435" i="1" a="1"/>
  <c r="BE435" i="1" s="1"/>
  <c r="BE424" i="1" a="1"/>
  <c r="BE424" i="1" s="1"/>
  <c r="BE405" i="1" a="1"/>
  <c r="BE405" i="1" s="1"/>
  <c r="BE397" i="1" a="1"/>
  <c r="BE397" i="1" s="1"/>
  <c r="BE426" i="1" a="1"/>
  <c r="BE426" i="1" s="1"/>
  <c r="BE417" i="1" a="1"/>
  <c r="BE417" i="1" s="1"/>
  <c r="BE408" i="1" a="1"/>
  <c r="BE408" i="1" s="1"/>
  <c r="BE399" i="1" a="1"/>
  <c r="BE399" i="1" s="1"/>
  <c r="BE383" i="1" a="1"/>
  <c r="BE383" i="1" s="1"/>
  <c r="BE363" i="1" a="1"/>
  <c r="BE363" i="1" s="1"/>
  <c r="BE344" i="1" a="1"/>
  <c r="BE344" i="1" s="1"/>
  <c r="BE371" i="1" a="1"/>
  <c r="BE371" i="1" s="1"/>
  <c r="BE362" i="1" a="1"/>
  <c r="BE362" i="1" s="1"/>
  <c r="BE347" i="1" a="1"/>
  <c r="BE347" i="1" s="1"/>
  <c r="BE365" i="1" a="1"/>
  <c r="BE365" i="1" s="1"/>
  <c r="BE324" i="1" a="1"/>
  <c r="BE324" i="1" s="1"/>
  <c r="BE305" i="1" a="1"/>
  <c r="BE305" i="1" s="1"/>
  <c r="BE304" i="1" a="1"/>
  <c r="BE304" i="1" s="1"/>
  <c r="BE312" i="1" a="1"/>
  <c r="BE312" i="1" s="1"/>
  <c r="BE338" i="1" a="1"/>
  <c r="BE338" i="1" s="1"/>
  <c r="BE323" i="1" a="1"/>
  <c r="BE323" i="1" s="1"/>
  <c r="BE321" i="1" a="1"/>
  <c r="BE321" i="1" s="1"/>
  <c r="BE314" i="1" a="1"/>
  <c r="BE314" i="1" s="1"/>
  <c r="BE313" i="1" a="1"/>
  <c r="BE313" i="1" s="1"/>
  <c r="BE303" i="1" a="1"/>
  <c r="BE303" i="1" s="1"/>
  <c r="BE296" i="1" a="1"/>
  <c r="BE296" i="1" s="1"/>
  <c r="BE291" i="1" a="1"/>
  <c r="BE291" i="1" s="1"/>
  <c r="BE283" i="1" a="1"/>
  <c r="BE283" i="1" s="1"/>
  <c r="AM1001" i="1"/>
  <c r="AN1000" i="1"/>
  <c r="AN999" i="1"/>
  <c r="AM994" i="1"/>
  <c r="AM992" i="1"/>
  <c r="AN991" i="1"/>
  <c r="AN990" i="1"/>
  <c r="AM985" i="1"/>
  <c r="AM983" i="1"/>
  <c r="AN982" i="1"/>
  <c r="AN981" i="1"/>
  <c r="AM977" i="1"/>
  <c r="AN964" i="1"/>
  <c r="AM962" i="1"/>
  <c r="AN961" i="1"/>
  <c r="AM1000" i="1"/>
  <c r="AM998" i="1"/>
  <c r="AN997" i="1"/>
  <c r="AN996" i="1"/>
  <c r="AM991" i="1"/>
  <c r="AM989" i="1"/>
  <c r="AN988" i="1"/>
  <c r="AN987" i="1"/>
  <c r="AM982" i="1"/>
  <c r="AM980" i="1"/>
  <c r="AN979" i="1"/>
  <c r="AN973" i="1"/>
  <c r="AM971" i="1"/>
  <c r="AN970" i="1"/>
  <c r="AM959" i="1"/>
  <c r="AM997" i="1"/>
  <c r="AM995" i="1"/>
  <c r="AN994" i="1"/>
  <c r="AN993" i="1"/>
  <c r="AM988" i="1"/>
  <c r="AM986" i="1"/>
  <c r="AN985" i="1"/>
  <c r="AN984" i="1"/>
  <c r="AM979" i="1"/>
  <c r="AM968" i="1"/>
  <c r="AN955" i="1"/>
  <c r="AM953" i="1"/>
  <c r="AN952" i="1"/>
  <c r="BE976" i="1" a="1"/>
  <c r="BE976" i="1" s="1"/>
  <c r="BE972" i="1" a="1"/>
  <c r="BE972" i="1" s="1"/>
  <c r="BE967" i="1" a="1"/>
  <c r="BE967" i="1" s="1"/>
  <c r="BE963" i="1" a="1"/>
  <c r="BE963" i="1" s="1"/>
  <c r="BE958" i="1" a="1"/>
  <c r="BE958" i="1" s="1"/>
  <c r="BE954" i="1" a="1"/>
  <c r="BE954" i="1" s="1"/>
  <c r="BE975" i="1" a="1"/>
  <c r="BE975" i="1" s="1"/>
  <c r="BQ973" i="1"/>
  <c r="BE970" i="1" a="1"/>
  <c r="BE970" i="1" s="1"/>
  <c r="BE966" i="1" a="1"/>
  <c r="BE966" i="1" s="1"/>
  <c r="BQ964" i="1"/>
  <c r="BE961" i="1" a="1"/>
  <c r="BE961" i="1" s="1"/>
  <c r="BE957" i="1" a="1"/>
  <c r="BE957" i="1" s="1"/>
  <c r="BQ955" i="1"/>
  <c r="BE952" i="1" a="1"/>
  <c r="BE952" i="1" s="1"/>
  <c r="BE948" i="1" a="1"/>
  <c r="BE948" i="1" s="1"/>
  <c r="BQ943" i="1"/>
  <c r="BE939" i="1" a="1"/>
  <c r="BE939" i="1" s="1"/>
  <c r="BQ934" i="1"/>
  <c r="BE930" i="1" a="1"/>
  <c r="BE930" i="1" s="1"/>
  <c r="BE848" i="1" a="1"/>
  <c r="BE848" i="1" s="1"/>
  <c r="BE844" i="1" a="1"/>
  <c r="BE844" i="1" s="1"/>
  <c r="BQ842" i="1"/>
  <c r="BE839" i="1" a="1"/>
  <c r="BE839" i="1" s="1"/>
  <c r="BE835" i="1" a="1"/>
  <c r="BE835" i="1" s="1"/>
  <c r="BQ833" i="1"/>
  <c r="BE830" i="1" a="1"/>
  <c r="BE830" i="1" s="1"/>
  <c r="BE826" i="1" a="1"/>
  <c r="BE826" i="1" s="1"/>
  <c r="BQ824" i="1"/>
  <c r="BQ815" i="1"/>
  <c r="BQ806" i="1"/>
  <c r="BQ845" i="1"/>
  <c r="BQ836" i="1"/>
  <c r="BQ827" i="1"/>
  <c r="BQ818" i="1"/>
  <c r="BE814" i="1" a="1"/>
  <c r="BE814" i="1" s="1"/>
  <c r="BQ809" i="1"/>
  <c r="BE805" i="1" a="1"/>
  <c r="BE805" i="1" s="1"/>
  <c r="BQ706" i="1"/>
  <c r="BE700" i="1" a="1"/>
  <c r="BE700" i="1" s="1"/>
  <c r="BE691" i="1" a="1"/>
  <c r="BE691" i="1" s="1"/>
  <c r="BE682" i="1" a="1"/>
  <c r="BE682" i="1" s="1"/>
  <c r="BE709" i="1" a="1"/>
  <c r="BE709" i="1" s="1"/>
  <c r="BE705" i="1" a="1"/>
  <c r="BE705" i="1" s="1"/>
  <c r="BQ703" i="1"/>
  <c r="BE694" i="1" a="1"/>
  <c r="BE694" i="1" s="1"/>
  <c r="BE685" i="1" a="1"/>
  <c r="BE685" i="1" s="1"/>
  <c r="BE631" i="1" a="1"/>
  <c r="BE631" i="1" s="1"/>
  <c r="BE627" i="1" a="1"/>
  <c r="BE627" i="1" s="1"/>
  <c r="BE630" i="1" a="1"/>
  <c r="BE630" i="1" s="1"/>
  <c r="BQ628" i="1"/>
  <c r="BE625" i="1" a="1"/>
  <c r="BE625" i="1" s="1"/>
  <c r="BQ619" i="1"/>
  <c r="BE615" i="1" a="1"/>
  <c r="BE615" i="1" s="1"/>
  <c r="BQ610" i="1"/>
  <c r="BQ603" i="1"/>
  <c r="BE600" i="1" a="1"/>
  <c r="BE600" i="1" s="1"/>
  <c r="BE596" i="1" a="1"/>
  <c r="BE596" i="1" s="1"/>
  <c r="BE579" i="1" a="1"/>
  <c r="BE579" i="1" s="1"/>
  <c r="BE570" i="1" a="1"/>
  <c r="BE570" i="1" s="1"/>
  <c r="BE561" i="1" a="1"/>
  <c r="BE561" i="1" s="1"/>
  <c r="BQ597" i="1"/>
  <c r="BE591" i="1" a="1"/>
  <c r="BE591" i="1" s="1"/>
  <c r="BE582" i="1" a="1"/>
  <c r="BE582" i="1" s="1"/>
  <c r="BE464" i="1" a="1"/>
  <c r="BE464" i="1" s="1"/>
  <c r="BE460" i="1" a="1"/>
  <c r="BE460" i="1" s="1"/>
  <c r="BQ458" i="1"/>
  <c r="BE448" i="1" a="1"/>
  <c r="BE448" i="1" s="1"/>
  <c r="BQ443" i="1"/>
  <c r="BE461" i="1" a="1"/>
  <c r="BE461" i="1" s="1"/>
  <c r="BE457" i="1" a="1"/>
  <c r="BE457" i="1" s="1"/>
  <c r="BQ455" i="1"/>
  <c r="BE452" i="1" a="1"/>
  <c r="BE452" i="1" s="1"/>
  <c r="BQ449" i="1"/>
  <c r="BE445" i="1" a="1"/>
  <c r="BE445" i="1" s="1"/>
  <c r="BQ395" i="1"/>
  <c r="BE394" i="1" a="1"/>
  <c r="BE394" i="1" s="1"/>
  <c r="BQ392" i="1"/>
  <c r="BE389" i="1" a="1"/>
  <c r="BE389" i="1" s="1"/>
  <c r="BE386" i="1" a="1"/>
  <c r="BE386" i="1" s="1"/>
  <c r="BE381" i="1" a="1"/>
  <c r="BE381" i="1" s="1"/>
  <c r="BQ379" i="1"/>
  <c r="BE376" i="1" a="1"/>
  <c r="BE376" i="1" s="1"/>
  <c r="BQ370" i="1"/>
  <c r="BE382" i="1" a="1"/>
  <c r="BE382" i="1" s="1"/>
  <c r="BE378" i="1" a="1"/>
  <c r="BE378" i="1" s="1"/>
  <c r="BQ352" i="1"/>
  <c r="BQ343" i="1"/>
  <c r="BQ334" i="1"/>
  <c r="BE355" i="1" a="1"/>
  <c r="BE355" i="1" s="1"/>
  <c r="BE351" i="1" a="1"/>
  <c r="BE351" i="1" s="1"/>
  <c r="BQ349" i="1"/>
  <c r="BE346" i="1" a="1"/>
  <c r="BE346" i="1" s="1"/>
  <c r="BE342" i="1" a="1"/>
  <c r="BE342" i="1" s="1"/>
  <c r="BQ340" i="1"/>
  <c r="BE336" i="1" a="1"/>
  <c r="BE336" i="1" s="1"/>
  <c r="BQ331" i="1"/>
  <c r="BE327" i="1" a="1"/>
  <c r="BE327" i="1" s="1"/>
  <c r="BQ290" i="1"/>
  <c r="BQ281" i="1"/>
  <c r="BQ272" i="1"/>
  <c r="BE293" i="1" a="1"/>
  <c r="BE293" i="1" s="1"/>
  <c r="BE289" i="1" a="1"/>
  <c r="BE289" i="1" s="1"/>
  <c r="BQ287" i="1"/>
  <c r="BE284" i="1" a="1"/>
  <c r="BE284" i="1" s="1"/>
  <c r="BE280" i="1" a="1"/>
  <c r="BE280" i="1" s="1"/>
  <c r="BQ278" i="1"/>
  <c r="BE275" i="1" a="1"/>
  <c r="BE275" i="1" s="1"/>
  <c r="BE263" i="1" a="1"/>
  <c r="BE263" i="1" s="1"/>
  <c r="BQ261" i="1"/>
  <c r="BE258" i="1" a="1"/>
  <c r="BE258" i="1" s="1"/>
  <c r="BE252" i="1" a="1"/>
  <c r="BE252" i="1" s="1"/>
  <c r="BQ246" i="1"/>
  <c r="BE245" i="1" a="1"/>
  <c r="BE245" i="1" s="1"/>
  <c r="BQ240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118" i="10" l="1"/>
  <c r="N256" i="10"/>
  <c r="N90" i="10"/>
  <c r="N132" i="10"/>
  <c r="N77" i="10"/>
  <c r="L78" i="10"/>
  <c r="N86" i="10"/>
  <c r="L75" i="10"/>
  <c r="N89" i="10"/>
  <c r="L121" i="10"/>
  <c r="L97" i="10"/>
  <c r="L130" i="10"/>
  <c r="N142" i="10"/>
  <c r="L108" i="10"/>
  <c r="L135" i="10"/>
  <c r="L83" i="10"/>
  <c r="L102" i="10"/>
  <c r="N104" i="10"/>
  <c r="N114" i="10"/>
  <c r="L92" i="10"/>
  <c r="L94" i="10"/>
  <c r="N113" i="10"/>
  <c r="L127" i="10"/>
  <c r="L133" i="10"/>
  <c r="L134" i="10"/>
  <c r="L72" i="10"/>
  <c r="N87" i="10"/>
  <c r="N99" i="10"/>
  <c r="L111" i="10"/>
  <c r="N117" i="10"/>
  <c r="N126" i="10"/>
  <c r="L129" i="10"/>
  <c r="L138" i="10"/>
  <c r="N174" i="10"/>
  <c r="L80" i="10"/>
  <c r="N105" i="10"/>
  <c r="N141" i="10"/>
  <c r="N95" i="10"/>
  <c r="N107" i="10"/>
  <c r="L116" i="10"/>
  <c r="L119" i="10"/>
  <c r="L128" i="10"/>
  <c r="N131" i="10"/>
  <c r="L137" i="10"/>
  <c r="L171" i="10"/>
  <c r="L79" i="10"/>
  <c r="N85" i="10"/>
  <c r="L98" i="10"/>
  <c r="L101" i="10"/>
  <c r="L110" i="10"/>
  <c r="N125" i="10"/>
  <c r="L586" i="10"/>
  <c r="L66" i="10"/>
  <c r="N76" i="10"/>
  <c r="L82" i="10"/>
  <c r="L91" i="10"/>
  <c r="L100" i="10"/>
  <c r="L103" i="10"/>
  <c r="L106" i="10"/>
  <c r="N122" i="10"/>
  <c r="L124" i="10"/>
  <c r="N140" i="10"/>
  <c r="N253" i="10"/>
  <c r="L81" i="10"/>
  <c r="L84" i="10"/>
  <c r="L88" i="10"/>
  <c r="L93" i="10"/>
  <c r="N96" i="10"/>
  <c r="L109" i="10"/>
  <c r="L112" i="10"/>
  <c r="L115" i="10"/>
  <c r="L120" i="10"/>
  <c r="N123" i="10"/>
  <c r="L136" i="10"/>
  <c r="L139" i="10"/>
  <c r="L970" i="10"/>
  <c r="L220" i="10"/>
  <c r="L583" i="10"/>
  <c r="V3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9" i="15" l="1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" i="15"/>
  <c r="W5" i="15"/>
  <c r="W6" i="15"/>
  <c r="W7" i="15"/>
  <c r="W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<sst xmlns="http://schemas.openxmlformats.org/spreadsheetml/2006/main" count="8614" uniqueCount="1645">
  <si>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</si>
  <si>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</si>
  <si>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</si>
  <si>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</si>
  <si>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</si>
  <si>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</si>
  <si>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</si>
  <si>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</si>
  <si>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</si>
  <si>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109-ZGM</t>
  </si>
  <si>
    <t>PARATINGA - PEREQUÊ (L1 PRINCIPAL)</t>
  </si>
  <si>
    <t>ZEV-ZPT</t>
  </si>
  <si>
    <t>ZGM1131</t>
  </si>
  <si>
    <t>ZGM</t>
  </si>
  <si>
    <t>ZGM1</t>
  </si>
  <si>
    <t>ZGM-ZZV</t>
  </si>
  <si>
    <t>117ZGM1</t>
  </si>
  <si>
    <t>ZZV1201</t>
  </si>
  <si>
    <t>ZZV</t>
  </si>
  <si>
    <t>ZZV1</t>
  </si>
  <si>
    <t>ZKE</t>
  </si>
  <si>
    <t>ZKE1</t>
  </si>
  <si>
    <t>CANGUERA - EVANGELISTA DE SOUZA (L1 PRINCIPAL)</t>
  </si>
  <si>
    <t>ZKE-ZEV</t>
  </si>
  <si>
    <t>ZKE-ZWW</t>
  </si>
  <si>
    <t>K80ZKE1</t>
  </si>
  <si>
    <t>K83K801</t>
  </si>
  <si>
    <t>K85K831</t>
  </si>
  <si>
    <t>ZWWK851</t>
  </si>
  <si>
    <t>ZWW</t>
  </si>
  <si>
    <t>ZWW1</t>
  </si>
  <si>
    <t>ZWW-ZKW</t>
  </si>
  <si>
    <t>K91ZWW1</t>
  </si>
  <si>
    <t>K93K911</t>
  </si>
  <si>
    <t>ZKWK931</t>
  </si>
  <si>
    <t>ZKW</t>
  </si>
  <si>
    <t>ZKW1</t>
  </si>
  <si>
    <t>ZKW-ZLU</t>
  </si>
  <si>
    <t>102ZKW1</t>
  </si>
  <si>
    <t>ZLU1051</t>
  </si>
  <si>
    <t>ZLU</t>
  </si>
  <si>
    <t>ZLU1</t>
  </si>
  <si>
    <t>ZLU-ZWI</t>
  </si>
  <si>
    <t>111ZLU1</t>
  </si>
  <si>
    <t>112K111</t>
  </si>
  <si>
    <t>113K121</t>
  </si>
  <si>
    <t>ZWI1131</t>
  </si>
  <si>
    <t>ZWI</t>
  </si>
  <si>
    <t>ZWI1</t>
  </si>
  <si>
    <t>ZWI-ZEM</t>
  </si>
  <si>
    <t>121ZWI1</t>
  </si>
  <si>
    <t>ZYQ1261</t>
  </si>
  <si>
    <t>130ZYQ1</t>
  </si>
  <si>
    <t>ZEM1301</t>
  </si>
  <si>
    <t>ZEM</t>
  </si>
  <si>
    <t>ZEM1</t>
  </si>
  <si>
    <t>ZEM-ZEJ</t>
  </si>
  <si>
    <t>139ZEM1</t>
  </si>
  <si>
    <t>ZMS1401</t>
  </si>
  <si>
    <t>144ZMS1</t>
  </si>
  <si>
    <t>ZEJ1441</t>
  </si>
  <si>
    <t>ZEJ</t>
  </si>
  <si>
    <t>ZEJ1</t>
  </si>
  <si>
    <t>ZEJ-ZRB</t>
  </si>
  <si>
    <t>148ZEJ1</t>
  </si>
  <si>
    <t>ZRB1501</t>
  </si>
  <si>
    <t>ZRB</t>
  </si>
  <si>
    <t>ZRB1</t>
  </si>
  <si>
    <t>ZRB-ZEV</t>
  </si>
  <si>
    <t>154ZRB1</t>
  </si>
  <si>
    <t>ZEV1571</t>
  </si>
  <si>
    <t>ZEV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</si>
  <si>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</si>
  <si>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</si>
  <si>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</si>
  <si>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</si>
  <si>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</si>
  <si>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</si>
  <si>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</si>
  <si>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ZGA-ZCX</t>
  </si>
  <si>
    <t>ZGA1541</t>
  </si>
  <si>
    <t>ZCX</t>
  </si>
  <si>
    <t>ZCX1</t>
  </si>
  <si>
    <t>ZCX-ZER</t>
  </si>
  <si>
    <t>ZCXZER1</t>
  </si>
  <si>
    <t>ZER</t>
  </si>
  <si>
    <t>ZER1</t>
  </si>
  <si>
    <t>ZER-ZDI</t>
  </si>
  <si>
    <t>169ZDI1</t>
  </si>
  <si>
    <t>ZDI</t>
  </si>
  <si>
    <t>ZDI1</t>
  </si>
  <si>
    <t>ZDI-ZDY</t>
  </si>
  <si>
    <t>ZDIZDY1</t>
  </si>
  <si>
    <t>ZDY</t>
  </si>
  <si>
    <t>ZDY1</t>
  </si>
  <si>
    <t>ZDY-ZFY</t>
  </si>
  <si>
    <t>ZDY1831</t>
  </si>
  <si>
    <t>185ZXP1</t>
  </si>
  <si>
    <t>ZFY</t>
  </si>
  <si>
    <t>ZFY1</t>
  </si>
  <si>
    <t>ZFY-ZYU</t>
  </si>
  <si>
    <t>ZFY1981</t>
  </si>
  <si>
    <t>198ZYU1</t>
  </si>
  <si>
    <t>ZYU</t>
  </si>
  <si>
    <t>ZYU1</t>
  </si>
  <si>
    <t>ZST</t>
  </si>
  <si>
    <t>ZST1</t>
  </si>
  <si>
    <t>ZST-ZXI</t>
  </si>
  <si>
    <t>ZST2161</t>
  </si>
  <si>
    <t>216ZXI1</t>
  </si>
  <si>
    <t>ZXI</t>
  </si>
  <si>
    <t>ZXI1</t>
  </si>
  <si>
    <t>ZXI-ZIC</t>
  </si>
  <si>
    <t>ZXI2221</t>
  </si>
  <si>
    <t>224ZIC1</t>
  </si>
  <si>
    <t>ZIC</t>
  </si>
  <si>
    <t>ZIC1</t>
  </si>
  <si>
    <t>ZIC-ZVK</t>
  </si>
  <si>
    <t>ZICZVK1</t>
  </si>
  <si>
    <t>ZVK</t>
  </si>
  <si>
    <t>ZVK1</t>
  </si>
  <si>
    <t>ZVK-ZDS</t>
  </si>
  <si>
    <t>ZVK2351</t>
  </si>
  <si>
    <t>235ZDS1</t>
  </si>
  <si>
    <t>ZDS</t>
  </si>
  <si>
    <t>ZDS1</t>
  </si>
  <si>
    <t>ZDS-ZQB</t>
  </si>
  <si>
    <t>ZDS2481</t>
  </si>
  <si>
    <t>248ZQB1</t>
  </si>
  <si>
    <t>PAT-ZGM</t>
  </si>
  <si>
    <t>PAT1102</t>
  </si>
  <si>
    <t>PARATINGA - PEREQUÊ (L2 PRINCIPAL)</t>
  </si>
  <si>
    <t>ZPT-ZPG</t>
  </si>
  <si>
    <t>PAT1122</t>
  </si>
  <si>
    <t>ZGM1132</t>
  </si>
  <si>
    <t>ZGM2</t>
  </si>
  <si>
    <t>117ZGM2</t>
  </si>
  <si>
    <t>ZZV1202</t>
  </si>
  <si>
    <t>ZZV2</t>
  </si>
  <si>
    <t>ZZV-ZPG</t>
  </si>
  <si>
    <t>ZPGZZV</t>
  </si>
  <si>
    <t>ZPGRUM1</t>
  </si>
  <si>
    <t>ZPGRUM2</t>
  </si>
  <si>
    <t>ZPGMRS1</t>
  </si>
  <si>
    <t>ZPGMRS2</t>
  </si>
  <si>
    <t>ZPG-MRS</t>
  </si>
  <si>
    <t>S29MRS2</t>
  </si>
  <si>
    <t>S29MRS1</t>
  </si>
  <si>
    <t>K67ZEV1</t>
  </si>
  <si>
    <t>EVANGELISTA DE SOUZA - PARATINGA (L1 PRINCIPAL)</t>
  </si>
  <si>
    <t>Z3VZEV</t>
  </si>
  <si>
    <t>Z3V</t>
  </si>
  <si>
    <t>Z3V3</t>
  </si>
  <si>
    <t>Z3V-ZEZ</t>
  </si>
  <si>
    <t>K69K671</t>
  </si>
  <si>
    <t>K70K691</t>
  </si>
  <si>
    <t>K71K701</t>
  </si>
  <si>
    <t>K72K711</t>
  </si>
  <si>
    <t>K73K721</t>
  </si>
  <si>
    <t>ZEZK731</t>
  </si>
  <si>
    <t>ZEZ</t>
  </si>
  <si>
    <t>ZEZ1</t>
  </si>
  <si>
    <t>ZEZ-ZXW</t>
  </si>
  <si>
    <t>K79ZEZ1</t>
  </si>
  <si>
    <t>ZXWK791</t>
  </si>
  <si>
    <t>ZXW</t>
  </si>
  <si>
    <t>ZXW1</t>
  </si>
  <si>
    <t>ZXW-ZGP</t>
  </si>
  <si>
    <t>K84ZXW1</t>
  </si>
  <si>
    <t>K85K841</t>
  </si>
  <si>
    <t>ZESK851</t>
  </si>
  <si>
    <t>K89ZES1</t>
  </si>
  <si>
    <t>ZDCK891</t>
  </si>
  <si>
    <t>K94ZDC1</t>
  </si>
  <si>
    <t>K95K941</t>
  </si>
  <si>
    <t>K96K951</t>
  </si>
  <si>
    <t>ZWUK961</t>
  </si>
  <si>
    <t>K99ZWU1</t>
  </si>
  <si>
    <t>100K991</t>
  </si>
  <si>
    <t>ZGP1001</t>
  </si>
  <si>
    <t>ZGP</t>
  </si>
  <si>
    <t>ZGP1</t>
  </si>
  <si>
    <t>ZGP-ZDR</t>
  </si>
  <si>
    <t>105ZGP1</t>
  </si>
  <si>
    <t>ZPT1051</t>
  </si>
  <si>
    <t>ZDR</t>
  </si>
  <si>
    <t>ZDR1</t>
  </si>
  <si>
    <t>ZDR2</t>
  </si>
  <si>
    <t>ZDT-ZKE</t>
  </si>
  <si>
    <t>109ZDR</t>
  </si>
  <si>
    <t>ZKE2</t>
  </si>
  <si>
    <t>CANGUERA - EVANGELISTA DE SOUZA (L2 PRINCIPAL)</t>
  </si>
  <si>
    <t>K80ZKE2</t>
  </si>
  <si>
    <t>K83K802</t>
  </si>
  <si>
    <t>K85K832</t>
  </si>
  <si>
    <t>ZWWK852</t>
  </si>
  <si>
    <t>ZWW2</t>
  </si>
  <si>
    <t>K91ZWW2</t>
  </si>
  <si>
    <t>K93K912</t>
  </si>
  <si>
    <t>ZKWK932</t>
  </si>
  <si>
    <t>ZKW2</t>
  </si>
  <si>
    <t>102ZKW2</t>
  </si>
  <si>
    <t>ZLU1052</t>
  </si>
  <si>
    <t>ZLU2</t>
  </si>
  <si>
    <t>111ZLU2</t>
  </si>
  <si>
    <t>112K112</t>
  </si>
  <si>
    <t>113K122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</si>
  <si>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</si>
  <si>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</si>
  <si>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</si>
  <si>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</si>
  <si>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</si>
  <si>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</si>
  <si>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</si>
  <si>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</si>
  <si>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</si>
  <si>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</si>
  <si>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</si>
  <si>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</si>
  <si>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</si>
  <si>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</si>
  <si>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</si>
  <si>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</si>
  <si>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</si>
  <si>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</si>
  <si>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ZKEZGA2</t>
  </si>
  <si>
    <t>CANGUERA - BOA VISTA NOVA (L2 PRINCIPAL)</t>
  </si>
  <si>
    <t>ZGA2</t>
  </si>
  <si>
    <t>ZGA1542</t>
  </si>
  <si>
    <t>154ZPS</t>
  </si>
  <si>
    <t>ZPSZCX</t>
  </si>
  <si>
    <t>ZCX2</t>
  </si>
  <si>
    <t>ZCXZER2</t>
  </si>
  <si>
    <t>ZER2</t>
  </si>
  <si>
    <t>ZER169</t>
  </si>
  <si>
    <t>169ZDI2</t>
  </si>
  <si>
    <t>ZDI2</t>
  </si>
  <si>
    <t>ZDIZDY2</t>
  </si>
  <si>
    <t>ZDY2</t>
  </si>
  <si>
    <t>ZDY1832</t>
  </si>
  <si>
    <t>185ZXP2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</si>
  <si>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</si>
  <si>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</si>
  <si>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</si>
  <si>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</si>
  <si>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</si>
  <si>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</si>
  <si>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</si>
  <si>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</si>
  <si>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</si>
  <si>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</si>
  <si>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</si>
  <si>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</si>
  <si>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</si>
  <si>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</si>
  <si>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</si>
  <si>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</si>
  <si>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</si>
  <si>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</si>
  <si>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</si>
  <si>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</si>
  <si>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</si>
  <si>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</si>
  <si>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</si>
  <si>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ZQB-ZBL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</si>
  <si>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</si>
  <si>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</si>
  <si>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</si>
  <si>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</si>
  <si>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</si>
  <si>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</si>
  <si>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</si>
  <si>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ZQB-ZBV</t>
  </si>
  <si>
    <t>ZQBZBV</t>
  </si>
  <si>
    <t>ZQB - BOA VISTA VELHA</t>
  </si>
  <si>
    <t>ZBV-ZRX</t>
  </si>
  <si>
    <t>ZBV-ZBI</t>
  </si>
  <si>
    <t>ZBVZBI1</t>
  </si>
  <si>
    <t>BOA VISTA VELHA - RECANTO</t>
  </si>
  <si>
    <t>ZBVZBI2</t>
  </si>
  <si>
    <t>ZBI</t>
  </si>
  <si>
    <t>ZBI2</t>
  </si>
  <si>
    <t>ZBI1</t>
  </si>
  <si>
    <t>ZBM</t>
  </si>
  <si>
    <t>ZBM2</t>
  </si>
  <si>
    <t>ZBM1</t>
  </si>
  <si>
    <t>ZBM-ZHO</t>
  </si>
  <si>
    <t>ZBMK572</t>
  </si>
  <si>
    <t>ZBMK571</t>
  </si>
  <si>
    <t>K57ZHO</t>
  </si>
  <si>
    <t>ZHO</t>
  </si>
  <si>
    <t>ZHO1</t>
  </si>
  <si>
    <t>ZHO2</t>
  </si>
  <si>
    <t>ZHO-ZSU</t>
  </si>
  <si>
    <t>ZHOK631</t>
  </si>
  <si>
    <t>ZHOK632</t>
  </si>
  <si>
    <t>K63K65</t>
  </si>
  <si>
    <t>K65ZSU</t>
  </si>
  <si>
    <t>ZSU</t>
  </si>
  <si>
    <t>ZSU1</t>
  </si>
  <si>
    <t>ZSU2</t>
  </si>
  <si>
    <t>ZSU-ZNO</t>
  </si>
  <si>
    <t>ZSUK701</t>
  </si>
  <si>
    <t>ZSUK702</t>
  </si>
  <si>
    <t>K70K74</t>
  </si>
  <si>
    <t>K74ZNO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</si>
  <si>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</si>
  <si>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</si>
  <si>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</si>
  <si>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</si>
  <si>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</si>
  <si>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</si>
  <si>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</si>
  <si>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</si>
  <si>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</si>
  <si>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</si>
  <si>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</si>
  <si>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</si>
  <si>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</si>
  <si>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</si>
  <si>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</si>
  <si>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</si>
  <si>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</si>
  <si>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</si>
  <si>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</si>
  <si>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</si>
  <si>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</si>
  <si>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</si>
  <si>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</si>
  <si>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</si>
  <si>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</si>
  <si>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ZGP-ZPT</t>
  </si>
  <si>
    <t>105ZGP2</t>
  </si>
  <si>
    <t>ZPT1052</t>
  </si>
  <si>
    <t>ZPT106</t>
  </si>
  <si>
    <t>ZPT</t>
  </si>
  <si>
    <t>ZPT1</t>
  </si>
  <si>
    <t>ZPT2</t>
  </si>
  <si>
    <t>109ZPT</t>
  </si>
  <si>
    <t>ZCD</t>
  </si>
  <si>
    <t>109ZCD2</t>
  </si>
  <si>
    <t>RECANTO - ITIRAPINA  (L2 PRINCIPAL)</t>
  </si>
  <si>
    <t>ZCD2</t>
  </si>
  <si>
    <t>ZCD-ZSQ</t>
  </si>
  <si>
    <t>ZCDPAT2</t>
  </si>
  <si>
    <t>ZSQZCD2</t>
  </si>
  <si>
    <t>ZSQ</t>
  </si>
  <si>
    <t>ZSQ2</t>
  </si>
  <si>
    <t>ZSQ-ZWX</t>
  </si>
  <si>
    <t>ZSQZWX2</t>
  </si>
  <si>
    <t>ZWX</t>
  </si>
  <si>
    <t>ZWX2</t>
  </si>
  <si>
    <t>ZNA</t>
  </si>
  <si>
    <t>181ZNA</t>
  </si>
  <si>
    <t>RECANTO - ITIRAPINA  (L1 PRINCIPAL)</t>
  </si>
  <si>
    <t>ZNO-ZAC</t>
  </si>
  <si>
    <t>ZNOZAC1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</si>
  <si>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</si>
  <si>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</si>
  <si>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</si>
  <si>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</si>
  <si>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</si>
  <si>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</si>
  <si>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</si>
  <si>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</si>
  <si>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</si>
  <si>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ZSW-ZTT</t>
  </si>
  <si>
    <t>ZSWK901</t>
  </si>
  <si>
    <t>ZSWK902</t>
  </si>
  <si>
    <t>K90ZTT</t>
  </si>
  <si>
    <t>ZTT</t>
  </si>
  <si>
    <t>ZTT1</t>
  </si>
  <si>
    <t>ZTT2</t>
  </si>
  <si>
    <t>ZTT-ZLI</t>
  </si>
  <si>
    <t>ZTTK971</t>
  </si>
  <si>
    <t>ZTTK972</t>
  </si>
  <si>
    <t>K97100</t>
  </si>
  <si>
    <t>100ZLI</t>
  </si>
  <si>
    <t>ZLI</t>
  </si>
  <si>
    <t>ZLI1</t>
  </si>
  <si>
    <t>ZLI2</t>
  </si>
  <si>
    <t>ZLI-ZCD</t>
  </si>
  <si>
    <t>ZLIPAT1</t>
  </si>
  <si>
    <t>ZLIPAT2</t>
  </si>
  <si>
    <t>ZLI108</t>
  </si>
  <si>
    <t>109ZCD1</t>
  </si>
  <si>
    <t>ZCD1</t>
  </si>
  <si>
    <t>ZCDPAT1</t>
  </si>
  <si>
    <t>ZSQZCD1</t>
  </si>
  <si>
    <t>ZSQ1</t>
  </si>
  <si>
    <t>ZSQZWX1</t>
  </si>
  <si>
    <t>ZWX1</t>
  </si>
  <si>
    <t>ZWX-ZRX</t>
  </si>
  <si>
    <t>ZWXZRX</t>
  </si>
  <si>
    <t>ZRX</t>
  </si>
  <si>
    <t>ZRX1</t>
  </si>
  <si>
    <t>ZRX-ZRQ</t>
  </si>
  <si>
    <t>ZRX1331</t>
  </si>
  <si>
    <t>133ZRQ1</t>
  </si>
  <si>
    <t>ZRQ</t>
  </si>
  <si>
    <t>ZRQ1</t>
  </si>
  <si>
    <t>ZRX2</t>
  </si>
  <si>
    <t>ZRX1332</t>
  </si>
  <si>
    <t>133ZRQ2</t>
  </si>
  <si>
    <t>ZRQ2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</si>
  <si>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</si>
  <si>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</si>
  <si>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</si>
  <si>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</si>
  <si>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</si>
  <si>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</si>
  <si>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</si>
  <si>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</si>
  <si>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</si>
  <si>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</si>
  <si>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</si>
  <si>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</si>
  <si>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</si>
  <si>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</si>
  <si>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</si>
  <si>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</si>
  <si>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</si>
  <si>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</si>
  <si>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</si>
  <si>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</si>
  <si>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</si>
  <si>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</si>
  <si>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</si>
  <si>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</si>
  <si>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</si>
  <si>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</si>
  <si>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</si>
  <si>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</si>
  <si>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</si>
  <si>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</si>
  <si>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</si>
  <si>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</si>
  <si>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</si>
  <si>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</si>
  <si>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</si>
  <si>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</si>
  <si>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</si>
  <si>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</si>
  <si>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</si>
  <si>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</si>
  <si>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</si>
  <si>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</si>
  <si>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</si>
  <si>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</si>
  <si>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</si>
  <si>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</si>
  <si>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</si>
  <si>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</si>
  <si>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</si>
  <si>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</si>
  <si>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</si>
  <si>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</si>
  <si>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</si>
  <si>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</si>
  <si>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</si>
  <si>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</si>
  <si>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</si>
  <si>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</si>
  <si>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</si>
  <si>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</si>
  <si>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</si>
  <si>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</si>
  <si>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</si>
  <si>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</si>
  <si>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</si>
  <si>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</si>
  <si>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</si>
  <si>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</si>
  <si>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</si>
  <si>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</si>
  <si>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</si>
  <si>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</si>
  <si>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</si>
  <si>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</si>
  <si>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</si>
  <si>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</si>
  <si>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</si>
  <si>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</si>
  <si>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</si>
  <si>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</si>
  <si>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</si>
  <si>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</si>
  <si>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</si>
  <si>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</si>
  <si>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</si>
  <si>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</si>
  <si>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</si>
  <si>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</si>
  <si>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</si>
  <si>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</si>
  <si>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</si>
  <si>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</si>
  <si>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</si>
  <si>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</si>
  <si>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</si>
  <si>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</si>
  <si>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</si>
  <si>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</si>
  <si>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</si>
  <si>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</si>
  <si>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</si>
  <si>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</si>
  <si>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</si>
  <si>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</si>
  <si>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</si>
  <si>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</si>
  <si>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</si>
  <si>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</si>
  <si>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</si>
  <si>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</si>
  <si>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</si>
  <si>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</si>
  <si>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</si>
  <si>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</si>
  <si>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</si>
  <si>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</si>
  <si>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</si>
  <si>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</si>
  <si>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</si>
  <si>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</si>
  <si>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</si>
  <si>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</si>
  <si>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</si>
  <si>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</si>
  <si>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</si>
  <si>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</si>
  <si>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</si>
  <si>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</si>
  <si>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</si>
  <si>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</si>
  <si>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</si>
  <si>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</si>
  <si>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</si>
  <si>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</si>
  <si>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</si>
  <si>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</si>
  <si>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</si>
  <si>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</si>
  <si>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</si>
  <si>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</si>
  <si>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</si>
  <si>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</si>
  <si>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</si>
  <si>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</si>
  <si>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</si>
  <si>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</si>
  <si>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</si>
  <si>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</si>
  <si>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</si>
  <si>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</si>
  <si>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</si>
  <si>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</si>
  <si>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</si>
  <si>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</si>
  <si>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</si>
  <si>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</si>
  <si>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</si>
  <si>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</si>
  <si>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</si>
  <si>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</si>
  <si>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</si>
  <si>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</si>
  <si>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</si>
  <si>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</si>
  <si>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</si>
  <si>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</si>
  <si>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</si>
  <si>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</si>
  <si>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</si>
  <si>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</si>
  <si>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</si>
  <si>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</si>
  <si>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</si>
  <si>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</si>
  <si>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</si>
  <si>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</si>
  <si>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</si>
  <si>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</si>
  <si>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</si>
  <si>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</si>
  <si>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</si>
  <si>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</si>
  <si>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</si>
  <si>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</si>
  <si>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</si>
  <si>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</si>
  <si>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</si>
  <si>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</si>
  <si>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</si>
  <si>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</si>
  <si>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</si>
  <si>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</si>
  <si>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</si>
  <si>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</si>
  <si>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</si>
  <si>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</si>
  <si>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</si>
  <si>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</si>
  <si>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</si>
  <si>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</si>
  <si>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%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</si>
  <si>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</si>
  <si>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</si>
  <si>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</si>
  <si>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</si>
  <si>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</si>
  <si>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</si>
  <si>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</si>
  <si>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</si>
  <si>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</si>
  <si>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</si>
  <si>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</si>
  <si>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</si>
  <si>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</si>
  <si>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</si>
  <si>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</si>
  <si>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</si>
  <si>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</si>
  <si>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</si>
  <si>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</si>
  <si>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</si>
  <si>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</si>
  <si>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</si>
  <si>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</si>
  <si>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</si>
  <si>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</si>
  <si>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</si>
  <si>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</si>
  <si>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</si>
  <si>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</si>
  <si>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</si>
  <si>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</si>
  <si>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</si>
  <si>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</si>
  <si>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</si>
  <si>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</si>
  <si>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</si>
  <si>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</si>
  <si>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</si>
  <si>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</si>
  <si>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</si>
  <si>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</si>
  <si>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</si>
  <si>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</si>
  <si>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</si>
  <si>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</si>
  <si>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</si>
  <si>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</si>
  <si>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</si>
  <si>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</si>
  <si>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</si>
  <si>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</si>
  <si>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</si>
  <si>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</si>
  <si>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</si>
  <si>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</si>
  <si>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</si>
  <si>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</si>
  <si>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</si>
  <si>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</si>
  <si>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</si>
  <si>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</si>
  <si>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</si>
  <si>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</si>
  <si>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</si>
  <si>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</si>
  <si>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</si>
  <si>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</si>
  <si>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</si>
  <si>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</si>
  <si>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</si>
  <si>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</si>
  <si>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V48</t>
  </si>
  <si>
    <t>DESLOCAMENTO</t>
  </si>
  <si>
    <t>-</t>
  </si>
  <si>
    <t>ZRX-ZAC</t>
  </si>
  <si>
    <t>ZRXZAC</t>
  </si>
  <si>
    <t>Ezequiel</t>
  </si>
  <si>
    <t>Deslocamento</t>
  </si>
  <si>
    <t xml:space="preserve">MC1 09:33, licenciado 10:41, segue para o local de trabalho </t>
  </si>
  <si>
    <t>Realozado deslocamento de ZRX para ZAC.</t>
  </si>
  <si>
    <t>V42</t>
  </si>
  <si>
    <t>MECANIZAÇÃO - SOCADORA</t>
  </si>
  <si>
    <t xml:space="preserve">Socaria mecanizada </t>
  </si>
  <si>
    <t>MC1 07:54, intervalo 10:14 até 12:36</t>
  </si>
  <si>
    <t>V85</t>
  </si>
  <si>
    <t xml:space="preserve">TEXTO ABAIXO </t>
  </si>
  <si>
    <t>E17</t>
  </si>
  <si>
    <t>CAMINHÃO DE SOLDA</t>
  </si>
  <si>
    <t xml:space="preserve"> *RELATÓRIO DIÁRIO - SP_SUL - 16/2/2026*
----------------------------
⚪ *Ativo:* EXPANSÃO TURMA 1
   ├ KM: 170
   └ Status: TP pronto 08h42 / Concedidointervalo das 09h42 até 11h00. Realizado alívio de tensão
⚪ *Ativo:* KLECIO (TP-699)
   ├ KM: 68
   └ Status: TP em preparação, pronta 08:52 / Previsão de faixa após L90 as 14h00
⚪ *Ativo:* E42
   ├ KM: 68
   └ Status: Previsão de solicitar MC1 13h30 / 
⚪ *Ativo:* ROGÉRIO (TP-730)
   ├ KM: 56
   └ Status: TP não solicita intervalo/ realizado acabamento.
⚪ *Ativo:* V93
   ├ KM: 56
   └ Status: Acionado maquinista  /  MC1 10h31 /autorizado entrada na via 11h52 / aguardando passagem do M80 para deslocar para km de trabalho.
⚪ *Ativo:* W59
   ├ KM: 49
   └ Status: Alterado progrmação / recolher dormentes do km200 e descarregar no km190+000 /  MC1 08h48 /Autorizado entrada na via 10h47 / Em deslocamento
⚪ *Ativo:* ROBSON (TF-701)
   ├ KM: 56
   └ Status: TP em preparação
⚪ *Ativo:* JACIANO (TF-674)
   ├ KM: 56
   └ Status: TP em preparação
⚪ *Ativo:* V95
   ├ KM: 49
   └ Status: Alterado programação, solicita MC1 em ZMA.
⚪ *Ativo:* W60
   ├ KM: 55
   └ Status: MC1 10h06 / Cancelado a faixa, devido priorização do E17 + TP's solda e troca de trilho.
⚪ *Ativo:* E17
   ├ KM: 55
   └ Status: MC1 08h06 / PRevisão de faixa após L40, em intervalo 09:12
⚪ *Ativo:* V89
   ├ KM: 55
   └ Status: Alterado programação para deslocamento de ZEM para ZKW / MC1 09h49 / previsão de faixa após i13 / 
⚪ *Ativo:* CLEBISON (TP-728)
   ├ KM: 55
   └ Status: Alterado programação para km 102+500 via 2 / Em interevalo das 09h32 até 12h00
⚪ *Ativo:* ISMAEL(TP-726)
   ├ KM: 55
   └ Status: Alterado programação para km 102+500 via 2 / Em interevalo das 09h32 até 12h00
⚪ *Ativo:* DIEGO (TP-681)
   ├ KM: 55
   └ Status: TP pronto 09h32 / Em intrervalo das 09h32 até 12h00
⚪ *Ativo:* MATEUS (TP-809)
   ├ KM: 48
   └ Status: TP pronto 08h50 / Realizado intervalo 09:12 até 11:12
⚪ *Ativo:* ADENISON (TP-810)
   ├ KM: 48
   └ Status: TP pronto 08h50 / Realizado intervalo 09:12 até 11:12
⚪ *Ativo:* JACIANO (TF-674)
   ├ KM: 92
   └ Status: TP pronto 09h51 / Previsão de faixa após L40 / 
⚪ *Ativo:* A84
   ├ KM: 92
   └ Status: MC1 07h55 /  Previsão de faixa após i22, autorizado 08:59, em inspeção a ZPT 
⚪ *Ativo:* W61
   ├ KM: 92
   └ Status: MC1 08h25 /  Em deslocamento da turmas
⚪ *Ativo:* W62
   ├ KM: 92
   └ Status: MC1 07h13 / autorizado entrada na via 08h03 / Em deslocamento das turmas
⚪ *Ativo:* EXPANSÃO TURMA 1
   ├ KM: 53
   └ Status: Equipe pronta 09:05, sem oportunidade 
⚪ *Ativo:* RAFAEL (TP-695)
   ├ KM: 53
   └ Status: TP pronto 10h47 / Previsão de faixa após i22 (A confirmar) / 
✅ *Total de itens encontrados:* 23</t>
  </si>
  <si>
    <t>KLECIO (TP-699)</t>
  </si>
  <si>
    <t>PDM - SOLDA</t>
  </si>
  <si>
    <t>ZRX-ZWX</t>
  </si>
  <si>
    <t>ZRQ1/133ZRQ1</t>
  </si>
  <si>
    <t xml:space="preserve">Klecio </t>
  </si>
  <si>
    <t xml:space="preserve">Execução de solda - Condicionado a temperatura </t>
  </si>
  <si>
    <t>Klecio</t>
  </si>
  <si>
    <t>Devido condições climáticas / TP pronto 09h45 / Sem oportunidade de faixa</t>
  </si>
  <si>
    <t>EXPANSÃO TURMA 1</t>
  </si>
  <si>
    <t>EXPANSÃO - SOLDA</t>
  </si>
  <si>
    <t>ZCD1172</t>
  </si>
  <si>
    <t>Elder</t>
  </si>
  <si>
    <t>TP não solicita intervalo / condições climáticas (chuva)</t>
  </si>
  <si>
    <t>V83</t>
  </si>
  <si>
    <t>Antonioni</t>
  </si>
  <si>
    <t>ZIQ-2</t>
  </si>
  <si>
    <t>MC1 08h01 /  Sem oportunidade de faixa</t>
  </si>
  <si>
    <t>W58</t>
  </si>
  <si>
    <t>PDM - DESCARGA - DORMENTE</t>
  </si>
  <si>
    <t>Israel</t>
  </si>
  <si>
    <t xml:space="preserve">Descarga de dormentes na via 2  </t>
  </si>
  <si>
    <t>MC1 08h00 / Sem oportunidade de faixa</t>
  </si>
  <si>
    <t>RECOLHIMENTO DE DORMENTE</t>
  </si>
  <si>
    <t xml:space="preserve">Recolhimento de dormentes  </t>
  </si>
  <si>
    <t>MC1 07h47 /  Sem oportunidade de faixa</t>
  </si>
  <si>
    <t>EDSON (TP-780)</t>
  </si>
  <si>
    <t>PDM - SUBSTITUIÇÃO - DORMENTE</t>
  </si>
  <si>
    <t xml:space="preserve">Edson </t>
  </si>
  <si>
    <t>Substituição de dormentes</t>
  </si>
  <si>
    <t xml:space="preserve">TP em preparação / </t>
  </si>
  <si>
    <t>TP pronto 10h46 / Sem oportunidade de faixa</t>
  </si>
  <si>
    <t>W59</t>
  </si>
  <si>
    <t>ZYU-ZKE</t>
  </si>
  <si>
    <t>ZYUZKE</t>
  </si>
  <si>
    <t xml:space="preserve">Jonas </t>
  </si>
  <si>
    <t>Deslocamento para abastecer locomotiva</t>
  </si>
  <si>
    <t>MC1 08h41 / autorizado entrada na via 09h49 / Em deslocamento para ZKE realizar abastecimento.</t>
  </si>
  <si>
    <t>ROBSON (TF-701)</t>
  </si>
  <si>
    <t>LIMPEZA</t>
  </si>
  <si>
    <t xml:space="preserve">Robson </t>
  </si>
  <si>
    <t>Limpeza na ponte</t>
  </si>
  <si>
    <t>TP em preparação</t>
  </si>
  <si>
    <t>OSMAR (TMA-677)</t>
  </si>
  <si>
    <t>PDM - AMV - MEIA CHAVE</t>
  </si>
  <si>
    <t>Osmar</t>
  </si>
  <si>
    <t>Substituição de meia chave</t>
  </si>
  <si>
    <t xml:space="preserve">TP não solicita intervalo, devido sem equipe da T.O para acompanhamento. </t>
  </si>
  <si>
    <t>Higor</t>
  </si>
  <si>
    <t>Caminhão de solda</t>
  </si>
  <si>
    <t>Aguardando chegada dos tampões para solicitar MC1.</t>
  </si>
  <si>
    <t>Aguardou a descarga dos tampões, MC1 12h30 / Sem oportunidade de faixa</t>
  </si>
  <si>
    <t>V89</t>
  </si>
  <si>
    <t>MC1 09h58 / autorizado entrada na via 10h15 / Em intervalo das 11h07 até 13h07.</t>
  </si>
  <si>
    <t>MC1 09h58 / autorizado entrada na via 10h15 / Realizado intervalo das 11h07 até 15h41.</t>
  </si>
  <si>
    <t>E42</t>
  </si>
  <si>
    <t>TRILHEIRO - DESCARGA</t>
  </si>
  <si>
    <t>ZCP1</t>
  </si>
  <si>
    <t>ZKW2/102ZKW2</t>
  </si>
  <si>
    <t xml:space="preserve">Felipe </t>
  </si>
  <si>
    <t>Descarga de trilho</t>
  </si>
  <si>
    <t>ISMAEL(TP-726)</t>
  </si>
  <si>
    <t>Ismael</t>
  </si>
  <si>
    <t>CAIQUE (TP-869)</t>
  </si>
  <si>
    <t>MODERNIZAÇÃO - SOLDA</t>
  </si>
  <si>
    <t>Caique</t>
  </si>
  <si>
    <t>W60</t>
  </si>
  <si>
    <t>RECOLHIMENTO DE MATERIAL</t>
  </si>
  <si>
    <t>Recolhimento de trilho</t>
  </si>
  <si>
    <t>Aguardando atendimento da MEC / loco não traciona</t>
  </si>
  <si>
    <t>Não solicita MC1/ avaria de locomotiva (não traciona)</t>
  </si>
  <si>
    <t xml:space="preserve">Descarga de dormentes </t>
  </si>
  <si>
    <t>W96</t>
  </si>
  <si>
    <t>MODERNIZAÇÃO - DORMENTE - DESCARGA</t>
  </si>
  <si>
    <t xml:space="preserve">Alisson </t>
  </si>
  <si>
    <t>MC1 09h30 /  Sem oportunidade de faixa</t>
  </si>
  <si>
    <t>MC1 13h42 / Realizou 40min de faixa, porém não realizou descarga de dormentes.</t>
  </si>
  <si>
    <t>Realizado intervalo parcial.</t>
  </si>
  <si>
    <t>W61</t>
  </si>
  <si>
    <t>Moises</t>
  </si>
  <si>
    <t>Deslocamento das turmas</t>
  </si>
  <si>
    <t>MC1 08h25 /  autorizado entrada na via 09h23 / Em deslocamento das turmas.</t>
  </si>
  <si>
    <t>W62</t>
  </si>
  <si>
    <t>ZPTZDR</t>
  </si>
  <si>
    <t>MC1 08h33 / autorizado entrada na via 10h03 / Em deslocamento</t>
  </si>
  <si>
    <t>CAIQUE (TMA-677)</t>
  </si>
  <si>
    <t>PDM - Substituição de meia chave</t>
  </si>
  <si>
    <t>TP não solicita intervalo, equipe embarcado no W62, chegou tarde no local de trabalho.</t>
  </si>
  <si>
    <t>HUELTON (TP-725)</t>
  </si>
  <si>
    <t>TP pronto 10h00 / Sem oportunidade de faixa</t>
  </si>
  <si>
    <t>ZPGRUM3</t>
  </si>
  <si>
    <t>Pedro</t>
  </si>
  <si>
    <t>TP pronto 08h00 / Em intervalo das 10h05 até 12h05.</t>
  </si>
  <si>
    <t>TP pronto 08h00 / Realizado intervalo das 10h05 até 12h05.</t>
  </si>
  <si>
    <t>Alterado a programação para km139+000 ao km139+255 para SP norte.</t>
  </si>
  <si>
    <t>TP não solicita intervalo / condições climáticas</t>
  </si>
  <si>
    <t>EXPANSÃO - ALÍVIO DE TENSÃO</t>
  </si>
  <si>
    <t>Alívio de tensão</t>
  </si>
  <si>
    <t>ZSW-2</t>
  </si>
  <si>
    <t>ZSWS</t>
  </si>
  <si>
    <t>TP pronto 09h13 / Sem oportunidade de faixa</t>
  </si>
  <si>
    <t>MC1 07h59 / Sem oportunidade de faixa</t>
  </si>
  <si>
    <t>Aguardando solicitar MC1</t>
  </si>
  <si>
    <t>MC1 08h12 / Sem oportunidade de faixa</t>
  </si>
  <si>
    <t>MC1 07h48 /  Sem oportunidade de faixa</t>
  </si>
  <si>
    <t>PDM - Substituição de dormentes</t>
  </si>
  <si>
    <t>TP pronto 08h34 /  Sem oportunidade de faixa</t>
  </si>
  <si>
    <t>DANIEL (TP-647)</t>
  </si>
  <si>
    <t>ZFY1982 / ZYU2</t>
  </si>
  <si>
    <t>PDM - Descarga de dormentes</t>
  </si>
  <si>
    <t>MC1 10h22 / Sem oportunidade de faixa</t>
  </si>
  <si>
    <t>Cancelado / TP realocado para outra atividade</t>
  </si>
  <si>
    <t>CARLOS (TP-722)</t>
  </si>
  <si>
    <t>TP em preparação.</t>
  </si>
  <si>
    <t>Não solicitou mc1 devido chuva.</t>
  </si>
  <si>
    <t>Previsão de solicitar MC1 12h00. /</t>
  </si>
  <si>
    <t xml:space="preserve">MC1 14h25 / autorizado entrada na via 14h33 / Em deslocamento para km de descarga / 15:05 em intervalo </t>
  </si>
  <si>
    <t>Não solicita intervalo / Condições climáticas</t>
  </si>
  <si>
    <t>WALTER (TP-810)</t>
  </si>
  <si>
    <t>CLEBISON (TP-728)</t>
  </si>
  <si>
    <t>TP em preparação / Aguardando condições climáticas</t>
  </si>
  <si>
    <t>TP pronto 10h51/ Previsão de faixa após U76 13h00, porém devido chuva, cancelado a solicitação de intervalo.</t>
  </si>
  <si>
    <t>ZEM-1</t>
  </si>
  <si>
    <t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t>
  </si>
  <si>
    <t>Cancelado Modernização.</t>
  </si>
  <si>
    <t>MODERNIZAÇÃO SERRA</t>
  </si>
  <si>
    <t>BLOCO</t>
  </si>
  <si>
    <t>K79ZEZ2/ZXWK792</t>
  </si>
  <si>
    <t>Augusto</t>
  </si>
  <si>
    <t>Bloco Modernização Recolhimento de dormentes + Solda</t>
  </si>
  <si>
    <t>Cancelado CCO / Priorização da circulação de trens</t>
  </si>
  <si>
    <t>MODERNIZAÇÃO - RECOLHIMENTO DE DORMENTE</t>
  </si>
  <si>
    <t>Deslocamento e entrando pelo AMV Norte- Eng. Ferraz*- Atividade: Recolhimento de Dormentes
* Abertura do intervalo com chegada do W61 em K79ZEZ-2
* Recolha de dormente do Km 80+000 ao 81+500</t>
  </si>
  <si>
    <t xml:space="preserve">Devido cancelamento do bloco, alterado a programação para realizar o deslocamento das turmas até ZXW / MC1 09h37/ autorizado entrada na via 09h46 / Em deslocamento / </t>
  </si>
  <si>
    <t>Devido cancelamento do bloco, alterado a programação para realizar o deslocamento das turmas até ZXW / MC1 09h37/ autorizado entrada na via 09h46 / Realizado deslocamento.</t>
  </si>
  <si>
    <t>MODERNIZAÇÃO TURMA 2</t>
  </si>
  <si>
    <t>ZDRZPT</t>
  </si>
  <si>
    <t>ZEV-2</t>
  </si>
  <si>
    <t>ZPT-ZEV</t>
  </si>
  <si>
    <t>ZPTZEV</t>
  </si>
  <si>
    <t>Deslocamento de ZPT para bloco de ZEZZXW após segue para encerrar em ZEV</t>
  </si>
  <si>
    <t>ZGP2/105ZGP2/ZPT1052</t>
  </si>
  <si>
    <t>Bloco Modernização: Atividade: Distribuição e Recolhimento de Dormentes</t>
  </si>
  <si>
    <t>*Intervalo de 05:30hrs - ZPT/ZGP Linha 02*
* SBs Bloqueadas: ZGP2 , 105ZGP-2, ZPT105-2
* W62 - Atividade: Distribuição e Recolhimento de Dormentes
* Abertura do intervalo envio dos bloqueios 
* MC1: 07:30
* Sai: ZPT / Retorna: ZPT</t>
  </si>
  <si>
    <t>TP pronto 10h40 / Sem oportunidade de faixa</t>
  </si>
  <si>
    <t>TP pronto 10h40 / Concedido intervalo das 12h40 até 14h00, ao iniciar o intervalo TP informou que devido chuva não realizou solda.</t>
  </si>
  <si>
    <t>ZPT-ZGM</t>
  </si>
  <si>
    <t>PAT1102/PAT1122</t>
  </si>
  <si>
    <t>MC1 08h57 / Sem oportundiade de faixa</t>
  </si>
  <si>
    <t>MC1 08h57 / autorizado entrada na via 13h03 / V85 trabalha no km 108+700 via 2, aguardando passagem o i46 para deslocar para km de trabalho /</t>
  </si>
  <si>
    <t>Em intervalo das 10h17 até 11h47.</t>
  </si>
  <si>
    <t>Realizado intervalo das 10h17 até 11h47.</t>
  </si>
  <si>
    <t xml:space="preserve">TURMA FIXA VIA </t>
  </si>
  <si>
    <t>OUTRAS ATIVIDADES</t>
  </si>
  <si>
    <t>Puxamento de linha</t>
  </si>
  <si>
    <t>TP pronto 14h31 / Em intervalo das 16h40 até 17h40</t>
  </si>
  <si>
    <t>TP não solicita intervalo / devido condições climáticas</t>
  </si>
  <si>
    <t>TP pronto 08h15 /  Sem oportunidade de faixa/</t>
  </si>
  <si>
    <t>MC1 08h20 / Sem oportunidade de faixa</t>
  </si>
  <si>
    <t>106-109</t>
  </si>
  <si>
    <t>Sem auxiliar (atestado)</t>
  </si>
  <si>
    <t>MC1 08h42 / faixa negado pelo CCO, priorização da circulação de trens.</t>
  </si>
  <si>
    <t>TP pronto 08h06 / Sem oportunidade de faixa</t>
  </si>
  <si>
    <t>ROGÉRIO (TP-730)</t>
  </si>
  <si>
    <t>Rogerio</t>
  </si>
  <si>
    <t>ZYU1 / ZFY1981</t>
  </si>
  <si>
    <t>Henrique</t>
  </si>
  <si>
    <t xml:space="preserve">MC1 09h21 / </t>
  </si>
  <si>
    <t>MC1 09h21 /  Sem oportundiade de faixa</t>
  </si>
  <si>
    <t>Não solicita MC1 devido condições climáticas (chuva)</t>
  </si>
  <si>
    <t>ZKW-ZCP</t>
  </si>
  <si>
    <t>ZKWZCP</t>
  </si>
  <si>
    <t>PCM</t>
  </si>
  <si>
    <t>ZKW-ZKE-ZKW</t>
  </si>
  <si>
    <t>Alterado programação para realizar abastecimento da locomotiva em ZKE / Previsão de MC1 12h30.</t>
  </si>
  <si>
    <t xml:space="preserve">Alterado programação para realizar abastecimento de diesel da loco 9295 e abastecimento de óleo loco 9298 em ZKE a após retorna para ZKW / </t>
  </si>
  <si>
    <t>PDM - SUBSTITUIÇÃO - TRILHO</t>
  </si>
  <si>
    <t>Santinelli</t>
  </si>
  <si>
    <t>Substituição de trilho + rebatimento</t>
  </si>
  <si>
    <t>Em intervalo das 10h20 ate 12h20.</t>
  </si>
  <si>
    <t>Realizado intervalo das 10h20 ate 12h20.</t>
  </si>
  <si>
    <t>TP pronto 09h31 / cancelado devido condições climáticas (chuva)</t>
  </si>
  <si>
    <t>DIEGO (TF-42)</t>
  </si>
  <si>
    <t>LIMPEZA LASTRO</t>
  </si>
  <si>
    <t>Limpeza de lastro</t>
  </si>
  <si>
    <t>Alterado programação para km 108+000 ao km 108+700 - TP pronto 08h50 / devido alteração, sem oportundiade de faixa</t>
  </si>
  <si>
    <t>MC1 09h12 / Sem oportunidade de faixa</t>
  </si>
  <si>
    <t>MC1 09h12 / Cancelado a faixa, devido priorização da descarga de pedra do W62.</t>
  </si>
  <si>
    <t>1101091/1101093</t>
  </si>
  <si>
    <t>Alterado programação para km 123+600 entre ZPGZZV / TP não solicita intervalo, devido condições climáticas</t>
  </si>
  <si>
    <t>1 (Fixo)</t>
  </si>
  <si>
    <t>PDM - PEDRA - DESCARGA</t>
  </si>
  <si>
    <t>Alterado programação para descarga de pedra km 109+500 ao km110+200 via 2 / MC1 08h45 / autorizado entrada na via 09h02 / Em intervalo das 10h34 até 11h34</t>
  </si>
  <si>
    <t>Alterado programação para descarga de pedra km 109+500 ao km110+200 via 2 / MC1 08h45 / autorizado entrada na via 09h02 / Concedido intervalo das 10h34 até 11h34. TP não realizou descarga de pedra, devido falha da turma da via.</t>
  </si>
  <si>
    <t xml:space="preserve">Alteração da programação para km114+045 via 2 - TP em preparação / previsão de pronto 09h00 / </t>
  </si>
  <si>
    <t>Alteração da programação para km114+045 via 2 - TP pronto 09h22 / Sem oportunidade de faixa</t>
  </si>
  <si>
    <t xml:space="preserve">TP em preparação / Previsão de pronto 11h00 / </t>
  </si>
  <si>
    <t>Realizado intervalo das 11h36 até 13h06.</t>
  </si>
  <si>
    <t>ok</t>
  </si>
  <si>
    <t>MC1 08h14 / Sem oportunidade de faixa</t>
  </si>
  <si>
    <t>Sem oportunidade devido circulação</t>
  </si>
  <si>
    <t xml:space="preserve">Previsão de MC1 10h30 / </t>
  </si>
  <si>
    <t xml:space="preserve">MC1 08h13 / </t>
  </si>
  <si>
    <t xml:space="preserve">Realizado intervalo </t>
  </si>
  <si>
    <t xml:space="preserve">TP em preparação </t>
  </si>
  <si>
    <t>Sem oportunidade de faixa</t>
  </si>
  <si>
    <t>Daniel</t>
  </si>
  <si>
    <t>Sem Oportunidade de faixa</t>
  </si>
  <si>
    <t>Alterado programação para km205+000</t>
  </si>
  <si>
    <t>Realiazado o intervalo, produção: 3 soldas</t>
  </si>
  <si>
    <t>TP em preparação / aguardando condições climáticas</t>
  </si>
  <si>
    <t>Equipe em outras atividades</t>
  </si>
  <si>
    <t>Realizado intervalo das 10h45 até 12h15</t>
  </si>
  <si>
    <t>ZEJ1 / ZRB1501</t>
  </si>
  <si>
    <t>Felipe</t>
  </si>
  <si>
    <t>Locomotiva 7694  não envia macro</t>
  </si>
  <si>
    <t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t>
  </si>
  <si>
    <t xml:space="preserve">MC1 07h43 </t>
  </si>
  <si>
    <t>Realizado descarga de dormentes</t>
  </si>
  <si>
    <t>Cancelado / Condições climáticas</t>
  </si>
  <si>
    <t>Realizado descloamento</t>
  </si>
  <si>
    <t>Realizado intervalo das 12h45 até 14h15</t>
  </si>
  <si>
    <t>INFRA 1</t>
  </si>
  <si>
    <t>1181171/1181172/ 117ZGM2/117ZGM1</t>
  </si>
  <si>
    <t>Moises / Romulo</t>
  </si>
  <si>
    <t>Manutenção Elétrica - CPFL solicita 1h de interdição das sb's 1181171/1181172/ 117ZGM2/117ZGM1 para lançamento dos cabos que passam sobre a ferrovia.</t>
  </si>
  <si>
    <t>Alívio de tensão + Solda</t>
  </si>
  <si>
    <t>Alterado programação para km113+000 ao km114+000 entre ZCD2 / Em intervalo das 10h08 até 12h08</t>
  </si>
  <si>
    <t>Alterado programação para km113+000 ao km114+000 entre ZCD2 / Realizado intervalo das 10h08 até 12h08</t>
  </si>
  <si>
    <t>Alterado programação para km134+800 / TP pronto 08h20 / Sem oportunidade de faixa.</t>
  </si>
  <si>
    <t>Alterado programação para km134+800 via 1/ TP pronto 08h20 / Sem oportunidade de faixa.</t>
  </si>
  <si>
    <t>MC1 07h54 / Sem oportunidade de faixa</t>
  </si>
  <si>
    <t>MC1 11h00 /  Sem oportunidade de faixa</t>
  </si>
  <si>
    <t>Realizado intervalo para solda</t>
  </si>
  <si>
    <t>Previsão de MC1 11h30</t>
  </si>
  <si>
    <t>MC1 11h38, Sem oportunidade de faixa</t>
  </si>
  <si>
    <t>ZYU-1</t>
  </si>
  <si>
    <t xml:space="preserve">Alterado a programação para km 202+415 ao km 202+800 via 1. TP pronto 07h31 / </t>
  </si>
  <si>
    <t>Alterado a programação para km 202+415 ao km 202+800 via 1. TP pronto 07h31 /  Sem oportunidade</t>
  </si>
  <si>
    <t xml:space="preserve">TP pronto 09h16 / </t>
  </si>
  <si>
    <t>TP pronto 09h16 / Sem oportunidade de faixa</t>
  </si>
  <si>
    <t>TP não solicitou intervalo, realizando outro atendimento.</t>
  </si>
  <si>
    <t>Alterado programação para descarga no km 205+000/ MC1 08h24 / realizado intervalo para descarga de dormentes.</t>
  </si>
  <si>
    <t>MC1 09h40 / Cancelado faixa, devido priorização do V89</t>
  </si>
  <si>
    <t xml:space="preserve">MC1 09h10 / previsão de faixa após retorno da HLP do M82 / </t>
  </si>
  <si>
    <t xml:space="preserve">MC1 09h10 / Em intervalo das 13h06 até 16h00 / </t>
  </si>
  <si>
    <t>2 (Escala) -Obs: Necessário 2 maquinista da escala para realizar deslocamento de ZKW até ZCP-1;</t>
  </si>
  <si>
    <t xml:space="preserve">Cancelado / </t>
  </si>
  <si>
    <t>Cancelado a descarga, devido a necessidade da equipe da MNB de ZZZ para levar locos de ZZZ para ZCP</t>
  </si>
  <si>
    <t>PDM - Descarga de dormentes - Descarga de 55 dormentes km118+000 via 1 e descarga de 14 dormentes no km114+500 via 1</t>
  </si>
  <si>
    <t>Locomotiva 7694 não envia macro /</t>
  </si>
  <si>
    <t>Em intervalo das 10h01 até 14h01</t>
  </si>
  <si>
    <t>Realizado intervalo das 10h01 até 14h01</t>
  </si>
  <si>
    <t>MC1 08h14 / Em intervalo</t>
  </si>
  <si>
    <t>MC1 08h14 /Realizado intervalo</t>
  </si>
  <si>
    <t>Concedido intervalo das 10h01 até 14h01. TP não realizou solda, devido furto dos equipamentos</t>
  </si>
  <si>
    <t>Cancelado intervalo / devido anomalia dos vazios.</t>
  </si>
  <si>
    <t>Cancelado intervalo / devido anomalia dos vazios. U63</t>
  </si>
  <si>
    <t xml:space="preserve">TP pronto 10h46 / aguardando confirmar cauda do C68 / </t>
  </si>
  <si>
    <t>TP pronto 10h46 / Realizado intervalo das 14h07 até 15h37.</t>
  </si>
  <si>
    <t>TP pronto 09h22 / Concedido intervalo as 09h25 até 11h25. TP não conseguiu realizar produção, devido trem parado na via1.</t>
  </si>
  <si>
    <t>TP pronto 09h22 / Concedido intervalo as 09h25 até 11h25. TP não conseguiu realizar produção, devido trem parado na via1 (anomalia de trem).</t>
  </si>
  <si>
    <t>MC1 0811 / Sem oportunidade de faixa</t>
  </si>
  <si>
    <t>Em intervalo das 10h20 até 12h00</t>
  </si>
  <si>
    <t>Realizado intervalo das 10h20 até 12h00</t>
  </si>
  <si>
    <t>Pedo</t>
  </si>
  <si>
    <t>Realizado intervalo das 09h00 até 10h30</t>
  </si>
  <si>
    <t>Fabio</t>
  </si>
  <si>
    <t xml:space="preserve">Equipe no local, sem condiçoes climáticas para solda  - Chuva </t>
  </si>
  <si>
    <t xml:space="preserve">Equipe no local, sem condições climáticas para solda - Chuva </t>
  </si>
  <si>
    <t>ZSK-2</t>
  </si>
  <si>
    <t>ZAC-ZSK</t>
  </si>
  <si>
    <t>ZACZSK</t>
  </si>
  <si>
    <t xml:space="preserve">MC1 07:45, faixa após I13 9h, aguarda I13 previsão 10h, autorizado 09:37 em deslocamento </t>
  </si>
  <si>
    <t xml:space="preserve">MC1 07:45, autorizado 09:37 em deslocamento </t>
  </si>
  <si>
    <t>Descarga de dormentes nos km's:
KM - 64.446 - 12 dormentes
KM -66.406 - 20 dormentes
KM -65.582 - 16 dormentes 
KM -67.233 - 06 dormentes
KM -74.236 - 06 dormentes
KM -82.897 - 16 dormentes
KM -95.161 - 12 dormentes</t>
  </si>
  <si>
    <t>2 (Fixo + Escala)</t>
  </si>
  <si>
    <t>MC1 08:27, oportunidade após I90 12h</t>
  </si>
  <si>
    <t xml:space="preserve">MC1 08:27, oportunidade após I90 12h, interditado trecho, autorizado as 12:33 para descarga de dormentes </t>
  </si>
  <si>
    <t>ZBV-3</t>
  </si>
  <si>
    <t>ZYU-ZBV</t>
  </si>
  <si>
    <t>ZYUZBV</t>
  </si>
  <si>
    <t xml:space="preserve">MC1 07:44, faixa após Y71 9h, autorizado 09:21 em deslocamento </t>
  </si>
  <si>
    <t xml:space="preserve">MC1 07:44, autorizado 09:21 em deslocamento </t>
  </si>
  <si>
    <t>V93</t>
  </si>
  <si>
    <t xml:space="preserve">MC1 08:35, aguarda oportunidade </t>
  </si>
  <si>
    <t xml:space="preserve">MC1 08:35, sem oportunidade </t>
  </si>
  <si>
    <t>MC1 08:05, autorizado 08:17, em deslocamento para intervalo, em intervalo 08:55</t>
  </si>
  <si>
    <t xml:space="preserve">Em intervalo 08:55 realizou 3 soldas </t>
  </si>
  <si>
    <t xml:space="preserve">Aguarda informar pronto para alinhar faixa </t>
  </si>
  <si>
    <t>Sem oportunidade devido E17 estar em intervalo na adjacente</t>
  </si>
  <si>
    <t xml:space="preserve">Não solicitou intervalo </t>
  </si>
  <si>
    <t>MOD ZRB</t>
  </si>
  <si>
    <t>ZEJZRB</t>
  </si>
  <si>
    <t>Bloco modernização Descarga de Dormentes + solda</t>
  </si>
  <si>
    <t>Aguarda chegada W96 para abertura do intervalo, em intervalo 09:15</t>
  </si>
  <si>
    <t>Em intervalo 09:45 até 13:45</t>
  </si>
  <si>
    <t xml:space="preserve">Interdição de 04h nas seguintes SB’s:  ZEJ-1 / 148ZEJ-1 / 149148-1 / 150149-1 / ZRB150-1
MC1 as 07h30 em ZEM-1 circula em licença até o KM 150+600
Considerar abertura do intervalo na MC9 motivo 21.
W96 encerra na LJ de ZEM </t>
  </si>
  <si>
    <t>MC1 07:23, autorizado 08:02, em deslocamento para intervalo, em intervalo 09:15</t>
  </si>
  <si>
    <t>Em intervalo 09:45 até 13:45, descarregou 1800 dormentes de concreto e 400 de madeira</t>
  </si>
  <si>
    <t>Em intervalo 09:15</t>
  </si>
  <si>
    <t xml:space="preserve">Em intervalo 09:45 até 13:45, realizou 2 soldas </t>
  </si>
  <si>
    <t xml:space="preserve">MC1 08:08, autorizado 09:11, em deslocamento </t>
  </si>
  <si>
    <t xml:space="preserve">Deslocamento ok </t>
  </si>
  <si>
    <t>Fixo</t>
  </si>
  <si>
    <t>MC1 08:24, autorizado 09:26, em deslocamento</t>
  </si>
  <si>
    <t>PDM - Descarga de Pedra</t>
  </si>
  <si>
    <t xml:space="preserve">MC1 07:38, aguarda autorização CCO </t>
  </si>
  <si>
    <t xml:space="preserve">MC1 07:38, autorizado 10:23, descarga ok </t>
  </si>
  <si>
    <t>RAFAEL (TP-695)</t>
  </si>
  <si>
    <t>Substituição de jacaré para inversão de rota de ZDR1 para ZPT2</t>
  </si>
  <si>
    <t xml:space="preserve">Equipe pronta 09:21, aguarda oportunidade </t>
  </si>
  <si>
    <t xml:space="preserve">Equipe pronta 09:21, aguarda chegada W62 para intervalo </t>
  </si>
  <si>
    <t>Recolhimento de dormentes</t>
  </si>
  <si>
    <t xml:space="preserve">Sem oportunidade em ZPG, realizou somente descarga de pedra </t>
  </si>
  <si>
    <t xml:space="preserve">Equipe pronta 08:30, aguarda oportunidade </t>
  </si>
  <si>
    <t>Equipe pronta 08:30, sem oportunidade</t>
  </si>
  <si>
    <t xml:space="preserve">MC1 10:54, autorizado 11:02, em intervalo 12:32, solicitou para recolher devido avaria </t>
  </si>
  <si>
    <t>MC1 07:36, autorizado 10:52 em deslocamento</t>
  </si>
  <si>
    <t xml:space="preserve">Em deslocamento para ZKW </t>
  </si>
  <si>
    <t xml:space="preserve">Sem oportunidade para intervalo autorizou somente deslocamento </t>
  </si>
  <si>
    <t xml:space="preserve">Aguarda equipe informar pronto </t>
  </si>
  <si>
    <t>TP pronto 09h00 / não solicita intervalo, devido condições climáticas (chuva)</t>
  </si>
  <si>
    <t>ZBV3</t>
  </si>
  <si>
    <t xml:space="preserve">Descarga de trrilho </t>
  </si>
  <si>
    <t>2 Lucas + Escala</t>
  </si>
  <si>
    <t>9298/9302</t>
  </si>
  <si>
    <t>7683/9295</t>
  </si>
  <si>
    <t xml:space="preserve">Sem oportunidade de faixa, devido anomalia na madrugada entre ZYU-ZST, retornando a circulação no trecho após as 07h00. </t>
  </si>
  <si>
    <t>Cancelado / Impacto Anomalia entre ZST206.</t>
  </si>
  <si>
    <t xml:space="preserve">PDM - Substituição de dormentes </t>
  </si>
  <si>
    <t>MC1 09h00 / Sem oportunidade de faixa, devido trilho quebrado</t>
  </si>
  <si>
    <t>MC1 10h08 / Sem oportunidade de faixa, devido trilho quebrado.</t>
  </si>
  <si>
    <t>MC1 10h08 / Sem oportunidade de faixa, devido trilho quebrado</t>
  </si>
  <si>
    <t>DIEGO (TP-681)</t>
  </si>
  <si>
    <t>PDM - Substituição de trilho</t>
  </si>
  <si>
    <t>TP pronto 09h47 /  Sem oportunidade de faixa, devido impacto na madrugda entre ZSTxZYU.</t>
  </si>
  <si>
    <t>156-1552</t>
  </si>
  <si>
    <t>Alterado programação para km 156+000 via 2 / TP pronto 11h00 / aguardando confirmar cauda do U50</t>
  </si>
  <si>
    <t>Alterado programação para km 156+000 via 2 / TP pronto 11h00 / Sem oportunidade de faixa</t>
  </si>
  <si>
    <t>MC1 08h21 /  Autorizado entrada na via 09h32 / Em deslocamento para km de trabalho</t>
  </si>
  <si>
    <t>MC1 08h21 /  Autorizado entrada na via 09h32 / Realizado intervalo.</t>
  </si>
  <si>
    <t>A84</t>
  </si>
  <si>
    <t>DETECÇÃO - RONDA 7 DIAS</t>
  </si>
  <si>
    <t>ZKEZGA</t>
  </si>
  <si>
    <t>ZWI-ZKEZGA.ZWI</t>
  </si>
  <si>
    <t>ZKWZKEZGAZKW</t>
  </si>
  <si>
    <t>Jhon</t>
  </si>
  <si>
    <t>R7D</t>
  </si>
  <si>
    <t>MC1 08h27 / autorizado entrada na via 08h40 / Em inspeção</t>
  </si>
  <si>
    <t>MC1 08h27 / autorizado entrada na via 08h40 / Realizado inspeção</t>
  </si>
  <si>
    <t>TP pronto 08h48 / Em intervalo das 09h07 até 10h47</t>
  </si>
  <si>
    <t>TP pronto 08h48 / Realizado ntervalo das 09h07 até 10h47.</t>
  </si>
  <si>
    <t>W95</t>
  </si>
  <si>
    <t>Z3ZEV</t>
  </si>
  <si>
    <t>ZEV-ZTP</t>
  </si>
  <si>
    <t>ZEVZPT</t>
  </si>
  <si>
    <t>CBL com problemas, aguardando atendimento da MEC.</t>
  </si>
  <si>
    <t>Não solicita MC1, devido problemas com CBL.</t>
  </si>
  <si>
    <t>MC1 07h53 / Autorizado entrada na via 09h27 / Em deslocamento</t>
  </si>
  <si>
    <t>MC1 07h49 /  Autorizado entrada na via 09h36/ Em deslocamento</t>
  </si>
  <si>
    <t xml:space="preserve">TP pronto 09h25 / Em intervalo das 09h35 até 11h00 / </t>
  </si>
  <si>
    <t xml:space="preserve">TP pronto 09h25 / Realizado intervalo das 09h35 até 11h00 e 14h10 até 14h30. </t>
  </si>
  <si>
    <t>ZPG</t>
  </si>
  <si>
    <t>Alterado programação para km 127+760 via 2 / TP pronto 08h07 / Sem oportunidade de faixa</t>
  </si>
  <si>
    <t>TP não solicita intervalo/ condições climáticas (chuva)</t>
  </si>
  <si>
    <t xml:space="preserve">TP no paradão de segurança / Previsão de pronto 10h30 / </t>
  </si>
  <si>
    <t>TP não solicitou intervalo / parada de segurança.</t>
  </si>
  <si>
    <t>V53</t>
  </si>
  <si>
    <t>ZAC-2</t>
  </si>
  <si>
    <t>ZACSKW</t>
  </si>
  <si>
    <t>Eziquiel</t>
  </si>
  <si>
    <t>MC1 07h33 / Em deslocamento</t>
  </si>
  <si>
    <t xml:space="preserve">Acionado maquinista / aguardando solicitar MC1 / </t>
  </si>
  <si>
    <t xml:space="preserve">MC1 14h58 / Autorizado entrada na via 16h17 / Realizado intervalo  km199+222 via 2. </t>
  </si>
  <si>
    <t>TP pronto 12h50 / Realizado intervalo das 13h57 até 15h00. Realizado reposição de fixação elásticas (20unidades) e 100m de limpeza de canaleta.</t>
  </si>
  <si>
    <t>TP pronto 12h50 / realizado  intervalo das 14h47 até 15h10.</t>
  </si>
  <si>
    <t>ZFY-ZXP</t>
  </si>
  <si>
    <t>Alterado programação para descarga de dormentes do km190 ao km 191+000 / MC1 08h06 / Em intervalo</t>
  </si>
  <si>
    <t>Alterado programação para descarga de dormentes do km190 ao km 191+000 / MC1 08h06 / Realizado intervalo.</t>
  </si>
  <si>
    <t>SUPER ZWW</t>
  </si>
  <si>
    <t>BLoco - TP's / Caminhão de solda / Socadora</t>
  </si>
  <si>
    <t>EDSON (TP-719)</t>
  </si>
  <si>
    <t>Descarga de dormentes km 118+00; - Descarga de dormentes km114+300; - Recolher Jacaré km113+300</t>
  </si>
  <si>
    <t>MC1 10h20 / Sem oportuinidade de faixa</t>
  </si>
  <si>
    <t>ZEV-069</t>
  </si>
  <si>
    <t>Inspeção R7D</t>
  </si>
  <si>
    <t xml:space="preserve">MC1 08h45 / Em inspeção </t>
  </si>
  <si>
    <t xml:space="preserve">MC1 08h45 / Realizado inspeção. </t>
  </si>
  <si>
    <t>ZRBZEV</t>
  </si>
  <si>
    <t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t>
  </si>
  <si>
    <t>W97</t>
  </si>
  <si>
    <t>W97 solicita MC1 em ZEM-1 às 07h00 e circula até o km 155+700 em 156155-1;</t>
  </si>
  <si>
    <t>9244/9316/9402</t>
  </si>
  <si>
    <t>V96</t>
  </si>
  <si>
    <t>MODERNIZAÇÃO - SOCADORA</t>
  </si>
  <si>
    <t>*V96 solicita MC1 em K67ZEV-2 às 07h20 e circula até o km 157+300 em ZEV157-1</t>
  </si>
  <si>
    <t>WAGNER (TP-903)</t>
  </si>
  <si>
    <t>Bloco Modernização</t>
  </si>
  <si>
    <t>MODERNIZAÇÃO - PEDRA - DESCARGA</t>
  </si>
  <si>
    <t>K67ZEV-1</t>
  </si>
  <si>
    <t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t>
  </si>
  <si>
    <t>Devido o cancelamento do bloco, alterado a programação para realizar o deslocamento das turmas / Em deslocamento</t>
  </si>
  <si>
    <t>Devido o cancelamento do bloco, alterado a programação para realizar o deslocamento das turmas / Realizado deslocamento.</t>
  </si>
  <si>
    <t xml:space="preserve">Devido o cancelamento do bloco, alterado a programação para realizar descarga de equipamento no km102. </t>
  </si>
  <si>
    <t>TP não solicita intervalo / realizando trabalho emergêncial</t>
  </si>
  <si>
    <t>Concições climáticas (chuva)</t>
  </si>
  <si>
    <t>TP pronto 10h32 / previsão após T56</t>
  </si>
  <si>
    <t>TP pronto 10h32 / Realizado intervalo das 12h18 até 13h48.</t>
  </si>
  <si>
    <t xml:space="preserve">Sem oportunidade de faixa </t>
  </si>
  <si>
    <t>TP não solicitou intervalo</t>
  </si>
  <si>
    <t>TP não solicitou intervalo / Realizando deslocamento para ZTO</t>
  </si>
  <si>
    <t>6373/ 7309</t>
  </si>
  <si>
    <t>Cancelado CCO / priorização circulação de trens</t>
  </si>
  <si>
    <t>MC1 13h15 / autorizado entrada na via 14h17 / Cancelado faixa, devido anomalia no trecho.</t>
  </si>
  <si>
    <t>TP pronto 08h41 / Sem oportunidade de faixa</t>
  </si>
  <si>
    <t xml:space="preserve">MC1 10h05 / </t>
  </si>
  <si>
    <t>MC1 10h05 / Sem oportundiade de  faixa.</t>
  </si>
  <si>
    <t>ROBSON (TP-729)</t>
  </si>
  <si>
    <t>Robson</t>
  </si>
  <si>
    <t xml:space="preserve">TP não solicita intervalo / realizando a preparação do local / </t>
  </si>
  <si>
    <t>MC1 10h02 / Cancelado devido chuva</t>
  </si>
  <si>
    <t>Não solicita MC1 / Condições climáticas / chuva.</t>
  </si>
  <si>
    <t>Em intervalo ads 11h10 até 13h10.</t>
  </si>
  <si>
    <t>Realizado intervalo ads 11h10 até 13h10.</t>
  </si>
  <si>
    <t>MC1 09h29 /  Em inervalo das 11h07 até 13h07.</t>
  </si>
  <si>
    <t>MC1 09h29 /  Realizado inervalo das 11h07 até 13h30.</t>
  </si>
  <si>
    <t>MC1 08h10 / Autorizado entrada na via 08h45 / Em deslocamento para km de trabalho, locomotiva 7694 perdeu tração e foi necessário recolher para ZEM.</t>
  </si>
  <si>
    <t>ADENISON (TP-810)</t>
  </si>
  <si>
    <t>MC1 07h41 / Em deslocamento</t>
  </si>
  <si>
    <t>ZPT109</t>
  </si>
  <si>
    <t>MC1 08h04 / Em inspeção R7D.</t>
  </si>
  <si>
    <t>TP pronto 09h48 /  Em intervalo das 11h37 até 12h37</t>
  </si>
  <si>
    <t>TP pronto 09h48 /  Realizado intervalo das 11h37 até 12h37</t>
  </si>
  <si>
    <t>EXPANSÃO - OUTRA ATIVIDADE</t>
  </si>
  <si>
    <t>Içamento de peças de concreto para o viaduto</t>
  </si>
  <si>
    <t>TP pronto 08h12 / Cancelado expansão / priorização da solda em ZPGRUM2.</t>
  </si>
  <si>
    <t>TP pronto 08h12 /Em intervalo das 08h45 até 10h45.</t>
  </si>
  <si>
    <t>TP pronto 08h12 /Realizado intervalo das 08h45 até 11h45.</t>
  </si>
  <si>
    <t>TP pronto 09h00 / intervalo das 09h45 até 11h15.</t>
  </si>
  <si>
    <t>TP pronto 09h00 / Realizado 1º faixa intervalo das 09h45 até 11h15./ 2º faixa das 12h35 até 14h45.</t>
  </si>
  <si>
    <t>TP em preparação / Aguardando confirmar cauda do R72</t>
  </si>
  <si>
    <t>TP em preparação / Realizado intervalo das 11h15 até 12h45.</t>
  </si>
  <si>
    <t>Sem oportunidade de faixa/</t>
  </si>
  <si>
    <t>TP pronto 09h27 / Sem oportunidade de faixa</t>
  </si>
  <si>
    <t>MC1 07h39 / autorizado entrada na via 09h12 /  Em intervalo das 09h30 até 10h30</t>
  </si>
  <si>
    <t>MC1 07h39 / autorizado entrada na via 09h12 /  realizado intervalo das 09h30 até 10h30</t>
  </si>
  <si>
    <t>TP pronto 09h31 / Sem oportunidade de faixa/</t>
  </si>
  <si>
    <t>TP pronto 11h00 / Sem oportunidade de faixa</t>
  </si>
  <si>
    <t>TP pronto 11h00 / Realizado intervalo das 14h41 até 16h41 /</t>
  </si>
  <si>
    <t xml:space="preserve">MC1 09h29 / </t>
  </si>
  <si>
    <t>MC1 09h29 /  Sem oportunidade de faixa</t>
  </si>
  <si>
    <t>MC1 08h27 /  Sem oportunidade de faixa</t>
  </si>
  <si>
    <t>TP pronto 12h53 / Concedido intervalo das 14h23 até 15h53, O tempo fornecido de intervalo turma executou a troca de redução.</t>
  </si>
  <si>
    <t>MC1 07h27/ autorizado entrada na via 11h03 / Em deslocamento para km de trabalho</t>
  </si>
  <si>
    <t>MC1 07h27/ autorizado entrada na via 11h03 / Realizado intervalo.</t>
  </si>
  <si>
    <t>Cancelado / chuva</t>
  </si>
  <si>
    <t>S29MRS</t>
  </si>
  <si>
    <t>ZPG-ZPT</t>
  </si>
  <si>
    <t>ZPGZPT</t>
  </si>
  <si>
    <t>MC1 07h23 /  Sem oportundiade de faixa</t>
  </si>
  <si>
    <t>MC1 07h23 /  Sem oportundiade de faixa para realizar o trecho de ZPT até ZEV, alterado a programação para realizar inspeção de ZPG até ZPT, Em inspeção.</t>
  </si>
  <si>
    <t xml:space="preserve">MC1 07h06 / autorizado entrada na via 09h32 / Em deslocamento </t>
  </si>
  <si>
    <t>MC1 07h06 / autorizado entrada na via 09h32 / Realizado deslocamento</t>
  </si>
  <si>
    <t xml:space="preserve">TP pronto 10h51 . aguardando confirmar cauda do i58 / </t>
  </si>
  <si>
    <t>TP pronto 10h51 . Em intervalo das 12h07 até 13h37</t>
  </si>
  <si>
    <t xml:space="preserve">TP pronto 10h21 / </t>
  </si>
  <si>
    <t>TP pronto 10h21 / Sem oportunidade de faixa</t>
  </si>
  <si>
    <t>Execução de solda - Condicionado a temperatura (Obs: Ocupação do AMV da L1 p/ L3)</t>
  </si>
  <si>
    <t>Alterado programação para km108+800 via 2 / TP pronto 09h32 /  Aguardando confirmar cauda do i58 /</t>
  </si>
  <si>
    <t>Alterado programação para km108+800 via 2 / TP pronto 09h32 /  Realizado intervalo das 12h07 até 13h37</t>
  </si>
  <si>
    <t>Execução de solda - Condicionado a temperatura + Alívio de tensão</t>
  </si>
  <si>
    <t>TP pronto 08h00 / Em intervalo das 08h06 até 11h06, alinhado para dar passagem para com i83, considerado intervalo ate 12h10</t>
  </si>
  <si>
    <t>TP pronto 08h00 / Realizado intervalo das 08h06 até 11h06, alinhado para dar passagem para com i83, considerado intervalo ate 12h10. Produção 3 soldas + 600 metros de alívio de tensão</t>
  </si>
  <si>
    <t>TP pronto 09h55 / Sem oportunidade de faixa</t>
  </si>
  <si>
    <t>V11</t>
  </si>
  <si>
    <t>ZHO-2</t>
  </si>
  <si>
    <t>ZHO-ZAC</t>
  </si>
  <si>
    <t>ZHOZAC</t>
  </si>
  <si>
    <t>Previsão de MC1 - 12h00</t>
  </si>
  <si>
    <t xml:space="preserve">MC1 15h57 / </t>
  </si>
  <si>
    <t>Acionado maquinista/ Previsão de solicitar MC1 12h00</t>
  </si>
  <si>
    <t>MC1 15h23 / Cancelado a descarga devido MNB do i27 em ZMB-1</t>
  </si>
  <si>
    <t>TP pronto 08h16 / Previsão de faixa após B56 /</t>
  </si>
  <si>
    <t>TP pronto 08h16 / Sem oportunidade de faixa</t>
  </si>
  <si>
    <t xml:space="preserve">MC1 08h49 / Previsão de faixa após B56 / </t>
  </si>
  <si>
    <t>MC1 08h49 / Sem oportundiade de faixa</t>
  </si>
  <si>
    <t>Cancelado, devido priorização do V93 /</t>
  </si>
  <si>
    <t>TP pronto 09h05 / Sem oportunidade de faixa</t>
  </si>
  <si>
    <t>JACIANO (TF-674)</t>
  </si>
  <si>
    <t>Cancelado CCO - priorização da circulação de trens</t>
  </si>
  <si>
    <t>Realizado intervalo das 13h10 até 16h10.</t>
  </si>
  <si>
    <t xml:space="preserve">MC1 08h08 / </t>
  </si>
  <si>
    <t>MC1 08h08 /  Autorizado entrada na via 12h29 / Realizado intervalo das 13h10 até 16h10.</t>
  </si>
  <si>
    <t>MC1 08h53 / Previsto faixa para após U46, porém condutor desloccou para repouso</t>
  </si>
  <si>
    <t xml:space="preserve">TP em preparação / previsão de ponto 12h00 / </t>
  </si>
  <si>
    <t>TP pronto 12h00 / Realizado intervalo das 12h11 até 15h11.</t>
  </si>
  <si>
    <t>Cancelado CCO.Cancelado CCO - priorização da circulação de trens</t>
  </si>
  <si>
    <t>Devido cancelamento do bloco / Alterado programação para o km154+800 ao km 155+200 via 1 / MC1 08h02 / Em intervalo das 10h52 até 13h00.</t>
  </si>
  <si>
    <t>ZWI-ZYQ</t>
  </si>
  <si>
    <t>Devido o cancelamento do bloco ZRB-ZEV, Alterado para km121+311 via1 / TP pronto 08h30 / Em intervalo das 09h24 até 11h24</t>
  </si>
  <si>
    <t>Devido o cancelamento do bloco ZRB-ZEV, Alterado para km121+311 via1 / TP pronto 08h30 / realizado intervalo das 09h24 até 11h24</t>
  </si>
  <si>
    <t>MATEUS (TP-809)</t>
  </si>
  <si>
    <t>Devido o cancelamento do bloco ZRB-ZEV, Alterado para km121+298 via 1 / TP pronto 08h30 / Em intervalo as 09h24 até 11h24</t>
  </si>
  <si>
    <t>Devido o cancelamento do bloco ZRB-ZEV, Alterado para km121+298 via 1 / TP pronto 08h30 / realizado intervalo as 09h24 até 11h24</t>
  </si>
  <si>
    <t>W61 - Deslocamento e entrando pelo AMV Norte- Eng. Ferraz- Atividade: Recolhimento de Dormentes e Descarga de Pedra  /  W61 deve ser o primeiro veículo a sair de ZEV.</t>
  </si>
  <si>
    <t>MC1 07h55 / Em deslocamento para serra para realizar deslocamento das turmas + intervalo.</t>
  </si>
  <si>
    <t>Cancelado o bloco, alterado programação para realizar o deslocamento das turmas na serra / MC1 07h55 / Realizado deslocamento.</t>
  </si>
  <si>
    <t>Socaria mecanizada  - Socaria do Km 75+180 ao 77+000</t>
  </si>
  <si>
    <t>MC1 07h50 / autorizado entrada na via 08h47 / Em deslocamento</t>
  </si>
  <si>
    <t>MC1 07h50 / autorizado entrada na via 08h47 / Realizado</t>
  </si>
  <si>
    <t>ANTONI  (TP-720)</t>
  </si>
  <si>
    <t>PDM - Substituição de trilho ( TP pronto depende da chegada do lastro W62)</t>
  </si>
  <si>
    <t>LEANDRO (TP-727)</t>
  </si>
  <si>
    <t>*Intervalo Bloco Modernização -  05:30hrs - ZPT/ZGP Linha 02*
* SBs Bloqueadas: ZGP2;
* Abertura do intervalo envio dos bloqueios;
* Atividades: 
Construção de grade 
Km 102+100 ao 102+300 - 200m
Descarga de Pedra com EGP
Km 102+100 ao 102+300 - 200m</t>
  </si>
  <si>
    <t>TP pronto 08h00  / Em intervalo das 09h58 até 11h28</t>
  </si>
  <si>
    <t>TP pronto 08h00  / Realizado intervalo das 09h58 até 11h28</t>
  </si>
  <si>
    <t>JIC</t>
  </si>
  <si>
    <t>Substituição de JIC</t>
  </si>
  <si>
    <t>TP pronto 12h34 / Concedido intervalo parcial das 13h32 até 14h42, liberado 15h20 intervalo.</t>
  </si>
  <si>
    <t>Realizado intervalo das 12h09 até 15h09</t>
  </si>
  <si>
    <t>Intervalo das 08:25h as 10:05h</t>
  </si>
  <si>
    <t>Pronto as 7h - sem previsão de faixa</t>
  </si>
  <si>
    <t>Trabalhou em boletim</t>
  </si>
  <si>
    <t>Aguardando MC1</t>
  </si>
  <si>
    <t>Não enviou MC1  - Equipe de folga</t>
  </si>
  <si>
    <t>MC1 08:11h - sem oportunidade</t>
  </si>
  <si>
    <t>DESCARGA DE MATERIAL</t>
  </si>
  <si>
    <t>Descarga de 6 reduções no km113+600 via 2 e descarga de tampão km113+300 via 2</t>
  </si>
  <si>
    <t>MC1 09:02h - autorizado as 12:30h</t>
  </si>
  <si>
    <t>aguardando descanso da turma</t>
  </si>
  <si>
    <t>Intervalo das 13:21h as 16:21h</t>
  </si>
  <si>
    <t xml:space="preserve">MC1 as 08:58h - Licença as 10:42h </t>
  </si>
  <si>
    <t>Licença as 10:42h  - Intervalo das 13:29h as 15h, e das 19: as 20:50h - encerriu em ZEM</t>
  </si>
  <si>
    <t>Tempo fechado com garoa, sem condições para solda</t>
  </si>
  <si>
    <t>Alison</t>
  </si>
  <si>
    <t>Não solicitou intervalo</t>
  </si>
  <si>
    <t>Não solicitou intervalo - não retornaram justificativa</t>
  </si>
  <si>
    <t>Pronto as 08:28h - sem oportunidade</t>
  </si>
  <si>
    <t xml:space="preserve">Loco 7663 baixo nível de óleo lubrificante </t>
  </si>
  <si>
    <t>Pronto as 07:25 - chuva no local</t>
  </si>
  <si>
    <t>Equipe de folga</t>
  </si>
  <si>
    <t>MC1 as 08:05h - sem faixa no momento</t>
  </si>
  <si>
    <t xml:space="preserve">MC1 as 08:05h - sem faixa </t>
  </si>
  <si>
    <t>TP pronto 08h42 / Concedidointervalo das 09h42 até 11h00. Realizado alívio de tensão</t>
  </si>
  <si>
    <t>ZAC-S</t>
  </si>
  <si>
    <t>ZACS</t>
  </si>
  <si>
    <t>TP em preparação, pronta 08:52 / Previsão de faixa após L90 as 14h00</t>
  </si>
  <si>
    <t>TP em preparação, pronta 08:52 / Sem Oportunidade de faixa</t>
  </si>
  <si>
    <t xml:space="preserve">Previsão de solicitar MC1 13h30 / </t>
  </si>
  <si>
    <t>MC1 13h53 / autorizado entrada na via 14h09 / Em deslocamento para km da descarga.</t>
  </si>
  <si>
    <t>TP não solicita intervalo/ realizado acabamento.</t>
  </si>
  <si>
    <t>Acionado maquinista  /  MC1 10h31 /autorizado entrada na via 11h52 / aguardando passagem do M80 para deslocar para km de trabalho.</t>
  </si>
  <si>
    <t>Acionado maquinista  /  MC1 10h31 /autorizado entrada na via 11h52 / após autorizado entrada na via, V93 apresentou problemas no CBL / Concedido intervalo das 13h20 até 14h20 /  atraso na liberação, devido avaria da maquina., liberado 15h34/</t>
  </si>
  <si>
    <t>Recolhimento de material</t>
  </si>
  <si>
    <t>Alterado progrmação / recolher dormentes do km200 e descarregar no km190+000 /  MC1 08h48 /Autorizado entrada na via 10h47 / Em deslocamento</t>
  </si>
  <si>
    <t>Alterado progrmação / recolher dormentes do km200 e descarregar no km190+000 /  MC1 08h48 /Autorizado entrada na via 10h47 / Realizado intervalo para recolher dormentes no km200+00 das 11h07 até 11h56 /e 12h25 até 13h00 para descarga de dormentes km190+000</t>
  </si>
  <si>
    <t>Cancelado pela via / priorização de W59</t>
  </si>
  <si>
    <t>V95</t>
  </si>
  <si>
    <t>Alterado programação, solicita MC1 em ZMA.</t>
  </si>
  <si>
    <t xml:space="preserve">Descarga de pedra km81+100 </t>
  </si>
  <si>
    <t>MC1 10h06 / Cancelado a faixa, devido priorização do E17 + TP's solda e troca de trilho.</t>
  </si>
  <si>
    <t>MC1 08h06 / PRevisão de faixa após L40, em intervalo 09:12</t>
  </si>
  <si>
    <t>MC1 08h06 / PRevisão de faixa após L40, Realizado ntervalo 09:12 até 12h12.</t>
  </si>
  <si>
    <t>130ZEM2</t>
  </si>
  <si>
    <t>ZEM-ZKW</t>
  </si>
  <si>
    <t>ZEMZKW</t>
  </si>
  <si>
    <t xml:space="preserve">Alterado programação para deslocamento de ZEM para ZKW / MC1 09h49 / previsão de faixa após i13 / </t>
  </si>
  <si>
    <t>Alterado programação para deslocamento de ZEM para ZKW / MC1 09h49 /Sem oportunidade de faixa.</t>
  </si>
  <si>
    <t>ZKW-ZYU</t>
  </si>
  <si>
    <t>Alterado programação para km 102+500 via 2 / Em interevalo das 09h32 até 12h00</t>
  </si>
  <si>
    <t>Alterado programação para km 102+500 via 2 / Realizado interevalo das 09h32 até 12h00</t>
  </si>
  <si>
    <t>TP pronto 09h32 / Em intrervalo das 09h32 até 12h00</t>
  </si>
  <si>
    <t>TP pronto 09h32 / Realizado  intrervalo das 09h32 até 12h00</t>
  </si>
  <si>
    <t>TP pronto 08h50 / Realizado intervalo 09:12 até 11:12</t>
  </si>
  <si>
    <t xml:space="preserve">TP pronto 09h51 / Previsão de faixa após L40 / </t>
  </si>
  <si>
    <t>TP pronto 09h51 / Sem oportunidade de faixa</t>
  </si>
  <si>
    <t xml:space="preserve">MC1 07h55 /  Previsão de faixa após i22, autorizado 08:59, em inspeção a ZPT </t>
  </si>
  <si>
    <t>MC1 08h25 /  Em deslocamento da turmas</t>
  </si>
  <si>
    <t>MC1 08h25 /  Realizado deslocamento da turmas.</t>
  </si>
  <si>
    <t>MC1 07h13 / autorizado entrada na via 08h03 / Em deslocamento das turmas</t>
  </si>
  <si>
    <t xml:space="preserve">Equipe pronta 09:05, sem oportunidade </t>
  </si>
  <si>
    <t xml:space="preserve">-Equipe pronta 09:05, sem oportunidade </t>
  </si>
  <si>
    <t xml:space="preserve">TP pronto 10h47 / Previsão de faixa após i22 (A confirmar) / </t>
  </si>
  <si>
    <t>TP pronto 10h47 / Previsão de faixa após i22, cancelado, devido TP realizar atendimento de emergencial no trecho.</t>
  </si>
  <si>
    <t>ZBM1/ZK57ZHO</t>
  </si>
  <si>
    <t>3 ( Lucas  fixo)+ 2 Escala</t>
  </si>
  <si>
    <t>Descarga de dormentes</t>
  </si>
  <si>
    <t>BLoco -  Caminhão de solda / Socadora</t>
  </si>
  <si>
    <t>Alisson</t>
  </si>
  <si>
    <t>- Intervalo em ZEJZRB-2
PREMISSAS: 
Interdição de 08h nas seguintes SB’s:  ZEJ-2 / 148ZEJ-2 / 149148-2 / 150149-2 / ZRB150-2
W96 solicita MC1 em ZEM-1 às 07h30 e circula em licença até o KM 151+780 em ZRB150-2
Invasão de 40min em ZRB-2 para descarga dos dormentes próximos ao travessão de ZRB (combinar melhor horário com CCO)
O intervalo será aberto após MC9 MOTIVO 21 do W96 no KM 151+780
O veículo W96 encerra na LJ de ZEM-1.</t>
  </si>
  <si>
    <t>W96 solicita MC1 em ZEM-1 às 07h30 e circula em licença até o KM 151+780 em ZRB150-2
Invasão de 40min em ZRB-2 para descarga dos dormentes próximos ao travessão de ZRB (combinar melhor horário com CCO)</t>
  </si>
  <si>
    <t>ZPT105</t>
  </si>
  <si>
    <t>ZPT-ZPG-ZPT</t>
  </si>
  <si>
    <t>ZPTZPGZPT</t>
  </si>
  <si>
    <t>ANDERSON (TF-680)</t>
  </si>
  <si>
    <t>PDM - Substituição de mia chave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</si>
  <si>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</si>
  <si>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</si>
  <si>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</si>
  <si>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</si>
  <si>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</si>
  <si>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</si>
  <si>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</si>
  <si>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</si>
  <si>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</si>
  <si>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</si>
  <si>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</si>
  <si>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>OBS - Auxiliar Afastado</t>
  </si>
  <si>
    <t>Pallazi</t>
  </si>
  <si>
    <t>11 99694-5738</t>
  </si>
  <si>
    <t>ZYY</t>
  </si>
  <si>
    <t>Auxiliar de ZKE</t>
  </si>
  <si>
    <t>Cada semana é diponibilizado 1 auxiliar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</si>
  <si>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</si>
  <si>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</si>
  <si>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</si>
  <si>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</si>
  <si>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</si>
  <si>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</si>
  <si>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</si>
  <si>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</si>
  <si>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</si>
  <si>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</si>
  <si>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</si>
  <si>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</si>
  <si>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 + (Auxiliar)</t>
  </si>
  <si>
    <t>13 99625-0630</t>
  </si>
  <si>
    <t>Alexandre Bispo (+ Auxiliar)</t>
  </si>
  <si>
    <t>13 99668-3873</t>
  </si>
  <si>
    <t xml:space="preserve">Nivel Diesel Locomotivas </t>
  </si>
  <si>
    <t>LASTRO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</si>
  <si>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</si>
  <si>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</si>
  <si>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</si>
  <si>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</si>
  <si>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</si>
  <si>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</si>
  <si>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</si>
  <si>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 xml:space="preserve">W62 </t>
  </si>
  <si>
    <t>Confirmado com Marcio</t>
  </si>
  <si>
    <t>7683 (Frente ZKE)</t>
  </si>
  <si>
    <t>Confirmado telefone</t>
  </si>
  <si>
    <t>9298 (Lado ZKE)</t>
  </si>
  <si>
    <t>9295 (Lado Serra</t>
  </si>
  <si>
    <t>Programa</t>
  </si>
  <si>
    <t>Em Execução</t>
  </si>
  <si>
    <t>ACOMPANHAMENTO</t>
  </si>
  <si>
    <t>Data</t>
  </si>
  <si>
    <t>Tipo Programação</t>
  </si>
  <si>
    <t>Prefixo</t>
  </si>
  <si>
    <t>KM</t>
  </si>
  <si>
    <t>Entre -  Estação</t>
  </si>
  <si>
    <t>Prévia</t>
  </si>
  <si>
    <t>Fechamento dos últimos 3 dias</t>
  </si>
  <si>
    <t>Confirmação</t>
  </si>
  <si>
    <t>Responsável pelo boletim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</si>
  <si>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</si>
  <si>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</si>
  <si>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</si>
  <si>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</si>
  <si>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</si>
  <si>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</si>
  <si>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</si>
  <si>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</si>
  <si>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</si>
  <si>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</si>
  <si>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</si>
  <si>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</si>
  <si>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</si>
  <si>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</si>
  <si>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</si>
  <si>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</si>
  <si>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VIA - LASTRO</t>
  </si>
  <si>
    <t>INFRA 2</t>
  </si>
  <si>
    <t>TODOS</t>
  </si>
  <si>
    <t>MOD SPN</t>
  </si>
  <si>
    <t>DETECÇÃO - CARRO CONTROLE</t>
  </si>
  <si>
    <t>DETECÇÃO</t>
  </si>
  <si>
    <t>MOD ZDG PAT</t>
  </si>
  <si>
    <t>MOD ZEM</t>
  </si>
  <si>
    <t>DETECÇÃO - ULTRASSOM - SPERRY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</si>
  <si>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</si>
  <si>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</si>
  <si>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</si>
  <si>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</si>
  <si>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</si>
  <si>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</si>
  <si>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</si>
  <si>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</si>
  <si>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</si>
  <si>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</si>
  <si>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</si>
  <si>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</si>
  <si>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 xml:space="preserve">EXPANSÃO - DORMENTE - CARGA </t>
  </si>
  <si>
    <t>Nº DE DORMENTES</t>
  </si>
  <si>
    <t>EXPANSÃO - LASTRO</t>
  </si>
  <si>
    <t>EXPANSÃO - DORMENTE - DESCARGA</t>
  </si>
  <si>
    <t>SOLDA T3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</si>
  <si>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</si>
  <si>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</si>
  <si>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</si>
  <si>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</si>
  <si>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</si>
  <si>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</si>
  <si>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</si>
  <si>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</si>
  <si>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</si>
  <si>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</si>
  <si>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</si>
  <si>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</si>
  <si>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</si>
  <si>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</si>
  <si>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</si>
  <si>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SUPER ZVK</t>
  </si>
  <si>
    <t>EXPANSÃO - SUBSTITUIÇÃO DE DORMENTE</t>
  </si>
  <si>
    <t>EXPANSÃO - SUBSTITUIÇÃO DE TRILHO</t>
  </si>
  <si>
    <t>A01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</si>
  <si>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</si>
  <si>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</si>
  <si>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</si>
  <si>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</si>
  <si>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</si>
  <si>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</si>
  <si>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</si>
  <si>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</si>
  <si>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A13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</si>
  <si>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</si>
  <si>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</si>
  <si>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</si>
  <si>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</si>
  <si>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</si>
  <si>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</si>
  <si>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</si>
  <si>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</si>
  <si>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</si>
  <si>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</si>
  <si>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</si>
  <si>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</si>
  <si>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</si>
  <si>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</si>
  <si>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</si>
  <si>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</si>
  <si>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</si>
  <si>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</si>
  <si>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</si>
  <si>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</si>
  <si>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</si>
  <si>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</si>
  <si>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</si>
  <si>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</si>
  <si>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</si>
  <si>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</si>
  <si>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</si>
  <si>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</si>
  <si>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</si>
  <si>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</si>
  <si>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</si>
  <si>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</si>
  <si>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</si>
  <si>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</si>
  <si>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</si>
  <si>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</si>
  <si>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</si>
  <si>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</si>
  <si>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</si>
  <si>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</si>
  <si>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</si>
  <si>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</si>
  <si>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</si>
  <si>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</si>
  <si>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</si>
  <si>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</si>
  <si>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</si>
  <si>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A85</t>
  </si>
  <si>
    <t>A87</t>
  </si>
  <si>
    <t>MODERNIZAÇÃO - SUBSTITUIÇÃO DE DORMENTE</t>
  </si>
  <si>
    <t>A88</t>
  </si>
  <si>
    <t>A89</t>
  </si>
  <si>
    <t>MODERNIZAÇÃO - SUBSTITUIÇÃO DE TRILHO</t>
  </si>
  <si>
    <t>A96</t>
  </si>
  <si>
    <t>MODERNIZAÇÃO - TRILHO - DESCARGA</t>
  </si>
  <si>
    <t>E14</t>
  </si>
  <si>
    <t>PARADA</t>
  </si>
  <si>
    <t>Nº Paradas</t>
  </si>
  <si>
    <t>E40</t>
  </si>
  <si>
    <t>PARTIDA - RETORNO - LASTRO SERRA</t>
  </si>
  <si>
    <t>LASTRO SERRA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</si>
  <si>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</si>
  <si>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</si>
  <si>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</si>
  <si>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</si>
  <si>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</si>
  <si>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</si>
  <si>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</si>
  <si>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</si>
  <si>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SUBSTITUIÇÃO DE MEIA-CHAVE</t>
  </si>
  <si>
    <t>N83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</si>
  <si>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</si>
  <si>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</si>
  <si>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</si>
  <si>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</si>
  <si>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</si>
  <si>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</si>
  <si>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</si>
  <si>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</si>
  <si>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</si>
  <si>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</si>
  <si>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PEDRA</t>
  </si>
  <si>
    <t>REFORÇO DE LASTRO</t>
  </si>
  <si>
    <t>V43</t>
  </si>
  <si>
    <t>PDM - POSICIONAMENTO - TRILHO</t>
  </si>
  <si>
    <t>TRILHO - POSICIONAMENTO</t>
  </si>
  <si>
    <t>V64</t>
  </si>
  <si>
    <t>SOLDA</t>
  </si>
  <si>
    <t>VIA - SOLDA</t>
  </si>
  <si>
    <t>V70</t>
  </si>
  <si>
    <t>DORMENTE - SUBSTITUIÇÂO</t>
  </si>
  <si>
    <t>V73</t>
  </si>
  <si>
    <t>TRILHO - SUBSTITUIÇÂO</t>
  </si>
  <si>
    <t>SUBSTITUIÇÃO DE TRILHO</t>
  </si>
  <si>
    <t>V74</t>
  </si>
  <si>
    <t>V77</t>
  </si>
  <si>
    <t>V80</t>
  </si>
  <si>
    <t>VIA - TRILHEIRO</t>
  </si>
  <si>
    <t>TRILHEIRO - RECOLHIMENTO DE TRILHO</t>
  </si>
  <si>
    <t>TRILHEIRO - RECOLHIMENTO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</si>
  <si>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</si>
  <si>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</si>
  <si>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</si>
  <si>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</si>
  <si>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</si>
  <si>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</si>
  <si>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</si>
  <si>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</si>
  <si>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VARRIÇÃO</t>
  </si>
  <si>
    <t>V90</t>
  </si>
  <si>
    <t>NIVELAMENTO</t>
  </si>
  <si>
    <t>V92</t>
  </si>
  <si>
    <t>PREPARAÇÃO DE BARRA</t>
  </si>
  <si>
    <t>TRILHO</t>
  </si>
  <si>
    <t xml:space="preserve">INSPEÇÃO </t>
  </si>
  <si>
    <t>V94</t>
  </si>
  <si>
    <t>POSICIONAMENTO DE TRILHO</t>
  </si>
  <si>
    <t>VIa - TURMA</t>
  </si>
  <si>
    <t>V97</t>
  </si>
  <si>
    <t>W48</t>
  </si>
  <si>
    <t>W50</t>
  </si>
  <si>
    <t>W53</t>
  </si>
  <si>
    <t>W54</t>
  </si>
  <si>
    <t>W55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</si>
  <si>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</si>
  <si>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</si>
  <si>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</si>
  <si>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</si>
  <si>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</si>
  <si>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</si>
  <si>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</si>
  <si>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</si>
  <si>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</si>
  <si>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</si>
  <si>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W98</t>
  </si>
  <si>
    <t>W99</t>
  </si>
  <si>
    <t>CONTROLE PERDAS</t>
  </si>
  <si>
    <t>ACASSIO (TF-662)</t>
  </si>
  <si>
    <t>ADRIANO (TP-694)</t>
  </si>
  <si>
    <t>ALLEF (TP-719)</t>
  </si>
  <si>
    <t>AMAURI (TF-515)</t>
  </si>
  <si>
    <t>ANISIO (TF-514)</t>
  </si>
  <si>
    <t>ANTONIO (TF-681)</t>
  </si>
  <si>
    <t>ANTÔNIO (TP-713)</t>
  </si>
  <si>
    <t>BRIGIDIO (TF-688)</t>
  </si>
  <si>
    <t>BRUNO (TF-525)</t>
  </si>
  <si>
    <t>CAIO (TMC-649)</t>
  </si>
  <si>
    <t>CLAUDIO (TMC-650)</t>
  </si>
  <si>
    <t>CLAUDOMIRO (TP)</t>
  </si>
  <si>
    <t>DANIEL (TP-724)</t>
  </si>
  <si>
    <t>DANILO (TP-837)</t>
  </si>
  <si>
    <t>DARCI (TMC-657)</t>
  </si>
  <si>
    <t>DENILSON (TF-512)</t>
  </si>
  <si>
    <t>DIEGO (TP-719)</t>
  </si>
  <si>
    <t>DIEGO (TP-723)</t>
  </si>
  <si>
    <t>DILL (TF-519)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</si>
  <si>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</si>
  <si>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</si>
  <si>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</si>
  <si>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</si>
  <si>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</si>
  <si>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</si>
  <si>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</si>
  <si>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</si>
  <si>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</si>
  <si>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</si>
  <si>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</si>
  <si>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</si>
  <si>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IAGO (TF-647)</t>
  </si>
  <si>
    <t>IGOR (TF-660)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</si>
  <si>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</si>
  <si>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</si>
  <si>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</si>
  <si>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</si>
  <si>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</si>
  <si>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</si>
  <si>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</si>
  <si>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</si>
  <si>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</si>
  <si>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</si>
  <si>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</si>
  <si>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</si>
  <si>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</si>
  <si>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</si>
  <si>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</si>
  <si>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</si>
  <si>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</si>
  <si>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(TP-723)</t>
  </si>
  <si>
    <t>LEÔNCIO (TF-526)</t>
  </si>
  <si>
    <t>LUCIANO (TP-805)</t>
  </si>
  <si>
    <t>MAIKSON (TF-666)</t>
  </si>
  <si>
    <t>MARCEL (TF-03)</t>
  </si>
  <si>
    <t>MARCOS (TF-520)</t>
  </si>
  <si>
    <t>MAURO (TP-868)</t>
  </si>
  <si>
    <t>MAURO TP-868)</t>
  </si>
  <si>
    <t>MAXSUEL (TP-878)</t>
  </si>
  <si>
    <t>MILTON (TMC-677)</t>
  </si>
  <si>
    <t>PEDRO (TP-696)</t>
  </si>
  <si>
    <t>QUINZEIRO (TP-720)</t>
  </si>
  <si>
    <t>RAFAEL (TP-868)</t>
  </si>
  <si>
    <t>RAFAEL (TP-869)</t>
  </si>
  <si>
    <t>RAIFRAN (TF-694)</t>
  </si>
  <si>
    <t>RAIMUNDO (TF-651)</t>
  </si>
  <si>
    <t>RENATO (TP-694)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</si>
  <si>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</si>
  <si>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</si>
  <si>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</si>
  <si>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</si>
  <si>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</si>
  <si>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</si>
  <si>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</si>
  <si>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</si>
  <si>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WASHINGTON (TP-696)</t>
  </si>
  <si>
    <t>WELLINGTON (TF-679)</t>
  </si>
  <si>
    <t>WEMERSON (TP-708)</t>
  </si>
  <si>
    <t>WILLIAN (TP-811)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</si>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</sst>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  <font>
      <sz val="8"/>
      <color rgb="FF000000"/>
      <name val="Calibri"/>
      <charset val="1"/>
    </font>
    <font>
      <sz val="11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D9D9D9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3F3F3"/>
        <bgColor indexed="64"/>
      </patternFill>
    </fill>
  </fills>
  <borders count="2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41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4" fontId="7" fillId="30" borderId="2" xfId="0" applyNumberFormat="1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1" fontId="24" fillId="16" borderId="2" xfId="0" applyNumberFormat="1" applyFont="1" applyFill="1" applyBorder="1" applyAlignment="1">
      <alignment horizontal="center" vertical="center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38" fillId="31" borderId="2" xfId="0" applyFont="1" applyFill="1" applyBorder="1" applyAlignment="1" applyProtection="1">
      <alignment horizontal="center" vertical="center"/>
      <protection locked="0"/>
    </xf>
    <xf numFmtId="14" fontId="24" fillId="30" borderId="2" xfId="0" applyNumberFormat="1" applyFont="1" applyFill="1" applyBorder="1" applyAlignment="1">
      <alignment horizontal="center" vertical="center"/>
    </xf>
    <xf numFmtId="0" fontId="27" fillId="32" borderId="2" xfId="0" applyFont="1" applyFill="1" applyBorder="1" applyAlignment="1">
      <alignment horizontal="center" vertical="center"/>
    </xf>
    <xf numFmtId="20" fontId="24" fillId="32" borderId="2" xfId="0" applyNumberFormat="1" applyFont="1" applyFill="1" applyBorder="1" applyAlignment="1">
      <alignment horizontal="center" vertical="center"/>
    </xf>
    <xf numFmtId="0" fontId="7" fillId="32" borderId="2" xfId="0" applyFont="1" applyFill="1" applyBorder="1" applyAlignment="1" applyProtection="1">
      <alignment horizontal="center"/>
      <protection locked="0"/>
    </xf>
    <xf numFmtId="21" fontId="24" fillId="33" borderId="2" xfId="0" applyNumberFormat="1" applyFont="1" applyFill="1" applyBorder="1" applyAlignment="1">
      <alignment horizontal="center" vertical="center"/>
    </xf>
    <xf numFmtId="0" fontId="9" fillId="16" borderId="2" xfId="0" applyFont="1" applyFill="1" applyBorder="1" applyAlignment="1" applyProtection="1">
      <alignment horizontal="center" vertical="center"/>
      <protection locked="0"/>
    </xf>
    <xf numFmtId="0" fontId="0" fillId="32" borderId="2" xfId="0" applyFill="1" applyBorder="1" applyAlignment="1">
      <alignment horizontal="center" vertical="center" wrapText="1"/>
    </xf>
    <xf numFmtId="17" fontId="0" fillId="32" borderId="2" xfId="0" applyNumberFormat="1" applyFill="1" applyBorder="1" applyAlignment="1">
      <alignment horizontal="center" vertical="center" wrapText="1"/>
    </xf>
    <xf numFmtId="0" fontId="24" fillId="32" borderId="2" xfId="0" applyFont="1" applyFill="1" applyBorder="1" applyAlignment="1">
      <alignment horizontal="center" vertical="center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quotePrefix="1" applyFont="1" applyFill="1" applyBorder="1" applyAlignment="1" applyProtection="1">
      <alignment horizontal="center" vertical="center"/>
      <protection locked="0"/>
    </xf>
    <xf numFmtId="0" fontId="39" fillId="0" borderId="0" xfId="0" applyFont="1"/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3" fillId="0" borderId="9" xfId="0" applyFont="1" applyBorder="1" applyAlignment="1">
      <alignment horizontal="left" vertical="center"/>
    </xf>
    <xf numFmtId="0" fontId="3" fillId="0" borderId="3" xfId="0" applyFont="1" applyBorder="1" applyAlignment="1">
      <alignment horizontal="left" vertical="center"/>
    </xf>
    <xf numFmtId="0" fontId="40" fillId="0" borderId="0" xfId="0" applyFont="1" applyAlignment="1">
      <alignment horizontal="left"/>
    </xf>
    <xf numFmtId="0" fontId="41" fillId="0" borderId="13" xfId="0" applyFont="1" applyBorder="1" applyAlignment="1">
      <alignment horizontal="center" vertical="center"/>
    </xf>
    <xf numFmtId="0" fontId="0" fillId="0" borderId="1" xfId="0" applyBorder="1"/>
    <xf numFmtId="0" fontId="0" fillId="0" borderId="18" xfId="0" applyBorder="1"/>
    <xf numFmtId="0" fontId="2" fillId="34" borderId="2" xfId="0" applyFont="1" applyFill="1" applyBorder="1" applyAlignment="1">
      <alignment horizontal="left" vertical="top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9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19" Type="http://schemas.openxmlformats.org/officeDocument/2006/relationships/customXml" Target="../customXml/item5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71</xdr:col>
      <xdr:colOff>304800</xdr:colOff>
      <xdr:row>5</xdr:row>
      <xdr:rowOff>57150</xdr:rowOff>
    </xdr:from>
    <xdr:to>
      <xdr:col>73</xdr:col>
      <xdr:colOff>0</xdr:colOff>
      <xdr:row>6</xdr:row>
      <xdr:rowOff>161925</xdr:rowOff>
    </xdr:to>
    <xdr:sp macro="" textlink="">
      <xdr:nvSpPr>
        <xdr:cNvPr id="4" name="Retângulo Arredondado 1">
          <a:extLst>
            <a:ext uri="{FF2B5EF4-FFF2-40B4-BE49-F238E27FC236}">
              <a16:creationId xmlns:a16="http://schemas.microsoft.com/office/drawing/2014/main" id="{48A6CA40-3B17-4753-AE6F-D692B3717E1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RHMtNG5nTk9BV1Q3MWlqNkNIQTV1bEFYV2xtVjBSaTFwZE45R3hpckMweWVR&quot;}"/>
            </a:ext>
          </a:extLst>
        </xdr:cNvPr>
        <xdr:cNvSpPr/>
      </xdr:nvSpPr>
      <xdr:spPr>
        <a:xfrm>
          <a:off x="67351275" y="809625"/>
          <a:ext cx="1752600" cy="295275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Gerar Relatório Diário</a:t>
          </a:r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01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01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30" totalsRowShown="0" headerRowDxfId="190" headerRowBorderDxfId="188" tableBorderDxfId="189" totalsRowBorderDxfId="187">
  <autoFilter ref="A1:H330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186"/>
    <tableColumn id="4" xr3:uid="{062C67FE-0D06-4582-BA9C-B087681F34EC}" name="SUB" dataDxfId="185"/>
    <tableColumn id="5" xr3:uid="{1DF130D1-4D15-4DFF-8266-F1B81CAA897E}" name="KM Inicio" dataDxfId="184"/>
    <tableColumn id="6" xr3:uid="{A344A0E9-F964-4FE5-9EB0-2661309404E9}" name="KM Fim" dataDxfId="183"/>
    <tableColumn id="7" xr3:uid="{B0ED4DF3-274E-46B6-A2D1-0985F47224C1}" name="Trecho" dataDxfId="182"/>
    <tableColumn id="8" xr3:uid="{1DE44FFC-B2F5-4DE5-A7E5-915DA69A16F8}" name="SB" dataDxfId="181"/>
    <tableColumn id="9" xr3:uid="{7841069B-E29E-4A5E-B561-931B24D14782}" name="NOME SUB" dataDxfId="180"/>
    <tableColumn id="10" xr3:uid="{01B251F8-5EA1-4C87-81E3-9BD14100B544}" name="Trecho Coordenação" dataDxfId="179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9" headerRowBorderDxfId="157" tableBorderDxfId="158">
  <autoFilter ref="A5:BS1001" xr:uid="{00000000-0009-0000-0100-000004000000}">
    <filterColumn colId="1">
      <filters>
        <dateGroupItem year="2026" month="2" day="16" dateTimeGrouping="day"/>
      </filters>
    </filterColumn>
  </autoFilter>
  <tableColumns count="71">
    <tableColumn id="72" xr3:uid="{4C32669F-915F-418F-8208-B8790655296E}" name="CHAVE" dataDxfId="155" totalsRowDxfId="156">
      <calculatedColumnFormula>D6&amp;B6</calculatedColumnFormula>
    </tableColumn>
    <tableColumn id="2" xr3:uid="{00000000-0010-0000-0000-000002000000}" name="DATA" dataDxfId="153" totalsRowDxfId="154"/>
    <tableColumn id="3" xr3:uid="{00000000-0010-0000-0000-000003000000}" name="Semana" dataDxfId="151" totalsRowDxfId="152">
      <calculatedColumnFormula>IF(BS_CONTROLE[[#This Row],[DATA]]="","",WEEKNUM(BS_CONTROLE[[#This Row],[DATA]]))</calculatedColumnFormula>
    </tableColumn>
    <tableColumn id="4" xr3:uid="{00000000-0010-0000-0000-000004000000}" name="ATIVO" dataDxfId="149" totalsRowDxfId="150"/>
    <tableColumn id="5" xr3:uid="{00000000-0010-0000-0000-000005000000}" name="*1" dataDxfId="147" totalsRowDxfId="148"/>
    <tableColumn id="6" xr3:uid="{00000000-0010-0000-0000-000006000000}" name="Atividade" dataDxfId="145" totalsRowDxfId="146"/>
    <tableColumn id="7" xr3:uid="{00000000-0010-0000-0000-000007000000}" name="Atividade - Inidicador" dataDxfId="143" totalsRowDxfId="144">
      <calculatedColumnFormula>IF(D6="","*",VLOOKUP(F6,BS_ATIVIDADE[],3,FALSE))</calculatedColumnFormula>
    </tableColumn>
    <tableColumn id="8" xr3:uid="{00000000-0010-0000-0000-000008000000}" name="Local - Partida" dataDxfId="141" totalsRowDxfId="142"/>
    <tableColumn id="9" xr3:uid="{00000000-0010-0000-0000-000009000000}" name="Local - Encerramento" dataDxfId="139" totalsRowDxfId="140"/>
    <tableColumn id="10" xr3:uid="{00000000-0010-0000-0000-00000A000000}" name="SUB" dataDxfId="137" totalsRowDxfId="138"/>
    <tableColumn id="11" xr3:uid="{00000000-0010-0000-0000-00000B000000}" name="KM - Inicio" dataDxfId="135" totalsRowDxfId="136"/>
    <tableColumn id="1" xr3:uid="{C7F06401-41AF-4331-BB80-3C6D59482EE8}" name="KM - Fim" dataDxfId="133" totalsRowDxfId="134"/>
    <tableColumn id="12" xr3:uid="{76343A4E-8303-406A-A5E0-63C7260A4A57}" name="Entre - Estações" dataDxfId="131" totalsRowDxfId="13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9" totalsRowDxfId="130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7" totalsRowDxfId="128"/>
    <tableColumn id="15" xr3:uid="{33FDE85D-8E68-459E-9FE7-0EC00F7BB747}" name="Duração" dataDxfId="125" totalsRowDxfId="126"/>
    <tableColumn id="16" xr3:uid="{5C6D7FBC-92B6-46A4-952F-F7FE21C5BAA7}" name="Quantidade" dataDxfId="123" totalsRowDxfId="124"/>
    <tableColumn id="17" xr3:uid="{FDC11720-3C12-439D-8EC7-6DAF9C0D6B39}" name="Unidade" dataDxfId="121" totalsRowDxfId="122">
      <calculatedColumnFormula>IFERROR(_xlfn.XLOOKUP(F6, BS_ATIVIDADE[ATIVIDADE],BS_ATIVIDADE[UNIDADE] ), "*")</calculatedColumnFormula>
    </tableColumn>
    <tableColumn id="18" xr3:uid="{BCA0A499-2094-4532-8014-368D28606E5D}" name="Gerência da Via" dataDxfId="119" totalsRowDxfId="120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7" totalsRowDxfId="11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13" totalsRowDxfId="114"/>
    <tableColumn id="22" xr3:uid="{DFEF78AE-8B53-46F3-AD03-3454DEDF087B}" name="Detalhe Programação" dataDxfId="111" totalsRowDxfId="112"/>
    <tableColumn id="23" xr3:uid="{39DF46A7-1E47-4884-ABDD-716038B81A14}" name="Programar para D+1" dataDxfId="109" totalsRowDxfId="110"/>
    <tableColumn id="24" xr3:uid="{245F036B-10DA-4ECA-BA94-26A5344CCEF3}" name="Confirmação programação" dataDxfId="107" totalsRowDxfId="108"/>
    <tableColumn id="25" xr3:uid="{43CCFA80-7132-4F4A-8A15-E043D2AA3648}" name="Prioridade" dataDxfId="105" totalsRowDxfId="106"/>
    <tableColumn id="26" xr3:uid="{C5042D0A-DA7E-4290-88CD-6D651BF5BEB5}" name="Qtd. Maquinista" dataDxfId="103" totalsRowDxfId="104"/>
    <tableColumn id="27" xr3:uid="{4977DF68-3EA2-4E6D-8EED-4E1766FA0BDF}" name="Tipo de Maquinista (Fixo / Escala)" dataDxfId="101" totalsRowDxfId="102"/>
    <tableColumn id="28" xr3:uid="{40443B6B-4B81-4B55-9EBE-B8D715EDB76F}" name="Tipo de Acionamento" dataDxfId="99" totalsRowDxfId="100"/>
    <tableColumn id="29" xr3:uid="{DEC4448E-539E-49B8-9E1E-5E9A707FB043}" name="Apresentação no lastro" dataDxfId="97" totalsRowDxfId="98"/>
    <tableColumn id="30" xr3:uid="{266EF831-EF58-44E8-A9E8-B5C97D21C3C6}" name="Ativo - 1" dataDxfId="95" totalsRowDxfId="96"/>
    <tableColumn id="31" xr3:uid="{02BB01E5-1025-4457-B4F3-F7C5C1CF4919}" name="Ativo - 2" dataDxfId="93" totalsRowDxfId="94"/>
    <tableColumn id="32" xr3:uid="{2359D120-CF87-470E-BAD2-D1ABC1F8F01D}" name="Vagões - Qtd." dataDxfId="91" totalsRowDxfId="92"/>
    <tableColumn id="33" xr3:uid="{1DC49078-C2FE-4DE4-BFA0-B33AE792D6A7}" name="*2" dataDxfId="89" totalsRowDxfId="90"/>
    <tableColumn id="34" xr3:uid="{C93EF654-9A3E-4569-81F7-89312CC7A716}" name="Atividade_1" dataDxfId="87" totalsRowDxfId="88">
      <calculatedColumnFormula>IF(BS_CONTROLE[[#This Row],[Atividade]]=0, "-", BS_CONTROLE[[#This Row],[Atividade]])</calculatedColumnFormula>
    </tableColumn>
    <tableColumn id="35" xr3:uid="{13AA732C-7335-4765-A3EC-1E50DD6899D8}" name="Atividade - PDM" dataDxfId="85" totalsRowDxfId="86">
      <calculatedColumnFormula>IF(BS_CONTROLE[[#This Row],[Atividade]]=0, "-", BS_CONTROLE[[#This Row],[Atividade]])</calculatedColumnFormula>
    </tableColumn>
    <tableColumn id="36" xr3:uid="{975A61B5-48DD-4EFF-B298-0AB5FCA15C43}" name="Local - Partida_2" dataDxfId="83" totalsRowDxfId="84">
      <calculatedColumnFormula>BS_CONTROLE[[#This Row],[Local - Partida]]</calculatedColumnFormula>
    </tableColumn>
    <tableColumn id="37" xr3:uid="{1BFA56E4-5E40-4E67-8394-2CF70076D606}" name="Local - Encerramento_3" dataDxfId="81" totalsRowDxfId="82">
      <calculatedColumnFormula>BS_CONTROLE[[#This Row],[Local - Encerramento]]</calculatedColumnFormula>
    </tableColumn>
    <tableColumn id="38" xr3:uid="{597423BA-A250-4C17-8F08-3835086A3D8D}" name="Entre-Locais" dataDxfId="79" totalsRowDxfId="80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7" totalsRowDxfId="78">
      <calculatedColumnFormula>IF(BS_CONTROLE[[#This Row],[SB]]=0, "-", BS_CONTROLE[[#This Row],[SB]])</calculatedColumnFormula>
    </tableColumn>
    <tableColumn id="40" xr3:uid="{71B9CC3C-5485-42B7-BDDD-9F720723C800}" name="SUB_5" dataDxfId="75" totalsRowDxfId="76">
      <calculatedColumnFormula>IF(BS_CONTROLE[[#This Row],[SUB]]=0, "-", BS_CONTROLE[[#This Row],[SUB]])</calculatedColumnFormula>
    </tableColumn>
    <tableColumn id="41" xr3:uid="{867F05E8-1DE4-4D7E-B28E-B463B0A69499}" name="KM - ínicio" dataDxfId="73" totalsRowDxfId="74">
      <calculatedColumnFormula>BS_CONTROLE[[#This Row],[KM - Inicio]]</calculatedColumnFormula>
    </tableColumn>
    <tableColumn id="42" xr3:uid="{000C4364-E0CB-4882-8FF0-8715A3D48779}" name="KM - Fim_6" dataDxfId="71" totalsRowDxfId="72">
      <calculatedColumnFormula>BS_CONTROLE[[#This Row],[KM - Inicio]]</calculatedColumnFormula>
    </tableColumn>
    <tableColumn id="43" xr3:uid="{E540CEE7-EA89-4175-8CE8-06DCA966F0C4}" name="HR Turma Pronta" dataDxfId="69" totalsRowDxfId="70"/>
    <tableColumn id="44" xr3:uid="{AF9FE2CF-EA53-4EA6-BCB4-7653603E0E96}" name="Inicio" dataDxfId="67" totalsRowDxfId="68"/>
    <tableColumn id="45" xr3:uid="{DEA98FA4-83FF-403C-AD00-DB19A1CC78ED}" name="Fim" dataDxfId="65" totalsRowDxfId="66"/>
    <tableColumn id="46" xr3:uid="{10653B1A-1982-454F-A553-9616E15464C8}" name="Inicio_7" dataDxfId="63" totalsRowDxfId="64"/>
    <tableColumn id="47" xr3:uid="{F5C6424F-7AEB-44E1-B16E-541B0A53E35B}" name="Fim_8" dataDxfId="61" totalsRowDxfId="62"/>
    <tableColumn id="48" xr3:uid="{6A1B9BFF-9282-4E93-9D60-E071C1327C22}" name="Inicio_9" dataDxfId="59" totalsRowDxfId="60"/>
    <tableColumn id="49" xr3:uid="{78E0A021-73C3-4449-BF9A-482D768E2AFE}" name="Fim_10" dataDxfId="57" totalsRowDxfId="58"/>
    <tableColumn id="51" xr3:uid="{BF669238-A66A-43C9-BBE9-ACDBDC8EC7DE}" name="TOTAL" dataDxfId="55" totalsRowDxfId="56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53" totalsRowDxfId="54"/>
    <tableColumn id="53" xr3:uid="{EE26E0DD-9239-42CC-BA39-4D84DC2571C5}" name="Quantidade_11" dataDxfId="51" totalsRowDxfId="52"/>
    <tableColumn id="54" xr3:uid="{A63BC761-A40B-4AA9-8EA2-76C64BB8A732}" name="Unidade_12" dataDxfId="49" totalsRowDxfId="50">
      <calculatedColumnFormula>IFERROR(_xlfn.XLOOKUP(AI6, BS_ATIVIDADE[ATIVIDADE],BS_ATIVIDADE[UNIDADE] ), "*")</calculatedColumnFormula>
    </tableColumn>
    <tableColumn id="55" xr3:uid="{6294D8C1-F9E4-493A-97D0-65FF08E013D6}" name="Gerência da Via_13" dataDxfId="47" totalsRowDxfId="48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5" totalsRowDxfId="46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43" totalsRowDxfId="4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41" totalsRowDxfId="42">
      <calculatedColumnFormula>BS_CONTROLE[[#This Row],[Responsavel pelo boletim]]</calculatedColumnFormula>
    </tableColumn>
    <tableColumn id="59" xr3:uid="{4B29D78D-24EC-401C-B279-B65BE6BA6255}" name="*3" dataDxfId="39" totalsRowDxfId="40"/>
    <tableColumn id="60" xr3:uid="{DAC26825-9FA1-4182-AA00-475D48F25A21}" name="Status" dataDxfId="37" totalsRowDxfId="38"/>
    <tableColumn id="61" xr3:uid="{42B5D7A2-FBA4-4BBD-8715-40039A226A66}" name="Prévia CCO 22h" dataDxfId="35" totalsRowDxfId="36"/>
    <tableColumn id="62" xr3:uid="{737F0119-536C-414B-8430-4214B662E168}" name="Prévia - 1" dataDxfId="33" totalsRowDxfId="34"/>
    <tableColumn id="63" xr3:uid="{27AD3CF7-9F49-43C1-BD63-BB3C5F7FEDDB}" name="Prévia - 2" dataDxfId="31" totalsRowDxfId="32"/>
    <tableColumn id="64" xr3:uid="{13100C32-E290-4E78-87B6-741D95B35692}" name="*4" dataDxfId="29" totalsRowDxfId="30"/>
    <tableColumn id="65" xr3:uid="{392D63DB-96D4-4E1D-9D92-5D352405C549}" name="Responsabilidade" dataDxfId="27" totalsRowDxfId="28"/>
    <tableColumn id="66" xr3:uid="{264A337A-656E-4AB5-A62D-3E1A9FC526BB}" name="Fechamento - Impacto" dataDxfId="25" totalsRowDxfId="26"/>
    <tableColumn id="67" xr3:uid="{4AF2C7AC-8C33-484A-818B-A9A44D3CC0F4}" name="Detalhe - Fechamento" dataDxfId="23" totalsRowDxfId="24"/>
    <tableColumn id="68" xr3:uid="{E3163C0C-0E81-4F0E-A6B9-A4416B92B441}" name="Justificativa" dataDxfId="21" totalsRowDxfId="22"/>
    <tableColumn id="69" xr3:uid="{2222D2A7-6A01-477C-AD01-7EBA230752CB}" name="Analise Prévia" dataDxfId="19" totalsRowDxfId="20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7" totalsRowDxfId="18">
      <calculatedColumnFormula>IF(OR(B6="",F6=""),"*",AY6/P6)</calculatedColumnFormula>
    </tableColumn>
    <tableColumn id="71" xr3:uid="{8CE16E77-292F-44A4-B1F7-4C7E8519168F}" name="QTD" dataDxfId="15" totalsRowDxfId="16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8"/>
    <tableColumn id="8" xr3:uid="{98E82858-1ECA-4DB3-8AE4-BBB972FC487D}" name="CORRELATO" dataDxfId="7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5" totalsRowShown="0" headerRowDxfId="6" dataDxfId="5" headerRowBorderDxfId="3" tableBorderDxfId="4">
  <autoFilter ref="A1:A215" xr:uid="{0436727B-5FB8-4B0E-A1C6-DFB9231E4B16}"/>
  <tableColumns count="1">
    <tableColumn id="1" xr3:uid="{D0196BA9-8675-415E-BBE0-E5D0002285D2}" name="BLOCO" dataDxfId="2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5" Type="http://schemas.microsoft.com/office/2019/04/relationships/namedSheetView" Target="../namedSheetViews/namedSheetView1.xml"/><Relationship Id="rId4" Type="http://schemas.openxmlformats.org/officeDocument/2006/relationships/comments" Target="../comments1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30"/>
  <sheetViews>
    <sheetView topLeftCell="A297" workbookViewId="0">
      <selection activeCell="A322" sqref="A322:A330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108.72799999999999</v>
      </c>
      <c r="D2" s="70">
        <v>110.502</v>
      </c>
      <c r="E2" s="70" t="s">
        <v>9</v>
      </c>
      <c r="F2" s="70">
        <v>1101093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108.72799999999999</v>
      </c>
      <c r="D3" s="70">
        <v>110.502</v>
      </c>
      <c r="E3" s="70" t="s">
        <v>9</v>
      </c>
      <c r="F3" s="70">
        <v>1101091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110.502</v>
      </c>
      <c r="D4" s="70">
        <v>111.78700000000001</v>
      </c>
      <c r="E4" s="70" t="s">
        <v>9</v>
      </c>
      <c r="F4" s="70">
        <v>1121101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110.502</v>
      </c>
      <c r="D5" s="70">
        <v>111.78700000000001</v>
      </c>
      <c r="E5" s="70" t="s">
        <v>9</v>
      </c>
      <c r="F5" s="70">
        <v>1121103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111.78700000000001</v>
      </c>
      <c r="D6" s="70">
        <v>113</v>
      </c>
      <c r="E6" s="70" t="s">
        <v>9</v>
      </c>
      <c r="F6" s="70">
        <v>1131121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113</v>
      </c>
      <c r="D7" s="70">
        <v>114</v>
      </c>
      <c r="E7" s="70" t="s">
        <v>9</v>
      </c>
      <c r="F7" s="70" t="s">
        <v>12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114</v>
      </c>
      <c r="D8" s="70">
        <v>115</v>
      </c>
      <c r="E8" s="70" t="s">
        <v>13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115</v>
      </c>
      <c r="D9" s="70">
        <v>116.72499999999999</v>
      </c>
      <c r="E9" s="70" t="s">
        <v>15</v>
      </c>
      <c r="F9" s="70" t="s">
        <v>16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116.72499999999999</v>
      </c>
      <c r="D10" s="70">
        <v>118</v>
      </c>
      <c r="E10" s="70" t="s">
        <v>15</v>
      </c>
      <c r="F10" s="70">
        <v>1181171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118</v>
      </c>
      <c r="D11" s="70">
        <v>119</v>
      </c>
      <c r="E11" s="70" t="s">
        <v>15</v>
      </c>
      <c r="F11" s="70">
        <v>1191181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119</v>
      </c>
      <c r="D12" s="70">
        <v>120</v>
      </c>
      <c r="E12" s="70" t="s">
        <v>15</v>
      </c>
      <c r="F12" s="70">
        <v>1201191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120</v>
      </c>
      <c r="D13" s="70">
        <v>121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30</v>
      </c>
      <c r="C14" s="70">
        <v>121</v>
      </c>
      <c r="D14" s="70">
        <v>122.66</v>
      </c>
      <c r="E14" s="70" t="s">
        <v>18</v>
      </c>
      <c r="F14" s="70" t="s">
        <v>19</v>
      </c>
      <c r="G14" s="70" t="s">
        <v>10</v>
      </c>
      <c r="H14" s="70" t="s">
        <v>11</v>
      </c>
    </row>
    <row r="15" spans="1:8">
      <c r="A15" s="70" t="s">
        <v>8</v>
      </c>
      <c r="B15" s="70">
        <v>48</v>
      </c>
      <c r="C15" s="70">
        <v>76.257999999999996</v>
      </c>
      <c r="D15" s="70">
        <v>78</v>
      </c>
      <c r="E15" s="70" t="s">
        <v>20</v>
      </c>
      <c r="F15" s="70" t="s">
        <v>21</v>
      </c>
      <c r="G15" s="70" t="s">
        <v>22</v>
      </c>
      <c r="H15" s="70" t="s">
        <v>23</v>
      </c>
    </row>
    <row r="16" spans="1:8">
      <c r="A16" s="70" t="s">
        <v>8</v>
      </c>
      <c r="B16" s="70">
        <v>48</v>
      </c>
      <c r="C16" s="70">
        <v>78</v>
      </c>
      <c r="D16" s="70">
        <v>79.599999999999994</v>
      </c>
      <c r="E16" s="70" t="s">
        <v>24</v>
      </c>
      <c r="F16" s="70" t="s">
        <v>25</v>
      </c>
      <c r="G16" s="70" t="s">
        <v>22</v>
      </c>
      <c r="H16" s="70" t="s">
        <v>23</v>
      </c>
    </row>
    <row r="17" spans="1:8">
      <c r="A17" s="70" t="s">
        <v>8</v>
      </c>
      <c r="B17" s="70">
        <v>48</v>
      </c>
      <c r="C17" s="70">
        <v>79.599999999999994</v>
      </c>
      <c r="D17" s="70">
        <v>83</v>
      </c>
      <c r="E17" s="70" t="s">
        <v>24</v>
      </c>
      <c r="F17" s="70" t="s">
        <v>26</v>
      </c>
      <c r="G17" s="70" t="s">
        <v>22</v>
      </c>
      <c r="H17" s="70" t="s">
        <v>23</v>
      </c>
    </row>
    <row r="18" spans="1:8">
      <c r="A18" s="70" t="s">
        <v>8</v>
      </c>
      <c r="B18" s="70">
        <v>48</v>
      </c>
      <c r="C18" s="70">
        <v>83</v>
      </c>
      <c r="D18" s="70">
        <v>85</v>
      </c>
      <c r="E18" s="70" t="s">
        <v>24</v>
      </c>
      <c r="F18" s="70" t="s">
        <v>27</v>
      </c>
      <c r="G18" s="70" t="s">
        <v>22</v>
      </c>
      <c r="H18" s="70" t="s">
        <v>23</v>
      </c>
    </row>
    <row r="19" spans="1:8">
      <c r="A19" s="70" t="s">
        <v>8</v>
      </c>
      <c r="B19" s="70">
        <v>48</v>
      </c>
      <c r="C19" s="70">
        <v>85</v>
      </c>
      <c r="D19" s="70">
        <v>86</v>
      </c>
      <c r="E19" s="70" t="s">
        <v>24</v>
      </c>
      <c r="F19" s="70" t="s">
        <v>28</v>
      </c>
      <c r="G19" s="70" t="s">
        <v>22</v>
      </c>
      <c r="H19" s="70" t="s">
        <v>23</v>
      </c>
    </row>
    <row r="20" spans="1:8">
      <c r="A20" s="70" t="s">
        <v>8</v>
      </c>
      <c r="B20" s="70">
        <v>48</v>
      </c>
      <c r="C20" s="70">
        <v>86</v>
      </c>
      <c r="D20" s="70">
        <v>87.424999999999997</v>
      </c>
      <c r="E20" s="70" t="s">
        <v>29</v>
      </c>
      <c r="F20" s="70" t="s">
        <v>30</v>
      </c>
      <c r="G20" s="70" t="s">
        <v>22</v>
      </c>
      <c r="H20" s="70" t="s">
        <v>23</v>
      </c>
    </row>
    <row r="21" spans="1:8">
      <c r="A21" s="70" t="s">
        <v>8</v>
      </c>
      <c r="B21" s="70">
        <v>48</v>
      </c>
      <c r="C21" s="70">
        <v>87.424999999999997</v>
      </c>
      <c r="D21" s="70">
        <v>91</v>
      </c>
      <c r="E21" s="70" t="s">
        <v>31</v>
      </c>
      <c r="F21" s="70" t="s">
        <v>32</v>
      </c>
      <c r="G21" s="70" t="s">
        <v>22</v>
      </c>
      <c r="H21" s="70" t="s">
        <v>23</v>
      </c>
    </row>
    <row r="22" spans="1:8">
      <c r="A22" s="70" t="s">
        <v>8</v>
      </c>
      <c r="B22" s="70">
        <v>48</v>
      </c>
      <c r="C22" s="70">
        <v>91</v>
      </c>
      <c r="D22" s="70">
        <v>93</v>
      </c>
      <c r="E22" s="70" t="s">
        <v>31</v>
      </c>
      <c r="F22" s="70" t="s">
        <v>33</v>
      </c>
      <c r="G22" s="70" t="s">
        <v>22</v>
      </c>
      <c r="H22" s="70" t="s">
        <v>23</v>
      </c>
    </row>
    <row r="23" spans="1:8">
      <c r="A23" s="70" t="s">
        <v>8</v>
      </c>
      <c r="B23" s="70">
        <v>48</v>
      </c>
      <c r="C23" s="70">
        <v>93</v>
      </c>
      <c r="D23" s="70">
        <v>95</v>
      </c>
      <c r="E23" s="70" t="s">
        <v>31</v>
      </c>
      <c r="F23" s="70" t="s">
        <v>34</v>
      </c>
      <c r="G23" s="70" t="s">
        <v>22</v>
      </c>
      <c r="H23" s="70" t="s">
        <v>23</v>
      </c>
    </row>
    <row r="24" spans="1:8">
      <c r="A24" s="70" t="s">
        <v>8</v>
      </c>
      <c r="B24" s="70">
        <v>48</v>
      </c>
      <c r="C24" s="70">
        <v>95</v>
      </c>
      <c r="D24" s="70">
        <v>97.728999999999999</v>
      </c>
      <c r="E24" s="70" t="s">
        <v>35</v>
      </c>
      <c r="F24" s="70" t="s">
        <v>36</v>
      </c>
      <c r="G24" s="70" t="s">
        <v>22</v>
      </c>
      <c r="H24" s="70" t="s">
        <v>23</v>
      </c>
    </row>
    <row r="25" spans="1:8">
      <c r="A25" s="70" t="s">
        <v>8</v>
      </c>
      <c r="B25" s="70">
        <v>48</v>
      </c>
      <c r="C25" s="70">
        <v>97.728999999999999</v>
      </c>
      <c r="D25" s="70">
        <v>102</v>
      </c>
      <c r="E25" s="70" t="s">
        <v>37</v>
      </c>
      <c r="F25" s="70" t="s">
        <v>38</v>
      </c>
      <c r="G25" s="70" t="s">
        <v>22</v>
      </c>
      <c r="H25" s="70" t="s">
        <v>23</v>
      </c>
    </row>
    <row r="26" spans="1:8">
      <c r="A26" s="70" t="s">
        <v>8</v>
      </c>
      <c r="B26" s="70">
        <v>48</v>
      </c>
      <c r="C26" s="70">
        <v>102</v>
      </c>
      <c r="D26" s="70">
        <v>103</v>
      </c>
      <c r="E26" s="70" t="s">
        <v>37</v>
      </c>
      <c r="F26" s="70">
        <v>1031021</v>
      </c>
      <c r="G26" s="70" t="s">
        <v>22</v>
      </c>
      <c r="H26" s="70" t="s">
        <v>23</v>
      </c>
    </row>
    <row r="27" spans="1:8">
      <c r="A27" s="70" t="s">
        <v>8</v>
      </c>
      <c r="B27" s="70">
        <v>48</v>
      </c>
      <c r="C27" s="70">
        <v>103</v>
      </c>
      <c r="D27" s="70">
        <v>105.501</v>
      </c>
      <c r="E27" s="70" t="s">
        <v>37</v>
      </c>
      <c r="F27" s="70">
        <v>1051031</v>
      </c>
      <c r="G27" s="70" t="s">
        <v>22</v>
      </c>
      <c r="H27" s="70" t="s">
        <v>23</v>
      </c>
    </row>
    <row r="28" spans="1:8">
      <c r="A28" s="70" t="s">
        <v>8</v>
      </c>
      <c r="B28" s="70">
        <v>48</v>
      </c>
      <c r="C28" s="70">
        <v>105.501</v>
      </c>
      <c r="D28" s="70">
        <v>108.349</v>
      </c>
      <c r="E28" s="70" t="s">
        <v>37</v>
      </c>
      <c r="F28" s="70" t="s">
        <v>39</v>
      </c>
      <c r="G28" s="70" t="s">
        <v>22</v>
      </c>
      <c r="H28" s="70" t="s">
        <v>23</v>
      </c>
    </row>
    <row r="29" spans="1:8">
      <c r="A29" s="70" t="s">
        <v>8</v>
      </c>
      <c r="B29" s="70">
        <v>48</v>
      </c>
      <c r="C29" s="70">
        <v>108.349</v>
      </c>
      <c r="D29" s="70">
        <v>110</v>
      </c>
      <c r="E29" s="70" t="s">
        <v>40</v>
      </c>
      <c r="F29" s="70" t="s">
        <v>41</v>
      </c>
      <c r="G29" s="70" t="s">
        <v>22</v>
      </c>
      <c r="H29" s="70" t="s">
        <v>23</v>
      </c>
    </row>
    <row r="30" spans="1:8">
      <c r="A30" s="70" t="s">
        <v>8</v>
      </c>
      <c r="B30" s="70">
        <v>48</v>
      </c>
      <c r="C30" s="70">
        <v>110</v>
      </c>
      <c r="D30" s="70">
        <v>111</v>
      </c>
      <c r="E30" s="70" t="s">
        <v>42</v>
      </c>
      <c r="F30" s="70" t="s">
        <v>43</v>
      </c>
      <c r="G30" s="70" t="s">
        <v>22</v>
      </c>
      <c r="H30" s="70" t="s">
        <v>23</v>
      </c>
    </row>
    <row r="31" spans="1:8">
      <c r="A31" s="70" t="s">
        <v>8</v>
      </c>
      <c r="B31" s="70">
        <v>48</v>
      </c>
      <c r="C31" s="70">
        <v>111</v>
      </c>
      <c r="D31" s="70">
        <v>112</v>
      </c>
      <c r="E31" s="70" t="s">
        <v>42</v>
      </c>
      <c r="F31" s="70" t="s">
        <v>44</v>
      </c>
      <c r="G31" s="70" t="s">
        <v>22</v>
      </c>
      <c r="H31" s="70" t="s">
        <v>23</v>
      </c>
    </row>
    <row r="32" spans="1:8">
      <c r="A32" s="70" t="s">
        <v>8</v>
      </c>
      <c r="B32" s="70">
        <v>48</v>
      </c>
      <c r="C32" s="70">
        <v>112</v>
      </c>
      <c r="D32" s="70">
        <v>113.337</v>
      </c>
      <c r="E32" s="70" t="s">
        <v>42</v>
      </c>
      <c r="F32" s="70" t="s">
        <v>45</v>
      </c>
      <c r="G32" s="70" t="s">
        <v>22</v>
      </c>
      <c r="H32" s="70" t="s">
        <v>23</v>
      </c>
    </row>
    <row r="33" spans="1:8">
      <c r="A33" s="70" t="s">
        <v>8</v>
      </c>
      <c r="B33" s="70">
        <v>48</v>
      </c>
      <c r="C33" s="70">
        <v>113.337</v>
      </c>
      <c r="D33" s="70">
        <v>118.181</v>
      </c>
      <c r="E33" s="70" t="s">
        <v>42</v>
      </c>
      <c r="F33" s="70" t="s">
        <v>46</v>
      </c>
      <c r="G33" s="70" t="s">
        <v>22</v>
      </c>
      <c r="H33" s="70" t="s">
        <v>23</v>
      </c>
    </row>
    <row r="34" spans="1:8">
      <c r="A34" s="70" t="s">
        <v>8</v>
      </c>
      <c r="B34" s="70">
        <v>48</v>
      </c>
      <c r="C34" s="70">
        <v>118.181</v>
      </c>
      <c r="D34" s="70">
        <v>120</v>
      </c>
      <c r="E34" s="70" t="s">
        <v>47</v>
      </c>
      <c r="F34" s="70" t="s">
        <v>48</v>
      </c>
      <c r="G34" s="70" t="s">
        <v>22</v>
      </c>
      <c r="H34" s="70" t="s">
        <v>23</v>
      </c>
    </row>
    <row r="35" spans="1:8">
      <c r="A35" s="70" t="s">
        <v>8</v>
      </c>
      <c r="B35" s="70">
        <v>48</v>
      </c>
      <c r="C35" s="70">
        <v>120</v>
      </c>
      <c r="D35" s="70">
        <v>121</v>
      </c>
      <c r="E35" s="70" t="s">
        <v>49</v>
      </c>
      <c r="F35" s="70" t="s">
        <v>50</v>
      </c>
      <c r="G35" s="70" t="s">
        <v>22</v>
      </c>
      <c r="H35" s="70" t="s">
        <v>23</v>
      </c>
    </row>
    <row r="36" spans="1:8">
      <c r="A36" s="70" t="s">
        <v>8</v>
      </c>
      <c r="B36" s="70">
        <v>48</v>
      </c>
      <c r="C36" s="70">
        <v>121</v>
      </c>
      <c r="D36" s="70">
        <v>123</v>
      </c>
      <c r="E36" s="70" t="s">
        <v>49</v>
      </c>
      <c r="F36" s="70">
        <v>1231211</v>
      </c>
      <c r="G36" s="70" t="s">
        <v>22</v>
      </c>
      <c r="H36" s="70" t="s">
        <v>23</v>
      </c>
    </row>
    <row r="37" spans="1:8">
      <c r="A37" s="70" t="s">
        <v>8</v>
      </c>
      <c r="B37" s="70">
        <v>48</v>
      </c>
      <c r="C37" s="70">
        <v>123</v>
      </c>
      <c r="D37" s="70">
        <v>124</v>
      </c>
      <c r="E37" s="70" t="s">
        <v>49</v>
      </c>
      <c r="F37" s="70">
        <v>1241231</v>
      </c>
      <c r="G37" s="70" t="s">
        <v>22</v>
      </c>
      <c r="H37" s="70" t="s">
        <v>23</v>
      </c>
    </row>
    <row r="38" spans="1:8">
      <c r="A38" s="70" t="s">
        <v>8</v>
      </c>
      <c r="B38" s="70">
        <v>48</v>
      </c>
      <c r="C38" s="70">
        <v>124</v>
      </c>
      <c r="D38" s="70">
        <v>125</v>
      </c>
      <c r="E38" s="70" t="s">
        <v>49</v>
      </c>
      <c r="F38" s="70">
        <v>1251241</v>
      </c>
      <c r="G38" s="70" t="s">
        <v>22</v>
      </c>
      <c r="H38" s="70" t="s">
        <v>23</v>
      </c>
    </row>
    <row r="39" spans="1:8">
      <c r="A39" s="70" t="s">
        <v>8</v>
      </c>
      <c r="B39" s="70">
        <v>48</v>
      </c>
      <c r="C39" s="70">
        <v>125</v>
      </c>
      <c r="D39" s="70">
        <v>126</v>
      </c>
      <c r="E39" s="70" t="s">
        <v>49</v>
      </c>
      <c r="F39" s="70">
        <v>1261251</v>
      </c>
      <c r="G39" s="70" t="s">
        <v>22</v>
      </c>
      <c r="H39" s="70" t="s">
        <v>23</v>
      </c>
    </row>
    <row r="40" spans="1:8">
      <c r="A40" s="70" t="s">
        <v>8</v>
      </c>
      <c r="B40" s="70">
        <v>48</v>
      </c>
      <c r="C40" s="70">
        <v>126</v>
      </c>
      <c r="D40" s="70">
        <v>127.20099999999999</v>
      </c>
      <c r="E40" s="70" t="s">
        <v>49</v>
      </c>
      <c r="F40" s="70" t="s">
        <v>51</v>
      </c>
      <c r="G40" s="70" t="s">
        <v>22</v>
      </c>
      <c r="H40" s="70" t="s">
        <v>23</v>
      </c>
    </row>
    <row r="41" spans="1:8">
      <c r="A41" s="70" t="s">
        <v>8</v>
      </c>
      <c r="B41" s="70">
        <v>48</v>
      </c>
      <c r="C41" s="70">
        <v>127.20099999999999</v>
      </c>
      <c r="D41" s="70">
        <v>130</v>
      </c>
      <c r="E41" s="70" t="s">
        <v>49</v>
      </c>
      <c r="F41" s="70" t="s">
        <v>52</v>
      </c>
      <c r="G41" s="70" t="s">
        <v>22</v>
      </c>
      <c r="H41" s="70" t="s">
        <v>23</v>
      </c>
    </row>
    <row r="42" spans="1:8">
      <c r="A42" s="70" t="s">
        <v>8</v>
      </c>
      <c r="B42" s="70">
        <v>48</v>
      </c>
      <c r="C42" s="70">
        <v>130</v>
      </c>
      <c r="D42" s="70">
        <v>134</v>
      </c>
      <c r="E42" s="70" t="s">
        <v>49</v>
      </c>
      <c r="F42" s="70" t="s">
        <v>53</v>
      </c>
      <c r="G42" s="70" t="s">
        <v>22</v>
      </c>
      <c r="H42" s="70" t="s">
        <v>23</v>
      </c>
    </row>
    <row r="43" spans="1:8">
      <c r="A43" s="70" t="s">
        <v>8</v>
      </c>
      <c r="B43" s="70">
        <v>48</v>
      </c>
      <c r="C43" s="70">
        <v>134</v>
      </c>
      <c r="D43" s="70">
        <v>137.46600000000001</v>
      </c>
      <c r="E43" s="70" t="s">
        <v>54</v>
      </c>
      <c r="F43" s="70" t="s">
        <v>55</v>
      </c>
      <c r="G43" s="70" t="s">
        <v>22</v>
      </c>
      <c r="H43" s="70" t="s">
        <v>23</v>
      </c>
    </row>
    <row r="44" spans="1:8">
      <c r="A44" s="70" t="s">
        <v>8</v>
      </c>
      <c r="B44" s="70">
        <v>48</v>
      </c>
      <c r="C44" s="70">
        <v>137.46600000000001</v>
      </c>
      <c r="D44" s="70">
        <v>139</v>
      </c>
      <c r="E44" s="70" t="s">
        <v>56</v>
      </c>
      <c r="F44" s="70" t="s">
        <v>57</v>
      </c>
      <c r="G44" s="70" t="s">
        <v>22</v>
      </c>
      <c r="H44" s="70" t="s">
        <v>23</v>
      </c>
    </row>
    <row r="45" spans="1:8">
      <c r="A45" s="70" t="s">
        <v>8</v>
      </c>
      <c r="B45" s="70">
        <v>48</v>
      </c>
      <c r="C45" s="70">
        <v>139</v>
      </c>
      <c r="D45" s="70">
        <v>140</v>
      </c>
      <c r="E45" s="70" t="s">
        <v>56</v>
      </c>
      <c r="F45" s="70">
        <v>1401391</v>
      </c>
      <c r="G45" s="70" t="s">
        <v>22</v>
      </c>
      <c r="H45" s="70" t="s">
        <v>23</v>
      </c>
    </row>
    <row r="46" spans="1:8">
      <c r="A46" s="70" t="s">
        <v>8</v>
      </c>
      <c r="B46" s="70">
        <v>48</v>
      </c>
      <c r="C46" s="70">
        <v>140</v>
      </c>
      <c r="D46" s="70">
        <v>142</v>
      </c>
      <c r="E46" s="70" t="s">
        <v>56</v>
      </c>
      <c r="F46" s="70" t="s">
        <v>58</v>
      </c>
      <c r="G46" s="70" t="s">
        <v>22</v>
      </c>
      <c r="H46" s="70" t="s">
        <v>23</v>
      </c>
    </row>
    <row r="47" spans="1:8">
      <c r="A47" s="70" t="s">
        <v>8</v>
      </c>
      <c r="B47" s="70">
        <v>48</v>
      </c>
      <c r="C47" s="70">
        <v>142</v>
      </c>
      <c r="D47" s="70">
        <v>144</v>
      </c>
      <c r="E47" s="70" t="s">
        <v>56</v>
      </c>
      <c r="F47" s="70" t="s">
        <v>59</v>
      </c>
      <c r="G47" s="70" t="s">
        <v>22</v>
      </c>
      <c r="H47" s="70" t="s">
        <v>23</v>
      </c>
    </row>
    <row r="48" spans="1:8">
      <c r="A48" s="70" t="s">
        <v>8</v>
      </c>
      <c r="B48" s="70">
        <v>48</v>
      </c>
      <c r="C48" s="70">
        <v>144</v>
      </c>
      <c r="D48" s="70">
        <v>145.67599999999999</v>
      </c>
      <c r="E48" s="70" t="s">
        <v>56</v>
      </c>
      <c r="F48" s="70" t="s">
        <v>60</v>
      </c>
      <c r="G48" s="70" t="s">
        <v>22</v>
      </c>
      <c r="H48" s="70" t="s">
        <v>23</v>
      </c>
    </row>
    <row r="49" spans="1:8">
      <c r="A49" s="70" t="s">
        <v>8</v>
      </c>
      <c r="B49" s="70">
        <v>48</v>
      </c>
      <c r="C49" s="70">
        <v>145.67599999999999</v>
      </c>
      <c r="D49" s="70">
        <v>147</v>
      </c>
      <c r="E49" s="70" t="s">
        <v>61</v>
      </c>
      <c r="F49" s="70" t="s">
        <v>62</v>
      </c>
      <c r="G49" s="70" t="s">
        <v>22</v>
      </c>
      <c r="H49" s="70" t="s">
        <v>23</v>
      </c>
    </row>
    <row r="50" spans="1:8">
      <c r="A50" s="70" t="s">
        <v>8</v>
      </c>
      <c r="B50" s="70">
        <v>48</v>
      </c>
      <c r="C50" s="70">
        <v>147</v>
      </c>
      <c r="D50" s="70">
        <v>148</v>
      </c>
      <c r="E50" s="70" t="s">
        <v>63</v>
      </c>
      <c r="F50" s="70" t="s">
        <v>64</v>
      </c>
      <c r="G50" s="70" t="s">
        <v>22</v>
      </c>
      <c r="H50" s="70" t="s">
        <v>23</v>
      </c>
    </row>
    <row r="51" spans="1:8">
      <c r="A51" s="70" t="s">
        <v>8</v>
      </c>
      <c r="B51" s="70">
        <v>48</v>
      </c>
      <c r="C51" s="70">
        <v>148</v>
      </c>
      <c r="D51" s="70">
        <v>149</v>
      </c>
      <c r="E51" s="70" t="s">
        <v>63</v>
      </c>
      <c r="F51" s="70">
        <v>1491481</v>
      </c>
      <c r="G51" s="70" t="s">
        <v>22</v>
      </c>
      <c r="H51" s="70" t="s">
        <v>23</v>
      </c>
    </row>
    <row r="52" spans="1:8">
      <c r="A52" s="70" t="s">
        <v>8</v>
      </c>
      <c r="B52" s="70">
        <v>48</v>
      </c>
      <c r="C52" s="70">
        <v>149</v>
      </c>
      <c r="D52" s="70">
        <v>150</v>
      </c>
      <c r="E52" s="70" t="s">
        <v>63</v>
      </c>
      <c r="F52" s="70">
        <v>1501491</v>
      </c>
      <c r="G52" s="70" t="s">
        <v>22</v>
      </c>
      <c r="H52" s="70" t="s">
        <v>23</v>
      </c>
    </row>
    <row r="53" spans="1:8">
      <c r="A53" s="70" t="s">
        <v>8</v>
      </c>
      <c r="B53" s="70">
        <v>48</v>
      </c>
      <c r="C53" s="70">
        <v>150</v>
      </c>
      <c r="D53" s="70">
        <v>151.89099999999999</v>
      </c>
      <c r="E53" s="70" t="s">
        <v>63</v>
      </c>
      <c r="F53" s="70" t="s">
        <v>65</v>
      </c>
      <c r="G53" s="70" t="s">
        <v>22</v>
      </c>
      <c r="H53" s="70" t="s">
        <v>23</v>
      </c>
    </row>
    <row r="54" spans="1:8">
      <c r="A54" s="70" t="s">
        <v>8</v>
      </c>
      <c r="B54" s="70">
        <v>48</v>
      </c>
      <c r="C54" s="70">
        <v>151.89099999999999</v>
      </c>
      <c r="D54" s="70">
        <v>153</v>
      </c>
      <c r="E54" s="70" t="s">
        <v>66</v>
      </c>
      <c r="F54" s="70" t="s">
        <v>67</v>
      </c>
      <c r="G54" s="70" t="s">
        <v>22</v>
      </c>
      <c r="H54" s="70" t="s">
        <v>23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68</v>
      </c>
      <c r="F55" s="70" t="s">
        <v>69</v>
      </c>
      <c r="G55" s="70" t="s">
        <v>22</v>
      </c>
      <c r="H55" s="70" t="s">
        <v>23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68</v>
      </c>
      <c r="F56" s="70">
        <v>1551541</v>
      </c>
      <c r="G56" s="70" t="s">
        <v>22</v>
      </c>
      <c r="H56" s="70" t="s">
        <v>23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68</v>
      </c>
      <c r="F57" s="70">
        <v>1561551</v>
      </c>
      <c r="G57" s="70" t="s">
        <v>22</v>
      </c>
      <c r="H57" s="70" t="s">
        <v>23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68</v>
      </c>
      <c r="F58" s="70">
        <v>1571561</v>
      </c>
      <c r="G58" s="70" t="s">
        <v>22</v>
      </c>
      <c r="H58" s="70" t="s">
        <v>23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68</v>
      </c>
      <c r="F59" s="70" t="s">
        <v>70</v>
      </c>
      <c r="G59" s="70" t="s">
        <v>22</v>
      </c>
      <c r="H59" s="70" t="s">
        <v>23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71</v>
      </c>
      <c r="F60" s="70" t="s">
        <v>72</v>
      </c>
      <c r="G60" s="70" t="s">
        <v>22</v>
      </c>
      <c r="H60" s="70" t="s">
        <v>23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73</v>
      </c>
      <c r="F61" s="70" t="s">
        <v>74</v>
      </c>
      <c r="G61" s="70" t="s">
        <v>75</v>
      </c>
      <c r="H61" s="70" t="s">
        <v>76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77</v>
      </c>
      <c r="F62" s="70" t="s">
        <v>78</v>
      </c>
      <c r="G62" s="70" t="s">
        <v>75</v>
      </c>
      <c r="H62" s="70" t="s">
        <v>76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79</v>
      </c>
      <c r="F63" s="70" t="s">
        <v>80</v>
      </c>
      <c r="G63" s="70" t="s">
        <v>75</v>
      </c>
      <c r="H63" s="70" t="s">
        <v>76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81</v>
      </c>
      <c r="F64" s="70" t="s">
        <v>82</v>
      </c>
      <c r="G64" s="70" t="s">
        <v>75</v>
      </c>
      <c r="H64" s="70" t="s">
        <v>76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83</v>
      </c>
      <c r="F65" s="70" t="s">
        <v>84</v>
      </c>
      <c r="G65" s="70" t="s">
        <v>75</v>
      </c>
      <c r="H65" s="70" t="s">
        <v>76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85</v>
      </c>
      <c r="F66" s="70" t="s">
        <v>86</v>
      </c>
      <c r="G66" s="70" t="s">
        <v>75</v>
      </c>
      <c r="H66" s="70" t="s">
        <v>76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87</v>
      </c>
      <c r="F67" s="70" t="s">
        <v>88</v>
      </c>
      <c r="G67" s="70" t="s">
        <v>75</v>
      </c>
      <c r="H67" s="70" t="s">
        <v>76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89</v>
      </c>
      <c r="F68" s="70" t="s">
        <v>90</v>
      </c>
      <c r="G68" s="70" t="s">
        <v>75</v>
      </c>
      <c r="H68" s="70" t="s">
        <v>76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91</v>
      </c>
      <c r="F69" s="70" t="s">
        <v>92</v>
      </c>
      <c r="G69" s="70" t="s">
        <v>75</v>
      </c>
      <c r="H69" s="70" t="s">
        <v>76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93</v>
      </c>
      <c r="F70" s="70" t="s">
        <v>94</v>
      </c>
      <c r="G70" s="70" t="s">
        <v>75</v>
      </c>
      <c r="H70" s="70" t="s">
        <v>76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95</v>
      </c>
      <c r="F71" s="70" t="s">
        <v>96</v>
      </c>
      <c r="G71" s="70" t="s">
        <v>75</v>
      </c>
      <c r="H71" s="70" t="s">
        <v>76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95</v>
      </c>
      <c r="F72" s="70">
        <v>1831851</v>
      </c>
      <c r="G72" s="70" t="s">
        <v>75</v>
      </c>
      <c r="H72" s="70" t="s">
        <v>76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95</v>
      </c>
      <c r="F73" s="70" t="s">
        <v>97</v>
      </c>
      <c r="G73" s="70" t="s">
        <v>75</v>
      </c>
      <c r="H73" s="70" t="s">
        <v>76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98</v>
      </c>
      <c r="F74" s="70" t="s">
        <v>99</v>
      </c>
      <c r="G74" s="70" t="s">
        <v>75</v>
      </c>
      <c r="H74" s="70" t="s">
        <v>76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100</v>
      </c>
      <c r="F75" s="70" t="s">
        <v>101</v>
      </c>
      <c r="G75" s="70" t="s">
        <v>75</v>
      </c>
      <c r="H75" s="70" t="s">
        <v>76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100</v>
      </c>
      <c r="F76" s="70" t="s">
        <v>102</v>
      </c>
      <c r="G76" s="70" t="s">
        <v>75</v>
      </c>
      <c r="H76" s="70" t="s">
        <v>76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103</v>
      </c>
      <c r="F77" s="70" t="s">
        <v>104</v>
      </c>
      <c r="G77" s="70" t="s">
        <v>75</v>
      </c>
      <c r="H77" s="70" t="s">
        <v>76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105</v>
      </c>
      <c r="F78" s="70" t="s">
        <v>106</v>
      </c>
      <c r="G78" s="70" t="s">
        <v>75</v>
      </c>
      <c r="H78" s="70" t="s">
        <v>76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107</v>
      </c>
      <c r="F79" s="70" t="s">
        <v>108</v>
      </c>
      <c r="G79" s="70" t="s">
        <v>75</v>
      </c>
      <c r="H79" s="70" t="s">
        <v>76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107</v>
      </c>
      <c r="F80" s="70" t="s">
        <v>109</v>
      </c>
      <c r="G80" s="70" t="s">
        <v>75</v>
      </c>
      <c r="H80" s="70" t="s">
        <v>76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110</v>
      </c>
      <c r="F81" s="70" t="s">
        <v>111</v>
      </c>
      <c r="G81" s="70" t="s">
        <v>75</v>
      </c>
      <c r="H81" s="70" t="s">
        <v>76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112</v>
      </c>
      <c r="F82" s="70" t="s">
        <v>113</v>
      </c>
      <c r="G82" s="70" t="s">
        <v>75</v>
      </c>
      <c r="H82" s="70" t="s">
        <v>76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112</v>
      </c>
      <c r="F83" s="70">
        <v>2222241</v>
      </c>
      <c r="G83" s="70" t="s">
        <v>75</v>
      </c>
      <c r="H83" s="70" t="s">
        <v>76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112</v>
      </c>
      <c r="F84" s="70" t="s">
        <v>114</v>
      </c>
      <c r="G84" s="70" t="s">
        <v>75</v>
      </c>
      <c r="H84" s="70" t="s">
        <v>76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115</v>
      </c>
      <c r="F85" s="70" t="s">
        <v>116</v>
      </c>
      <c r="G85" s="70" t="s">
        <v>75</v>
      </c>
      <c r="H85" s="70" t="s">
        <v>76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117</v>
      </c>
      <c r="F86" s="70" t="s">
        <v>118</v>
      </c>
      <c r="G86" s="70" t="s">
        <v>75</v>
      </c>
      <c r="H86" s="70" t="s">
        <v>76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119</v>
      </c>
      <c r="F87" s="70" t="s">
        <v>120</v>
      </c>
      <c r="G87" s="70" t="s">
        <v>75</v>
      </c>
      <c r="H87" s="70" t="s">
        <v>76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121</v>
      </c>
      <c r="F88" s="70" t="s">
        <v>122</v>
      </c>
      <c r="G88" s="70" t="s">
        <v>75</v>
      </c>
      <c r="H88" s="70" t="s">
        <v>76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121</v>
      </c>
      <c r="F89" s="70" t="s">
        <v>123</v>
      </c>
      <c r="G89" s="70" t="s">
        <v>75</v>
      </c>
      <c r="H89" s="70" t="s">
        <v>76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124</v>
      </c>
      <c r="F90" s="70" t="s">
        <v>125</v>
      </c>
      <c r="G90" s="70" t="s">
        <v>75</v>
      </c>
      <c r="H90" s="70" t="s">
        <v>76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126</v>
      </c>
      <c r="F91" s="70" t="s">
        <v>127</v>
      </c>
      <c r="G91" s="70" t="s">
        <v>75</v>
      </c>
      <c r="H91" s="70" t="s">
        <v>76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126</v>
      </c>
      <c r="F92" s="70" t="s">
        <v>128</v>
      </c>
      <c r="G92" s="70" t="s">
        <v>75</v>
      </c>
      <c r="H92" s="70" t="s">
        <v>76</v>
      </c>
    </row>
    <row r="93" spans="1:8">
      <c r="A93" s="70" t="s">
        <v>8</v>
      </c>
      <c r="B93" s="70">
        <v>53</v>
      </c>
      <c r="C93" s="70">
        <v>108.72799999999999</v>
      </c>
      <c r="D93" s="70">
        <v>110.502</v>
      </c>
      <c r="E93" s="70" t="s">
        <v>129</v>
      </c>
      <c r="F93" s="70" t="s">
        <v>130</v>
      </c>
      <c r="G93" s="70" t="s">
        <v>131</v>
      </c>
      <c r="H93" s="70" t="s">
        <v>132</v>
      </c>
    </row>
    <row r="94" spans="1:8">
      <c r="A94" s="70" t="s">
        <v>8</v>
      </c>
      <c r="B94" s="70">
        <v>53</v>
      </c>
      <c r="C94" s="70">
        <v>110.502</v>
      </c>
      <c r="D94" s="70">
        <v>111.78700000000001</v>
      </c>
      <c r="E94" s="70" t="s">
        <v>129</v>
      </c>
      <c r="F94" s="70" t="s">
        <v>133</v>
      </c>
      <c r="G94" s="70" t="s">
        <v>131</v>
      </c>
      <c r="H94" s="70" t="s">
        <v>132</v>
      </c>
    </row>
    <row r="95" spans="1:8">
      <c r="A95" s="70" t="s">
        <v>8</v>
      </c>
      <c r="B95" s="70">
        <v>53</v>
      </c>
      <c r="C95" s="70">
        <v>111.78700000000001</v>
      </c>
      <c r="D95" s="70">
        <v>113</v>
      </c>
      <c r="E95" s="70" t="s">
        <v>129</v>
      </c>
      <c r="F95" s="70">
        <v>1131122</v>
      </c>
      <c r="G95" s="70" t="s">
        <v>131</v>
      </c>
      <c r="H95" s="70" t="s">
        <v>132</v>
      </c>
    </row>
    <row r="96" spans="1:8">
      <c r="A96" s="70" t="s">
        <v>8</v>
      </c>
      <c r="B96" s="70">
        <v>53</v>
      </c>
      <c r="C96" s="70">
        <v>113</v>
      </c>
      <c r="D96" s="70">
        <v>114</v>
      </c>
      <c r="E96" s="70" t="s">
        <v>129</v>
      </c>
      <c r="F96" s="70" t="s">
        <v>134</v>
      </c>
      <c r="G96" s="70" t="s">
        <v>131</v>
      </c>
      <c r="H96" s="70" t="s">
        <v>132</v>
      </c>
    </row>
    <row r="97" spans="1:8">
      <c r="A97" s="70" t="s">
        <v>8</v>
      </c>
      <c r="B97" s="70">
        <v>53</v>
      </c>
      <c r="C97" s="70">
        <v>114</v>
      </c>
      <c r="D97" s="70">
        <v>115</v>
      </c>
      <c r="E97" s="70" t="s">
        <v>13</v>
      </c>
      <c r="F97" s="70" t="s">
        <v>135</v>
      </c>
      <c r="G97" s="70" t="s">
        <v>131</v>
      </c>
      <c r="H97" s="70" t="s">
        <v>132</v>
      </c>
    </row>
    <row r="98" spans="1:8">
      <c r="A98" s="70" t="s">
        <v>8</v>
      </c>
      <c r="B98" s="70">
        <v>53</v>
      </c>
      <c r="C98" s="70">
        <v>115</v>
      </c>
      <c r="D98" s="70">
        <v>116.72499999999999</v>
      </c>
      <c r="E98" s="70" t="s">
        <v>15</v>
      </c>
      <c r="F98" s="70" t="s">
        <v>136</v>
      </c>
      <c r="G98" s="70" t="s">
        <v>131</v>
      </c>
      <c r="H98" s="70" t="s">
        <v>132</v>
      </c>
    </row>
    <row r="99" spans="1:8">
      <c r="A99" s="70" t="s">
        <v>8</v>
      </c>
      <c r="B99" s="70">
        <v>53</v>
      </c>
      <c r="C99" s="70">
        <v>116.72499999999999</v>
      </c>
      <c r="D99" s="70">
        <v>118</v>
      </c>
      <c r="E99" s="70" t="s">
        <v>15</v>
      </c>
      <c r="F99" s="70">
        <v>1181172</v>
      </c>
      <c r="G99" s="70" t="s">
        <v>131</v>
      </c>
      <c r="H99" s="70" t="s">
        <v>132</v>
      </c>
    </row>
    <row r="100" spans="1:8">
      <c r="A100" s="70" t="s">
        <v>8</v>
      </c>
      <c r="B100" s="70">
        <v>53</v>
      </c>
      <c r="C100" s="70">
        <v>118</v>
      </c>
      <c r="D100" s="70">
        <v>119</v>
      </c>
      <c r="E100" s="70" t="s">
        <v>15</v>
      </c>
      <c r="F100" s="70">
        <v>1191182</v>
      </c>
      <c r="G100" s="70" t="s">
        <v>131</v>
      </c>
      <c r="H100" s="70" t="s">
        <v>132</v>
      </c>
    </row>
    <row r="101" spans="1:8">
      <c r="A101" s="70" t="s">
        <v>8</v>
      </c>
      <c r="B101" s="70">
        <v>53</v>
      </c>
      <c r="C101" s="70">
        <v>119</v>
      </c>
      <c r="D101" s="70">
        <v>120</v>
      </c>
      <c r="E101" s="70" t="s">
        <v>15</v>
      </c>
      <c r="F101" s="70">
        <v>1201192</v>
      </c>
      <c r="G101" s="70" t="s">
        <v>131</v>
      </c>
      <c r="H101" s="70" t="s">
        <v>132</v>
      </c>
    </row>
    <row r="102" spans="1:8">
      <c r="A102" s="70" t="s">
        <v>8</v>
      </c>
      <c r="B102" s="70">
        <v>53</v>
      </c>
      <c r="C102" s="70">
        <v>120</v>
      </c>
      <c r="D102" s="70">
        <v>121</v>
      </c>
      <c r="E102" s="70" t="s">
        <v>15</v>
      </c>
      <c r="F102" s="70" t="s">
        <v>137</v>
      </c>
      <c r="G102" s="70" t="s">
        <v>131</v>
      </c>
      <c r="H102" s="70" t="s">
        <v>132</v>
      </c>
    </row>
    <row r="103" spans="1:8">
      <c r="A103" s="70" t="s">
        <v>8</v>
      </c>
      <c r="B103" s="70">
        <v>53</v>
      </c>
      <c r="C103" s="70">
        <v>121</v>
      </c>
      <c r="D103" s="70">
        <v>122.66</v>
      </c>
      <c r="E103" s="70" t="s">
        <v>18</v>
      </c>
      <c r="F103" s="70" t="s">
        <v>138</v>
      </c>
      <c r="G103" s="70" t="s">
        <v>131</v>
      </c>
      <c r="H103" s="70" t="s">
        <v>132</v>
      </c>
    </row>
    <row r="104" spans="1:8">
      <c r="A104" s="70" t="s">
        <v>8</v>
      </c>
      <c r="B104" s="70">
        <v>53</v>
      </c>
      <c r="C104" s="70">
        <v>122.66</v>
      </c>
      <c r="D104" s="70">
        <v>123.645</v>
      </c>
      <c r="E104" s="70" t="s">
        <v>139</v>
      </c>
      <c r="F104" s="70" t="s">
        <v>140</v>
      </c>
      <c r="G104" s="70" t="s">
        <v>131</v>
      </c>
      <c r="H104" s="70" t="s">
        <v>132</v>
      </c>
    </row>
    <row r="105" spans="1:8">
      <c r="A105" s="70" t="s">
        <v>8</v>
      </c>
      <c r="B105" s="70">
        <v>53</v>
      </c>
      <c r="C105" s="70">
        <v>123.645</v>
      </c>
      <c r="D105" s="70">
        <v>125</v>
      </c>
      <c r="E105" s="70" t="s">
        <v>139</v>
      </c>
      <c r="F105" s="70" t="s">
        <v>141</v>
      </c>
      <c r="G105" s="70" t="s">
        <v>131</v>
      </c>
      <c r="H105" s="70" t="s">
        <v>132</v>
      </c>
    </row>
    <row r="106" spans="1:8">
      <c r="A106" s="70" t="s">
        <v>8</v>
      </c>
      <c r="B106" s="70">
        <v>53</v>
      </c>
      <c r="C106" s="70">
        <v>123.645</v>
      </c>
      <c r="D106" s="70">
        <v>125</v>
      </c>
      <c r="E106" s="70" t="s">
        <v>139</v>
      </c>
      <c r="F106" s="70" t="s">
        <v>142</v>
      </c>
      <c r="G106" s="70" t="s">
        <v>131</v>
      </c>
      <c r="H106" s="70" t="s">
        <v>132</v>
      </c>
    </row>
    <row r="107" spans="1:8">
      <c r="A107" s="70" t="s">
        <v>8</v>
      </c>
      <c r="B107" s="70">
        <v>53</v>
      </c>
      <c r="C107" s="70">
        <v>125</v>
      </c>
      <c r="D107" s="70">
        <v>126.363</v>
      </c>
      <c r="E107" s="70" t="s">
        <v>139</v>
      </c>
      <c r="F107" s="70" t="s">
        <v>143</v>
      </c>
      <c r="G107" s="70" t="s">
        <v>131</v>
      </c>
      <c r="H107" s="70" t="s">
        <v>132</v>
      </c>
    </row>
    <row r="108" spans="1:8">
      <c r="A108" s="70" t="s">
        <v>8</v>
      </c>
      <c r="B108" s="70">
        <v>53</v>
      </c>
      <c r="C108" s="70">
        <v>125</v>
      </c>
      <c r="D108" s="70">
        <v>126.291</v>
      </c>
      <c r="E108" s="70" t="s">
        <v>139</v>
      </c>
      <c r="F108" s="70" t="s">
        <v>144</v>
      </c>
      <c r="G108" s="70" t="s">
        <v>131</v>
      </c>
      <c r="H108" s="70" t="s">
        <v>132</v>
      </c>
    </row>
    <row r="109" spans="1:8">
      <c r="A109" s="70" t="s">
        <v>8</v>
      </c>
      <c r="B109" s="70">
        <v>53</v>
      </c>
      <c r="C109" s="70">
        <v>126.291</v>
      </c>
      <c r="D109" s="70">
        <v>127.45699999999999</v>
      </c>
      <c r="E109" s="70" t="s">
        <v>145</v>
      </c>
      <c r="F109" s="70" t="s">
        <v>146</v>
      </c>
      <c r="G109" s="70" t="s">
        <v>131</v>
      </c>
      <c r="H109" s="70" t="s">
        <v>132</v>
      </c>
    </row>
    <row r="110" spans="1:8">
      <c r="A110" s="70" t="s">
        <v>8</v>
      </c>
      <c r="B110" s="70">
        <v>53</v>
      </c>
      <c r="C110" s="70">
        <v>126.363</v>
      </c>
      <c r="D110" s="70">
        <v>127.46</v>
      </c>
      <c r="E110" s="70" t="s">
        <v>145</v>
      </c>
      <c r="F110" s="70" t="s">
        <v>147</v>
      </c>
      <c r="G110" s="70" t="s">
        <v>131</v>
      </c>
      <c r="H110" s="70" t="s">
        <v>132</v>
      </c>
    </row>
    <row r="111" spans="1:8">
      <c r="A111" s="70" t="s">
        <v>8</v>
      </c>
      <c r="B111" s="70">
        <v>54</v>
      </c>
      <c r="C111" s="70">
        <v>65.075999999999993</v>
      </c>
      <c r="D111" s="70">
        <v>66.77</v>
      </c>
      <c r="E111" s="70" t="s">
        <v>145</v>
      </c>
      <c r="F111" s="70" t="s">
        <v>148</v>
      </c>
      <c r="G111" s="70" t="s">
        <v>149</v>
      </c>
      <c r="H111" s="70" t="s">
        <v>11</v>
      </c>
    </row>
    <row r="112" spans="1:8">
      <c r="A112" s="70" t="s">
        <v>8</v>
      </c>
      <c r="B112" s="70">
        <v>54</v>
      </c>
      <c r="C112" s="70">
        <v>65.135000000000005</v>
      </c>
      <c r="D112" s="70">
        <v>65.304000000000002</v>
      </c>
      <c r="E112" s="70" t="s">
        <v>145</v>
      </c>
      <c r="F112" s="70" t="s">
        <v>150</v>
      </c>
      <c r="G112" s="70" t="s">
        <v>149</v>
      </c>
      <c r="H112" s="70" t="s">
        <v>11</v>
      </c>
    </row>
    <row r="113" spans="1:8">
      <c r="A113" s="70" t="s">
        <v>8</v>
      </c>
      <c r="B113" s="70">
        <v>54</v>
      </c>
      <c r="C113" s="70">
        <v>65.304000000000002</v>
      </c>
      <c r="D113" s="70">
        <v>66.319000000000003</v>
      </c>
      <c r="E113" s="70" t="s">
        <v>151</v>
      </c>
      <c r="F113" s="70" t="s">
        <v>152</v>
      </c>
      <c r="G113" s="70" t="s">
        <v>149</v>
      </c>
      <c r="H113" s="70" t="s">
        <v>132</v>
      </c>
    </row>
    <row r="114" spans="1:8">
      <c r="A114" s="70" t="s">
        <v>8</v>
      </c>
      <c r="B114" s="70">
        <v>54</v>
      </c>
      <c r="C114" s="70">
        <v>66.77</v>
      </c>
      <c r="D114" s="70">
        <v>68.722999999999999</v>
      </c>
      <c r="E114" s="70" t="s">
        <v>153</v>
      </c>
      <c r="F114" s="70" t="s">
        <v>154</v>
      </c>
      <c r="G114" s="70" t="s">
        <v>149</v>
      </c>
      <c r="H114" s="70" t="s">
        <v>11</v>
      </c>
    </row>
    <row r="115" spans="1:8">
      <c r="A115" s="70" t="s">
        <v>8</v>
      </c>
      <c r="B115" s="70">
        <v>54</v>
      </c>
      <c r="C115" s="70">
        <v>68.722999999999999</v>
      </c>
      <c r="D115" s="70">
        <v>70</v>
      </c>
      <c r="E115" s="70" t="s">
        <v>153</v>
      </c>
      <c r="F115" s="70" t="s">
        <v>155</v>
      </c>
      <c r="G115" s="70" t="s">
        <v>149</v>
      </c>
      <c r="H115" s="70" t="s">
        <v>11</v>
      </c>
    </row>
    <row r="116" spans="1:8">
      <c r="A116" s="70" t="s">
        <v>8</v>
      </c>
      <c r="B116" s="70">
        <v>54</v>
      </c>
      <c r="C116" s="70">
        <v>70</v>
      </c>
      <c r="D116" s="70">
        <v>71</v>
      </c>
      <c r="E116" s="70" t="s">
        <v>153</v>
      </c>
      <c r="F116" s="70" t="s">
        <v>156</v>
      </c>
      <c r="G116" s="70" t="s">
        <v>149</v>
      </c>
      <c r="H116" s="70" t="s">
        <v>11</v>
      </c>
    </row>
    <row r="117" spans="1:8">
      <c r="A117" s="70" t="s">
        <v>8</v>
      </c>
      <c r="B117" s="70">
        <v>54</v>
      </c>
      <c r="C117" s="70">
        <v>71</v>
      </c>
      <c r="D117" s="70">
        <v>71.887</v>
      </c>
      <c r="E117" s="70" t="s">
        <v>153</v>
      </c>
      <c r="F117" s="70" t="s">
        <v>157</v>
      </c>
      <c r="G117" s="70" t="s">
        <v>149</v>
      </c>
      <c r="H117" s="70" t="s">
        <v>11</v>
      </c>
    </row>
    <row r="118" spans="1:8">
      <c r="A118" s="70" t="s">
        <v>8</v>
      </c>
      <c r="B118" s="70">
        <v>54</v>
      </c>
      <c r="C118" s="70">
        <v>71.887</v>
      </c>
      <c r="D118" s="70">
        <v>73</v>
      </c>
      <c r="E118" s="70" t="s">
        <v>153</v>
      </c>
      <c r="F118" s="70" t="s">
        <v>158</v>
      </c>
      <c r="G118" s="70" t="s">
        <v>149</v>
      </c>
      <c r="H118" s="70" t="s">
        <v>11</v>
      </c>
    </row>
    <row r="119" spans="1:8">
      <c r="A119" s="70" t="s">
        <v>8</v>
      </c>
      <c r="B119" s="70">
        <v>54</v>
      </c>
      <c r="C119" s="70">
        <v>73</v>
      </c>
      <c r="D119" s="70">
        <v>74</v>
      </c>
      <c r="E119" s="70" t="s">
        <v>153</v>
      </c>
      <c r="F119" s="70" t="s">
        <v>159</v>
      </c>
      <c r="G119" s="70" t="s">
        <v>149</v>
      </c>
      <c r="H119" s="70" t="s">
        <v>11</v>
      </c>
    </row>
    <row r="120" spans="1:8">
      <c r="A120" s="70" t="s">
        <v>8</v>
      </c>
      <c r="B120" s="70">
        <v>54</v>
      </c>
      <c r="C120" s="70">
        <v>74</v>
      </c>
      <c r="D120" s="70">
        <v>75.120999999999995</v>
      </c>
      <c r="E120" s="70" t="s">
        <v>160</v>
      </c>
      <c r="F120" s="70" t="s">
        <v>161</v>
      </c>
      <c r="G120" s="70" t="s">
        <v>149</v>
      </c>
      <c r="H120" s="70" t="s">
        <v>11</v>
      </c>
    </row>
    <row r="121" spans="1:8">
      <c r="A121" s="70" t="s">
        <v>8</v>
      </c>
      <c r="B121" s="70">
        <v>54</v>
      </c>
      <c r="C121" s="70">
        <v>75.120999999999995</v>
      </c>
      <c r="D121" s="70">
        <v>78.584999999999994</v>
      </c>
      <c r="E121" s="70" t="s">
        <v>162</v>
      </c>
      <c r="F121" s="70" t="s">
        <v>163</v>
      </c>
      <c r="G121" s="70" t="s">
        <v>149</v>
      </c>
      <c r="H121" s="70" t="s">
        <v>11</v>
      </c>
    </row>
    <row r="122" spans="1:8">
      <c r="A122" s="70" t="s">
        <v>8</v>
      </c>
      <c r="B122" s="70">
        <v>54</v>
      </c>
      <c r="C122" s="70">
        <v>78.584999999999994</v>
      </c>
      <c r="D122" s="70">
        <v>81.918999999999997</v>
      </c>
      <c r="E122" s="70" t="s">
        <v>162</v>
      </c>
      <c r="F122" s="70" t="s">
        <v>164</v>
      </c>
      <c r="G122" s="70" t="s">
        <v>149</v>
      </c>
      <c r="H122" s="70" t="s">
        <v>11</v>
      </c>
    </row>
    <row r="123" spans="1:8">
      <c r="A123" s="70" t="s">
        <v>8</v>
      </c>
      <c r="B123" s="70">
        <v>54</v>
      </c>
      <c r="C123" s="70">
        <v>81.918999999999997</v>
      </c>
      <c r="D123" s="70">
        <v>83</v>
      </c>
      <c r="E123" s="70" t="s">
        <v>165</v>
      </c>
      <c r="F123" s="70" t="s">
        <v>166</v>
      </c>
      <c r="G123" s="70" t="s">
        <v>149</v>
      </c>
      <c r="H123" s="70" t="s">
        <v>11</v>
      </c>
    </row>
    <row r="124" spans="1:8">
      <c r="A124" s="70" t="s">
        <v>8</v>
      </c>
      <c r="B124" s="70">
        <v>54</v>
      </c>
      <c r="C124" s="70">
        <v>83</v>
      </c>
      <c r="D124" s="70">
        <v>84</v>
      </c>
      <c r="E124" s="70" t="s">
        <v>167</v>
      </c>
      <c r="F124" s="70" t="s">
        <v>168</v>
      </c>
      <c r="G124" s="70" t="s">
        <v>149</v>
      </c>
      <c r="H124" s="70" t="s">
        <v>11</v>
      </c>
    </row>
    <row r="125" spans="1:8">
      <c r="A125" s="70" t="s">
        <v>8</v>
      </c>
      <c r="B125" s="70">
        <v>54</v>
      </c>
      <c r="C125" s="70">
        <v>84</v>
      </c>
      <c r="D125" s="70">
        <v>85</v>
      </c>
      <c r="E125" s="70" t="s">
        <v>167</v>
      </c>
      <c r="F125" s="70" t="s">
        <v>169</v>
      </c>
      <c r="G125" s="70" t="s">
        <v>149</v>
      </c>
      <c r="H125" s="70" t="s">
        <v>11</v>
      </c>
    </row>
    <row r="126" spans="1:8">
      <c r="A126" s="70" t="s">
        <v>8</v>
      </c>
      <c r="B126" s="70">
        <v>54</v>
      </c>
      <c r="C126" s="70">
        <v>85</v>
      </c>
      <c r="D126" s="70">
        <v>86.436000000000007</v>
      </c>
      <c r="E126" s="70" t="s">
        <v>167</v>
      </c>
      <c r="F126" s="70" t="s">
        <v>170</v>
      </c>
      <c r="G126" s="70" t="s">
        <v>149</v>
      </c>
      <c r="H126" s="70" t="s">
        <v>11</v>
      </c>
    </row>
    <row r="127" spans="1:8">
      <c r="A127" s="70" t="s">
        <v>8</v>
      </c>
      <c r="B127" s="70">
        <v>54</v>
      </c>
      <c r="C127" s="70">
        <v>86.436000000000007</v>
      </c>
      <c r="D127" s="70">
        <v>89</v>
      </c>
      <c r="E127" s="70" t="s">
        <v>167</v>
      </c>
      <c r="F127" s="70" t="s">
        <v>171</v>
      </c>
      <c r="G127" s="70" t="s">
        <v>149</v>
      </c>
      <c r="H127" s="70" t="s">
        <v>11</v>
      </c>
    </row>
    <row r="128" spans="1:8">
      <c r="A128" s="70" t="s">
        <v>8</v>
      </c>
      <c r="B128" s="70">
        <v>54</v>
      </c>
      <c r="C128" s="70">
        <v>89</v>
      </c>
      <c r="D128" s="70">
        <v>91.953000000000003</v>
      </c>
      <c r="E128" s="70" t="s">
        <v>167</v>
      </c>
      <c r="F128" s="70" t="s">
        <v>172</v>
      </c>
      <c r="G128" s="70" t="s">
        <v>149</v>
      </c>
      <c r="H128" s="70" t="s">
        <v>11</v>
      </c>
    </row>
    <row r="129" spans="1:8">
      <c r="A129" s="70" t="s">
        <v>8</v>
      </c>
      <c r="B129" s="70">
        <v>54</v>
      </c>
      <c r="C129" s="70">
        <v>91.953000000000003</v>
      </c>
      <c r="D129" s="70">
        <v>94</v>
      </c>
      <c r="E129" s="70" t="s">
        <v>167</v>
      </c>
      <c r="F129" s="70" t="s">
        <v>173</v>
      </c>
      <c r="G129" s="70" t="s">
        <v>149</v>
      </c>
      <c r="H129" s="70" t="s">
        <v>11</v>
      </c>
    </row>
    <row r="130" spans="1:8">
      <c r="A130" s="70" t="s">
        <v>8</v>
      </c>
      <c r="B130" s="70">
        <v>54</v>
      </c>
      <c r="C130" s="70">
        <v>94</v>
      </c>
      <c r="D130" s="70">
        <v>95</v>
      </c>
      <c r="E130" s="70" t="s">
        <v>167</v>
      </c>
      <c r="F130" s="70" t="s">
        <v>174</v>
      </c>
      <c r="G130" s="70" t="s">
        <v>149</v>
      </c>
      <c r="H130" s="70" t="s">
        <v>11</v>
      </c>
    </row>
    <row r="131" spans="1:8">
      <c r="A131" s="70" t="s">
        <v>8</v>
      </c>
      <c r="B131" s="70">
        <v>54</v>
      </c>
      <c r="C131" s="70">
        <v>95</v>
      </c>
      <c r="D131" s="70">
        <v>96</v>
      </c>
      <c r="E131" s="70" t="s">
        <v>167</v>
      </c>
      <c r="F131" s="70" t="s">
        <v>175</v>
      </c>
      <c r="G131" s="70" t="s">
        <v>149</v>
      </c>
      <c r="H131" s="70" t="s">
        <v>11</v>
      </c>
    </row>
    <row r="132" spans="1:8">
      <c r="A132" s="70" t="s">
        <v>8</v>
      </c>
      <c r="B132" s="70">
        <v>54</v>
      </c>
      <c r="C132" s="70">
        <v>96</v>
      </c>
      <c r="D132" s="70">
        <v>97.254999999999995</v>
      </c>
      <c r="E132" s="70" t="s">
        <v>167</v>
      </c>
      <c r="F132" s="70" t="s">
        <v>176</v>
      </c>
      <c r="G132" s="70" t="s">
        <v>149</v>
      </c>
      <c r="H132" s="70" t="s">
        <v>11</v>
      </c>
    </row>
    <row r="133" spans="1:8">
      <c r="A133" s="70" t="s">
        <v>8</v>
      </c>
      <c r="B133" s="70">
        <v>54</v>
      </c>
      <c r="C133" s="70">
        <v>97.254999999999995</v>
      </c>
      <c r="D133" s="70">
        <v>99</v>
      </c>
      <c r="E133" s="70" t="s">
        <v>167</v>
      </c>
      <c r="F133" s="70" t="s">
        <v>177</v>
      </c>
      <c r="G133" s="70" t="s">
        <v>149</v>
      </c>
      <c r="H133" s="70" t="s">
        <v>11</v>
      </c>
    </row>
    <row r="134" spans="1:8">
      <c r="A134" s="70" t="s">
        <v>8</v>
      </c>
      <c r="B134" s="70">
        <v>54</v>
      </c>
      <c r="C134" s="70">
        <v>99</v>
      </c>
      <c r="D134" s="70">
        <v>100</v>
      </c>
      <c r="E134" s="70" t="s">
        <v>167</v>
      </c>
      <c r="F134" s="70" t="s">
        <v>178</v>
      </c>
      <c r="G134" s="70" t="s">
        <v>149</v>
      </c>
      <c r="H134" s="70" t="s">
        <v>11</v>
      </c>
    </row>
    <row r="135" spans="1:8">
      <c r="A135" s="70" t="s">
        <v>8</v>
      </c>
      <c r="B135" s="70">
        <v>54</v>
      </c>
      <c r="C135" s="70">
        <v>100</v>
      </c>
      <c r="D135" s="70">
        <v>101.925</v>
      </c>
      <c r="E135" s="70" t="s">
        <v>167</v>
      </c>
      <c r="F135" s="70" t="s">
        <v>179</v>
      </c>
      <c r="G135" s="70" t="s">
        <v>149</v>
      </c>
      <c r="H135" s="70" t="s">
        <v>11</v>
      </c>
    </row>
    <row r="136" spans="1:8">
      <c r="A136" s="70" t="s">
        <v>8</v>
      </c>
      <c r="B136" s="70">
        <v>54</v>
      </c>
      <c r="C136" s="70">
        <v>101.925</v>
      </c>
      <c r="D136" s="70">
        <v>104</v>
      </c>
      <c r="E136" s="70" t="s">
        <v>180</v>
      </c>
      <c r="F136" s="70" t="s">
        <v>181</v>
      </c>
      <c r="G136" s="70" t="s">
        <v>149</v>
      </c>
      <c r="H136" s="70" t="s">
        <v>11</v>
      </c>
    </row>
    <row r="137" spans="1:8">
      <c r="A137" s="70" t="s">
        <v>8</v>
      </c>
      <c r="B137" s="70">
        <v>54</v>
      </c>
      <c r="C137" s="70">
        <v>104</v>
      </c>
      <c r="D137" s="70">
        <v>104.845</v>
      </c>
      <c r="E137" s="70" t="s">
        <v>182</v>
      </c>
      <c r="F137" s="70" t="s">
        <v>183</v>
      </c>
      <c r="G137" s="70" t="s">
        <v>149</v>
      </c>
      <c r="H137" s="70" t="s">
        <v>11</v>
      </c>
    </row>
    <row r="138" spans="1:8">
      <c r="A138" s="70" t="s">
        <v>8</v>
      </c>
      <c r="B138" s="70">
        <v>54</v>
      </c>
      <c r="C138" s="70">
        <v>104.845</v>
      </c>
      <c r="D138" s="70">
        <v>106.456</v>
      </c>
      <c r="E138" s="70" t="s">
        <v>182</v>
      </c>
      <c r="F138" s="70" t="s">
        <v>184</v>
      </c>
      <c r="G138" s="70" t="s">
        <v>149</v>
      </c>
      <c r="H138" s="70" t="s">
        <v>11</v>
      </c>
    </row>
    <row r="139" spans="1:8">
      <c r="A139" s="70" t="s">
        <v>8</v>
      </c>
      <c r="B139" s="70">
        <v>54</v>
      </c>
      <c r="C139" s="70">
        <v>106.456</v>
      </c>
      <c r="D139" s="70">
        <v>108.30500000000001</v>
      </c>
      <c r="E139" s="70" t="s">
        <v>185</v>
      </c>
      <c r="F139" s="70" t="s">
        <v>186</v>
      </c>
      <c r="G139" s="70" t="s">
        <v>149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185</v>
      </c>
      <c r="F140" s="70" t="s">
        <v>187</v>
      </c>
      <c r="G140" s="70" t="s">
        <v>149</v>
      </c>
      <c r="H140" s="70" t="s">
        <v>11</v>
      </c>
    </row>
    <row r="141" spans="1:8">
      <c r="A141" s="70" t="s">
        <v>8</v>
      </c>
      <c r="B141" s="70">
        <v>54</v>
      </c>
      <c r="C141" s="70">
        <v>108.30500000000001</v>
      </c>
      <c r="D141" s="70">
        <v>108.72799999999999</v>
      </c>
      <c r="E141" s="70" t="s">
        <v>188</v>
      </c>
      <c r="F141" s="70" t="s">
        <v>189</v>
      </c>
      <c r="G141" s="70" t="s">
        <v>149</v>
      </c>
      <c r="H141" s="70" t="s">
        <v>11</v>
      </c>
    </row>
    <row r="142" spans="1:8">
      <c r="A142" s="70" t="s">
        <v>8</v>
      </c>
      <c r="B142" s="70">
        <v>55</v>
      </c>
      <c r="C142" s="70">
        <v>76.257999999999996</v>
      </c>
      <c r="D142" s="70">
        <v>78</v>
      </c>
      <c r="E142" s="70" t="s">
        <v>20</v>
      </c>
      <c r="F142" s="70" t="s">
        <v>190</v>
      </c>
      <c r="G142" s="70" t="s">
        <v>191</v>
      </c>
      <c r="H142" s="70" t="s">
        <v>23</v>
      </c>
    </row>
    <row r="143" spans="1:8">
      <c r="A143" s="70" t="s">
        <v>8</v>
      </c>
      <c r="B143" s="70">
        <v>55</v>
      </c>
      <c r="C143" s="70">
        <v>78</v>
      </c>
      <c r="D143" s="70">
        <v>79.599999999999994</v>
      </c>
      <c r="E143" s="70" t="s">
        <v>24</v>
      </c>
      <c r="F143" s="70" t="s">
        <v>192</v>
      </c>
      <c r="G143" s="70" t="s">
        <v>191</v>
      </c>
      <c r="H143" s="70" t="s">
        <v>23</v>
      </c>
    </row>
    <row r="144" spans="1:8">
      <c r="A144" s="70" t="s">
        <v>8</v>
      </c>
      <c r="B144" s="70">
        <v>55</v>
      </c>
      <c r="C144" s="70">
        <v>79.599999999999994</v>
      </c>
      <c r="D144" s="70">
        <v>83</v>
      </c>
      <c r="E144" s="70" t="s">
        <v>24</v>
      </c>
      <c r="F144" s="70" t="s">
        <v>193</v>
      </c>
      <c r="G144" s="70" t="s">
        <v>191</v>
      </c>
      <c r="H144" s="70" t="s">
        <v>23</v>
      </c>
    </row>
    <row r="145" spans="1:8">
      <c r="A145" s="70" t="s">
        <v>8</v>
      </c>
      <c r="B145" s="70">
        <v>55</v>
      </c>
      <c r="C145" s="70">
        <v>83</v>
      </c>
      <c r="D145" s="70">
        <v>85</v>
      </c>
      <c r="E145" s="70" t="s">
        <v>24</v>
      </c>
      <c r="F145" s="70" t="s">
        <v>194</v>
      </c>
      <c r="G145" s="70" t="s">
        <v>191</v>
      </c>
      <c r="H145" s="70" t="s">
        <v>23</v>
      </c>
    </row>
    <row r="146" spans="1:8">
      <c r="A146" s="70" t="s">
        <v>8</v>
      </c>
      <c r="B146" s="70">
        <v>55</v>
      </c>
      <c r="C146" s="70">
        <v>85</v>
      </c>
      <c r="D146" s="70">
        <v>86</v>
      </c>
      <c r="E146" s="70" t="s">
        <v>24</v>
      </c>
      <c r="F146" s="70" t="s">
        <v>195</v>
      </c>
      <c r="G146" s="70" t="s">
        <v>191</v>
      </c>
      <c r="H146" s="70" t="s">
        <v>23</v>
      </c>
    </row>
    <row r="147" spans="1:8">
      <c r="A147" s="70" t="s">
        <v>8</v>
      </c>
      <c r="B147" s="70">
        <v>55</v>
      </c>
      <c r="C147" s="70">
        <v>86</v>
      </c>
      <c r="D147" s="70">
        <v>87.424999999999997</v>
      </c>
      <c r="E147" s="70" t="s">
        <v>29</v>
      </c>
      <c r="F147" s="70" t="s">
        <v>196</v>
      </c>
      <c r="G147" s="70" t="s">
        <v>191</v>
      </c>
      <c r="H147" s="70" t="s">
        <v>23</v>
      </c>
    </row>
    <row r="148" spans="1:8">
      <c r="A148" s="70" t="s">
        <v>8</v>
      </c>
      <c r="B148" s="70">
        <v>55</v>
      </c>
      <c r="C148" s="70">
        <v>87.424999999999997</v>
      </c>
      <c r="D148" s="70">
        <v>91</v>
      </c>
      <c r="E148" s="70" t="s">
        <v>31</v>
      </c>
      <c r="F148" s="70" t="s">
        <v>197</v>
      </c>
      <c r="G148" s="70" t="s">
        <v>191</v>
      </c>
      <c r="H148" s="70" t="s">
        <v>23</v>
      </c>
    </row>
    <row r="149" spans="1:8">
      <c r="A149" s="70" t="s">
        <v>8</v>
      </c>
      <c r="B149" s="70">
        <v>55</v>
      </c>
      <c r="C149" s="70">
        <v>91</v>
      </c>
      <c r="D149" s="70">
        <v>93</v>
      </c>
      <c r="E149" s="70" t="s">
        <v>31</v>
      </c>
      <c r="F149" s="70" t="s">
        <v>198</v>
      </c>
      <c r="G149" s="70" t="s">
        <v>191</v>
      </c>
      <c r="H149" s="70" t="s">
        <v>23</v>
      </c>
    </row>
    <row r="150" spans="1:8">
      <c r="A150" s="70" t="s">
        <v>8</v>
      </c>
      <c r="B150" s="70">
        <v>55</v>
      </c>
      <c r="C150" s="70">
        <v>93</v>
      </c>
      <c r="D150" s="70">
        <v>95</v>
      </c>
      <c r="E150" s="70" t="s">
        <v>31</v>
      </c>
      <c r="F150" s="70" t="s">
        <v>199</v>
      </c>
      <c r="G150" s="70" t="s">
        <v>191</v>
      </c>
      <c r="H150" s="70" t="s">
        <v>23</v>
      </c>
    </row>
    <row r="151" spans="1:8">
      <c r="A151" s="70" t="s">
        <v>8</v>
      </c>
      <c r="B151" s="70">
        <v>55</v>
      </c>
      <c r="C151" s="70">
        <v>95</v>
      </c>
      <c r="D151" s="70">
        <v>97.728999999999999</v>
      </c>
      <c r="E151" s="70" t="s">
        <v>35</v>
      </c>
      <c r="F151" s="70" t="s">
        <v>200</v>
      </c>
      <c r="G151" s="70" t="s">
        <v>191</v>
      </c>
      <c r="H151" s="70" t="s">
        <v>23</v>
      </c>
    </row>
    <row r="152" spans="1:8">
      <c r="A152" s="70" t="s">
        <v>8</v>
      </c>
      <c r="B152" s="70">
        <v>55</v>
      </c>
      <c r="C152" s="70">
        <v>97.728999999999999</v>
      </c>
      <c r="D152" s="70">
        <v>102</v>
      </c>
      <c r="E152" s="70" t="s">
        <v>37</v>
      </c>
      <c r="F152" s="70" t="s">
        <v>201</v>
      </c>
      <c r="G152" s="70" t="s">
        <v>191</v>
      </c>
      <c r="H152" s="70" t="s">
        <v>23</v>
      </c>
    </row>
    <row r="153" spans="1:8">
      <c r="A153" s="70" t="s">
        <v>8</v>
      </c>
      <c r="B153" s="70">
        <v>55</v>
      </c>
      <c r="C153" s="70">
        <v>102</v>
      </c>
      <c r="D153" s="70">
        <v>103</v>
      </c>
      <c r="E153" s="70" t="s">
        <v>37</v>
      </c>
      <c r="F153" s="70">
        <v>1031022</v>
      </c>
      <c r="G153" s="70" t="s">
        <v>191</v>
      </c>
      <c r="H153" s="70" t="s">
        <v>23</v>
      </c>
    </row>
    <row r="154" spans="1:8">
      <c r="A154" s="70" t="s">
        <v>8</v>
      </c>
      <c r="B154" s="70">
        <v>55</v>
      </c>
      <c r="C154" s="70">
        <v>103</v>
      </c>
      <c r="D154" s="70">
        <v>105.501</v>
      </c>
      <c r="E154" s="70" t="s">
        <v>37</v>
      </c>
      <c r="F154" s="70">
        <v>1051032</v>
      </c>
      <c r="G154" s="70" t="s">
        <v>191</v>
      </c>
      <c r="H154" s="70" t="s">
        <v>23</v>
      </c>
    </row>
    <row r="155" spans="1:8">
      <c r="A155" s="70" t="s">
        <v>8</v>
      </c>
      <c r="B155" s="70">
        <v>55</v>
      </c>
      <c r="C155" s="70">
        <v>105.501</v>
      </c>
      <c r="D155" s="70">
        <v>108.349</v>
      </c>
      <c r="E155" s="70" t="s">
        <v>37</v>
      </c>
      <c r="F155" s="70" t="s">
        <v>202</v>
      </c>
      <c r="G155" s="70" t="s">
        <v>191</v>
      </c>
      <c r="H155" s="70" t="s">
        <v>23</v>
      </c>
    </row>
    <row r="156" spans="1:8">
      <c r="A156" s="70" t="s">
        <v>8</v>
      </c>
      <c r="B156" s="70">
        <v>55</v>
      </c>
      <c r="C156" s="70">
        <v>108.349</v>
      </c>
      <c r="D156" s="70">
        <v>110</v>
      </c>
      <c r="E156" s="70" t="s">
        <v>40</v>
      </c>
      <c r="F156" s="70" t="s">
        <v>203</v>
      </c>
      <c r="G156" s="70" t="s">
        <v>191</v>
      </c>
      <c r="H156" s="70" t="s">
        <v>23</v>
      </c>
    </row>
    <row r="157" spans="1:8">
      <c r="A157" s="70" t="s">
        <v>8</v>
      </c>
      <c r="B157" s="70">
        <v>55</v>
      </c>
      <c r="C157" s="70">
        <v>110</v>
      </c>
      <c r="D157" s="70">
        <v>111</v>
      </c>
      <c r="E157" s="70" t="s">
        <v>42</v>
      </c>
      <c r="F157" s="70" t="s">
        <v>204</v>
      </c>
      <c r="G157" s="70" t="s">
        <v>191</v>
      </c>
      <c r="H157" s="70" t="s">
        <v>23</v>
      </c>
    </row>
    <row r="158" spans="1:8">
      <c r="A158" s="70" t="s">
        <v>8</v>
      </c>
      <c r="B158" s="70">
        <v>55</v>
      </c>
      <c r="C158" s="70">
        <v>111</v>
      </c>
      <c r="D158" s="70">
        <v>112</v>
      </c>
      <c r="E158" s="70" t="s">
        <v>42</v>
      </c>
      <c r="F158" s="70" t="s">
        <v>205</v>
      </c>
      <c r="G158" s="70" t="s">
        <v>191</v>
      </c>
      <c r="H158" s="70" t="s">
        <v>23</v>
      </c>
    </row>
    <row r="159" spans="1:8">
      <c r="A159" s="70" t="s">
        <v>8</v>
      </c>
      <c r="B159" s="70">
        <v>55</v>
      </c>
      <c r="C159" s="70">
        <v>112</v>
      </c>
      <c r="D159" s="70">
        <v>113.337</v>
      </c>
      <c r="E159" s="70" t="s">
        <v>42</v>
      </c>
      <c r="F159" s="70" t="s">
        <v>206</v>
      </c>
      <c r="G159" s="70" t="s">
        <v>191</v>
      </c>
      <c r="H159" s="70" t="s">
        <v>23</v>
      </c>
    </row>
    <row r="160" spans="1:8">
      <c r="A160" s="70" t="s">
        <v>8</v>
      </c>
      <c r="B160" s="70">
        <v>55</v>
      </c>
      <c r="C160" s="70">
        <v>113.337</v>
      </c>
      <c r="D160" s="70">
        <v>118.181</v>
      </c>
      <c r="E160" s="70" t="s">
        <v>42</v>
      </c>
      <c r="F160" s="70" t="s">
        <v>207</v>
      </c>
      <c r="G160" s="70" t="s">
        <v>191</v>
      </c>
      <c r="H160" s="70" t="s">
        <v>23</v>
      </c>
    </row>
    <row r="161" spans="1:8">
      <c r="A161" s="70" t="s">
        <v>8</v>
      </c>
      <c r="B161" s="70">
        <v>55</v>
      </c>
      <c r="C161" s="70">
        <v>118.181</v>
      </c>
      <c r="D161" s="70">
        <v>120</v>
      </c>
      <c r="E161" s="70" t="s">
        <v>47</v>
      </c>
      <c r="F161" s="70" t="s">
        <v>208</v>
      </c>
      <c r="G161" s="70" t="s">
        <v>191</v>
      </c>
      <c r="H161" s="70" t="s">
        <v>23</v>
      </c>
    </row>
    <row r="162" spans="1:8">
      <c r="A162" s="70" t="s">
        <v>8</v>
      </c>
      <c r="B162" s="70">
        <v>55</v>
      </c>
      <c r="C162" s="70">
        <v>120</v>
      </c>
      <c r="D162" s="70">
        <v>121</v>
      </c>
      <c r="E162" s="70" t="s">
        <v>49</v>
      </c>
      <c r="F162" s="70" t="s">
        <v>209</v>
      </c>
      <c r="G162" s="70" t="s">
        <v>191</v>
      </c>
      <c r="H162" s="70" t="s">
        <v>23</v>
      </c>
    </row>
    <row r="163" spans="1:8">
      <c r="A163" s="70" t="s">
        <v>8</v>
      </c>
      <c r="B163" s="70">
        <v>55</v>
      </c>
      <c r="C163" s="70">
        <v>121</v>
      </c>
      <c r="D163" s="70">
        <v>123</v>
      </c>
      <c r="E163" s="70" t="s">
        <v>49</v>
      </c>
      <c r="F163" s="70">
        <v>1231212</v>
      </c>
      <c r="G163" s="70" t="s">
        <v>191</v>
      </c>
      <c r="H163" s="70" t="s">
        <v>23</v>
      </c>
    </row>
    <row r="164" spans="1:8">
      <c r="A164" s="70" t="s">
        <v>8</v>
      </c>
      <c r="B164" s="70">
        <v>55</v>
      </c>
      <c r="C164" s="70">
        <v>123</v>
      </c>
      <c r="D164" s="70">
        <v>124</v>
      </c>
      <c r="E164" s="70" t="s">
        <v>49</v>
      </c>
      <c r="F164" s="70">
        <v>1241232</v>
      </c>
      <c r="G164" s="70" t="s">
        <v>191</v>
      </c>
      <c r="H164" s="70" t="s">
        <v>23</v>
      </c>
    </row>
    <row r="165" spans="1:8">
      <c r="A165" s="70" t="s">
        <v>8</v>
      </c>
      <c r="B165" s="70">
        <v>55</v>
      </c>
      <c r="C165" s="70">
        <v>124</v>
      </c>
      <c r="D165" s="70">
        <v>125</v>
      </c>
      <c r="E165" s="70" t="s">
        <v>49</v>
      </c>
      <c r="F165" s="70">
        <v>1251242</v>
      </c>
      <c r="G165" s="70" t="s">
        <v>191</v>
      </c>
      <c r="H165" s="70" t="s">
        <v>23</v>
      </c>
    </row>
    <row r="166" spans="1:8">
      <c r="A166" s="70" t="s">
        <v>8</v>
      </c>
      <c r="B166" s="70">
        <v>55</v>
      </c>
      <c r="C166" s="70">
        <v>125</v>
      </c>
      <c r="D166" s="70">
        <v>126</v>
      </c>
      <c r="E166" s="70" t="s">
        <v>49</v>
      </c>
      <c r="F166" s="70">
        <v>1261252</v>
      </c>
      <c r="G166" s="70" t="s">
        <v>191</v>
      </c>
      <c r="H166" s="70" t="s">
        <v>23</v>
      </c>
    </row>
    <row r="167" spans="1:8">
      <c r="A167" s="70" t="s">
        <v>8</v>
      </c>
      <c r="B167" s="70">
        <v>55</v>
      </c>
      <c r="C167" s="70">
        <v>126</v>
      </c>
      <c r="D167" s="70">
        <v>127.20099999999999</v>
      </c>
      <c r="E167" s="70" t="s">
        <v>49</v>
      </c>
      <c r="F167" s="70" t="s">
        <v>210</v>
      </c>
      <c r="G167" s="70" t="s">
        <v>191</v>
      </c>
      <c r="H167" s="70" t="s">
        <v>23</v>
      </c>
    </row>
    <row r="168" spans="1:8">
      <c r="A168" s="70" t="s">
        <v>8</v>
      </c>
      <c r="B168" s="70">
        <v>55</v>
      </c>
      <c r="C168" s="70">
        <v>127.20099999999999</v>
      </c>
      <c r="D168" s="70">
        <v>130</v>
      </c>
      <c r="E168" s="70" t="s">
        <v>49</v>
      </c>
      <c r="F168" s="70" t="s">
        <v>211</v>
      </c>
      <c r="G168" s="70" t="s">
        <v>191</v>
      </c>
      <c r="H168" s="70" t="s">
        <v>23</v>
      </c>
    </row>
    <row r="169" spans="1:8">
      <c r="A169" s="70" t="s">
        <v>8</v>
      </c>
      <c r="B169" s="70">
        <v>55</v>
      </c>
      <c r="C169" s="70">
        <v>130</v>
      </c>
      <c r="D169" s="70">
        <v>134</v>
      </c>
      <c r="E169" s="70" t="s">
        <v>49</v>
      </c>
      <c r="F169" s="70" t="s">
        <v>212</v>
      </c>
      <c r="G169" s="70" t="s">
        <v>191</v>
      </c>
      <c r="H169" s="70" t="s">
        <v>23</v>
      </c>
    </row>
    <row r="170" spans="1:8">
      <c r="A170" s="70" t="s">
        <v>8</v>
      </c>
      <c r="B170" s="70">
        <v>55</v>
      </c>
      <c r="C170" s="70">
        <v>134</v>
      </c>
      <c r="D170" s="70">
        <v>137.46600000000001</v>
      </c>
      <c r="E170" s="70" t="s">
        <v>54</v>
      </c>
      <c r="F170" s="70" t="s">
        <v>213</v>
      </c>
      <c r="G170" s="70" t="s">
        <v>191</v>
      </c>
      <c r="H170" s="70" t="s">
        <v>23</v>
      </c>
    </row>
    <row r="171" spans="1:8">
      <c r="A171" s="70" t="s">
        <v>8</v>
      </c>
      <c r="B171" s="70">
        <v>55</v>
      </c>
      <c r="C171" s="70">
        <v>137.46600000000001</v>
      </c>
      <c r="D171" s="70">
        <v>139</v>
      </c>
      <c r="E171" s="70" t="s">
        <v>56</v>
      </c>
      <c r="F171" s="70" t="s">
        <v>214</v>
      </c>
      <c r="G171" s="70" t="s">
        <v>191</v>
      </c>
      <c r="H171" s="70" t="s">
        <v>23</v>
      </c>
    </row>
    <row r="172" spans="1:8">
      <c r="A172" s="70" t="s">
        <v>8</v>
      </c>
      <c r="B172" s="70">
        <v>55</v>
      </c>
      <c r="C172" s="70">
        <v>139</v>
      </c>
      <c r="D172" s="70">
        <v>140</v>
      </c>
      <c r="E172" s="70" t="s">
        <v>56</v>
      </c>
      <c r="F172" s="70">
        <v>1401392</v>
      </c>
      <c r="G172" s="70" t="s">
        <v>191</v>
      </c>
      <c r="H172" s="70" t="s">
        <v>23</v>
      </c>
    </row>
    <row r="173" spans="1:8">
      <c r="A173" s="70" t="s">
        <v>8</v>
      </c>
      <c r="B173" s="70">
        <v>55</v>
      </c>
      <c r="C173" s="70">
        <v>140</v>
      </c>
      <c r="D173" s="70">
        <v>142</v>
      </c>
      <c r="E173" s="70" t="s">
        <v>56</v>
      </c>
      <c r="F173" s="70" t="s">
        <v>215</v>
      </c>
      <c r="G173" s="70" t="s">
        <v>191</v>
      </c>
      <c r="H173" s="70" t="s">
        <v>23</v>
      </c>
    </row>
    <row r="174" spans="1:8">
      <c r="A174" s="70" t="s">
        <v>8</v>
      </c>
      <c r="B174" s="70">
        <v>55</v>
      </c>
      <c r="C174" s="70">
        <v>142</v>
      </c>
      <c r="D174" s="70">
        <v>144</v>
      </c>
      <c r="E174" s="70" t="s">
        <v>56</v>
      </c>
      <c r="F174" s="70" t="s">
        <v>216</v>
      </c>
      <c r="G174" s="70" t="s">
        <v>191</v>
      </c>
      <c r="H174" s="70" t="s">
        <v>23</v>
      </c>
    </row>
    <row r="175" spans="1:8">
      <c r="A175" s="70" t="s">
        <v>8</v>
      </c>
      <c r="B175" s="70">
        <v>55</v>
      </c>
      <c r="C175" s="70">
        <v>144</v>
      </c>
      <c r="D175" s="70">
        <v>145.67599999999999</v>
      </c>
      <c r="E175" s="70" t="s">
        <v>56</v>
      </c>
      <c r="F175" s="70" t="s">
        <v>217</v>
      </c>
      <c r="G175" s="70" t="s">
        <v>191</v>
      </c>
      <c r="H175" s="70" t="s">
        <v>23</v>
      </c>
    </row>
    <row r="176" spans="1:8">
      <c r="A176" s="70" t="s">
        <v>8</v>
      </c>
      <c r="B176" s="70">
        <v>55</v>
      </c>
      <c r="C176" s="70">
        <v>145.67599999999999</v>
      </c>
      <c r="D176" s="70">
        <v>147</v>
      </c>
      <c r="E176" s="70" t="s">
        <v>61</v>
      </c>
      <c r="F176" s="70" t="s">
        <v>218</v>
      </c>
      <c r="G176" s="70" t="s">
        <v>191</v>
      </c>
      <c r="H176" s="70" t="s">
        <v>23</v>
      </c>
    </row>
    <row r="177" spans="1:8">
      <c r="A177" s="70" t="s">
        <v>8</v>
      </c>
      <c r="B177" s="70">
        <v>55</v>
      </c>
      <c r="C177" s="70">
        <v>147</v>
      </c>
      <c r="D177" s="70">
        <v>148</v>
      </c>
      <c r="E177" s="70" t="s">
        <v>63</v>
      </c>
      <c r="F177" s="70" t="s">
        <v>219</v>
      </c>
      <c r="G177" s="70" t="s">
        <v>191</v>
      </c>
      <c r="H177" s="70" t="s">
        <v>23</v>
      </c>
    </row>
    <row r="178" spans="1:8">
      <c r="A178" s="70" t="s">
        <v>8</v>
      </c>
      <c r="B178" s="70">
        <v>55</v>
      </c>
      <c r="C178" s="70">
        <v>148</v>
      </c>
      <c r="D178" s="70">
        <v>149</v>
      </c>
      <c r="E178" s="70" t="s">
        <v>63</v>
      </c>
      <c r="F178" s="70">
        <v>1491482</v>
      </c>
      <c r="G178" s="70" t="s">
        <v>191</v>
      </c>
      <c r="H178" s="70" t="s">
        <v>23</v>
      </c>
    </row>
    <row r="179" spans="1:8">
      <c r="A179" s="70" t="s">
        <v>8</v>
      </c>
      <c r="B179" s="70">
        <v>55</v>
      </c>
      <c r="C179" s="70">
        <v>149</v>
      </c>
      <c r="D179" s="70">
        <v>150</v>
      </c>
      <c r="E179" s="70" t="s">
        <v>63</v>
      </c>
      <c r="F179" s="70">
        <v>1501492</v>
      </c>
      <c r="G179" s="70" t="s">
        <v>191</v>
      </c>
      <c r="H179" s="70" t="s">
        <v>23</v>
      </c>
    </row>
    <row r="180" spans="1:8">
      <c r="A180" s="70" t="s">
        <v>8</v>
      </c>
      <c r="B180" s="70">
        <v>55</v>
      </c>
      <c r="C180" s="70">
        <v>150</v>
      </c>
      <c r="D180" s="70">
        <v>151.89099999999999</v>
      </c>
      <c r="E180" s="70" t="s">
        <v>63</v>
      </c>
      <c r="F180" s="70" t="s">
        <v>220</v>
      </c>
      <c r="G180" s="70" t="s">
        <v>191</v>
      </c>
      <c r="H180" s="70" t="s">
        <v>23</v>
      </c>
    </row>
    <row r="181" spans="1:8">
      <c r="A181" s="70" t="s">
        <v>8</v>
      </c>
      <c r="B181" s="70">
        <v>55</v>
      </c>
      <c r="C181" s="70">
        <v>151.89099999999999</v>
      </c>
      <c r="D181" s="70">
        <v>153</v>
      </c>
      <c r="E181" s="70" t="s">
        <v>66</v>
      </c>
      <c r="F181" s="70" t="s">
        <v>221</v>
      </c>
      <c r="G181" s="70" t="s">
        <v>191</v>
      </c>
      <c r="H181" s="70" t="s">
        <v>23</v>
      </c>
    </row>
    <row r="182" spans="1:8">
      <c r="A182" s="70" t="s">
        <v>8</v>
      </c>
      <c r="B182" s="70">
        <v>55</v>
      </c>
      <c r="C182" s="70">
        <v>153</v>
      </c>
      <c r="D182" s="70">
        <v>154</v>
      </c>
      <c r="E182" s="70" t="s">
        <v>68</v>
      </c>
      <c r="F182" s="70" t="s">
        <v>222</v>
      </c>
      <c r="G182" s="70" t="s">
        <v>191</v>
      </c>
      <c r="H182" s="70" t="s">
        <v>23</v>
      </c>
    </row>
    <row r="183" spans="1:8">
      <c r="A183" s="70" t="s">
        <v>8</v>
      </c>
      <c r="B183" s="70">
        <v>55</v>
      </c>
      <c r="C183" s="70">
        <v>154</v>
      </c>
      <c r="D183" s="70">
        <v>155</v>
      </c>
      <c r="E183" s="70" t="s">
        <v>68</v>
      </c>
      <c r="F183" s="70">
        <v>1551542</v>
      </c>
      <c r="G183" s="70" t="s">
        <v>191</v>
      </c>
      <c r="H183" s="70" t="s">
        <v>23</v>
      </c>
    </row>
    <row r="184" spans="1:8">
      <c r="A184" s="70" t="s">
        <v>8</v>
      </c>
      <c r="B184" s="70">
        <v>55</v>
      </c>
      <c r="C184" s="70">
        <v>155</v>
      </c>
      <c r="D184" s="70">
        <v>156</v>
      </c>
      <c r="E184" s="70" t="s">
        <v>68</v>
      </c>
      <c r="F184" s="70">
        <v>1561552</v>
      </c>
      <c r="G184" s="70" t="s">
        <v>191</v>
      </c>
      <c r="H184" s="70" t="s">
        <v>23</v>
      </c>
    </row>
    <row r="185" spans="1:8">
      <c r="A185" s="70" t="s">
        <v>8</v>
      </c>
      <c r="B185" s="70">
        <v>55</v>
      </c>
      <c r="C185" s="70">
        <v>156</v>
      </c>
      <c r="D185" s="70">
        <v>157</v>
      </c>
      <c r="E185" s="70" t="s">
        <v>68</v>
      </c>
      <c r="F185" s="70">
        <v>1571562</v>
      </c>
      <c r="G185" s="70" t="s">
        <v>191</v>
      </c>
      <c r="H185" s="70" t="s">
        <v>23</v>
      </c>
    </row>
    <row r="186" spans="1:8">
      <c r="A186" s="70" t="s">
        <v>8</v>
      </c>
      <c r="B186" s="70">
        <v>55</v>
      </c>
      <c r="C186" s="70">
        <v>157</v>
      </c>
      <c r="D186" s="70">
        <v>158</v>
      </c>
      <c r="E186" s="70" t="s">
        <v>68</v>
      </c>
      <c r="F186" s="70" t="s">
        <v>223</v>
      </c>
      <c r="G186" s="70" t="s">
        <v>191</v>
      </c>
      <c r="H186" s="70" t="s">
        <v>23</v>
      </c>
    </row>
    <row r="187" spans="1:8">
      <c r="A187" s="70" t="s">
        <v>8</v>
      </c>
      <c r="B187" s="70">
        <v>55</v>
      </c>
      <c r="C187" s="70">
        <v>158</v>
      </c>
      <c r="D187" s="70">
        <v>159</v>
      </c>
      <c r="E187" s="70" t="s">
        <v>71</v>
      </c>
      <c r="F187" s="70" t="s">
        <v>224</v>
      </c>
      <c r="G187" s="70" t="s">
        <v>191</v>
      </c>
      <c r="H187" s="70" t="s">
        <v>23</v>
      </c>
    </row>
    <row r="188" spans="1:8">
      <c r="A188" s="70" t="s">
        <v>8</v>
      </c>
      <c r="B188" s="70">
        <v>56</v>
      </c>
      <c r="C188" s="70">
        <v>146.83500000000001</v>
      </c>
      <c r="D188" s="70">
        <v>149.19999999999999</v>
      </c>
      <c r="E188" s="70" t="s">
        <v>73</v>
      </c>
      <c r="F188" s="70" t="s">
        <v>225</v>
      </c>
      <c r="G188" s="70" t="s">
        <v>226</v>
      </c>
      <c r="H188" s="70" t="s">
        <v>76</v>
      </c>
    </row>
    <row r="189" spans="1:8">
      <c r="A189" s="70" t="s">
        <v>8</v>
      </c>
      <c r="B189" s="70">
        <v>56</v>
      </c>
      <c r="C189" s="70">
        <v>149.19999999999999</v>
      </c>
      <c r="D189" s="70">
        <v>151.506</v>
      </c>
      <c r="E189" s="70" t="s">
        <v>77</v>
      </c>
      <c r="F189" s="70" t="s">
        <v>227</v>
      </c>
      <c r="G189" s="70" t="s">
        <v>226</v>
      </c>
      <c r="H189" s="70" t="s">
        <v>76</v>
      </c>
    </row>
    <row r="190" spans="1:8">
      <c r="A190" s="70" t="s">
        <v>8</v>
      </c>
      <c r="B190" s="70">
        <v>56</v>
      </c>
      <c r="C190" s="70">
        <v>151.506</v>
      </c>
      <c r="D190" s="70">
        <v>153.958</v>
      </c>
      <c r="E190" s="70" t="s">
        <v>79</v>
      </c>
      <c r="F190" s="70" t="s">
        <v>228</v>
      </c>
      <c r="G190" s="70" t="s">
        <v>226</v>
      </c>
      <c r="H190" s="70" t="s">
        <v>76</v>
      </c>
    </row>
    <row r="191" spans="1:8">
      <c r="A191" s="70" t="s">
        <v>8</v>
      </c>
      <c r="B191" s="70">
        <v>56</v>
      </c>
      <c r="C191" s="70">
        <v>153.958</v>
      </c>
      <c r="D191" s="70">
        <v>157.929</v>
      </c>
      <c r="E191" s="70" t="s">
        <v>79</v>
      </c>
      <c r="F191" s="70" t="s">
        <v>229</v>
      </c>
      <c r="G191" s="70" t="s">
        <v>226</v>
      </c>
      <c r="H191" s="70" t="s">
        <v>76</v>
      </c>
    </row>
    <row r="192" spans="1:8">
      <c r="A192" s="70" t="s">
        <v>8</v>
      </c>
      <c r="B192" s="70">
        <v>56</v>
      </c>
      <c r="C192" s="70">
        <v>157.929</v>
      </c>
      <c r="D192" s="70">
        <v>159.25800000000001</v>
      </c>
      <c r="E192" s="70" t="s">
        <v>79</v>
      </c>
      <c r="F192" s="70" t="s">
        <v>230</v>
      </c>
      <c r="G192" s="70" t="s">
        <v>226</v>
      </c>
      <c r="H192" s="70" t="s">
        <v>76</v>
      </c>
    </row>
    <row r="193" spans="1:8">
      <c r="A193" s="70" t="s">
        <v>8</v>
      </c>
      <c r="B193" s="70">
        <v>56</v>
      </c>
      <c r="C193" s="70">
        <v>159.25800000000001</v>
      </c>
      <c r="D193" s="70">
        <v>162</v>
      </c>
      <c r="E193" s="70" t="s">
        <v>81</v>
      </c>
      <c r="F193" s="70" t="s">
        <v>231</v>
      </c>
      <c r="G193" s="70" t="s">
        <v>226</v>
      </c>
      <c r="H193" s="70" t="s">
        <v>76</v>
      </c>
    </row>
    <row r="194" spans="1:8">
      <c r="A194" s="70" t="s">
        <v>8</v>
      </c>
      <c r="B194" s="70">
        <v>56</v>
      </c>
      <c r="C194" s="70">
        <v>162</v>
      </c>
      <c r="D194" s="70">
        <v>164.6</v>
      </c>
      <c r="E194" s="70" t="s">
        <v>83</v>
      </c>
      <c r="F194" s="70" t="s">
        <v>232</v>
      </c>
      <c r="G194" s="70" t="s">
        <v>226</v>
      </c>
      <c r="H194" s="70" t="s">
        <v>76</v>
      </c>
    </row>
    <row r="195" spans="1:8">
      <c r="A195" s="70" t="s">
        <v>8</v>
      </c>
      <c r="B195" s="70">
        <v>56</v>
      </c>
      <c r="C195" s="70">
        <v>164.6</v>
      </c>
      <c r="D195" s="70">
        <v>167.40199999999999</v>
      </c>
      <c r="E195" s="70" t="s">
        <v>85</v>
      </c>
      <c r="F195" s="70" t="s">
        <v>233</v>
      </c>
      <c r="G195" s="70" t="s">
        <v>226</v>
      </c>
      <c r="H195" s="70" t="s">
        <v>76</v>
      </c>
    </row>
    <row r="196" spans="1:8">
      <c r="A196" s="70" t="s">
        <v>8</v>
      </c>
      <c r="B196" s="70">
        <v>56</v>
      </c>
      <c r="C196" s="70">
        <v>167.40199999999999</v>
      </c>
      <c r="D196" s="70">
        <v>168.51</v>
      </c>
      <c r="E196" s="70" t="s">
        <v>87</v>
      </c>
      <c r="F196" s="70" t="s">
        <v>234</v>
      </c>
      <c r="G196" s="70" t="s">
        <v>226</v>
      </c>
      <c r="H196" s="70" t="s">
        <v>76</v>
      </c>
    </row>
    <row r="197" spans="1:8">
      <c r="A197" s="70" t="s">
        <v>8</v>
      </c>
      <c r="B197" s="70">
        <v>56</v>
      </c>
      <c r="C197" s="70">
        <v>168.51</v>
      </c>
      <c r="D197" s="70">
        <v>172</v>
      </c>
      <c r="E197" s="70" t="s">
        <v>87</v>
      </c>
      <c r="F197" s="70" t="s">
        <v>235</v>
      </c>
      <c r="G197" s="70" t="s">
        <v>226</v>
      </c>
      <c r="H197" s="70" t="s">
        <v>76</v>
      </c>
    </row>
    <row r="198" spans="1:8">
      <c r="A198" s="70" t="s">
        <v>8</v>
      </c>
      <c r="B198" s="70">
        <v>56</v>
      </c>
      <c r="C198" s="70">
        <v>172</v>
      </c>
      <c r="D198" s="70">
        <v>175</v>
      </c>
      <c r="E198" s="70" t="s">
        <v>89</v>
      </c>
      <c r="F198" s="70" t="s">
        <v>236</v>
      </c>
      <c r="G198" s="70" t="s">
        <v>226</v>
      </c>
      <c r="H198" s="70" t="s">
        <v>76</v>
      </c>
    </row>
    <row r="199" spans="1:8">
      <c r="A199" s="70" t="s">
        <v>8</v>
      </c>
      <c r="B199" s="70">
        <v>56</v>
      </c>
      <c r="C199" s="70">
        <v>175</v>
      </c>
      <c r="D199" s="70">
        <v>178.39</v>
      </c>
      <c r="E199" s="70" t="s">
        <v>91</v>
      </c>
      <c r="F199" s="70" t="s">
        <v>237</v>
      </c>
      <c r="G199" s="70" t="s">
        <v>226</v>
      </c>
      <c r="H199" s="70" t="s">
        <v>76</v>
      </c>
    </row>
    <row r="200" spans="1:8">
      <c r="A200" s="70" t="s">
        <v>8</v>
      </c>
      <c r="B200" s="70">
        <v>56</v>
      </c>
      <c r="C200" s="70">
        <v>178.39</v>
      </c>
      <c r="D200" s="70">
        <v>181</v>
      </c>
      <c r="E200" s="70" t="s">
        <v>93</v>
      </c>
      <c r="F200" s="70" t="s">
        <v>238</v>
      </c>
      <c r="G200" s="70" t="s">
        <v>226</v>
      </c>
      <c r="H200" s="70" t="s">
        <v>76</v>
      </c>
    </row>
    <row r="201" spans="1:8">
      <c r="A201" s="70" t="s">
        <v>8</v>
      </c>
      <c r="B201" s="70">
        <v>56</v>
      </c>
      <c r="C201" s="70">
        <v>181</v>
      </c>
      <c r="D201" s="70">
        <v>183</v>
      </c>
      <c r="E201" s="70" t="s">
        <v>95</v>
      </c>
      <c r="F201" s="70" t="s">
        <v>239</v>
      </c>
      <c r="G201" s="70" t="s">
        <v>226</v>
      </c>
      <c r="H201" s="70" t="s">
        <v>76</v>
      </c>
    </row>
    <row r="202" spans="1:8">
      <c r="A202" s="70" t="s">
        <v>8</v>
      </c>
      <c r="B202" s="70">
        <v>56</v>
      </c>
      <c r="C202" s="70">
        <v>183</v>
      </c>
      <c r="D202" s="70">
        <v>185</v>
      </c>
      <c r="E202" s="70" t="s">
        <v>95</v>
      </c>
      <c r="F202" s="70">
        <v>1831852</v>
      </c>
      <c r="G202" s="70" t="s">
        <v>226</v>
      </c>
      <c r="H202" s="70" t="s">
        <v>76</v>
      </c>
    </row>
    <row r="203" spans="1:8">
      <c r="A203" s="70" t="s">
        <v>8</v>
      </c>
      <c r="B203" s="70">
        <v>56</v>
      </c>
      <c r="C203" s="70">
        <v>185</v>
      </c>
      <c r="D203" s="70">
        <v>187.06899999999999</v>
      </c>
      <c r="E203" s="70" t="s">
        <v>95</v>
      </c>
      <c r="F203" s="70" t="s">
        <v>240</v>
      </c>
      <c r="G203" s="70" t="s">
        <v>226</v>
      </c>
      <c r="H203" s="70" t="s">
        <v>76</v>
      </c>
    </row>
    <row r="204" spans="1:8">
      <c r="A204" s="70" t="s">
        <v>8</v>
      </c>
      <c r="B204" s="70">
        <v>56</v>
      </c>
      <c r="C204" s="70">
        <v>187.06899999999999</v>
      </c>
      <c r="D204" s="70">
        <v>189</v>
      </c>
      <c r="E204" s="70" t="s">
        <v>95</v>
      </c>
      <c r="F204" s="70" t="s">
        <v>241</v>
      </c>
      <c r="G204" s="70" t="s">
        <v>226</v>
      </c>
      <c r="H204" s="70" t="s">
        <v>76</v>
      </c>
    </row>
    <row r="205" spans="1:8">
      <c r="A205" s="70" t="s">
        <v>8</v>
      </c>
      <c r="B205" s="70">
        <v>56</v>
      </c>
      <c r="C205" s="70">
        <v>189</v>
      </c>
      <c r="D205" s="70">
        <v>192.523</v>
      </c>
      <c r="E205" s="70" t="s">
        <v>95</v>
      </c>
      <c r="F205" s="70" t="s">
        <v>242</v>
      </c>
      <c r="G205" s="70" t="s">
        <v>226</v>
      </c>
      <c r="H205" s="70" t="s">
        <v>76</v>
      </c>
    </row>
    <row r="206" spans="1:8">
      <c r="A206" s="70" t="s">
        <v>8</v>
      </c>
      <c r="B206" s="70">
        <v>56</v>
      </c>
      <c r="C206" s="70">
        <v>192.523</v>
      </c>
      <c r="D206" s="70">
        <v>195</v>
      </c>
      <c r="E206" s="70" t="s">
        <v>98</v>
      </c>
      <c r="F206" s="70" t="s">
        <v>243</v>
      </c>
      <c r="G206" s="70" t="s">
        <v>226</v>
      </c>
      <c r="H206" s="70" t="s">
        <v>76</v>
      </c>
    </row>
    <row r="207" spans="1:8">
      <c r="A207" s="70" t="s">
        <v>8</v>
      </c>
      <c r="B207" s="70">
        <v>56</v>
      </c>
      <c r="C207" s="70">
        <v>195</v>
      </c>
      <c r="D207" s="70">
        <v>198.36</v>
      </c>
      <c r="E207" s="70" t="s">
        <v>100</v>
      </c>
      <c r="F207" s="70" t="s">
        <v>244</v>
      </c>
      <c r="G207" s="70" t="s">
        <v>226</v>
      </c>
      <c r="H207" s="70" t="s">
        <v>76</v>
      </c>
    </row>
    <row r="208" spans="1:8">
      <c r="A208" s="70" t="s">
        <v>8</v>
      </c>
      <c r="B208" s="70">
        <v>56</v>
      </c>
      <c r="C208" s="70">
        <v>198.36</v>
      </c>
      <c r="D208" s="70">
        <v>201</v>
      </c>
      <c r="E208" s="70" t="s">
        <v>100</v>
      </c>
      <c r="F208" s="70" t="s">
        <v>245</v>
      </c>
      <c r="G208" s="70" t="s">
        <v>226</v>
      </c>
      <c r="H208" s="70" t="s">
        <v>76</v>
      </c>
    </row>
    <row r="209" spans="1:8">
      <c r="A209" s="70" t="s">
        <v>8</v>
      </c>
      <c r="B209" s="70">
        <v>56</v>
      </c>
      <c r="C209" s="70">
        <v>201</v>
      </c>
      <c r="D209" s="70">
        <v>203.85400000000001</v>
      </c>
      <c r="E209" s="70" t="s">
        <v>103</v>
      </c>
      <c r="F209" s="70" t="s">
        <v>246</v>
      </c>
      <c r="G209" s="70" t="s">
        <v>226</v>
      </c>
      <c r="H209" s="70" t="s">
        <v>76</v>
      </c>
    </row>
    <row r="210" spans="1:8">
      <c r="A210" s="70" t="s">
        <v>8</v>
      </c>
      <c r="B210" s="70">
        <v>56</v>
      </c>
      <c r="C210" s="70">
        <v>203.85400000000001</v>
      </c>
      <c r="D210" s="70">
        <v>206</v>
      </c>
      <c r="E210" s="70" t="s">
        <v>247</v>
      </c>
      <c r="F210" s="70" t="s">
        <v>248</v>
      </c>
      <c r="G210" s="70" t="s">
        <v>226</v>
      </c>
      <c r="H210" s="70" t="s">
        <v>76</v>
      </c>
    </row>
    <row r="211" spans="1:8">
      <c r="A211" s="70" t="s">
        <v>8</v>
      </c>
      <c r="B211" s="70">
        <v>56</v>
      </c>
      <c r="C211" s="70">
        <v>206</v>
      </c>
      <c r="D211" s="70">
        <v>208.61099999999999</v>
      </c>
      <c r="E211" s="70" t="s">
        <v>247</v>
      </c>
      <c r="F211" s="70" t="s">
        <v>249</v>
      </c>
      <c r="G211" s="70" t="s">
        <v>226</v>
      </c>
      <c r="H211" s="70" t="s">
        <v>76</v>
      </c>
    </row>
    <row r="212" spans="1:8">
      <c r="A212" s="70" t="s">
        <v>8</v>
      </c>
      <c r="B212" s="70">
        <v>56</v>
      </c>
      <c r="C212" s="70">
        <v>208.61099999999999</v>
      </c>
      <c r="D212" s="70">
        <v>211</v>
      </c>
      <c r="E212" s="70" t="s">
        <v>105</v>
      </c>
      <c r="F212" s="70" t="s">
        <v>250</v>
      </c>
      <c r="G212" s="70" t="s">
        <v>226</v>
      </c>
      <c r="H212" s="70" t="s">
        <v>76</v>
      </c>
    </row>
    <row r="213" spans="1:8">
      <c r="A213" s="70" t="s">
        <v>8</v>
      </c>
      <c r="B213" s="70">
        <v>56</v>
      </c>
      <c r="C213" s="70">
        <v>211</v>
      </c>
      <c r="D213" s="70">
        <v>216</v>
      </c>
      <c r="E213" s="70" t="s">
        <v>107</v>
      </c>
      <c r="F213" s="70" t="s">
        <v>251</v>
      </c>
      <c r="G213" s="70" t="s">
        <v>226</v>
      </c>
      <c r="H213" s="70" t="s">
        <v>76</v>
      </c>
    </row>
    <row r="214" spans="1:8">
      <c r="A214" s="70" t="s">
        <v>8</v>
      </c>
      <c r="B214" s="70">
        <v>56</v>
      </c>
      <c r="C214" s="70">
        <v>216</v>
      </c>
      <c r="D214" s="70">
        <v>218.80799999999999</v>
      </c>
      <c r="E214" s="70" t="s">
        <v>107</v>
      </c>
      <c r="F214" s="70" t="s">
        <v>252</v>
      </c>
      <c r="G214" s="70" t="s">
        <v>226</v>
      </c>
      <c r="H214" s="70" t="s">
        <v>76</v>
      </c>
    </row>
    <row r="215" spans="1:8">
      <c r="A215" s="70" t="s">
        <v>8</v>
      </c>
      <c r="B215" s="70">
        <v>56</v>
      </c>
      <c r="C215" s="70">
        <v>218.80799999999999</v>
      </c>
      <c r="D215" s="70">
        <v>221</v>
      </c>
      <c r="E215" s="70" t="s">
        <v>110</v>
      </c>
      <c r="F215" s="70" t="s">
        <v>253</v>
      </c>
      <c r="G215" s="70" t="s">
        <v>226</v>
      </c>
      <c r="H215" s="70" t="s">
        <v>76</v>
      </c>
    </row>
    <row r="216" spans="1:8">
      <c r="A216" s="70" t="s">
        <v>8</v>
      </c>
      <c r="B216" s="70">
        <v>56</v>
      </c>
      <c r="C216" s="70">
        <v>221</v>
      </c>
      <c r="D216" s="70">
        <v>222</v>
      </c>
      <c r="E216" s="70" t="s">
        <v>112</v>
      </c>
      <c r="F216" s="70" t="s">
        <v>254</v>
      </c>
      <c r="G216" s="70" t="s">
        <v>226</v>
      </c>
      <c r="H216" s="70" t="s">
        <v>76</v>
      </c>
    </row>
    <row r="217" spans="1:8">
      <c r="A217" s="70" t="s">
        <v>8</v>
      </c>
      <c r="B217" s="70">
        <v>56</v>
      </c>
      <c r="C217" s="70">
        <v>222</v>
      </c>
      <c r="D217" s="70">
        <v>224</v>
      </c>
      <c r="E217" s="70" t="s">
        <v>112</v>
      </c>
      <c r="F217" s="70">
        <v>2222242</v>
      </c>
      <c r="G217" s="70" t="s">
        <v>226</v>
      </c>
      <c r="H217" s="70" t="s">
        <v>76</v>
      </c>
    </row>
    <row r="218" spans="1:8">
      <c r="A218" s="70" t="s">
        <v>8</v>
      </c>
      <c r="B218" s="70">
        <v>56</v>
      </c>
      <c r="C218" s="70">
        <v>224</v>
      </c>
      <c r="D218" s="70">
        <v>225</v>
      </c>
      <c r="E218" s="70" t="s">
        <v>112</v>
      </c>
      <c r="F218" s="70" t="s">
        <v>255</v>
      </c>
      <c r="G218" s="70" t="s">
        <v>226</v>
      </c>
      <c r="H218" s="70" t="s">
        <v>76</v>
      </c>
    </row>
    <row r="219" spans="1:8">
      <c r="A219" s="70" t="s">
        <v>8</v>
      </c>
      <c r="B219" s="70">
        <v>56</v>
      </c>
      <c r="C219" s="70">
        <v>225</v>
      </c>
      <c r="D219" s="70">
        <v>227</v>
      </c>
      <c r="E219" s="70" t="s">
        <v>115</v>
      </c>
      <c r="F219" s="70" t="s">
        <v>256</v>
      </c>
      <c r="G219" s="70" t="s">
        <v>226</v>
      </c>
      <c r="H219" s="70" t="s">
        <v>76</v>
      </c>
    </row>
    <row r="220" spans="1:8">
      <c r="A220" s="70" t="s">
        <v>8</v>
      </c>
      <c r="B220" s="70">
        <v>56</v>
      </c>
      <c r="C220" s="70">
        <v>227</v>
      </c>
      <c r="D220" s="70">
        <v>229.23699999999999</v>
      </c>
      <c r="E220" s="70" t="s">
        <v>117</v>
      </c>
      <c r="F220" s="70" t="s">
        <v>257</v>
      </c>
      <c r="G220" s="70" t="s">
        <v>226</v>
      </c>
      <c r="H220" s="70" t="s">
        <v>76</v>
      </c>
    </row>
    <row r="221" spans="1:8">
      <c r="A221" s="70" t="s">
        <v>8</v>
      </c>
      <c r="B221" s="70">
        <v>56</v>
      </c>
      <c r="C221" s="70">
        <v>229.23699999999999</v>
      </c>
      <c r="D221" s="70">
        <v>232</v>
      </c>
      <c r="E221" s="70" t="s">
        <v>119</v>
      </c>
      <c r="F221" s="70" t="s">
        <v>258</v>
      </c>
      <c r="G221" s="70" t="s">
        <v>226</v>
      </c>
      <c r="H221" s="70" t="s">
        <v>76</v>
      </c>
    </row>
    <row r="222" spans="1:8">
      <c r="A222" s="70" t="s">
        <v>8</v>
      </c>
      <c r="B222" s="70">
        <v>56</v>
      </c>
      <c r="C222" s="70">
        <v>232</v>
      </c>
      <c r="D222" s="70">
        <v>235</v>
      </c>
      <c r="E222" s="70" t="s">
        <v>121</v>
      </c>
      <c r="F222" s="70" t="s">
        <v>259</v>
      </c>
      <c r="G222" s="70" t="s">
        <v>226</v>
      </c>
      <c r="H222" s="70" t="s">
        <v>76</v>
      </c>
    </row>
    <row r="223" spans="1:8">
      <c r="A223" s="70" t="s">
        <v>8</v>
      </c>
      <c r="B223" s="70">
        <v>56</v>
      </c>
      <c r="C223" s="70">
        <v>235</v>
      </c>
      <c r="D223" s="70">
        <v>237.85300000000001</v>
      </c>
      <c r="E223" s="70" t="s">
        <v>121</v>
      </c>
      <c r="F223" s="70" t="s">
        <v>260</v>
      </c>
      <c r="G223" s="70" t="s">
        <v>226</v>
      </c>
      <c r="H223" s="70" t="s">
        <v>76</v>
      </c>
    </row>
    <row r="224" spans="1:8">
      <c r="A224" s="70" t="s">
        <v>8</v>
      </c>
      <c r="B224" s="70">
        <v>56</v>
      </c>
      <c r="C224" s="70">
        <v>237.85300000000001</v>
      </c>
      <c r="D224" s="70">
        <v>240.863</v>
      </c>
      <c r="E224" s="70" t="s">
        <v>124</v>
      </c>
      <c r="F224" s="70" t="s">
        <v>261</v>
      </c>
      <c r="G224" s="70" t="s">
        <v>226</v>
      </c>
      <c r="H224" s="70" t="s">
        <v>76</v>
      </c>
    </row>
    <row r="225" spans="1:8">
      <c r="A225" s="70" t="s">
        <v>8</v>
      </c>
      <c r="B225" s="70">
        <v>56</v>
      </c>
      <c r="C225" s="70">
        <v>240.863</v>
      </c>
      <c r="D225" s="70">
        <v>248.12</v>
      </c>
      <c r="E225" s="70" t="s">
        <v>126</v>
      </c>
      <c r="F225" s="70" t="s">
        <v>262</v>
      </c>
      <c r="G225" s="70" t="s">
        <v>226</v>
      </c>
      <c r="H225" s="70" t="s">
        <v>76</v>
      </c>
    </row>
    <row r="226" spans="1:8">
      <c r="A226" s="70" t="s">
        <v>8</v>
      </c>
      <c r="B226" s="70">
        <v>56</v>
      </c>
      <c r="C226" s="70">
        <v>248.12</v>
      </c>
      <c r="D226" s="70">
        <v>253.60300000000001</v>
      </c>
      <c r="E226" s="70" t="s">
        <v>126</v>
      </c>
      <c r="F226" s="70" t="s">
        <v>263</v>
      </c>
      <c r="G226" s="70" t="s">
        <v>226</v>
      </c>
      <c r="H226" s="70" t="s">
        <v>76</v>
      </c>
    </row>
    <row r="227" spans="1:8">
      <c r="A227" s="70" t="s">
        <v>8</v>
      </c>
      <c r="B227" s="70">
        <v>56</v>
      </c>
      <c r="C227" s="70">
        <v>253.60300000000001</v>
      </c>
      <c r="D227" s="70">
        <v>256.39800000000002</v>
      </c>
      <c r="E227" s="70" t="s">
        <v>264</v>
      </c>
      <c r="F227" s="70" t="s">
        <v>265</v>
      </c>
      <c r="G227" s="70" t="s">
        <v>226</v>
      </c>
      <c r="H227" s="70" t="s">
        <v>76</v>
      </c>
    </row>
    <row r="228" spans="1:8">
      <c r="A228" s="70" t="s">
        <v>8</v>
      </c>
      <c r="B228" s="70">
        <v>61</v>
      </c>
      <c r="C228" s="70">
        <v>73.900000000000006</v>
      </c>
      <c r="D228" s="70">
        <v>75.302000000000007</v>
      </c>
      <c r="E228" s="70" t="s">
        <v>266</v>
      </c>
      <c r="F228" s="70" t="s">
        <v>267</v>
      </c>
      <c r="G228" s="70" t="s">
        <v>268</v>
      </c>
      <c r="H228" s="70" t="s">
        <v>76</v>
      </c>
    </row>
    <row r="229" spans="1:8">
      <c r="A229" s="70" t="s">
        <v>8</v>
      </c>
      <c r="B229" s="70">
        <v>61</v>
      </c>
      <c r="C229" s="70">
        <v>75.302000000000007</v>
      </c>
      <c r="D229" s="70">
        <v>77.135000000000005</v>
      </c>
      <c r="E229" s="70" t="s">
        <v>266</v>
      </c>
      <c r="F229" s="70" t="s">
        <v>269</v>
      </c>
      <c r="G229" s="70" t="s">
        <v>268</v>
      </c>
      <c r="H229" s="70" t="s">
        <v>76</v>
      </c>
    </row>
    <row r="230" spans="1:8">
      <c r="A230" s="70" t="s">
        <v>8</v>
      </c>
      <c r="B230" s="70">
        <v>61</v>
      </c>
      <c r="C230" s="70">
        <v>75.302000000000007</v>
      </c>
      <c r="D230" s="70">
        <v>77.135000000000005</v>
      </c>
      <c r="E230" s="70" t="s">
        <v>266</v>
      </c>
      <c r="F230" s="70" t="s">
        <v>270</v>
      </c>
      <c r="G230" s="70" t="s">
        <v>268</v>
      </c>
      <c r="H230" s="70" t="s">
        <v>76</v>
      </c>
    </row>
    <row r="231" spans="1:8">
      <c r="A231" s="70" t="s">
        <v>8</v>
      </c>
      <c r="B231" s="70">
        <v>61</v>
      </c>
      <c r="C231" s="70">
        <v>77.135000000000005</v>
      </c>
      <c r="D231" s="70">
        <v>78.346000000000004</v>
      </c>
      <c r="E231" s="70" t="s">
        <v>266</v>
      </c>
      <c r="F231" s="70" t="s">
        <v>271</v>
      </c>
      <c r="G231" s="70" t="s">
        <v>268</v>
      </c>
      <c r="H231" s="70" t="s">
        <v>76</v>
      </c>
    </row>
    <row r="232" spans="1:8">
      <c r="A232" s="70" t="s">
        <v>8</v>
      </c>
      <c r="B232" s="70">
        <v>66</v>
      </c>
      <c r="C232" s="70">
        <v>49.8</v>
      </c>
      <c r="D232" s="70">
        <v>52.817</v>
      </c>
      <c r="E232" s="70" t="s">
        <v>272</v>
      </c>
      <c r="F232" s="70" t="s">
        <v>273</v>
      </c>
      <c r="G232" s="70" t="s">
        <v>274</v>
      </c>
      <c r="H232" s="70" t="s">
        <v>275</v>
      </c>
    </row>
    <row r="233" spans="1:8">
      <c r="A233" s="70" t="s">
        <v>8</v>
      </c>
      <c r="B233" s="70">
        <v>68</v>
      </c>
      <c r="C233" s="70">
        <v>52.595999999999997</v>
      </c>
      <c r="D233" s="70">
        <v>52.726999999999997</v>
      </c>
      <c r="E233" s="70" t="s">
        <v>276</v>
      </c>
      <c r="F233" s="70" t="s">
        <v>277</v>
      </c>
      <c r="G233" s="70" t="s">
        <v>278</v>
      </c>
      <c r="H233" s="70" t="s">
        <v>275</v>
      </c>
    </row>
    <row r="234" spans="1:8">
      <c r="A234" s="70" t="s">
        <v>8</v>
      </c>
      <c r="B234" s="70">
        <v>68</v>
      </c>
      <c r="C234" s="70">
        <v>52.612000000000002</v>
      </c>
      <c r="D234" s="70">
        <v>52.707000000000001</v>
      </c>
      <c r="E234" s="70" t="s">
        <v>276</v>
      </c>
      <c r="F234" s="70" t="s">
        <v>279</v>
      </c>
      <c r="G234" s="70" t="s">
        <v>278</v>
      </c>
      <c r="H234" s="70" t="s">
        <v>275</v>
      </c>
    </row>
    <row r="235" spans="1:8">
      <c r="A235" s="70" t="s">
        <v>8</v>
      </c>
      <c r="B235" s="70">
        <v>68</v>
      </c>
      <c r="C235" s="70">
        <v>52.707000000000001</v>
      </c>
      <c r="D235" s="70">
        <v>53.026000000000003</v>
      </c>
      <c r="E235" s="70" t="s">
        <v>280</v>
      </c>
      <c r="F235" s="70" t="s">
        <v>281</v>
      </c>
      <c r="G235" s="70" t="s">
        <v>278</v>
      </c>
      <c r="H235" s="70" t="s">
        <v>275</v>
      </c>
    </row>
    <row r="236" spans="1:8">
      <c r="A236" s="70" t="s">
        <v>8</v>
      </c>
      <c r="B236" s="70">
        <v>68</v>
      </c>
      <c r="C236" s="70">
        <v>52.726999999999997</v>
      </c>
      <c r="D236" s="70">
        <v>53.026000000000003</v>
      </c>
      <c r="E236" s="70" t="s">
        <v>280</v>
      </c>
      <c r="F236" s="70" t="s">
        <v>282</v>
      </c>
      <c r="G236" s="70" t="s">
        <v>278</v>
      </c>
      <c r="H236" s="70" t="s">
        <v>275</v>
      </c>
    </row>
    <row r="237" spans="1:8">
      <c r="A237" s="70" t="s">
        <v>8</v>
      </c>
      <c r="B237" s="70">
        <v>68</v>
      </c>
      <c r="C237" s="70">
        <v>53.026000000000003</v>
      </c>
      <c r="D237" s="70">
        <v>55</v>
      </c>
      <c r="E237" s="70" t="s">
        <v>283</v>
      </c>
      <c r="F237" s="70" t="s">
        <v>284</v>
      </c>
      <c r="G237" s="70" t="s">
        <v>278</v>
      </c>
      <c r="H237" s="70" t="s">
        <v>275</v>
      </c>
    </row>
    <row r="238" spans="1:8">
      <c r="A238" s="70" t="s">
        <v>8</v>
      </c>
      <c r="B238" s="70">
        <v>68</v>
      </c>
      <c r="C238" s="70">
        <v>53.026000000000003</v>
      </c>
      <c r="D238" s="70">
        <v>55</v>
      </c>
      <c r="E238" s="70" t="s">
        <v>283</v>
      </c>
      <c r="F238" s="70" t="s">
        <v>285</v>
      </c>
      <c r="G238" s="70" t="s">
        <v>278</v>
      </c>
      <c r="H238" s="70" t="s">
        <v>275</v>
      </c>
    </row>
    <row r="239" spans="1:8">
      <c r="A239" s="70" t="s">
        <v>8</v>
      </c>
      <c r="B239" s="70">
        <v>68</v>
      </c>
      <c r="C239" s="70">
        <v>55</v>
      </c>
      <c r="D239" s="70">
        <v>56.996000000000002</v>
      </c>
      <c r="E239" s="70" t="s">
        <v>286</v>
      </c>
      <c r="F239" s="70" t="s">
        <v>287</v>
      </c>
      <c r="G239" s="70" t="s">
        <v>278</v>
      </c>
      <c r="H239" s="70" t="s">
        <v>275</v>
      </c>
    </row>
    <row r="240" spans="1:8">
      <c r="A240" s="70" t="s">
        <v>8</v>
      </c>
      <c r="B240" s="70">
        <v>68</v>
      </c>
      <c r="C240" s="70">
        <v>55</v>
      </c>
      <c r="D240" s="70">
        <v>56.996000000000002</v>
      </c>
      <c r="E240" s="70" t="s">
        <v>286</v>
      </c>
      <c r="F240" s="70" t="s">
        <v>288</v>
      </c>
      <c r="G240" s="70" t="s">
        <v>278</v>
      </c>
      <c r="H240" s="70" t="s">
        <v>275</v>
      </c>
    </row>
    <row r="241" spans="1:8">
      <c r="A241" s="70" t="s">
        <v>8</v>
      </c>
      <c r="B241" s="70">
        <v>68</v>
      </c>
      <c r="C241" s="70">
        <v>56.996000000000002</v>
      </c>
      <c r="D241" s="70">
        <v>59.247999999999998</v>
      </c>
      <c r="E241" s="70" t="s">
        <v>286</v>
      </c>
      <c r="F241" s="70" t="s">
        <v>289</v>
      </c>
      <c r="G241" s="70" t="s">
        <v>278</v>
      </c>
      <c r="H241" s="70" t="s">
        <v>275</v>
      </c>
    </row>
    <row r="242" spans="1:8">
      <c r="A242" s="70" t="s">
        <v>8</v>
      </c>
      <c r="B242" s="70">
        <v>68</v>
      </c>
      <c r="C242" s="70">
        <v>59.247999999999998</v>
      </c>
      <c r="D242" s="70">
        <v>61</v>
      </c>
      <c r="E242" s="70" t="s">
        <v>290</v>
      </c>
      <c r="F242" s="70" t="s">
        <v>291</v>
      </c>
      <c r="G242" s="70" t="s">
        <v>278</v>
      </c>
      <c r="H242" s="70" t="s">
        <v>275</v>
      </c>
    </row>
    <row r="243" spans="1:8">
      <c r="A243" s="70" t="s">
        <v>8</v>
      </c>
      <c r="B243" s="70">
        <v>68</v>
      </c>
      <c r="C243" s="70">
        <v>59.247999999999998</v>
      </c>
      <c r="D243" s="70">
        <v>61</v>
      </c>
      <c r="E243" s="70" t="s">
        <v>290</v>
      </c>
      <c r="F243" s="70" t="s">
        <v>292</v>
      </c>
      <c r="G243" s="70" t="s">
        <v>278</v>
      </c>
      <c r="H243" s="70" t="s">
        <v>275</v>
      </c>
    </row>
    <row r="244" spans="1:8">
      <c r="A244" s="70" t="s">
        <v>8</v>
      </c>
      <c r="B244" s="70">
        <v>68</v>
      </c>
      <c r="C244" s="70">
        <v>61</v>
      </c>
      <c r="D244" s="70">
        <v>62.768000000000001</v>
      </c>
      <c r="E244" s="70" t="s">
        <v>293</v>
      </c>
      <c r="F244" s="70" t="s">
        <v>294</v>
      </c>
      <c r="G244" s="70" t="s">
        <v>278</v>
      </c>
      <c r="H244" s="70" t="s">
        <v>275</v>
      </c>
    </row>
    <row r="245" spans="1:8">
      <c r="A245" s="70" t="s">
        <v>8</v>
      </c>
      <c r="B245" s="70">
        <v>68</v>
      </c>
      <c r="C245" s="70">
        <v>61</v>
      </c>
      <c r="D245" s="70">
        <v>62.768000000000001</v>
      </c>
      <c r="E245" s="70" t="s">
        <v>293</v>
      </c>
      <c r="F245" s="70" t="s">
        <v>295</v>
      </c>
      <c r="G245" s="70" t="s">
        <v>278</v>
      </c>
      <c r="H245" s="70" t="s">
        <v>275</v>
      </c>
    </row>
    <row r="246" spans="1:8">
      <c r="A246" s="70" t="s">
        <v>8</v>
      </c>
      <c r="B246" s="70">
        <v>68</v>
      </c>
      <c r="C246" s="70">
        <v>62.768000000000001</v>
      </c>
      <c r="D246" s="70">
        <v>65</v>
      </c>
      <c r="E246" s="70" t="s">
        <v>293</v>
      </c>
      <c r="F246" s="70" t="s">
        <v>296</v>
      </c>
      <c r="G246" s="70" t="s">
        <v>278</v>
      </c>
      <c r="H246" s="70" t="s">
        <v>275</v>
      </c>
    </row>
    <row r="247" spans="1:8">
      <c r="A247" s="70" t="s">
        <v>8</v>
      </c>
      <c r="B247" s="70">
        <v>68</v>
      </c>
      <c r="C247" s="70">
        <v>65</v>
      </c>
      <c r="D247" s="70">
        <v>67.484999999999999</v>
      </c>
      <c r="E247" s="70" t="s">
        <v>293</v>
      </c>
      <c r="F247" s="70" t="s">
        <v>297</v>
      </c>
      <c r="G247" s="70" t="s">
        <v>278</v>
      </c>
      <c r="H247" s="70" t="s">
        <v>275</v>
      </c>
    </row>
    <row r="248" spans="1:8">
      <c r="A248" s="70" t="s">
        <v>8</v>
      </c>
      <c r="B248" s="70">
        <v>68</v>
      </c>
      <c r="C248" s="70">
        <v>67.484999999999999</v>
      </c>
      <c r="D248" s="70">
        <v>69</v>
      </c>
      <c r="E248" s="70" t="s">
        <v>298</v>
      </c>
      <c r="F248" s="70" t="s">
        <v>299</v>
      </c>
      <c r="G248" s="70" t="s">
        <v>278</v>
      </c>
      <c r="H248" s="70" t="s">
        <v>275</v>
      </c>
    </row>
    <row r="249" spans="1:8">
      <c r="A249" s="70" t="s">
        <v>8</v>
      </c>
      <c r="B249" s="70">
        <v>68</v>
      </c>
      <c r="C249" s="70">
        <v>67.484999999999999</v>
      </c>
      <c r="D249" s="70">
        <v>69</v>
      </c>
      <c r="E249" s="70" t="s">
        <v>298</v>
      </c>
      <c r="F249" s="70" t="s">
        <v>300</v>
      </c>
      <c r="G249" s="70" t="s">
        <v>278</v>
      </c>
      <c r="H249" s="70" t="s">
        <v>275</v>
      </c>
    </row>
    <row r="250" spans="1:8">
      <c r="A250" s="70" t="s">
        <v>8</v>
      </c>
      <c r="B250" s="70">
        <v>68</v>
      </c>
      <c r="C250" s="70">
        <v>69</v>
      </c>
      <c r="D250" s="70">
        <v>70.265000000000001</v>
      </c>
      <c r="E250" s="70" t="s">
        <v>301</v>
      </c>
      <c r="F250" s="70" t="s">
        <v>302</v>
      </c>
      <c r="G250" s="70" t="s">
        <v>278</v>
      </c>
      <c r="H250" s="70" t="s">
        <v>275</v>
      </c>
    </row>
    <row r="251" spans="1:8">
      <c r="A251" s="70" t="s">
        <v>8</v>
      </c>
      <c r="B251" s="70">
        <v>68</v>
      </c>
      <c r="C251" s="70">
        <v>69</v>
      </c>
      <c r="D251" s="70">
        <v>70.265000000000001</v>
      </c>
      <c r="E251" s="70" t="s">
        <v>301</v>
      </c>
      <c r="F251" s="70" t="s">
        <v>303</v>
      </c>
      <c r="G251" s="70" t="s">
        <v>278</v>
      </c>
      <c r="H251" s="70" t="s">
        <v>275</v>
      </c>
    </row>
    <row r="252" spans="1:8">
      <c r="A252" s="70" t="s">
        <v>8</v>
      </c>
      <c r="B252" s="70">
        <v>68</v>
      </c>
      <c r="C252" s="70">
        <v>70.265000000000001</v>
      </c>
      <c r="D252" s="70">
        <v>74</v>
      </c>
      <c r="E252" s="70" t="s">
        <v>301</v>
      </c>
      <c r="F252" s="70" t="s">
        <v>304</v>
      </c>
      <c r="G252" s="70" t="s">
        <v>278</v>
      </c>
      <c r="H252" s="70" t="s">
        <v>275</v>
      </c>
    </row>
    <row r="253" spans="1:8">
      <c r="A253" s="70" t="s">
        <v>8</v>
      </c>
      <c r="B253" s="70">
        <v>68</v>
      </c>
      <c r="C253" s="70">
        <v>74</v>
      </c>
      <c r="D253" s="70">
        <v>77.227999999999994</v>
      </c>
      <c r="E253" s="70" t="s">
        <v>301</v>
      </c>
      <c r="F253" s="70" t="s">
        <v>305</v>
      </c>
      <c r="G253" s="70" t="s">
        <v>278</v>
      </c>
      <c r="H253" s="70" t="s">
        <v>275</v>
      </c>
    </row>
    <row r="254" spans="1:8">
      <c r="A254" s="70" t="s">
        <v>8</v>
      </c>
      <c r="B254" s="70">
        <v>92</v>
      </c>
      <c r="C254" s="70">
        <v>65.075999999999993</v>
      </c>
      <c r="D254" s="70">
        <v>66.77</v>
      </c>
      <c r="E254" s="70" t="s">
        <v>160</v>
      </c>
      <c r="F254" s="70" t="s">
        <v>306</v>
      </c>
      <c r="G254" s="70" t="s">
        <v>307</v>
      </c>
      <c r="H254" s="70" t="s">
        <v>11</v>
      </c>
    </row>
    <row r="255" spans="1:8">
      <c r="A255" s="70" t="s">
        <v>8</v>
      </c>
      <c r="B255" s="70">
        <v>92</v>
      </c>
      <c r="C255" s="70">
        <v>66.77</v>
      </c>
      <c r="D255" s="70">
        <v>68.722999999999999</v>
      </c>
      <c r="E255" s="70" t="s">
        <v>160</v>
      </c>
      <c r="F255" s="70" t="s">
        <v>308</v>
      </c>
      <c r="G255" s="70" t="s">
        <v>307</v>
      </c>
      <c r="H255" s="70" t="s">
        <v>11</v>
      </c>
    </row>
    <row r="256" spans="1:8">
      <c r="A256" s="70" t="s">
        <v>8</v>
      </c>
      <c r="B256" s="70">
        <v>92</v>
      </c>
      <c r="C256" s="70">
        <v>68.722999999999999</v>
      </c>
      <c r="D256" s="70">
        <v>70</v>
      </c>
      <c r="E256" s="70" t="s">
        <v>160</v>
      </c>
      <c r="F256" s="70" t="s">
        <v>309</v>
      </c>
      <c r="G256" s="70" t="s">
        <v>307</v>
      </c>
      <c r="H256" s="70" t="s">
        <v>11</v>
      </c>
    </row>
    <row r="257" spans="1:8">
      <c r="A257" s="70" t="s">
        <v>8</v>
      </c>
      <c r="B257" s="70">
        <v>92</v>
      </c>
      <c r="C257" s="70">
        <v>70</v>
      </c>
      <c r="D257" s="70">
        <v>71</v>
      </c>
      <c r="E257" s="70" t="s">
        <v>160</v>
      </c>
      <c r="F257" s="70" t="s">
        <v>310</v>
      </c>
      <c r="G257" s="70" t="s">
        <v>307</v>
      </c>
      <c r="H257" s="70" t="s">
        <v>11</v>
      </c>
    </row>
    <row r="258" spans="1:8">
      <c r="A258" s="70" t="s">
        <v>8</v>
      </c>
      <c r="B258" s="70">
        <v>92</v>
      </c>
      <c r="C258" s="70">
        <v>71</v>
      </c>
      <c r="D258" s="70">
        <v>71.891000000000005</v>
      </c>
      <c r="E258" s="70" t="s">
        <v>160</v>
      </c>
      <c r="F258" s="70" t="s">
        <v>311</v>
      </c>
      <c r="G258" s="70" t="s">
        <v>307</v>
      </c>
      <c r="H258" s="70" t="s">
        <v>11</v>
      </c>
    </row>
    <row r="259" spans="1:8">
      <c r="A259" s="70" t="s">
        <v>8</v>
      </c>
      <c r="B259" s="70">
        <v>92</v>
      </c>
      <c r="C259" s="70">
        <v>71.891000000000005</v>
      </c>
      <c r="D259" s="70">
        <v>73</v>
      </c>
      <c r="E259" s="70" t="s">
        <v>160</v>
      </c>
      <c r="F259" s="70" t="s">
        <v>312</v>
      </c>
      <c r="G259" s="70" t="s">
        <v>307</v>
      </c>
      <c r="H259" s="70" t="s">
        <v>11</v>
      </c>
    </row>
    <row r="260" spans="1:8">
      <c r="A260" s="70" t="s">
        <v>8</v>
      </c>
      <c r="B260" s="70">
        <v>92</v>
      </c>
      <c r="C260" s="70">
        <v>73</v>
      </c>
      <c r="D260" s="70">
        <v>74</v>
      </c>
      <c r="E260" s="70" t="s">
        <v>160</v>
      </c>
      <c r="F260" s="70" t="s">
        <v>313</v>
      </c>
      <c r="G260" s="70" t="s">
        <v>307</v>
      </c>
      <c r="H260" s="70" t="s">
        <v>11</v>
      </c>
    </row>
    <row r="261" spans="1:8">
      <c r="A261" s="70" t="s">
        <v>8</v>
      </c>
      <c r="B261" s="70">
        <v>92</v>
      </c>
      <c r="C261" s="70">
        <v>74</v>
      </c>
      <c r="D261" s="70">
        <v>75.120999999999995</v>
      </c>
      <c r="E261" s="70" t="s">
        <v>160</v>
      </c>
      <c r="F261" s="70" t="s">
        <v>314</v>
      </c>
      <c r="G261" s="70" t="s">
        <v>307</v>
      </c>
      <c r="H261" s="70" t="s">
        <v>11</v>
      </c>
    </row>
    <row r="262" spans="1:8">
      <c r="A262" s="70" t="s">
        <v>8</v>
      </c>
      <c r="B262" s="70">
        <v>92</v>
      </c>
      <c r="C262" s="70">
        <v>75.120999999999995</v>
      </c>
      <c r="D262" s="70">
        <v>78.590999999999994</v>
      </c>
      <c r="E262" s="70" t="s">
        <v>162</v>
      </c>
      <c r="F262" s="70" t="s">
        <v>315</v>
      </c>
      <c r="G262" s="70" t="s">
        <v>307</v>
      </c>
      <c r="H262" s="70" t="s">
        <v>11</v>
      </c>
    </row>
    <row r="263" spans="1:8">
      <c r="A263" s="70" t="s">
        <v>8</v>
      </c>
      <c r="B263" s="70">
        <v>92</v>
      </c>
      <c r="C263" s="70">
        <v>78.590999999999994</v>
      </c>
      <c r="D263" s="70">
        <v>81.918999999999997</v>
      </c>
      <c r="E263" s="70" t="s">
        <v>162</v>
      </c>
      <c r="F263" s="70" t="s">
        <v>316</v>
      </c>
      <c r="G263" s="70" t="s">
        <v>307</v>
      </c>
      <c r="H263" s="70" t="s">
        <v>11</v>
      </c>
    </row>
    <row r="264" spans="1:8">
      <c r="A264" s="70" t="s">
        <v>8</v>
      </c>
      <c r="B264" s="70">
        <v>92</v>
      </c>
      <c r="C264" s="70">
        <v>81.918999999999997</v>
      </c>
      <c r="D264" s="70">
        <v>83</v>
      </c>
      <c r="E264" s="70" t="s">
        <v>165</v>
      </c>
      <c r="F264" s="70" t="s">
        <v>317</v>
      </c>
      <c r="G264" s="70" t="s">
        <v>307</v>
      </c>
      <c r="H264" s="70" t="s">
        <v>11</v>
      </c>
    </row>
    <row r="265" spans="1:8">
      <c r="A265" s="70" t="s">
        <v>8</v>
      </c>
      <c r="B265" s="70">
        <v>92</v>
      </c>
      <c r="C265" s="70">
        <v>83</v>
      </c>
      <c r="D265" s="70">
        <v>84</v>
      </c>
      <c r="E265" s="70" t="s">
        <v>167</v>
      </c>
      <c r="F265" s="70" t="s">
        <v>318</v>
      </c>
      <c r="G265" s="70" t="s">
        <v>307</v>
      </c>
      <c r="H265" s="70" t="s">
        <v>11</v>
      </c>
    </row>
    <row r="266" spans="1:8">
      <c r="A266" s="70" t="s">
        <v>8</v>
      </c>
      <c r="B266" s="70">
        <v>92</v>
      </c>
      <c r="C266" s="70">
        <v>84</v>
      </c>
      <c r="D266" s="70">
        <v>85</v>
      </c>
      <c r="E266" s="70" t="s">
        <v>167</v>
      </c>
      <c r="F266" s="70" t="s">
        <v>319</v>
      </c>
      <c r="G266" s="70" t="s">
        <v>307</v>
      </c>
      <c r="H266" s="70" t="s">
        <v>11</v>
      </c>
    </row>
    <row r="267" spans="1:8">
      <c r="A267" s="70" t="s">
        <v>8</v>
      </c>
      <c r="B267" s="70">
        <v>92</v>
      </c>
      <c r="C267" s="70">
        <v>85</v>
      </c>
      <c r="D267" s="70">
        <v>86.436000000000007</v>
      </c>
      <c r="E267" s="70" t="s">
        <v>167</v>
      </c>
      <c r="F267" s="70" t="s">
        <v>320</v>
      </c>
      <c r="G267" s="70" t="s">
        <v>307</v>
      </c>
      <c r="H267" s="70" t="s">
        <v>11</v>
      </c>
    </row>
    <row r="268" spans="1:8">
      <c r="A268" s="70" t="s">
        <v>8</v>
      </c>
      <c r="B268" s="70">
        <v>92</v>
      </c>
      <c r="C268" s="70">
        <v>86.436000000000007</v>
      </c>
      <c r="D268" s="70">
        <v>89</v>
      </c>
      <c r="E268" s="70" t="s">
        <v>167</v>
      </c>
      <c r="F268" s="70" t="s">
        <v>321</v>
      </c>
      <c r="G268" s="70" t="s">
        <v>307</v>
      </c>
      <c r="H268" s="70" t="s">
        <v>11</v>
      </c>
    </row>
    <row r="269" spans="1:8">
      <c r="A269" s="70" t="s">
        <v>8</v>
      </c>
      <c r="B269" s="70">
        <v>92</v>
      </c>
      <c r="C269" s="70">
        <v>89</v>
      </c>
      <c r="D269" s="70">
        <v>91.953000000000003</v>
      </c>
      <c r="E269" s="70" t="s">
        <v>167</v>
      </c>
      <c r="F269" s="70" t="s">
        <v>322</v>
      </c>
      <c r="G269" s="70" t="s">
        <v>307</v>
      </c>
      <c r="H269" s="70" t="s">
        <v>11</v>
      </c>
    </row>
    <row r="270" spans="1:8">
      <c r="A270" s="70" t="s">
        <v>8</v>
      </c>
      <c r="B270" s="70">
        <v>92</v>
      </c>
      <c r="C270" s="70">
        <v>91.953000000000003</v>
      </c>
      <c r="D270" s="70">
        <v>94</v>
      </c>
      <c r="E270" s="70" t="s">
        <v>167</v>
      </c>
      <c r="F270" s="70" t="s">
        <v>323</v>
      </c>
      <c r="G270" s="70" t="s">
        <v>307</v>
      </c>
      <c r="H270" s="70" t="s">
        <v>11</v>
      </c>
    </row>
    <row r="271" spans="1:8">
      <c r="A271" s="70" t="s">
        <v>8</v>
      </c>
      <c r="B271" s="70">
        <v>92</v>
      </c>
      <c r="C271" s="70">
        <v>94</v>
      </c>
      <c r="D271" s="70">
        <v>95</v>
      </c>
      <c r="E271" s="70" t="s">
        <v>167</v>
      </c>
      <c r="F271" s="70" t="s">
        <v>324</v>
      </c>
      <c r="G271" s="70" t="s">
        <v>307</v>
      </c>
      <c r="H271" s="70" t="s">
        <v>11</v>
      </c>
    </row>
    <row r="272" spans="1:8">
      <c r="A272" s="70" t="s">
        <v>8</v>
      </c>
      <c r="B272" s="70">
        <v>92</v>
      </c>
      <c r="C272" s="70">
        <v>95</v>
      </c>
      <c r="D272" s="70">
        <v>96</v>
      </c>
      <c r="E272" s="70" t="s">
        <v>167</v>
      </c>
      <c r="F272" s="70" t="s">
        <v>325</v>
      </c>
      <c r="G272" s="70" t="s">
        <v>307</v>
      </c>
      <c r="H272" s="70" t="s">
        <v>11</v>
      </c>
    </row>
    <row r="273" spans="1:8">
      <c r="A273" s="70" t="s">
        <v>8</v>
      </c>
      <c r="B273" s="70">
        <v>92</v>
      </c>
      <c r="C273" s="70">
        <v>96</v>
      </c>
      <c r="D273" s="70">
        <v>97.254999999999995</v>
      </c>
      <c r="E273" s="70" t="s">
        <v>167</v>
      </c>
      <c r="F273" s="70" t="s">
        <v>326</v>
      </c>
      <c r="G273" s="70" t="s">
        <v>307</v>
      </c>
      <c r="H273" s="70" t="s">
        <v>11</v>
      </c>
    </row>
    <row r="274" spans="1:8">
      <c r="A274" s="70" t="s">
        <v>8</v>
      </c>
      <c r="B274" s="70">
        <v>92</v>
      </c>
      <c r="C274" s="70">
        <v>97.254999999999995</v>
      </c>
      <c r="D274" s="70">
        <v>99</v>
      </c>
      <c r="E274" s="70" t="s">
        <v>167</v>
      </c>
      <c r="F274" s="70" t="s">
        <v>327</v>
      </c>
      <c r="G274" s="70" t="s">
        <v>307</v>
      </c>
      <c r="H274" s="70" t="s">
        <v>11</v>
      </c>
    </row>
    <row r="275" spans="1:8">
      <c r="A275" s="70" t="s">
        <v>8</v>
      </c>
      <c r="B275" s="70">
        <v>92</v>
      </c>
      <c r="C275" s="70">
        <v>99</v>
      </c>
      <c r="D275" s="70">
        <v>100</v>
      </c>
      <c r="E275" s="70" t="s">
        <v>167</v>
      </c>
      <c r="F275" s="70" t="s">
        <v>328</v>
      </c>
      <c r="G275" s="70" t="s">
        <v>307</v>
      </c>
      <c r="H275" s="70" t="s">
        <v>11</v>
      </c>
    </row>
    <row r="276" spans="1:8">
      <c r="A276" s="70" t="s">
        <v>8</v>
      </c>
      <c r="B276" s="70">
        <v>92</v>
      </c>
      <c r="C276" s="70">
        <v>100</v>
      </c>
      <c r="D276" s="70">
        <v>101.925</v>
      </c>
      <c r="E276" s="70" t="s">
        <v>167</v>
      </c>
      <c r="F276" s="70" t="s">
        <v>329</v>
      </c>
      <c r="G276" s="70" t="s">
        <v>307</v>
      </c>
      <c r="H276" s="70" t="s">
        <v>11</v>
      </c>
    </row>
    <row r="277" spans="1:8">
      <c r="A277" s="70" t="s">
        <v>8</v>
      </c>
      <c r="B277" s="70">
        <v>92</v>
      </c>
      <c r="C277" s="70">
        <v>101.925</v>
      </c>
      <c r="D277" s="70">
        <v>104</v>
      </c>
      <c r="E277" s="70" t="s">
        <v>180</v>
      </c>
      <c r="F277" s="70" t="s">
        <v>330</v>
      </c>
      <c r="G277" s="70" t="s">
        <v>307</v>
      </c>
      <c r="H277" s="70" t="s">
        <v>11</v>
      </c>
    </row>
    <row r="278" spans="1:8">
      <c r="A278" s="70" t="s">
        <v>8</v>
      </c>
      <c r="B278" s="70">
        <v>92</v>
      </c>
      <c r="C278" s="70">
        <v>104</v>
      </c>
      <c r="D278" s="70">
        <v>104.845</v>
      </c>
      <c r="E278" s="70" t="s">
        <v>331</v>
      </c>
      <c r="F278" s="70" t="s">
        <v>332</v>
      </c>
      <c r="G278" s="70" t="s">
        <v>307</v>
      </c>
      <c r="H278" s="70" t="s">
        <v>11</v>
      </c>
    </row>
    <row r="279" spans="1:8">
      <c r="A279" s="70" t="s">
        <v>8</v>
      </c>
      <c r="B279" s="70">
        <v>92</v>
      </c>
      <c r="C279" s="70">
        <v>104.845</v>
      </c>
      <c r="D279" s="70">
        <v>106.381</v>
      </c>
      <c r="E279" s="70" t="s">
        <v>331</v>
      </c>
      <c r="F279" s="70" t="s">
        <v>333</v>
      </c>
      <c r="G279" s="70" t="s">
        <v>307</v>
      </c>
      <c r="H279" s="70" t="s">
        <v>11</v>
      </c>
    </row>
    <row r="280" spans="1:8">
      <c r="A280" s="70" t="s">
        <v>8</v>
      </c>
      <c r="B280" s="70">
        <v>92</v>
      </c>
      <c r="C280" s="70">
        <v>106.381</v>
      </c>
      <c r="D280" s="70">
        <v>106.624</v>
      </c>
      <c r="E280" s="70" t="s">
        <v>331</v>
      </c>
      <c r="F280" s="70" t="s">
        <v>334</v>
      </c>
      <c r="G280" s="70" t="s">
        <v>307</v>
      </c>
      <c r="H280" s="70" t="s">
        <v>11</v>
      </c>
    </row>
    <row r="281" spans="1:8">
      <c r="A281" s="70" t="s">
        <v>8</v>
      </c>
      <c r="B281" s="70">
        <v>92</v>
      </c>
      <c r="C281" s="70">
        <v>106.624</v>
      </c>
      <c r="D281" s="70">
        <v>108.268</v>
      </c>
      <c r="E281" s="70" t="s">
        <v>335</v>
      </c>
      <c r="F281" s="70" t="s">
        <v>336</v>
      </c>
      <c r="G281" s="70" t="s">
        <v>307</v>
      </c>
      <c r="H281" s="70" t="s">
        <v>11</v>
      </c>
    </row>
    <row r="282" spans="1:8">
      <c r="A282" s="70" t="s">
        <v>8</v>
      </c>
      <c r="B282" s="70">
        <v>92</v>
      </c>
      <c r="C282" s="70">
        <v>106.624</v>
      </c>
      <c r="D282" s="70">
        <v>108.268</v>
      </c>
      <c r="E282" s="70" t="s">
        <v>335</v>
      </c>
      <c r="F282" s="70" t="s">
        <v>337</v>
      </c>
      <c r="G282" s="70" t="s">
        <v>307</v>
      </c>
      <c r="H282" s="70" t="s">
        <v>11</v>
      </c>
    </row>
    <row r="283" spans="1:8">
      <c r="A283" s="70" t="s">
        <v>8</v>
      </c>
      <c r="B283" s="70">
        <v>92</v>
      </c>
      <c r="C283" s="70">
        <v>108.268</v>
      </c>
      <c r="D283" s="70">
        <v>108.72799999999999</v>
      </c>
      <c r="E283" s="70" t="s">
        <v>335</v>
      </c>
      <c r="F283" s="70" t="s">
        <v>338</v>
      </c>
      <c r="G283" s="70" t="s">
        <v>307</v>
      </c>
      <c r="H283" s="70" t="s">
        <v>11</v>
      </c>
    </row>
    <row r="284" spans="1:8">
      <c r="A284" s="70" t="s">
        <v>8</v>
      </c>
      <c r="B284" s="70">
        <v>170</v>
      </c>
      <c r="C284" s="70">
        <v>109.268</v>
      </c>
      <c r="D284" s="70">
        <v>111.898</v>
      </c>
      <c r="E284" s="70" t="s">
        <v>339</v>
      </c>
      <c r="F284" s="70" t="s">
        <v>340</v>
      </c>
      <c r="G284" s="70" t="s">
        <v>341</v>
      </c>
      <c r="H284" s="70" t="s">
        <v>275</v>
      </c>
    </row>
    <row r="285" spans="1:8">
      <c r="A285" s="70" t="s">
        <v>8</v>
      </c>
      <c r="B285" s="70">
        <v>170</v>
      </c>
      <c r="C285" s="70">
        <v>111.898</v>
      </c>
      <c r="D285" s="70">
        <v>113.92700000000001</v>
      </c>
      <c r="E285" s="70" t="s">
        <v>339</v>
      </c>
      <c r="F285" s="70" t="s">
        <v>342</v>
      </c>
      <c r="G285" s="70" t="s">
        <v>341</v>
      </c>
      <c r="H285" s="70" t="s">
        <v>275</v>
      </c>
    </row>
    <row r="286" spans="1:8">
      <c r="A286" s="70" t="s">
        <v>8</v>
      </c>
      <c r="B286" s="70">
        <v>170</v>
      </c>
      <c r="C286" s="70">
        <v>113.92700000000001</v>
      </c>
      <c r="D286" s="70">
        <v>117.08799999999999</v>
      </c>
      <c r="E286" s="70" t="s">
        <v>343</v>
      </c>
      <c r="F286" s="70" t="s">
        <v>344</v>
      </c>
      <c r="G286" s="70" t="s">
        <v>341</v>
      </c>
      <c r="H286" s="70" t="s">
        <v>275</v>
      </c>
    </row>
    <row r="287" spans="1:8">
      <c r="A287" s="70" t="s">
        <v>8</v>
      </c>
      <c r="B287" s="70">
        <v>170</v>
      </c>
      <c r="C287" s="70">
        <v>117.08799999999999</v>
      </c>
      <c r="D287" s="70">
        <v>121.35</v>
      </c>
      <c r="E287" s="70" t="s">
        <v>343</v>
      </c>
      <c r="F287" s="70" t="s">
        <v>345</v>
      </c>
      <c r="G287" s="70" t="s">
        <v>341</v>
      </c>
      <c r="H287" s="70" t="s">
        <v>275</v>
      </c>
    </row>
    <row r="288" spans="1:8">
      <c r="A288" s="70" t="s">
        <v>8</v>
      </c>
      <c r="B288" s="70">
        <v>170</v>
      </c>
      <c r="C288" s="70">
        <v>121.35</v>
      </c>
      <c r="D288" s="70">
        <v>124.745</v>
      </c>
      <c r="E288" s="70" t="s">
        <v>346</v>
      </c>
      <c r="F288" s="70" t="s">
        <v>347</v>
      </c>
      <c r="G288" s="70" t="s">
        <v>341</v>
      </c>
      <c r="H288" s="70" t="s">
        <v>275</v>
      </c>
    </row>
    <row r="289" spans="1:8">
      <c r="A289" s="70" t="s">
        <v>8</v>
      </c>
      <c r="B289" s="70">
        <v>170</v>
      </c>
      <c r="C289" s="70">
        <v>124.745</v>
      </c>
      <c r="D289" s="70">
        <v>128.12</v>
      </c>
      <c r="E289" s="70" t="s">
        <v>348</v>
      </c>
      <c r="F289" s="70" t="s">
        <v>349</v>
      </c>
      <c r="G289" s="70" t="s">
        <v>341</v>
      </c>
      <c r="H289" s="70" t="s">
        <v>275</v>
      </c>
    </row>
    <row r="290" spans="1:8">
      <c r="A290" s="70" t="s">
        <v>8</v>
      </c>
      <c r="B290" s="70">
        <v>170</v>
      </c>
      <c r="C290" s="70">
        <v>128.12</v>
      </c>
      <c r="D290" s="70">
        <v>128.619</v>
      </c>
      <c r="E290" s="70" t="s">
        <v>350</v>
      </c>
      <c r="F290" s="70" t="s">
        <v>351</v>
      </c>
      <c r="G290" s="70" t="s">
        <v>341</v>
      </c>
      <c r="H290" s="70" t="s">
        <v>275</v>
      </c>
    </row>
    <row r="291" spans="1:8">
      <c r="A291" s="70" t="s">
        <v>8</v>
      </c>
      <c r="B291" s="70">
        <v>70</v>
      </c>
      <c r="C291" s="70">
        <v>0.432</v>
      </c>
      <c r="D291" s="70">
        <v>0.65600000000000003</v>
      </c>
      <c r="E291" s="70" t="s">
        <v>352</v>
      </c>
      <c r="F291" s="70" t="s">
        <v>353</v>
      </c>
      <c r="G291" s="70" t="s">
        <v>354</v>
      </c>
      <c r="H291" s="70" t="s">
        <v>275</v>
      </c>
    </row>
    <row r="292" spans="1:8">
      <c r="A292" s="70" t="s">
        <v>8</v>
      </c>
      <c r="B292" s="70">
        <v>70</v>
      </c>
      <c r="C292" s="70">
        <v>77.227999999999994</v>
      </c>
      <c r="D292" s="70">
        <v>80</v>
      </c>
      <c r="E292" s="70" t="s">
        <v>355</v>
      </c>
      <c r="F292" s="70" t="s">
        <v>356</v>
      </c>
      <c r="G292" s="70" t="s">
        <v>354</v>
      </c>
      <c r="H292" s="70" t="s">
        <v>275</v>
      </c>
    </row>
    <row r="293" spans="1:8">
      <c r="A293" s="70" t="s">
        <v>8</v>
      </c>
      <c r="B293" s="70">
        <v>70</v>
      </c>
      <c r="C293" s="70">
        <v>77.227999999999994</v>
      </c>
      <c r="D293" s="70">
        <v>80</v>
      </c>
      <c r="E293" s="70" t="s">
        <v>355</v>
      </c>
      <c r="F293" s="70" t="s">
        <v>357</v>
      </c>
      <c r="G293" s="70" t="s">
        <v>354</v>
      </c>
      <c r="H293" s="70" t="s">
        <v>275</v>
      </c>
    </row>
    <row r="294" spans="1:8">
      <c r="A294" s="70" t="s">
        <v>8</v>
      </c>
      <c r="B294" s="70">
        <v>70</v>
      </c>
      <c r="C294" s="70">
        <v>80</v>
      </c>
      <c r="D294" s="70">
        <v>82.424000000000007</v>
      </c>
      <c r="E294" s="70" t="s">
        <v>358</v>
      </c>
      <c r="F294" s="70" t="s">
        <v>359</v>
      </c>
      <c r="G294" s="70" t="s">
        <v>354</v>
      </c>
      <c r="H294" s="70" t="s">
        <v>275</v>
      </c>
    </row>
    <row r="295" spans="1:8">
      <c r="A295" s="70" t="s">
        <v>8</v>
      </c>
      <c r="B295" s="70">
        <v>70</v>
      </c>
      <c r="C295" s="70">
        <v>80</v>
      </c>
      <c r="D295" s="70">
        <v>82.424000000000007</v>
      </c>
      <c r="E295" s="70" t="s">
        <v>358</v>
      </c>
      <c r="F295" s="70" t="s">
        <v>360</v>
      </c>
      <c r="G295" s="70" t="s">
        <v>354</v>
      </c>
      <c r="H295" s="70" t="s">
        <v>275</v>
      </c>
    </row>
    <row r="296" spans="1:8">
      <c r="A296" s="70" t="s">
        <v>8</v>
      </c>
      <c r="B296" s="70">
        <v>70</v>
      </c>
      <c r="C296" s="70">
        <v>82.424000000000007</v>
      </c>
      <c r="D296" s="70">
        <v>87.275000000000006</v>
      </c>
      <c r="E296" s="70" t="s">
        <v>361</v>
      </c>
      <c r="F296" s="70" t="s">
        <v>362</v>
      </c>
      <c r="G296" s="70" t="s">
        <v>354</v>
      </c>
      <c r="H296" s="70" t="s">
        <v>275</v>
      </c>
    </row>
    <row r="297" spans="1:8">
      <c r="A297" s="70" t="s">
        <v>8</v>
      </c>
      <c r="B297" s="70">
        <v>70</v>
      </c>
      <c r="C297" s="70">
        <v>87.275000000000006</v>
      </c>
      <c r="D297" s="70">
        <v>89</v>
      </c>
      <c r="E297" s="70" t="s">
        <v>363</v>
      </c>
      <c r="F297" s="70" t="s">
        <v>364</v>
      </c>
      <c r="G297" s="70" t="s">
        <v>354</v>
      </c>
      <c r="H297" s="70" t="s">
        <v>275</v>
      </c>
    </row>
    <row r="298" spans="1:8">
      <c r="A298" s="70" t="s">
        <v>8</v>
      </c>
      <c r="B298" s="70">
        <v>70</v>
      </c>
      <c r="C298" s="70">
        <v>87.275000000000006</v>
      </c>
      <c r="D298" s="70">
        <v>89</v>
      </c>
      <c r="E298" s="70" t="s">
        <v>363</v>
      </c>
      <c r="F298" s="70" t="s">
        <v>365</v>
      </c>
      <c r="G298" s="70" t="s">
        <v>354</v>
      </c>
      <c r="H298" s="70" t="s">
        <v>275</v>
      </c>
    </row>
    <row r="299" spans="1:8">
      <c r="A299" s="70" t="s">
        <v>8</v>
      </c>
      <c r="B299" s="70">
        <v>70</v>
      </c>
      <c r="C299" s="70">
        <v>89</v>
      </c>
      <c r="D299" s="70">
        <v>89.994</v>
      </c>
      <c r="E299" s="70" t="s">
        <v>366</v>
      </c>
      <c r="F299" s="70" t="s">
        <v>367</v>
      </c>
      <c r="G299" s="70" t="s">
        <v>354</v>
      </c>
      <c r="H299" s="70" t="s">
        <v>275</v>
      </c>
    </row>
    <row r="300" spans="1:8">
      <c r="A300" s="70" t="s">
        <v>8</v>
      </c>
      <c r="B300" s="70">
        <v>70</v>
      </c>
      <c r="C300" s="70">
        <v>89</v>
      </c>
      <c r="D300" s="70">
        <v>89.994</v>
      </c>
      <c r="E300" s="70" t="s">
        <v>366</v>
      </c>
      <c r="F300" s="70" t="s">
        <v>368</v>
      </c>
      <c r="G300" s="70" t="s">
        <v>354</v>
      </c>
      <c r="H300" s="70" t="s">
        <v>275</v>
      </c>
    </row>
    <row r="301" spans="1:8">
      <c r="A301" s="70" t="s">
        <v>8</v>
      </c>
      <c r="B301" s="70">
        <v>70</v>
      </c>
      <c r="C301" s="70">
        <v>89.994</v>
      </c>
      <c r="D301" s="70">
        <v>94.141999999999996</v>
      </c>
      <c r="E301" s="70" t="s">
        <v>366</v>
      </c>
      <c r="F301" s="70" t="s">
        <v>369</v>
      </c>
      <c r="G301" s="70" t="s">
        <v>354</v>
      </c>
      <c r="H301" s="70" t="s">
        <v>275</v>
      </c>
    </row>
    <row r="302" spans="1:8">
      <c r="A302" s="70" t="s">
        <v>8</v>
      </c>
      <c r="B302" s="70">
        <v>70</v>
      </c>
      <c r="C302" s="70">
        <v>94.141999999999996</v>
      </c>
      <c r="D302" s="70">
        <v>96</v>
      </c>
      <c r="E302" s="70" t="s">
        <v>370</v>
      </c>
      <c r="F302" s="70" t="s">
        <v>371</v>
      </c>
      <c r="G302" s="70" t="s">
        <v>354</v>
      </c>
      <c r="H302" s="70" t="s">
        <v>275</v>
      </c>
    </row>
    <row r="303" spans="1:8">
      <c r="A303" s="70" t="s">
        <v>8</v>
      </c>
      <c r="B303" s="70">
        <v>70</v>
      </c>
      <c r="C303" s="70">
        <v>94.141999999999996</v>
      </c>
      <c r="D303" s="70">
        <v>96</v>
      </c>
      <c r="E303" s="70" t="s">
        <v>370</v>
      </c>
      <c r="F303" s="70" t="s">
        <v>372</v>
      </c>
      <c r="G303" s="70" t="s">
        <v>354</v>
      </c>
      <c r="H303" s="70" t="s">
        <v>275</v>
      </c>
    </row>
    <row r="304" spans="1:8">
      <c r="A304" s="70" t="s">
        <v>8</v>
      </c>
      <c r="B304" s="70">
        <v>70</v>
      </c>
      <c r="C304" s="70">
        <v>96</v>
      </c>
      <c r="D304" s="70">
        <v>97.426000000000002</v>
      </c>
      <c r="E304" s="70" t="s">
        <v>373</v>
      </c>
      <c r="F304" s="70" t="s">
        <v>374</v>
      </c>
      <c r="G304" s="70" t="s">
        <v>354</v>
      </c>
      <c r="H304" s="70" t="s">
        <v>275</v>
      </c>
    </row>
    <row r="305" spans="1:8">
      <c r="A305" s="70" t="s">
        <v>8</v>
      </c>
      <c r="B305" s="70">
        <v>70</v>
      </c>
      <c r="C305" s="70">
        <v>96</v>
      </c>
      <c r="D305" s="70">
        <v>97.426000000000002</v>
      </c>
      <c r="E305" s="70" t="s">
        <v>373</v>
      </c>
      <c r="F305" s="70" t="s">
        <v>375</v>
      </c>
      <c r="G305" s="70" t="s">
        <v>354</v>
      </c>
      <c r="H305" s="70" t="s">
        <v>275</v>
      </c>
    </row>
    <row r="306" spans="1:8">
      <c r="A306" s="70" t="s">
        <v>8</v>
      </c>
      <c r="B306" s="70">
        <v>70</v>
      </c>
      <c r="C306" s="70">
        <v>97.426000000000002</v>
      </c>
      <c r="D306" s="70">
        <v>100</v>
      </c>
      <c r="E306" s="70" t="s">
        <v>373</v>
      </c>
      <c r="F306" s="70" t="s">
        <v>376</v>
      </c>
      <c r="G306" s="70" t="s">
        <v>354</v>
      </c>
      <c r="H306" s="70" t="s">
        <v>275</v>
      </c>
    </row>
    <row r="307" spans="1:8">
      <c r="A307" s="70" t="s">
        <v>8</v>
      </c>
      <c r="B307" s="70">
        <v>70</v>
      </c>
      <c r="C307" s="70">
        <v>100</v>
      </c>
      <c r="D307" s="70">
        <v>103.10299999999999</v>
      </c>
      <c r="E307" s="70" t="s">
        <v>373</v>
      </c>
      <c r="F307" s="70" t="s">
        <v>377</v>
      </c>
      <c r="G307" s="70" t="s">
        <v>354</v>
      </c>
      <c r="H307" s="70" t="s">
        <v>275</v>
      </c>
    </row>
    <row r="308" spans="1:8">
      <c r="A308" s="70" t="s">
        <v>8</v>
      </c>
      <c r="B308" s="70">
        <v>70</v>
      </c>
      <c r="C308" s="70">
        <v>103.10299999999999</v>
      </c>
      <c r="D308" s="70">
        <v>104</v>
      </c>
      <c r="E308" s="70" t="s">
        <v>378</v>
      </c>
      <c r="F308" s="70" t="s">
        <v>379</v>
      </c>
      <c r="G308" s="70" t="s">
        <v>354</v>
      </c>
      <c r="H308" s="70" t="s">
        <v>275</v>
      </c>
    </row>
    <row r="309" spans="1:8">
      <c r="A309" s="70" t="s">
        <v>8</v>
      </c>
      <c r="B309" s="70">
        <v>70</v>
      </c>
      <c r="C309" s="70">
        <v>103.10299999999999</v>
      </c>
      <c r="D309" s="70">
        <v>104</v>
      </c>
      <c r="E309" s="70" t="s">
        <v>378</v>
      </c>
      <c r="F309" s="70" t="s">
        <v>380</v>
      </c>
      <c r="G309" s="70" t="s">
        <v>354</v>
      </c>
      <c r="H309" s="70" t="s">
        <v>275</v>
      </c>
    </row>
    <row r="310" spans="1:8">
      <c r="A310" s="70" t="s">
        <v>8</v>
      </c>
      <c r="B310" s="70">
        <v>70</v>
      </c>
      <c r="C310" s="70">
        <v>104</v>
      </c>
      <c r="D310" s="70">
        <v>105.83799999999999</v>
      </c>
      <c r="E310" s="70" t="s">
        <v>381</v>
      </c>
      <c r="F310" s="70" t="s">
        <v>382</v>
      </c>
      <c r="G310" s="70" t="s">
        <v>354</v>
      </c>
      <c r="H310" s="70" t="s">
        <v>275</v>
      </c>
    </row>
    <row r="311" spans="1:8">
      <c r="A311" s="70" t="s">
        <v>8</v>
      </c>
      <c r="B311" s="70">
        <v>70</v>
      </c>
      <c r="C311" s="70">
        <v>104</v>
      </c>
      <c r="D311" s="70">
        <v>105.83799999999999</v>
      </c>
      <c r="E311" s="70" t="s">
        <v>381</v>
      </c>
      <c r="F311" s="70" t="s">
        <v>383</v>
      </c>
      <c r="G311" s="70" t="s">
        <v>354</v>
      </c>
      <c r="H311" s="70" t="s">
        <v>275</v>
      </c>
    </row>
    <row r="312" spans="1:8">
      <c r="A312" s="70" t="s">
        <v>8</v>
      </c>
      <c r="B312" s="70">
        <v>70</v>
      </c>
      <c r="C312" s="70">
        <v>105.83799999999999</v>
      </c>
      <c r="D312" s="70">
        <v>108.4</v>
      </c>
      <c r="E312" s="70" t="s">
        <v>381</v>
      </c>
      <c r="F312" s="70" t="s">
        <v>384</v>
      </c>
      <c r="G312" s="70" t="s">
        <v>354</v>
      </c>
      <c r="H312" s="70" t="s">
        <v>275</v>
      </c>
    </row>
    <row r="313" spans="1:8">
      <c r="A313" s="70" t="s">
        <v>8</v>
      </c>
      <c r="B313" s="70">
        <v>70</v>
      </c>
      <c r="C313" s="70">
        <v>108.4</v>
      </c>
      <c r="D313" s="70">
        <v>109.268</v>
      </c>
      <c r="E313" s="70" t="s">
        <v>381</v>
      </c>
      <c r="F313" s="70">
        <v>108109</v>
      </c>
      <c r="G313" s="70" t="s">
        <v>354</v>
      </c>
      <c r="H313" s="70" t="s">
        <v>275</v>
      </c>
    </row>
    <row r="314" spans="1:8">
      <c r="A314" s="70" t="s">
        <v>8</v>
      </c>
      <c r="B314" s="70">
        <v>70</v>
      </c>
      <c r="C314" s="70">
        <v>109.268</v>
      </c>
      <c r="D314" s="70">
        <v>111.9</v>
      </c>
      <c r="E314" s="70" t="s">
        <v>381</v>
      </c>
      <c r="F314" s="70" t="s">
        <v>385</v>
      </c>
      <c r="G314" s="70" t="s">
        <v>354</v>
      </c>
      <c r="H314" s="70" t="s">
        <v>275</v>
      </c>
    </row>
    <row r="315" spans="1:8">
      <c r="A315" s="70" t="s">
        <v>8</v>
      </c>
      <c r="B315" s="70">
        <v>70</v>
      </c>
      <c r="C315" s="70">
        <v>111.9</v>
      </c>
      <c r="D315" s="70">
        <v>113.92700000000001</v>
      </c>
      <c r="E315" s="70" t="s">
        <v>339</v>
      </c>
      <c r="F315" s="70" t="s">
        <v>386</v>
      </c>
      <c r="G315" s="70" t="s">
        <v>354</v>
      </c>
      <c r="H315" s="70" t="s">
        <v>275</v>
      </c>
    </row>
    <row r="316" spans="1:8">
      <c r="A316" s="70" t="s">
        <v>8</v>
      </c>
      <c r="B316" s="70">
        <v>70</v>
      </c>
      <c r="C316" s="70">
        <v>113.92700000000001</v>
      </c>
      <c r="D316" s="70">
        <v>117.089</v>
      </c>
      <c r="E316" s="70" t="s">
        <v>343</v>
      </c>
      <c r="F316" s="70" t="s">
        <v>387</v>
      </c>
      <c r="G316" s="70" t="s">
        <v>354</v>
      </c>
      <c r="H316" s="70" t="s">
        <v>275</v>
      </c>
    </row>
    <row r="317" spans="1:8">
      <c r="A317" s="70" t="s">
        <v>8</v>
      </c>
      <c r="B317" s="70">
        <v>70</v>
      </c>
      <c r="C317" s="70">
        <v>117.089</v>
      </c>
      <c r="D317" s="70">
        <v>121.35</v>
      </c>
      <c r="E317" s="70" t="s">
        <v>343</v>
      </c>
      <c r="F317" s="70" t="s">
        <v>388</v>
      </c>
      <c r="G317" s="70" t="s">
        <v>354</v>
      </c>
      <c r="H317" s="70" t="s">
        <v>275</v>
      </c>
    </row>
    <row r="318" spans="1:8">
      <c r="A318" s="70" t="s">
        <v>8</v>
      </c>
      <c r="B318" s="70">
        <v>70</v>
      </c>
      <c r="C318" s="70">
        <v>121.35</v>
      </c>
      <c r="D318" s="70">
        <v>124.745</v>
      </c>
      <c r="E318" s="70" t="s">
        <v>346</v>
      </c>
      <c r="F318" s="70" t="s">
        <v>389</v>
      </c>
      <c r="G318" s="70" t="s">
        <v>354</v>
      </c>
      <c r="H318" s="70" t="s">
        <v>275</v>
      </c>
    </row>
    <row r="319" spans="1:8">
      <c r="A319" s="70" t="s">
        <v>8</v>
      </c>
      <c r="B319" s="70">
        <v>70</v>
      </c>
      <c r="C319" s="70">
        <v>124.745</v>
      </c>
      <c r="D319" s="70">
        <v>128.12700000000001</v>
      </c>
      <c r="E319" s="70" t="s">
        <v>348</v>
      </c>
      <c r="F319" s="70" t="s">
        <v>390</v>
      </c>
      <c r="G319" s="70" t="s">
        <v>354</v>
      </c>
      <c r="H319" s="70" t="s">
        <v>275</v>
      </c>
    </row>
    <row r="320" spans="1:8">
      <c r="A320" s="70" t="s">
        <v>8</v>
      </c>
      <c r="B320" s="70">
        <v>70</v>
      </c>
      <c r="C320" s="70">
        <v>128.12700000000001</v>
      </c>
      <c r="D320" s="70">
        <v>128.619</v>
      </c>
      <c r="E320" s="70" t="s">
        <v>350</v>
      </c>
      <c r="F320" s="70" t="s">
        <v>391</v>
      </c>
      <c r="G320" s="70" t="s">
        <v>354</v>
      </c>
      <c r="H320" s="70" t="s">
        <v>275</v>
      </c>
    </row>
    <row r="321" spans="1:8">
      <c r="A321" s="70" t="s">
        <v>8</v>
      </c>
      <c r="B321" s="70">
        <v>70</v>
      </c>
      <c r="C321" s="70">
        <v>128.619</v>
      </c>
      <c r="D321" s="70">
        <v>129.77199999999999</v>
      </c>
      <c r="E321" s="70" t="s">
        <v>392</v>
      </c>
      <c r="F321" s="70" t="s">
        <v>393</v>
      </c>
      <c r="G321" s="70" t="s">
        <v>354</v>
      </c>
      <c r="H321" s="70" t="s">
        <v>275</v>
      </c>
    </row>
    <row r="322" spans="1:8">
      <c r="A322" s="70" t="s">
        <v>8</v>
      </c>
      <c r="B322" s="70">
        <v>70</v>
      </c>
      <c r="C322" s="70">
        <v>0.432</v>
      </c>
      <c r="D322" s="70">
        <v>0.65600000000000003</v>
      </c>
      <c r="E322" s="70" t="s">
        <v>352</v>
      </c>
      <c r="F322" s="70" t="s">
        <v>353</v>
      </c>
      <c r="G322" s="70" t="s">
        <v>354</v>
      </c>
      <c r="H322" s="70" t="s">
        <v>275</v>
      </c>
    </row>
    <row r="323" spans="1:8">
      <c r="A323" s="70" t="s">
        <v>8</v>
      </c>
      <c r="B323" s="70">
        <v>70</v>
      </c>
      <c r="C323" s="70">
        <v>129.77199999999999</v>
      </c>
      <c r="D323" s="70">
        <v>131</v>
      </c>
      <c r="E323" s="70" t="s">
        <v>394</v>
      </c>
      <c r="F323" s="70" t="s">
        <v>395</v>
      </c>
      <c r="G323" s="70" t="s">
        <v>354</v>
      </c>
      <c r="H323" s="70" t="s">
        <v>275</v>
      </c>
    </row>
    <row r="324" spans="1:8">
      <c r="A324" s="70" t="s">
        <v>8</v>
      </c>
      <c r="B324" s="70">
        <v>70</v>
      </c>
      <c r="C324" s="70">
        <v>131</v>
      </c>
      <c r="D324" s="70">
        <v>133</v>
      </c>
      <c r="E324" s="70" t="s">
        <v>396</v>
      </c>
      <c r="F324" s="70" t="s">
        <v>397</v>
      </c>
      <c r="G324" s="70" t="s">
        <v>354</v>
      </c>
      <c r="H324" s="70" t="s">
        <v>275</v>
      </c>
    </row>
    <row r="325" spans="1:8">
      <c r="A325" s="70" t="s">
        <v>8</v>
      </c>
      <c r="B325" s="70">
        <v>70</v>
      </c>
      <c r="C325" s="70">
        <v>133</v>
      </c>
      <c r="D325" s="70">
        <v>134.94499999999999</v>
      </c>
      <c r="E325" s="70" t="s">
        <v>396</v>
      </c>
      <c r="F325" s="70" t="s">
        <v>398</v>
      </c>
      <c r="G325" s="70" t="s">
        <v>354</v>
      </c>
      <c r="H325" s="70" t="s">
        <v>275</v>
      </c>
    </row>
    <row r="326" spans="1:8">
      <c r="A326" s="70" t="s">
        <v>8</v>
      </c>
      <c r="B326" s="70">
        <v>70</v>
      </c>
      <c r="C326" s="70">
        <v>134.94499999999999</v>
      </c>
      <c r="D326" s="70">
        <v>137</v>
      </c>
      <c r="E326" s="70" t="s">
        <v>399</v>
      </c>
      <c r="F326" s="70" t="s">
        <v>400</v>
      </c>
      <c r="G326" s="70" t="s">
        <v>354</v>
      </c>
      <c r="H326" s="70" t="s">
        <v>275</v>
      </c>
    </row>
    <row r="327" spans="1:8">
      <c r="A327" s="70" t="s">
        <v>8</v>
      </c>
      <c r="B327" s="70">
        <v>170</v>
      </c>
      <c r="C327" s="70">
        <v>129.77199999999999</v>
      </c>
      <c r="D327" s="70">
        <v>131</v>
      </c>
      <c r="E327" s="70" t="s">
        <v>394</v>
      </c>
      <c r="F327" s="70" t="s">
        <v>401</v>
      </c>
      <c r="G327" s="70" t="s">
        <v>341</v>
      </c>
      <c r="H327" s="70" t="s">
        <v>275</v>
      </c>
    </row>
    <row r="328" spans="1:8">
      <c r="A328" s="70" t="s">
        <v>8</v>
      </c>
      <c r="B328" s="70">
        <v>170</v>
      </c>
      <c r="C328" s="70">
        <v>131</v>
      </c>
      <c r="D328" s="70">
        <v>133</v>
      </c>
      <c r="E328" s="70" t="s">
        <v>396</v>
      </c>
      <c r="F328" s="70" t="s">
        <v>402</v>
      </c>
      <c r="G328" s="70" t="s">
        <v>341</v>
      </c>
      <c r="H328" s="70" t="s">
        <v>275</v>
      </c>
    </row>
    <row r="329" spans="1:8">
      <c r="A329" s="70" t="s">
        <v>8</v>
      </c>
      <c r="B329" s="70">
        <v>170</v>
      </c>
      <c r="C329" s="70">
        <v>133</v>
      </c>
      <c r="D329" s="70">
        <v>134.94499999999999</v>
      </c>
      <c r="E329" s="70" t="s">
        <v>396</v>
      </c>
      <c r="F329" s="70" t="s">
        <v>403</v>
      </c>
      <c r="G329" s="70" t="s">
        <v>341</v>
      </c>
      <c r="H329" s="70" t="s">
        <v>275</v>
      </c>
    </row>
    <row r="330" spans="1:8">
      <c r="A330" s="70" t="s">
        <v>8</v>
      </c>
      <c r="B330" s="70">
        <v>170</v>
      </c>
      <c r="C330" s="70">
        <v>134.94499999999999</v>
      </c>
      <c r="D330" s="70">
        <v>137</v>
      </c>
      <c r="E330" s="70" t="s">
        <v>399</v>
      </c>
      <c r="F330" s="70" t="s">
        <v>404</v>
      </c>
      <c r="G330" s="70" t="s">
        <v>341</v>
      </c>
      <c r="H330" s="70" t="s">
        <v>275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0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5" t="s">
        <v>405</v>
      </c>
      <c r="C1" s="25" t="s">
        <v>406</v>
      </c>
      <c r="E1" s="25" t="s">
        <v>407</v>
      </c>
      <c r="G1" s="25" t="s">
        <v>408</v>
      </c>
      <c r="H1" s="27"/>
      <c r="I1" s="25" t="s">
        <v>409</v>
      </c>
      <c r="J1" s="27"/>
      <c r="K1" s="25" t="s">
        <v>410</v>
      </c>
      <c r="L1" s="27"/>
      <c r="M1" s="25" t="s">
        <v>411</v>
      </c>
      <c r="N1" s="27"/>
      <c r="O1" s="27"/>
      <c r="P1" s="27"/>
      <c r="Q1" s="27"/>
      <c r="R1" s="27"/>
      <c r="S1" s="27"/>
      <c r="T1" s="27"/>
      <c r="U1" s="27"/>
      <c r="V1" s="27"/>
    </row>
    <row r="2" spans="1:22">
      <c r="A2" s="34" t="s">
        <v>412</v>
      </c>
      <c r="C2" s="34" t="s">
        <v>413</v>
      </c>
      <c r="E2" s="34">
        <v>1</v>
      </c>
      <c r="G2" s="34" t="s">
        <v>414</v>
      </c>
      <c r="H2" s="27"/>
      <c r="I2" s="34" t="s">
        <v>415</v>
      </c>
      <c r="J2" s="27"/>
      <c r="K2" s="34" t="s">
        <v>416</v>
      </c>
      <c r="L2" s="27"/>
      <c r="M2" s="34" t="s">
        <v>417</v>
      </c>
      <c r="N2" s="27"/>
      <c r="O2" s="27"/>
      <c r="P2" s="27"/>
      <c r="Q2" s="27"/>
      <c r="R2" s="27"/>
      <c r="S2" s="27"/>
      <c r="T2" s="27"/>
      <c r="U2" s="27"/>
      <c r="V2" s="27"/>
    </row>
    <row r="3" spans="1:22">
      <c r="A3" s="34" t="s">
        <v>418</v>
      </c>
      <c r="C3" s="34" t="s">
        <v>419</v>
      </c>
      <c r="E3" s="34">
        <v>2</v>
      </c>
      <c r="H3" s="27"/>
      <c r="I3" s="34" t="s">
        <v>420</v>
      </c>
      <c r="J3" s="27"/>
      <c r="K3" s="34" t="s">
        <v>421</v>
      </c>
      <c r="L3" s="27"/>
      <c r="M3" s="34" t="s">
        <v>422</v>
      </c>
      <c r="N3" s="27"/>
      <c r="O3" s="27"/>
      <c r="P3" s="27"/>
      <c r="Q3" s="27"/>
      <c r="R3" s="27"/>
      <c r="S3" s="27"/>
      <c r="T3" s="27"/>
      <c r="U3" s="27"/>
      <c r="V3" s="27"/>
    </row>
    <row r="4" spans="1:22">
      <c r="A4" s="34" t="s">
        <v>423</v>
      </c>
      <c r="C4" s="34" t="s">
        <v>406</v>
      </c>
      <c r="E4" s="27"/>
      <c r="H4" s="27"/>
      <c r="I4" s="34" t="s">
        <v>424</v>
      </c>
      <c r="J4" s="27"/>
      <c r="K4" s="34" t="s">
        <v>425</v>
      </c>
      <c r="L4" s="27"/>
      <c r="M4" s="34" t="s">
        <v>426</v>
      </c>
      <c r="N4" s="27"/>
      <c r="O4" s="27"/>
      <c r="P4" s="27"/>
      <c r="Q4" s="27"/>
      <c r="R4" s="27"/>
      <c r="S4" s="27"/>
      <c r="T4" s="27"/>
      <c r="U4" s="27"/>
      <c r="V4" s="27"/>
    </row>
    <row r="5" spans="1:22">
      <c r="A5" s="29"/>
      <c r="C5" s="29"/>
      <c r="H5" s="27"/>
      <c r="J5" s="27"/>
      <c r="K5" s="27"/>
      <c r="L5" s="27"/>
      <c r="M5" s="34" t="s">
        <v>427</v>
      </c>
      <c r="N5" s="27"/>
      <c r="O5" s="27"/>
      <c r="P5" s="27"/>
      <c r="Q5" s="27"/>
      <c r="R5" s="27"/>
      <c r="S5" s="27"/>
      <c r="T5" s="27"/>
      <c r="U5" s="27"/>
      <c r="V5" s="27"/>
    </row>
    <row r="6" spans="1:22">
      <c r="A6" s="29"/>
      <c r="C6" s="29"/>
      <c r="H6" s="27"/>
      <c r="J6" s="27"/>
      <c r="K6" s="27"/>
      <c r="L6" s="27"/>
      <c r="M6" s="34" t="s">
        <v>428</v>
      </c>
      <c r="N6" s="27"/>
      <c r="O6" s="27"/>
      <c r="P6" s="27"/>
      <c r="Q6" s="27"/>
      <c r="R6" s="27"/>
      <c r="S6" s="27"/>
      <c r="T6" s="27"/>
      <c r="U6" s="27"/>
      <c r="V6" s="27"/>
    </row>
    <row r="7" spans="1:22">
      <c r="A7" s="29"/>
      <c r="H7" s="27"/>
      <c r="J7" s="27"/>
      <c r="K7" s="27"/>
      <c r="L7" s="27"/>
      <c r="M7" s="34" t="s">
        <v>429</v>
      </c>
      <c r="N7" s="27"/>
      <c r="O7" s="27"/>
      <c r="P7" s="27"/>
      <c r="Q7" s="27"/>
      <c r="R7" s="27"/>
      <c r="S7" s="27"/>
      <c r="T7" s="27"/>
      <c r="U7" s="27"/>
      <c r="V7" s="27"/>
    </row>
    <row r="8" spans="1:22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</row>
    <row r="9" spans="1:22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</row>
    <row r="10" spans="1:22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</row>
    <row r="11" spans="1:22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</row>
    <row r="12" spans="1:22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</row>
    <row r="13" spans="1:22" s="33" customFormat="1">
      <c r="A13" s="4" t="s">
        <v>430</v>
      </c>
      <c r="B13" s="4" t="s">
        <v>431</v>
      </c>
      <c r="C13" s="4" t="s">
        <v>432</v>
      </c>
      <c r="D13" s="4" t="s">
        <v>433</v>
      </c>
      <c r="E13" s="4" t="s">
        <v>434</v>
      </c>
      <c r="F13" s="4" t="s">
        <v>435</v>
      </c>
      <c r="G13" s="4" t="s">
        <v>436</v>
      </c>
      <c r="H13" s="4" t="s">
        <v>437</v>
      </c>
      <c r="I13" s="4" t="s">
        <v>438</v>
      </c>
      <c r="J13" s="4" t="s">
        <v>439</v>
      </c>
      <c r="K13" s="4" t="s">
        <v>440</v>
      </c>
      <c r="L13" s="4" t="s">
        <v>441</v>
      </c>
      <c r="M13" s="4" t="s">
        <v>442</v>
      </c>
      <c r="N13" s="4" t="s">
        <v>443</v>
      </c>
      <c r="O13" s="4" t="s">
        <v>444</v>
      </c>
      <c r="P13" s="4" t="s">
        <v>445</v>
      </c>
      <c r="Q13" s="4" t="s">
        <v>446</v>
      </c>
      <c r="R13" s="4" t="s">
        <v>447</v>
      </c>
      <c r="S13" s="4" t="s">
        <v>448</v>
      </c>
      <c r="T13" s="4" t="s">
        <v>449</v>
      </c>
      <c r="U13" s="4" t="s">
        <v>450</v>
      </c>
      <c r="V13" s="32" t="s">
        <v>451</v>
      </c>
    </row>
    <row r="14" spans="1:22" s="33" customFormat="1">
      <c r="A14" s="34" t="s">
        <v>452</v>
      </c>
      <c r="B14" s="34" t="s">
        <v>453</v>
      </c>
      <c r="C14" s="34" t="s">
        <v>454</v>
      </c>
      <c r="D14" s="34" t="s">
        <v>455</v>
      </c>
      <c r="E14" s="34" t="s">
        <v>455</v>
      </c>
      <c r="F14" s="34" t="s">
        <v>456</v>
      </c>
      <c r="G14" s="34" t="s">
        <v>456</v>
      </c>
      <c r="H14" s="34" t="s">
        <v>457</v>
      </c>
      <c r="I14" s="34" t="s">
        <v>458</v>
      </c>
      <c r="J14" s="34" t="s">
        <v>459</v>
      </c>
      <c r="K14" s="34" t="s">
        <v>460</v>
      </c>
      <c r="L14" s="34" t="s">
        <v>461</v>
      </c>
      <c r="M14" s="34" t="s">
        <v>461</v>
      </c>
      <c r="N14" s="34" t="s">
        <v>461</v>
      </c>
      <c r="O14" s="34" t="s">
        <v>461</v>
      </c>
      <c r="P14" s="34" t="s">
        <v>445</v>
      </c>
      <c r="Q14" s="34" t="s">
        <v>462</v>
      </c>
      <c r="R14" s="34" t="s">
        <v>463</v>
      </c>
      <c r="S14" s="34" t="s">
        <v>455</v>
      </c>
      <c r="T14" s="34" t="s">
        <v>455</v>
      </c>
      <c r="U14" s="34" t="s">
        <v>450</v>
      </c>
      <c r="V14" s="35" t="s">
        <v>451</v>
      </c>
    </row>
    <row r="15" spans="1:22" s="33" customFormat="1">
      <c r="A15" s="34" t="s">
        <v>464</v>
      </c>
      <c r="B15" s="34" t="s">
        <v>465</v>
      </c>
      <c r="C15" s="34" t="str">
        <f>""</f>
        <v/>
      </c>
      <c r="D15" s="34"/>
      <c r="E15" s="34"/>
      <c r="F15" s="34"/>
      <c r="G15" s="34" t="s">
        <v>466</v>
      </c>
      <c r="H15" s="34" t="s">
        <v>467</v>
      </c>
      <c r="I15" s="34" t="s">
        <v>468</v>
      </c>
      <c r="J15" s="34"/>
      <c r="K15" s="34" t="s">
        <v>469</v>
      </c>
      <c r="L15" s="34" t="s">
        <v>470</v>
      </c>
      <c r="M15" s="34" t="s">
        <v>470</v>
      </c>
      <c r="N15" s="34" t="s">
        <v>470</v>
      </c>
      <c r="O15" s="34" t="s">
        <v>470</v>
      </c>
      <c r="P15" s="34"/>
      <c r="Q15" s="34" t="s">
        <v>436</v>
      </c>
      <c r="R15" s="34" t="s">
        <v>471</v>
      </c>
      <c r="S15" s="34" t="s">
        <v>472</v>
      </c>
      <c r="T15" s="34" t="s">
        <v>472</v>
      </c>
      <c r="U15" s="34"/>
      <c r="V15" s="35"/>
    </row>
    <row r="16" spans="1:22" s="33" customFormat="1">
      <c r="A16" s="34" t="s">
        <v>455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473</v>
      </c>
      <c r="L16" s="34"/>
      <c r="M16" s="34"/>
      <c r="N16" s="34"/>
      <c r="O16" s="34"/>
      <c r="P16" s="34"/>
      <c r="Q16" s="34"/>
      <c r="R16" s="34" t="s">
        <v>474</v>
      </c>
      <c r="S16" s="34"/>
      <c r="T16" s="34"/>
      <c r="U16" s="34"/>
      <c r="V16" s="35"/>
    </row>
    <row r="17" spans="1:40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468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</row>
    <row r="18" spans="1:40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</row>
    <row r="19" spans="1:40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</row>
    <row r="20" spans="1:40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</row>
    <row r="21" spans="1:40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</row>
    <row r="22" spans="1:40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</row>
    <row r="23" spans="1:40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</row>
    <row r="24" spans="1:40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</row>
    <row r="25" spans="1:40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</row>
    <row r="26" spans="1:40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</row>
    <row r="27" spans="1:40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</row>
    <row r="28" spans="1:40" s="33" customFormat="1">
      <c r="A28" s="30" t="s">
        <v>475</v>
      </c>
      <c r="B28" s="30" t="s">
        <v>476</v>
      </c>
      <c r="C28" s="30" t="s">
        <v>477</v>
      </c>
      <c r="D28" s="30" t="s">
        <v>478</v>
      </c>
      <c r="E28" s="30" t="s">
        <v>479</v>
      </c>
      <c r="F28" s="30" t="s">
        <v>480</v>
      </c>
      <c r="G28" s="30" t="s">
        <v>481</v>
      </c>
      <c r="H28" s="30" t="s">
        <v>482</v>
      </c>
      <c r="I28" s="30" t="s">
        <v>483</v>
      </c>
      <c r="J28" s="30" t="s">
        <v>484</v>
      </c>
      <c r="K28" s="30" t="s">
        <v>485</v>
      </c>
      <c r="L28" s="30" t="s">
        <v>486</v>
      </c>
      <c r="M28" s="30" t="s">
        <v>487</v>
      </c>
      <c r="N28" s="30" t="s">
        <v>488</v>
      </c>
      <c r="O28" s="30" t="s">
        <v>489</v>
      </c>
      <c r="P28" s="30" t="s">
        <v>490</v>
      </c>
      <c r="Q28" s="30" t="s">
        <v>491</v>
      </c>
      <c r="R28" s="30" t="s">
        <v>492</v>
      </c>
      <c r="S28" s="30" t="s">
        <v>493</v>
      </c>
      <c r="T28" s="30" t="s">
        <v>494</v>
      </c>
      <c r="U28" s="30" t="s">
        <v>495</v>
      </c>
      <c r="V28" s="30" t="s">
        <v>496</v>
      </c>
      <c r="W28" s="30" t="s">
        <v>497</v>
      </c>
      <c r="X28" s="30" t="s">
        <v>498</v>
      </c>
      <c r="Y28" s="30" t="s">
        <v>499</v>
      </c>
      <c r="Z28" s="30" t="s">
        <v>500</v>
      </c>
      <c r="AA28" s="30" t="s">
        <v>501</v>
      </c>
      <c r="AB28" s="30" t="s">
        <v>502</v>
      </c>
      <c r="AC28" s="30" t="s">
        <v>503</v>
      </c>
      <c r="AD28" s="30" t="s">
        <v>504</v>
      </c>
      <c r="AE28" s="30" t="s">
        <v>505</v>
      </c>
      <c r="AF28" s="30" t="s">
        <v>506</v>
      </c>
      <c r="AG28" s="30" t="s">
        <v>507</v>
      </c>
      <c r="AH28" s="30" t="s">
        <v>508</v>
      </c>
      <c r="AI28" s="30" t="s">
        <v>509</v>
      </c>
      <c r="AJ28" s="30" t="s">
        <v>510</v>
      </c>
      <c r="AK28" s="30" t="s">
        <v>511</v>
      </c>
      <c r="AL28" s="30" t="s">
        <v>512</v>
      </c>
      <c r="AM28" s="30" t="s">
        <v>513</v>
      </c>
      <c r="AN28" s="36" t="s">
        <v>514</v>
      </c>
    </row>
    <row r="29" spans="1:40" s="33" customFormat="1">
      <c r="A29" s="34" t="s">
        <v>515</v>
      </c>
      <c r="B29" s="34" t="s">
        <v>516</v>
      </c>
      <c r="C29" s="34" t="s">
        <v>517</v>
      </c>
      <c r="D29" s="34" t="s">
        <v>456</v>
      </c>
      <c r="E29" s="34" t="s">
        <v>465</v>
      </c>
      <c r="F29" s="34" t="s">
        <v>518</v>
      </c>
      <c r="G29" s="34" t="s">
        <v>519</v>
      </c>
      <c r="H29" s="34" t="s">
        <v>520</v>
      </c>
      <c r="I29" s="34" t="s">
        <v>521</v>
      </c>
      <c r="J29" s="34" t="s">
        <v>522</v>
      </c>
      <c r="K29" s="34" t="s">
        <v>522</v>
      </c>
      <c r="L29" s="34" t="s">
        <v>523</v>
      </c>
      <c r="M29" s="34" t="s">
        <v>524</v>
      </c>
      <c r="N29" s="34" t="s">
        <v>525</v>
      </c>
      <c r="O29" s="34" t="s">
        <v>526</v>
      </c>
      <c r="P29" s="34" t="s">
        <v>527</v>
      </c>
      <c r="Q29" s="34" t="s">
        <v>528</v>
      </c>
      <c r="R29" s="34" t="s">
        <v>529</v>
      </c>
      <c r="S29" s="34" t="s">
        <v>530</v>
      </c>
      <c r="T29" s="34" t="s">
        <v>531</v>
      </c>
      <c r="U29" s="34" t="s">
        <v>532</v>
      </c>
      <c r="V29" s="34" t="s">
        <v>531</v>
      </c>
      <c r="W29" s="34" t="s">
        <v>532</v>
      </c>
      <c r="X29" s="34" t="s">
        <v>533</v>
      </c>
      <c r="Y29" s="34" t="s">
        <v>532</v>
      </c>
      <c r="Z29" s="34" t="s">
        <v>531</v>
      </c>
      <c r="AA29" s="34" t="s">
        <v>532</v>
      </c>
      <c r="AB29" s="34" t="s">
        <v>445</v>
      </c>
      <c r="AC29" s="34" t="s">
        <v>534</v>
      </c>
      <c r="AD29" s="34" t="s">
        <v>535</v>
      </c>
      <c r="AE29" s="34" t="s">
        <v>536</v>
      </c>
      <c r="AF29" s="34" t="s">
        <v>471</v>
      </c>
      <c r="AG29" s="34" t="s">
        <v>474</v>
      </c>
      <c r="AH29" s="34" t="s">
        <v>537</v>
      </c>
      <c r="AI29" s="34" t="s">
        <v>538</v>
      </c>
      <c r="AJ29" s="34" t="s">
        <v>522</v>
      </c>
      <c r="AK29" s="34" t="s">
        <v>538</v>
      </c>
      <c r="AL29" s="34" t="s">
        <v>522</v>
      </c>
      <c r="AM29" s="34" t="s">
        <v>450</v>
      </c>
      <c r="AN29" s="35" t="s">
        <v>451</v>
      </c>
    </row>
    <row r="30" spans="1:40" s="33" customFormat="1">
      <c r="A30" s="34" t="s">
        <v>515</v>
      </c>
      <c r="B30" s="34"/>
      <c r="C30" s="34"/>
      <c r="D30" s="34" t="s">
        <v>466</v>
      </c>
      <c r="E30" s="34"/>
      <c r="F30" s="34" t="s">
        <v>539</v>
      </c>
      <c r="G30" s="34" t="s">
        <v>540</v>
      </c>
      <c r="H30" s="34" t="s">
        <v>541</v>
      </c>
      <c r="I30" s="34" t="s">
        <v>542</v>
      </c>
      <c r="J30" s="34"/>
      <c r="K30" s="34"/>
      <c r="L30" s="34" t="s">
        <v>543</v>
      </c>
      <c r="M30" s="34" t="s">
        <v>544</v>
      </c>
      <c r="N30" s="34" t="s">
        <v>521</v>
      </c>
      <c r="O30" s="34" t="s">
        <v>545</v>
      </c>
      <c r="P30" s="34" t="s">
        <v>546</v>
      </c>
      <c r="Q30" s="34" t="s">
        <v>547</v>
      </c>
      <c r="R30" s="34"/>
      <c r="S30" s="34" t="s">
        <v>528</v>
      </c>
      <c r="T30" s="34" t="s">
        <v>548</v>
      </c>
      <c r="U30" s="34" t="s">
        <v>521</v>
      </c>
      <c r="V30" s="34" t="s">
        <v>548</v>
      </c>
      <c r="W30" s="34" t="s">
        <v>521</v>
      </c>
      <c r="X30" s="34" t="s">
        <v>548</v>
      </c>
      <c r="Y30" s="34" t="s">
        <v>521</v>
      </c>
      <c r="Z30" s="34" t="s">
        <v>548</v>
      </c>
      <c r="AA30" s="34" t="s">
        <v>521</v>
      </c>
      <c r="AB30" s="34"/>
      <c r="AC30" s="34"/>
      <c r="AD30" s="34"/>
      <c r="AE30" s="34" t="s">
        <v>549</v>
      </c>
      <c r="AF30" s="34"/>
      <c r="AG30" s="34"/>
      <c r="AH30" s="34"/>
      <c r="AI30" s="34" t="s">
        <v>550</v>
      </c>
      <c r="AJ30" s="34" t="s">
        <v>551</v>
      </c>
      <c r="AK30" s="34" t="s">
        <v>550</v>
      </c>
      <c r="AL30" s="34"/>
      <c r="AM30" s="34"/>
      <c r="AN30" s="34"/>
    </row>
    <row r="31" spans="1:40" s="33" customFormat="1">
      <c r="A31" s="34"/>
      <c r="B31" s="34"/>
      <c r="C31" s="34"/>
      <c r="D31" s="34" t="s">
        <v>552</v>
      </c>
      <c r="E31" s="34"/>
      <c r="F31" s="34"/>
      <c r="G31" s="34"/>
      <c r="H31" s="34"/>
      <c r="I31" s="34"/>
      <c r="J31" s="34"/>
      <c r="K31" s="34"/>
      <c r="L31" s="34" t="s">
        <v>553</v>
      </c>
      <c r="M31" s="34" t="s">
        <v>554</v>
      </c>
      <c r="N31" s="34" t="s">
        <v>532</v>
      </c>
      <c r="O31" s="34" t="s">
        <v>555</v>
      </c>
      <c r="P31" s="34" t="s">
        <v>556</v>
      </c>
      <c r="Q31" s="34" t="s">
        <v>557</v>
      </c>
      <c r="R31" s="34"/>
      <c r="S31" s="34" t="s">
        <v>547</v>
      </c>
      <c r="T31" s="34"/>
      <c r="U31" s="34" t="s">
        <v>558</v>
      </c>
      <c r="V31" s="34"/>
      <c r="W31" s="34" t="s">
        <v>558</v>
      </c>
      <c r="X31" s="34"/>
      <c r="Y31" s="34" t="s">
        <v>558</v>
      </c>
      <c r="Z31" s="34"/>
      <c r="AA31" s="34" t="s">
        <v>558</v>
      </c>
      <c r="AB31" s="34"/>
      <c r="AC31" s="34"/>
      <c r="AD31" s="34"/>
      <c r="AE31" s="34" t="s">
        <v>559</v>
      </c>
      <c r="AF31" s="34"/>
      <c r="AG31" s="34"/>
      <c r="AH31" s="34"/>
      <c r="AI31" s="34" t="s">
        <v>560</v>
      </c>
      <c r="AJ31" s="34"/>
      <c r="AK31" s="34"/>
      <c r="AL31" s="34"/>
      <c r="AM31" s="34"/>
      <c r="AN31" s="34"/>
    </row>
    <row r="32" spans="1:40" s="33" customFormat="1">
      <c r="A32" s="34"/>
      <c r="B32" s="34"/>
      <c r="C32" s="34"/>
      <c r="D32" s="34" t="s">
        <v>561</v>
      </c>
      <c r="E32" s="34"/>
      <c r="F32" s="34"/>
      <c r="G32" s="34"/>
      <c r="H32" s="34"/>
      <c r="I32" s="34"/>
      <c r="J32" s="34"/>
      <c r="K32" s="34"/>
      <c r="L32" s="34" t="s">
        <v>562</v>
      </c>
      <c r="M32" s="34"/>
      <c r="N32" s="34"/>
      <c r="O32" s="34"/>
      <c r="P32" s="34" t="s">
        <v>563</v>
      </c>
      <c r="Q32" s="34" t="s">
        <v>564</v>
      </c>
      <c r="R32" s="34"/>
      <c r="S32" s="34" t="s">
        <v>557</v>
      </c>
      <c r="T32" s="34"/>
      <c r="U32" s="34" t="s">
        <v>565</v>
      </c>
      <c r="V32" s="34"/>
      <c r="W32" s="34" t="s">
        <v>565</v>
      </c>
      <c r="X32" s="34"/>
      <c r="Y32" s="34" t="s">
        <v>565</v>
      </c>
      <c r="Z32" s="34"/>
      <c r="AA32" s="34" t="s">
        <v>565</v>
      </c>
      <c r="AB32" s="34"/>
      <c r="AC32" s="34"/>
      <c r="AD32" s="34"/>
      <c r="AE32" s="34"/>
      <c r="AF32" s="34"/>
      <c r="AG32" s="34"/>
      <c r="AH32" s="34"/>
      <c r="AI32" s="34" t="s">
        <v>553</v>
      </c>
      <c r="AJ32" s="34"/>
      <c r="AK32" s="34"/>
      <c r="AL32" s="34"/>
      <c r="AM32" s="34"/>
      <c r="AN32" s="34"/>
    </row>
    <row r="33" spans="1:40" s="33" customFormat="1">
      <c r="A33" s="34"/>
      <c r="B33" s="34"/>
      <c r="C33" s="34"/>
      <c r="D33" s="34" t="s">
        <v>566</v>
      </c>
      <c r="E33" s="34"/>
      <c r="F33" s="34"/>
      <c r="G33" s="34"/>
      <c r="H33" s="34"/>
      <c r="I33" s="34"/>
      <c r="J33" s="34"/>
      <c r="K33" s="34"/>
      <c r="L33" s="34" t="s">
        <v>567</v>
      </c>
      <c r="M33" s="34"/>
      <c r="N33" s="34"/>
      <c r="O33" s="34"/>
      <c r="P33" s="34"/>
      <c r="Q33" s="34" t="s">
        <v>568</v>
      </c>
      <c r="R33" s="34"/>
      <c r="S33" s="34" t="s">
        <v>564</v>
      </c>
      <c r="T33" s="34"/>
      <c r="U33" s="34" t="s">
        <v>569</v>
      </c>
      <c r="V33" s="34"/>
      <c r="W33" s="34" t="s">
        <v>569</v>
      </c>
      <c r="X33" s="34"/>
      <c r="Y33" s="34" t="s">
        <v>569</v>
      </c>
      <c r="Z33" s="34"/>
      <c r="AA33" s="34" t="s">
        <v>569</v>
      </c>
      <c r="AB33" s="34"/>
      <c r="AC33" s="34"/>
      <c r="AD33" s="34"/>
      <c r="AE33" s="34"/>
      <c r="AF33" s="34"/>
      <c r="AG33" s="34"/>
      <c r="AH33" s="34"/>
      <c r="AI33" s="34" t="s">
        <v>567</v>
      </c>
      <c r="AJ33" s="34"/>
      <c r="AK33" s="34"/>
      <c r="AL33" s="34"/>
      <c r="AM33" s="34"/>
      <c r="AN33" s="34"/>
    </row>
    <row r="34" spans="1:40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570</v>
      </c>
      <c r="M34" s="34"/>
      <c r="N34" s="34"/>
      <c r="O34" s="34"/>
      <c r="P34" s="34"/>
      <c r="Q34" s="34" t="s">
        <v>571</v>
      </c>
      <c r="R34" s="34"/>
      <c r="S34" s="34" t="s">
        <v>568</v>
      </c>
      <c r="T34" s="34"/>
      <c r="U34" s="34" t="s">
        <v>572</v>
      </c>
      <c r="V34" s="34"/>
      <c r="W34" s="34" t="s">
        <v>572</v>
      </c>
      <c r="X34" s="34"/>
      <c r="Y34" s="34" t="s">
        <v>572</v>
      </c>
      <c r="Z34" s="34"/>
      <c r="AA34" s="34" t="s">
        <v>572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</row>
    <row r="35" spans="1:40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573</v>
      </c>
      <c r="M35" s="34"/>
      <c r="N35" s="34"/>
      <c r="O35" s="34"/>
      <c r="P35" s="34"/>
      <c r="Q35" s="34" t="s">
        <v>574</v>
      </c>
      <c r="R35" s="34"/>
      <c r="S35" s="34" t="s">
        <v>571</v>
      </c>
      <c r="T35" s="34"/>
      <c r="U35" s="34" t="s">
        <v>575</v>
      </c>
      <c r="V35" s="34"/>
      <c r="W35" s="34" t="s">
        <v>575</v>
      </c>
      <c r="X35" s="34"/>
      <c r="Y35" s="34" t="s">
        <v>575</v>
      </c>
      <c r="Z35" s="34"/>
      <c r="AA35" s="34" t="s">
        <v>575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</row>
    <row r="36" spans="1:40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576</v>
      </c>
      <c r="R36" s="34"/>
      <c r="S36" s="34" t="s">
        <v>574</v>
      </c>
      <c r="T36" s="34"/>
      <c r="U36" s="34" t="s">
        <v>577</v>
      </c>
      <c r="V36" s="34"/>
      <c r="W36" s="34" t="s">
        <v>577</v>
      </c>
      <c r="X36" s="34"/>
      <c r="Y36" s="34" t="s">
        <v>577</v>
      </c>
      <c r="Z36" s="34"/>
      <c r="AA36" s="34" t="s">
        <v>577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</row>
    <row r="37" spans="1:40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578</v>
      </c>
      <c r="R37" s="34"/>
      <c r="S37" s="34" t="s">
        <v>576</v>
      </c>
      <c r="T37" s="34"/>
      <c r="U37" s="34" t="s">
        <v>562</v>
      </c>
      <c r="V37" s="34"/>
      <c r="W37" s="34" t="s">
        <v>562</v>
      </c>
      <c r="X37" s="34"/>
      <c r="Y37" s="34" t="s">
        <v>562</v>
      </c>
      <c r="Z37" s="34"/>
      <c r="AA37" s="34" t="s">
        <v>562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</row>
    <row r="38" spans="1:40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579</v>
      </c>
      <c r="R38" s="34"/>
      <c r="S38" s="34" t="s">
        <v>578</v>
      </c>
      <c r="T38" s="34"/>
      <c r="U38" s="34" t="s">
        <v>580</v>
      </c>
      <c r="V38" s="34"/>
      <c r="W38" s="34" t="s">
        <v>580</v>
      </c>
      <c r="X38" s="34"/>
      <c r="Y38" s="34" t="s">
        <v>580</v>
      </c>
      <c r="Z38" s="34"/>
      <c r="AA38" s="34" t="s">
        <v>580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</row>
    <row r="39" spans="1:40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581</v>
      </c>
      <c r="R39" s="37"/>
      <c r="S39" s="37" t="s">
        <v>579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</row>
    <row r="40" spans="1:40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</row>
    <row r="41" spans="1:40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</row>
    <row r="42" spans="1:40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</row>
    <row r="43" spans="1:40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</row>
    <row r="44" spans="1:40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</row>
    <row r="45" spans="1:40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</row>
    <row r="46" spans="1:40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</row>
    <row r="47" spans="1:40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</row>
    <row r="48" spans="1:40">
      <c r="A48" s="27">
        <v>73</v>
      </c>
      <c r="C48" s="26" t="s">
        <v>582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</row>
    <row r="49" spans="1:1">
      <c r="A49" s="27">
        <v>170</v>
      </c>
    </row>
    <row r="50" spans="1:1">
      <c r="A50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CV1001"/>
  <sheetViews>
    <sheetView tabSelected="1" zoomScaleNormal="100" workbookViewId="0">
      <pane xSplit="6" topLeftCell="BC1" activePane="topRight" state="frozen"/>
      <selection pane="topRight" activeCell="BP379" sqref="BP379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7.7109375" customWidth="1"/>
    <col min="18" max="18" width="8.7109375" customWidth="1"/>
    <col min="19" max="19" width="13.42578125" customWidth="1"/>
    <col min="20" max="20" width="11.14062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hidden="1" customWidth="1"/>
    <col min="58" max="58" width="22.5703125" style="118" hidden="1" customWidth="1"/>
    <col min="59" max="59" width="4.7109375" customWidth="1"/>
    <col min="60" max="60" width="5" customWidth="1"/>
    <col min="61" max="61" width="13.42578125" hidden="1" customWidth="1"/>
    <col min="62" max="62" width="44.5703125" customWidth="1"/>
    <col min="63" max="63" width="42.425781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35.5703125" customWidth="1"/>
    <col min="69" max="69" width="12.42578125" customWidth="1"/>
    <col min="70" max="70" width="9.140625" customWidth="1"/>
    <col min="71" max="71" width="7.28515625" bestFit="1" customWidth="1"/>
    <col min="72" max="72" width="5" style="190" customWidth="1"/>
    <col min="73" max="73" width="5" style="163" customWidth="1"/>
    <col min="74" max="99" width="5" style="163"/>
  </cols>
  <sheetData>
    <row r="1" spans="1:100" s="7" customFormat="1" ht="11.25" customHeight="1">
      <c r="A1" s="1"/>
      <c r="B1" s="197" t="s">
        <v>583</v>
      </c>
      <c r="C1" s="198"/>
      <c r="D1" s="198"/>
      <c r="E1" s="3"/>
      <c r="F1" s="197" t="s">
        <v>584</v>
      </c>
      <c r="G1" s="198"/>
      <c r="H1" s="199"/>
      <c r="I1" s="198"/>
      <c r="J1" s="198"/>
      <c r="K1" s="198"/>
      <c r="L1" s="198"/>
      <c r="M1" s="198"/>
      <c r="N1" s="198"/>
      <c r="O1" s="198"/>
      <c r="P1" s="198"/>
      <c r="Q1" s="198"/>
      <c r="R1" s="198"/>
      <c r="S1" s="198"/>
      <c r="T1" s="198"/>
      <c r="U1" s="198"/>
      <c r="V1" s="198"/>
      <c r="W1" s="198"/>
      <c r="X1" s="198"/>
      <c r="Y1" s="198"/>
      <c r="Z1" s="198"/>
      <c r="AA1" s="198"/>
      <c r="AB1" s="198"/>
      <c r="AC1" s="198"/>
      <c r="AD1" s="198"/>
      <c r="AE1" s="198"/>
      <c r="AF1" s="198"/>
      <c r="AG1" s="200"/>
      <c r="AH1" s="5"/>
      <c r="AI1" s="207" t="s">
        <v>585</v>
      </c>
      <c r="AJ1" s="208"/>
      <c r="AK1" s="208"/>
      <c r="AL1" s="208"/>
      <c r="AM1" s="209"/>
      <c r="AN1" s="210"/>
      <c r="AO1" s="208"/>
      <c r="AP1" s="208"/>
      <c r="AQ1" s="208"/>
      <c r="AR1" s="208"/>
      <c r="AS1" s="208"/>
      <c r="AT1" s="208"/>
      <c r="AU1" s="208"/>
      <c r="AV1" s="208"/>
      <c r="AW1" s="208"/>
      <c r="AX1" s="208"/>
      <c r="AY1" s="208"/>
      <c r="AZ1" s="208"/>
      <c r="BA1" s="208"/>
      <c r="BB1" s="208"/>
      <c r="BC1" s="208"/>
      <c r="BD1" s="208"/>
      <c r="BE1" s="208"/>
      <c r="BF1" s="211"/>
      <c r="BG1" s="5"/>
      <c r="BH1" s="212" t="s">
        <v>586</v>
      </c>
      <c r="BI1" s="213"/>
      <c r="BJ1" s="213"/>
      <c r="BK1" s="214"/>
      <c r="BL1" s="5"/>
      <c r="BM1" s="204" t="s">
        <v>587</v>
      </c>
      <c r="BN1" s="205"/>
      <c r="BO1" s="205"/>
      <c r="BP1" s="205"/>
      <c r="BQ1" s="205"/>
      <c r="BR1" s="205"/>
      <c r="BS1" s="206"/>
      <c r="BT1" s="188"/>
      <c r="CV1" s="186"/>
    </row>
    <row r="2" spans="1:100" s="7" customFormat="1" ht="11.25">
      <c r="A2" s="1"/>
      <c r="B2" s="1"/>
      <c r="C2" s="2"/>
      <c r="D2" s="1"/>
      <c r="E2" s="3"/>
      <c r="F2" s="20" t="s">
        <v>588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589</v>
      </c>
      <c r="T2" s="21"/>
      <c r="U2" s="21"/>
      <c r="V2" s="21"/>
      <c r="W2" s="24"/>
      <c r="X2" s="21"/>
      <c r="Y2" s="22"/>
      <c r="Z2" s="4"/>
      <c r="AA2" s="20" t="s">
        <v>590</v>
      </c>
      <c r="AB2" s="21"/>
      <c r="AC2" s="21"/>
      <c r="AD2" s="21"/>
      <c r="AE2" s="21"/>
      <c r="AF2" s="21"/>
      <c r="AG2" s="22"/>
      <c r="AH2" s="5"/>
      <c r="AI2" s="207" t="s">
        <v>588</v>
      </c>
      <c r="AJ2" s="208"/>
      <c r="AK2" s="208"/>
      <c r="AL2" s="208"/>
      <c r="AM2" s="209"/>
      <c r="AN2" s="210"/>
      <c r="AO2" s="208"/>
      <c r="AP2" s="208"/>
      <c r="AQ2" s="211"/>
      <c r="AR2" s="6"/>
      <c r="AS2" s="207" t="s">
        <v>591</v>
      </c>
      <c r="AT2" s="208"/>
      <c r="AU2" s="208"/>
      <c r="AV2" s="208"/>
      <c r="AW2" s="208"/>
      <c r="AX2" s="208"/>
      <c r="AY2" s="211"/>
      <c r="AZ2" s="6"/>
      <c r="BA2" s="201" t="s">
        <v>592</v>
      </c>
      <c r="BB2" s="203"/>
      <c r="BC2" s="207" t="s">
        <v>589</v>
      </c>
      <c r="BD2" s="208"/>
      <c r="BE2" s="208"/>
      <c r="BF2" s="211"/>
      <c r="BG2" s="5"/>
      <c r="BH2" s="215"/>
      <c r="BI2" s="216"/>
      <c r="BJ2" s="216"/>
      <c r="BK2" s="217"/>
      <c r="BL2" s="5"/>
      <c r="BM2" s="218"/>
      <c r="BN2" s="219"/>
      <c r="BO2" s="219"/>
      <c r="BP2" s="219"/>
      <c r="BQ2" s="219"/>
      <c r="BR2" s="219"/>
      <c r="BS2" s="220"/>
      <c r="BT2" s="188"/>
      <c r="CV2" s="186"/>
    </row>
    <row r="3" spans="1:100" s="7" customFormat="1" ht="11.25">
      <c r="A3" s="1"/>
      <c r="B3" s="1"/>
      <c r="C3" s="2"/>
      <c r="D3" s="1"/>
      <c r="E3" s="48"/>
      <c r="F3" s="49" t="s">
        <v>593</v>
      </c>
      <c r="G3" s="50"/>
      <c r="H3" s="149" t="s">
        <v>594</v>
      </c>
      <c r="I3" s="51"/>
      <c r="J3" s="51"/>
      <c r="K3" s="51"/>
      <c r="L3" s="50"/>
      <c r="M3" s="51"/>
      <c r="N3" s="51"/>
      <c r="O3" s="49" t="s">
        <v>591</v>
      </c>
      <c r="P3" s="50"/>
      <c r="Q3" s="49" t="s">
        <v>595</v>
      </c>
      <c r="R3" s="50"/>
      <c r="S3" s="49" t="s">
        <v>596</v>
      </c>
      <c r="T3" s="51"/>
      <c r="U3" s="125"/>
      <c r="V3" s="50"/>
      <c r="W3" s="52" t="s">
        <v>597</v>
      </c>
      <c r="X3" s="53"/>
      <c r="Y3" s="54"/>
      <c r="Z3" s="55"/>
      <c r="AA3" s="56" t="s">
        <v>598</v>
      </c>
      <c r="AB3" s="57"/>
      <c r="AC3" s="57"/>
      <c r="AD3" s="58"/>
      <c r="AE3" s="59" t="s">
        <v>599</v>
      </c>
      <c r="AF3" s="60"/>
      <c r="AG3" s="61"/>
      <c r="AH3" s="62"/>
      <c r="AI3" s="201" t="s">
        <v>593</v>
      </c>
      <c r="AJ3" s="203"/>
      <c r="AK3" s="201" t="s">
        <v>594</v>
      </c>
      <c r="AL3" s="202"/>
      <c r="AM3" s="223"/>
      <c r="AN3" s="224"/>
      <c r="AO3" s="202"/>
      <c r="AP3" s="202"/>
      <c r="AQ3" s="203"/>
      <c r="AR3" s="63"/>
      <c r="AS3" s="195" t="s">
        <v>600</v>
      </c>
      <c r="AT3" s="196"/>
      <c r="AU3" s="195" t="s">
        <v>601</v>
      </c>
      <c r="AV3" s="196"/>
      <c r="AW3" s="195" t="s">
        <v>602</v>
      </c>
      <c r="AX3" s="196"/>
      <c r="AY3" s="63" t="s">
        <v>603</v>
      </c>
      <c r="AZ3" s="63"/>
      <c r="BA3" s="221"/>
      <c r="BB3" s="222"/>
      <c r="BC3" s="201" t="s">
        <v>596</v>
      </c>
      <c r="BD3" s="202"/>
      <c r="BE3" s="202"/>
      <c r="BF3" s="203"/>
      <c r="BG3" s="62"/>
      <c r="BH3" s="215"/>
      <c r="BI3" s="216"/>
      <c r="BJ3" s="216"/>
      <c r="BK3" s="217"/>
      <c r="BL3" s="62"/>
      <c r="BM3" s="204" t="s">
        <v>604</v>
      </c>
      <c r="BN3" s="205"/>
      <c r="BO3" s="205"/>
      <c r="BP3" s="206"/>
      <c r="BQ3" s="204" t="s">
        <v>605</v>
      </c>
      <c r="BR3" s="205"/>
      <c r="BS3" s="206"/>
      <c r="BT3" s="189"/>
      <c r="CV3" s="186"/>
    </row>
    <row r="4" spans="1:100" s="8" customFormat="1" ht="11.25">
      <c r="A4" s="39" t="s">
        <v>606</v>
      </c>
      <c r="B4" s="40" t="s">
        <v>607</v>
      </c>
      <c r="C4" s="41" t="s">
        <v>606</v>
      </c>
      <c r="D4" s="42" t="s">
        <v>608</v>
      </c>
      <c r="E4" s="43"/>
      <c r="F4" s="42" t="s">
        <v>608</v>
      </c>
      <c r="G4" s="39" t="s">
        <v>606</v>
      </c>
      <c r="H4" s="117" t="s">
        <v>607</v>
      </c>
      <c r="I4" s="40" t="s">
        <v>607</v>
      </c>
      <c r="J4" s="40" t="s">
        <v>607</v>
      </c>
      <c r="K4" s="40" t="s">
        <v>607</v>
      </c>
      <c r="L4" s="40" t="s">
        <v>607</v>
      </c>
      <c r="M4" s="40" t="s">
        <v>607</v>
      </c>
      <c r="N4" s="40" t="s">
        <v>607</v>
      </c>
      <c r="O4" s="40" t="s">
        <v>607</v>
      </c>
      <c r="P4" s="40" t="s">
        <v>607</v>
      </c>
      <c r="Q4" s="40" t="s">
        <v>607</v>
      </c>
      <c r="R4" s="39" t="s">
        <v>606</v>
      </c>
      <c r="S4" s="42" t="s">
        <v>608</v>
      </c>
      <c r="T4" s="42" t="s">
        <v>608</v>
      </c>
      <c r="U4" s="39" t="s">
        <v>606</v>
      </c>
      <c r="V4" s="44" t="s">
        <v>607</v>
      </c>
      <c r="W4" s="44" t="s">
        <v>607</v>
      </c>
      <c r="X4" s="42" t="s">
        <v>608</v>
      </c>
      <c r="Y4" s="42" t="s">
        <v>608</v>
      </c>
      <c r="Z4" s="42" t="s">
        <v>608</v>
      </c>
      <c r="AA4" s="40" t="s">
        <v>607</v>
      </c>
      <c r="AB4" s="42" t="s">
        <v>608</v>
      </c>
      <c r="AC4" s="42" t="s">
        <v>608</v>
      </c>
      <c r="AD4" s="40" t="s">
        <v>607</v>
      </c>
      <c r="AE4" s="40" t="s">
        <v>607</v>
      </c>
      <c r="AF4" s="40" t="s">
        <v>607</v>
      </c>
      <c r="AG4" s="40" t="s">
        <v>607</v>
      </c>
      <c r="AH4" s="45"/>
      <c r="AI4" s="42" t="s">
        <v>608</v>
      </c>
      <c r="AJ4" s="39" t="s">
        <v>606</v>
      </c>
      <c r="AK4" s="40" t="s">
        <v>607</v>
      </c>
      <c r="AL4" s="40" t="s">
        <v>607</v>
      </c>
      <c r="AM4" s="119" t="s">
        <v>607</v>
      </c>
      <c r="AN4" s="117" t="s">
        <v>607</v>
      </c>
      <c r="AO4" s="40" t="s">
        <v>607</v>
      </c>
      <c r="AP4" s="40" t="s">
        <v>607</v>
      </c>
      <c r="AQ4" s="40" t="s">
        <v>607</v>
      </c>
      <c r="AR4" s="40" t="s">
        <v>607</v>
      </c>
      <c r="AS4" s="40" t="s">
        <v>607</v>
      </c>
      <c r="AT4" s="40" t="s">
        <v>607</v>
      </c>
      <c r="AU4" s="40" t="s">
        <v>607</v>
      </c>
      <c r="AV4" s="40" t="s">
        <v>607</v>
      </c>
      <c r="AW4" s="40" t="s">
        <v>607</v>
      </c>
      <c r="AX4" s="40" t="s">
        <v>607</v>
      </c>
      <c r="AY4" s="39" t="s">
        <v>606</v>
      </c>
      <c r="AZ4" s="42" t="s">
        <v>608</v>
      </c>
      <c r="BA4" s="40" t="s">
        <v>607</v>
      </c>
      <c r="BB4" s="39" t="s">
        <v>606</v>
      </c>
      <c r="BC4" s="42" t="s">
        <v>608</v>
      </c>
      <c r="BD4" s="42" t="s">
        <v>608</v>
      </c>
      <c r="BE4" s="39" t="s">
        <v>606</v>
      </c>
      <c r="BF4" s="117" t="s">
        <v>607</v>
      </c>
      <c r="BG4" s="46" t="s">
        <v>609</v>
      </c>
      <c r="BH4" s="40" t="s">
        <v>607</v>
      </c>
      <c r="BI4" s="40" t="s">
        <v>607</v>
      </c>
      <c r="BJ4" s="40" t="s">
        <v>607</v>
      </c>
      <c r="BK4" s="40" t="s">
        <v>607</v>
      </c>
      <c r="BL4" s="46" t="s">
        <v>609</v>
      </c>
      <c r="BM4" s="42" t="s">
        <v>608</v>
      </c>
      <c r="BN4" s="42" t="s">
        <v>608</v>
      </c>
      <c r="BO4" s="42" t="s">
        <v>608</v>
      </c>
      <c r="BP4" s="40" t="s">
        <v>607</v>
      </c>
      <c r="BQ4" s="39" t="s">
        <v>606</v>
      </c>
      <c r="BR4" s="39" t="s">
        <v>606</v>
      </c>
      <c r="BS4" s="39" t="s">
        <v>606</v>
      </c>
      <c r="BT4" s="188"/>
      <c r="CV4" s="187"/>
    </row>
    <row r="5" spans="1:100" s="7" customFormat="1" ht="14.25" customHeight="1">
      <c r="A5" s="123" t="s">
        <v>610</v>
      </c>
      <c r="B5" s="123" t="s">
        <v>611</v>
      </c>
      <c r="C5" s="123" t="s">
        <v>612</v>
      </c>
      <c r="D5" s="123" t="s">
        <v>613</v>
      </c>
      <c r="E5" s="131" t="s">
        <v>614</v>
      </c>
      <c r="F5" s="123" t="s">
        <v>615</v>
      </c>
      <c r="G5" s="123" t="s">
        <v>616</v>
      </c>
      <c r="H5" s="123" t="s">
        <v>617</v>
      </c>
      <c r="I5" s="123" t="s">
        <v>618</v>
      </c>
      <c r="J5" s="123" t="s">
        <v>1</v>
      </c>
      <c r="K5" s="123" t="s">
        <v>619</v>
      </c>
      <c r="L5" s="123" t="s">
        <v>620</v>
      </c>
      <c r="M5" s="123" t="s">
        <v>621</v>
      </c>
      <c r="N5" s="123" t="s">
        <v>5</v>
      </c>
      <c r="O5" s="123" t="s">
        <v>622</v>
      </c>
      <c r="P5" s="123" t="s">
        <v>623</v>
      </c>
      <c r="Q5" s="123" t="s">
        <v>624</v>
      </c>
      <c r="R5" s="123" t="s">
        <v>625</v>
      </c>
      <c r="S5" s="123" t="s">
        <v>626</v>
      </c>
      <c r="T5" s="123" t="s">
        <v>627</v>
      </c>
      <c r="U5" s="123" t="s">
        <v>4</v>
      </c>
      <c r="V5" s="123" t="s">
        <v>628</v>
      </c>
      <c r="W5" s="123" t="s">
        <v>629</v>
      </c>
      <c r="X5" s="123" t="s">
        <v>630</v>
      </c>
      <c r="Y5" s="123" t="s">
        <v>631</v>
      </c>
      <c r="Z5" s="123" t="s">
        <v>411</v>
      </c>
      <c r="AA5" s="123" t="s">
        <v>632</v>
      </c>
      <c r="AB5" s="123" t="s">
        <v>633</v>
      </c>
      <c r="AC5" s="123" t="s">
        <v>634</v>
      </c>
      <c r="AD5" s="123" t="s">
        <v>635</v>
      </c>
      <c r="AE5" s="123" t="s">
        <v>636</v>
      </c>
      <c r="AF5" s="123" t="s">
        <v>637</v>
      </c>
      <c r="AG5" s="123" t="s">
        <v>638</v>
      </c>
      <c r="AH5" s="154" t="s">
        <v>639</v>
      </c>
      <c r="AI5" s="123" t="s">
        <v>640</v>
      </c>
      <c r="AJ5" s="123" t="s">
        <v>641</v>
      </c>
      <c r="AK5" s="123" t="s">
        <v>642</v>
      </c>
      <c r="AL5" s="123" t="s">
        <v>643</v>
      </c>
      <c r="AM5" s="123" t="s">
        <v>644</v>
      </c>
      <c r="AN5" s="123" t="s">
        <v>645</v>
      </c>
      <c r="AO5" s="123" t="s">
        <v>646</v>
      </c>
      <c r="AP5" s="123" t="s">
        <v>647</v>
      </c>
      <c r="AQ5" s="123" t="s">
        <v>648</v>
      </c>
      <c r="AR5" s="123" t="s">
        <v>649</v>
      </c>
      <c r="AS5" s="123" t="s">
        <v>650</v>
      </c>
      <c r="AT5" s="123" t="s">
        <v>651</v>
      </c>
      <c r="AU5" s="123" t="s">
        <v>652</v>
      </c>
      <c r="AV5" s="123" t="s">
        <v>653</v>
      </c>
      <c r="AW5" s="123" t="s">
        <v>654</v>
      </c>
      <c r="AX5" s="123" t="s">
        <v>655</v>
      </c>
      <c r="AY5" s="123" t="s">
        <v>603</v>
      </c>
      <c r="AZ5" s="123" t="s">
        <v>656</v>
      </c>
      <c r="BA5" s="123" t="s">
        <v>657</v>
      </c>
      <c r="BB5" s="123" t="s">
        <v>658</v>
      </c>
      <c r="BC5" s="123" t="s">
        <v>659</v>
      </c>
      <c r="BD5" s="123" t="s">
        <v>660</v>
      </c>
      <c r="BE5" s="123" t="s">
        <v>661</v>
      </c>
      <c r="BF5" s="123" t="s">
        <v>662</v>
      </c>
      <c r="BG5" s="154" t="s">
        <v>663</v>
      </c>
      <c r="BH5" s="123" t="s">
        <v>664</v>
      </c>
      <c r="BI5" s="123" t="s">
        <v>665</v>
      </c>
      <c r="BJ5" s="123" t="s">
        <v>666</v>
      </c>
      <c r="BK5" s="123" t="s">
        <v>667</v>
      </c>
      <c r="BL5" s="154" t="s">
        <v>668</v>
      </c>
      <c r="BM5" s="123" t="s">
        <v>669</v>
      </c>
      <c r="BN5" s="123" t="s">
        <v>670</v>
      </c>
      <c r="BO5" s="123" t="s">
        <v>671</v>
      </c>
      <c r="BP5" s="123" t="s">
        <v>672</v>
      </c>
      <c r="BQ5" s="123" t="s">
        <v>673</v>
      </c>
      <c r="BR5" s="123" t="s">
        <v>674</v>
      </c>
      <c r="BS5" s="123" t="s">
        <v>675</v>
      </c>
      <c r="BT5" s="188" t="s">
        <v>676</v>
      </c>
      <c r="CV5" s="186"/>
    </row>
    <row r="6" spans="1:100" s="8" customFormat="1" ht="15" hidden="1" customHeight="1">
      <c r="A6" s="47" t="str">
        <f t="shared" ref="A6" si="0">D6&amp;B6</f>
        <v>V4846054</v>
      </c>
      <c r="B6" s="168">
        <v>46054</v>
      </c>
      <c r="C6" s="135">
        <f>IF(BS_CONTROLE[[#This Row],[DATA]]="","",WEEKNUM(BS_CONTROLE[[#This Row],[DATA]]))</f>
        <v>6</v>
      </c>
      <c r="D6" s="169" t="s">
        <v>677</v>
      </c>
      <c r="E6" s="157"/>
      <c r="F6" s="126" t="s">
        <v>678</v>
      </c>
      <c r="G6" s="142" t="str">
        <f>IF(D6="","*",VLOOKUP(F6,BS_ATIVIDADE[],3,FALSE))</f>
        <v>OUTROS</v>
      </c>
      <c r="H6" s="106" t="s">
        <v>394</v>
      </c>
      <c r="I6" s="106" t="s">
        <v>358</v>
      </c>
      <c r="J6" s="105">
        <v>70</v>
      </c>
      <c r="K6" s="105">
        <v>82.4</v>
      </c>
      <c r="L6" s="105" t="s">
        <v>679</v>
      </c>
      <c r="M6" s="105" t="s">
        <v>680</v>
      </c>
      <c r="N6" s="150" t="s">
        <v>681</v>
      </c>
      <c r="O6" s="106">
        <v>0.35416666666666669</v>
      </c>
      <c r="P6" s="106">
        <v>4.1666666666666664E-2</v>
      </c>
      <c r="Q6" s="170">
        <v>1</v>
      </c>
      <c r="R6" s="10" t="str">
        <f>IFERROR(_xlfn.XLOOKUP(F6, BS_ATIVIDADE[ATIVIDADE],BS_ATIVIDADE[UNIDADE] ), "*")</f>
        <v>BINÁRIO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" s="151" t="s">
        <v>682</v>
      </c>
      <c r="W6" s="151" t="s">
        <v>683</v>
      </c>
      <c r="X6" s="104" t="s">
        <v>421</v>
      </c>
      <c r="Y6" s="129"/>
      <c r="Z6" s="104"/>
      <c r="AA6" s="105">
        <v>1</v>
      </c>
      <c r="AB6" s="126" t="s">
        <v>412</v>
      </c>
      <c r="AC6" s="126" t="s">
        <v>679</v>
      </c>
      <c r="AD6" s="107">
        <v>0.29166666666666669</v>
      </c>
      <c r="AE6" s="105">
        <v>6249</v>
      </c>
      <c r="AF6" s="105" t="s">
        <v>679</v>
      </c>
      <c r="AG6" s="105" t="s">
        <v>679</v>
      </c>
      <c r="AH6" s="15"/>
      <c r="AI6" s="126" t="str">
        <f>IF(BS_CONTROLE[[#This Row],[Atividade]]=0, "-", BS_CONTROLE[[#This Row],[Atividade]])</f>
        <v>DESLOCAMENTO</v>
      </c>
      <c r="AJ6" s="9" t="str">
        <f>IF(BS_CONTROLE[[#This Row],[Atividade]]=0, "-", BS_CONTROLE[[#This Row],[Atividade]])</f>
        <v>DESLOCAMENTO</v>
      </c>
      <c r="AK6" s="31" t="str">
        <f>BS_CONTROLE[[#This Row],[Local - Partida]]</f>
        <v>ZRX</v>
      </c>
      <c r="AL6" s="31" t="str">
        <f>BS_CONTROLE[[#This Row],[Local - Encerramento]]</f>
        <v>ZAC</v>
      </c>
      <c r="AM6" s="105" t="str">
        <f>IF(BS_CONTROLE[[#This Row],[Entre - Estações]]=0, "-", BS_CONTROLE[[#This Row],[Entre - Estações]])</f>
        <v>ZRX-ZAC</v>
      </c>
      <c r="AN6" s="105" t="str">
        <f>IF(BS_CONTROLE[[#This Row],[SB]]=0, "-", BS_CONTROLE[[#This Row],[SB]])</f>
        <v>ZRXZAC</v>
      </c>
      <c r="AO6" s="105">
        <f>IF(BS_CONTROLE[[#This Row],[SUB]]=0, "-", BS_CONTROLE[[#This Row],[SUB]])</f>
        <v>70</v>
      </c>
      <c r="AP6" s="105">
        <f>BS_CONTROLE[[#This Row],[KM - Inicio]]</f>
        <v>82.4</v>
      </c>
      <c r="AQ6" s="105">
        <f>BS_CONTROLE[[#This Row],[KM - Inicio]]</f>
        <v>82.4</v>
      </c>
      <c r="AR6" s="108">
        <v>0.39791666666666664</v>
      </c>
      <c r="AS6" s="108">
        <v>0</v>
      </c>
      <c r="AT6" s="108">
        <v>4.1666666666666664E-2</v>
      </c>
      <c r="AU6" s="136"/>
      <c r="AV6" s="136"/>
      <c r="AW6" s="14"/>
      <c r="AX6" s="14"/>
      <c r="AY6" s="162">
        <f>IF(D6="","*",IFERROR(IF(ISODD(COUNT(AS6:AX6)),"ERRO",SUM((AT6-AS6),(AV6-AU6),(AX6-AW6))),"ERRO"))</f>
        <v>4.1666666666666664E-2</v>
      </c>
      <c r="AZ6" s="153"/>
      <c r="BA6" s="109">
        <v>1</v>
      </c>
      <c r="BB6" s="10" t="str">
        <f>IFERROR(_xlfn.XLOOKUP(AI6, BS_ATIVIDADE[ATIVIDADE],BS_ATIVIDADE[UNIDADE] ), "*")</f>
        <v>BINÁRIO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" s="150"/>
      <c r="BG6" s="16"/>
      <c r="BH6" s="17">
        <v>2</v>
      </c>
      <c r="BI6" s="17"/>
      <c r="BJ6" s="17" t="s">
        <v>684</v>
      </c>
      <c r="BK6" s="18" t="s">
        <v>685</v>
      </c>
      <c r="BL6" s="16"/>
      <c r="BM6" s="130" t="s">
        <v>445</v>
      </c>
      <c r="BN6" s="130" t="s">
        <v>445</v>
      </c>
      <c r="BO6" s="130" t="s">
        <v>445</v>
      </c>
      <c r="BP6" s="18" t="s">
        <v>679</v>
      </c>
      <c r="BQ6" s="12" t="str">
        <f>IF(AND(BR6&lt;1,BS6&lt;1),"Produção e Intervalo",IF(BR6&lt;1,"Intervalo",IF(BS6&lt;1,"Produção","Aderente")))</f>
        <v>Aderente</v>
      </c>
      <c r="BR6" s="19">
        <f>IF(OR(B6="",F6=""),"*",AY6/P6)</f>
        <v>1</v>
      </c>
      <c r="BS6" s="19">
        <f>IF(OR(B6="",F6=""),"*",BA6/Q6)</f>
        <v>1</v>
      </c>
      <c r="BT6" s="188" t="str">
        <f t="shared" ref="BT6:BT70" si="1">IF(BN6="","",SUBSTITUTE(BM6," ","")&amp;SUBSTITUTE(BN6," ",""))</f>
        <v>OKOK</v>
      </c>
      <c r="CV6" s="187"/>
    </row>
    <row r="7" spans="1:100" hidden="1">
      <c r="A7" s="47" t="str">
        <f t="shared" ref="A7:A71" si="2">D7&amp;B7</f>
        <v>V4246054</v>
      </c>
      <c r="B7" s="168">
        <v>46054</v>
      </c>
      <c r="C7" s="135">
        <f>IF(BS_CONTROLE[[#This Row],[DATA]]="","",WEEKNUM(BS_CONTROLE[[#This Row],[DATA]]))</f>
        <v>6</v>
      </c>
      <c r="D7" s="169" t="s">
        <v>686</v>
      </c>
      <c r="E7" s="157"/>
      <c r="F7" s="126" t="s">
        <v>687</v>
      </c>
      <c r="G7" s="142" t="str">
        <f>IF(D7="","*",VLOOKUP(F7,BS_ATIVIDADE[],3,FALSE))</f>
        <v>MECANIZAÇÃO - SOCADORA</v>
      </c>
      <c r="H7" s="106" t="s">
        <v>104</v>
      </c>
      <c r="I7" s="106" t="s">
        <v>104</v>
      </c>
      <c r="J7" s="105">
        <v>56</v>
      </c>
      <c r="K7" s="105">
        <v>206.78</v>
      </c>
      <c r="L7" s="105">
        <v>208.6</v>
      </c>
      <c r="M7" s="105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7" s="15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7" s="106">
        <v>0.35416666666666669</v>
      </c>
      <c r="P7" s="106">
        <v>8.3333333333333329E-2</v>
      </c>
      <c r="Q7" s="170">
        <v>500</v>
      </c>
      <c r="R7" s="10" t="str">
        <f>IFERROR(_xlfn.XLOOKUP(F7, BS_ATIVIDADE[ATIVIDADE],BS_ATIVIDADE[UNIDADE] ), "*")</f>
        <v>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" s="151" t="s">
        <v>682</v>
      </c>
      <c r="W7" s="151" t="s">
        <v>688</v>
      </c>
      <c r="X7" s="104" t="s">
        <v>421</v>
      </c>
      <c r="Y7" s="129"/>
      <c r="Z7" s="104"/>
      <c r="AA7" s="105">
        <v>1</v>
      </c>
      <c r="AB7" s="126" t="s">
        <v>412</v>
      </c>
      <c r="AC7" s="126" t="s">
        <v>679</v>
      </c>
      <c r="AD7" s="107">
        <v>0.29166666666666669</v>
      </c>
      <c r="AE7" s="105">
        <v>6242</v>
      </c>
      <c r="AF7" s="105" t="s">
        <v>679</v>
      </c>
      <c r="AG7" s="105" t="s">
        <v>679</v>
      </c>
      <c r="AH7" s="15"/>
      <c r="AI7" s="126" t="str">
        <f>IF(BS_CONTROLE[[#This Row],[Atividade]]=0, "-", BS_CONTROLE[[#This Row],[Atividade]])</f>
        <v>MECANIZAÇÃO - SOCADORA</v>
      </c>
      <c r="AJ7" s="9" t="str">
        <f>IF(BS_CONTROLE[[#This Row],[Atividade]]=0, "-", BS_CONTROLE[[#This Row],[Atividade]])</f>
        <v>MECANIZAÇÃO - SOCADORA</v>
      </c>
      <c r="AK7" s="31" t="str">
        <f>BS_CONTROLE[[#This Row],[Local - Partida]]</f>
        <v>ZYU1</v>
      </c>
      <c r="AL7" s="31" t="str">
        <f>BS_CONTROLE[[#This Row],[Local - Encerramento]]</f>
        <v>ZYU1</v>
      </c>
      <c r="AM7" s="105" t="str">
        <f>IF(BS_CONTROLE[[#This Row],[Entre - Estações]]=0, "-", BS_CONTROLE[[#This Row],[Entre - Estações]])</f>
        <v>ZYU-ZST</v>
      </c>
      <c r="AN7" s="105" t="str">
        <f>IF(BS_CONTROLE[[#This Row],[SB]]=0, "-", BS_CONTROLE[[#This Row],[SB]])</f>
        <v>206ZST</v>
      </c>
      <c r="AO7" s="105">
        <f>IF(BS_CONTROLE[[#This Row],[SUB]]=0, "-", BS_CONTROLE[[#This Row],[SUB]])</f>
        <v>56</v>
      </c>
      <c r="AP7" s="105">
        <f>BS_CONTROLE[[#This Row],[KM - Inicio]]</f>
        <v>206.78</v>
      </c>
      <c r="AQ7" s="105">
        <f>BS_CONTROLE[[#This Row],[KM - Inicio]]</f>
        <v>206.78</v>
      </c>
      <c r="AR7" s="108">
        <v>0.32916666666666666</v>
      </c>
      <c r="AS7" s="108">
        <v>0.42638888888888887</v>
      </c>
      <c r="AT7" s="108">
        <v>0.52500000000000002</v>
      </c>
      <c r="AU7" s="136"/>
      <c r="AV7" s="136"/>
      <c r="AW7" s="14"/>
      <c r="AX7" s="14"/>
      <c r="AY7" s="162">
        <f t="shared" ref="AY7:AY70" si="3">IF(D7="","*",IFERROR(IF(ISODD(COUNT(AS7:AX7)),"ERRO",SUM((AT7-AS7),(AV7-AU7),(AX7-AW7))),"ERRO"))</f>
        <v>9.8611111111111149E-2</v>
      </c>
      <c r="AZ7" s="153"/>
      <c r="BA7" s="109">
        <v>500</v>
      </c>
      <c r="BB7" s="10" t="str">
        <f>IFERROR(_xlfn.XLOOKUP(AI7, BS_ATIVIDADE[ATIVIDADE],BS_ATIVIDADE[UNIDADE] ), "*")</f>
        <v>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" s="150"/>
      <c r="BG7" s="16"/>
      <c r="BH7" s="17">
        <v>2</v>
      </c>
      <c r="BI7" s="17"/>
      <c r="BJ7" s="17" t="s">
        <v>689</v>
      </c>
      <c r="BK7" s="17" t="s">
        <v>689</v>
      </c>
      <c r="BL7" s="16"/>
      <c r="BM7" s="130" t="s">
        <v>445</v>
      </c>
      <c r="BN7" s="130" t="s">
        <v>445</v>
      </c>
      <c r="BO7" s="130" t="s">
        <v>445</v>
      </c>
      <c r="BP7" s="18"/>
      <c r="BQ7" s="12" t="str">
        <f t="shared" ref="BQ7:BQ71" si="4">IF(AND(BR7&lt;1,BS7&lt;1),"Produção e Intervalo",IF(BR7&lt;1,"Intervalo",IF(BS7&lt;1,"Produção","Aderente")))</f>
        <v>Aderente</v>
      </c>
      <c r="BR7" s="19">
        <f t="shared" ref="BR7:BR71" si="5">IF(OR(B7="",F7=""),"*",AY7/P7)</f>
        <v>1.1833333333333338</v>
      </c>
      <c r="BS7" s="19">
        <f t="shared" ref="BS7:BS71" si="6">IF(OR(B7="",F7=""),"*",BA7/Q7)</f>
        <v>1</v>
      </c>
      <c r="BT7" s="188" t="str">
        <f t="shared" ref="BT7:BT71" si="7">IF(BN7="","",SUBSTITUTE(BM7," ","")&amp;SUBSTITUTE(BN7," ",""))</f>
        <v>OKOK</v>
      </c>
    </row>
    <row r="8" spans="1:100" hidden="1">
      <c r="A8" s="47" t="str">
        <f t="shared" si="2"/>
        <v>V85</v>
      </c>
      <c r="B8" s="102"/>
      <c r="C8" s="135" t="str">
        <f>IF(BS_CONTROLE[[#This Row],[DATA]]="","",WEEKNUM(BS_CONTROLE[[#This Row],[DATA]]))</f>
        <v/>
      </c>
      <c r="D8" s="169" t="s">
        <v>690</v>
      </c>
      <c r="E8" s="157"/>
      <c r="F8" s="126" t="s">
        <v>687</v>
      </c>
      <c r="G8" s="142" t="str">
        <f>IF(D8="","*",VLOOKUP(F8,BS_ATIVIDADE[],3,FALSE))</f>
        <v>MECANIZAÇÃO - SOCADORA</v>
      </c>
      <c r="H8" s="106"/>
      <c r="I8" s="106"/>
      <c r="J8" s="105"/>
      <c r="K8" s="105"/>
      <c r="L8" s="105"/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06"/>
      <c r="P8" s="106"/>
      <c r="Q8" s="105"/>
      <c r="R8" s="10" t="str">
        <f>IFERROR(_xlfn.XLOOKUP(F8, BS_ATIVIDADE[ATIVIDADE],BS_ATIVIDADE[UNIDADE] ), "*")</f>
        <v>M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" s="105"/>
      <c r="W8" s="151"/>
      <c r="X8" s="104"/>
      <c r="Y8" s="129"/>
      <c r="Z8" s="104"/>
      <c r="AA8" s="105"/>
      <c r="AB8" s="103"/>
      <c r="AC8" s="152"/>
      <c r="AD8" s="107"/>
      <c r="AE8" s="105"/>
      <c r="AF8" s="105"/>
      <c r="AG8" s="105"/>
      <c r="AH8" s="15"/>
      <c r="AI8" s="126" t="str">
        <f>IF(BS_CONTROLE[[#This Row],[Atividade]]=0, "-", BS_CONTROLE[[#This Row],[Atividade]])</f>
        <v>MECANIZAÇÃO - SOCADORA</v>
      </c>
      <c r="AJ8" s="9" t="str">
        <f>IF(BS_CONTROLE[[#This Row],[Atividade]]=0, "-", BS_CONTROLE[[#This Row],[Atividade]])</f>
        <v>MECANIZAÇÃO - SOCADORA</v>
      </c>
      <c r="AK8" s="31">
        <f>BS_CONTROLE[[#This Row],[Local - Partida]]</f>
        <v>0</v>
      </c>
      <c r="AL8" s="31">
        <f>BS_CONTROLE[[#This Row],[Local - Encerramento]]</f>
        <v>0</v>
      </c>
      <c r="AM8" s="105" t="str">
        <f>IF(BS_CONTROLE[[#This Row],[Entre - Estações]]=0, "-", BS_CONTROLE[[#This Row],[Entre - Estações]])</f>
        <v>-</v>
      </c>
      <c r="AN8" s="105" t="str">
        <f>IF(BS_CONTROLE[[#This Row],[SB]]=0, "-", BS_CONTROLE[[#This Row],[SB]])</f>
        <v>-</v>
      </c>
      <c r="AO8" s="105" t="str">
        <f>IF(BS_CONTROLE[[#This Row],[SUB]]=0, "-", BS_CONTROLE[[#This Row],[SUB]])</f>
        <v>-</v>
      </c>
      <c r="AP8" s="105">
        <f>BS_CONTROLE[[#This Row],[KM - Inicio]]</f>
        <v>0</v>
      </c>
      <c r="AQ8" s="105">
        <f>BS_CONTROLE[[#This Row],[KM - Inicio]]</f>
        <v>0</v>
      </c>
      <c r="AR8" s="108"/>
      <c r="AS8" s="108"/>
      <c r="AT8" s="108"/>
      <c r="AU8" s="136"/>
      <c r="AV8" s="136"/>
      <c r="AW8" s="14"/>
      <c r="AX8" s="14"/>
      <c r="AY8" s="162">
        <f t="shared" si="3"/>
        <v>0</v>
      </c>
      <c r="AZ8" s="153"/>
      <c r="BA8" s="109"/>
      <c r="BB8" s="10" t="str">
        <f>IFERROR(_xlfn.XLOOKUP(AI8, BS_ATIVIDADE[ATIVIDADE],BS_ATIVIDADE[UNIDADE] ), "*")</f>
        <v>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" s="150"/>
      <c r="BG8" s="16"/>
      <c r="BH8" s="17"/>
      <c r="BI8" s="17"/>
      <c r="BJ8" s="17"/>
      <c r="BK8" s="18"/>
      <c r="BL8" s="16"/>
      <c r="BM8" s="130"/>
      <c r="BN8" s="130"/>
      <c r="BO8" s="130"/>
      <c r="BP8" s="18"/>
      <c r="BQ8" s="12" t="str">
        <f t="shared" si="4"/>
        <v>Aderente</v>
      </c>
      <c r="BR8" s="19" t="str">
        <f t="shared" si="5"/>
        <v>*</v>
      </c>
      <c r="BS8" s="19" t="str">
        <f t="shared" si="6"/>
        <v>*</v>
      </c>
      <c r="BT8" s="188" t="str">
        <f t="shared" si="7"/>
        <v/>
      </c>
      <c r="BU8" s="191" t="s">
        <v>691</v>
      </c>
    </row>
    <row r="9" spans="1:100" hidden="1">
      <c r="A9" s="47" t="str">
        <f t="shared" si="2"/>
        <v>E17</v>
      </c>
      <c r="B9" s="102"/>
      <c r="C9" s="135" t="str">
        <f>IF(BS_CONTROLE[[#This Row],[DATA]]="","",WEEKNUM(BS_CONTROLE[[#This Row],[DATA]]))</f>
        <v/>
      </c>
      <c r="D9" s="104" t="s">
        <v>692</v>
      </c>
      <c r="E9" s="157">
        <v>4</v>
      </c>
      <c r="F9" s="126" t="s">
        <v>693</v>
      </c>
      <c r="G9" s="142" t="str">
        <f>IF(D9="","*",VLOOKUP(F9,BS_ATIVIDADE[],3,FALSE))</f>
        <v>CAMINHÂO - SOLDA</v>
      </c>
      <c r="H9" s="106"/>
      <c r="I9" s="106"/>
      <c r="J9" s="105"/>
      <c r="K9" s="105"/>
      <c r="L9" s="105"/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27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06"/>
      <c r="P9" s="106"/>
      <c r="Q9" s="105"/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" s="105"/>
      <c r="W9" s="151"/>
      <c r="X9" s="104"/>
      <c r="Y9" s="129"/>
      <c r="Z9" s="104"/>
      <c r="AA9" s="105"/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CAMINHÃO DE SOLDA</v>
      </c>
      <c r="AJ9" s="9" t="str">
        <f>IF(BS_CONTROLE[[#This Row],[Atividade]]=0, "-", BS_CONTROLE[[#This Row],[Atividade]])</f>
        <v>CAMINHÃO DE SOLDA</v>
      </c>
      <c r="AK9" s="31">
        <f>BS_CONTROLE[[#This Row],[Local - Partida]]</f>
        <v>0</v>
      </c>
      <c r="AL9" s="31">
        <f>BS_CONTROLE[[#This Row],[Local - Encerramento]]</f>
        <v>0</v>
      </c>
      <c r="AM9" s="105" t="str">
        <f>IF(BS_CONTROLE[[#This Row],[Entre - Estações]]=0, "-", BS_CONTROLE[[#This Row],[Entre - Estações]])</f>
        <v>-</v>
      </c>
      <c r="AN9" s="105" t="str">
        <f>IF(BS_CONTROLE[[#This Row],[SB]]=0, "-", BS_CONTROLE[[#This Row],[SB]])</f>
        <v>-</v>
      </c>
      <c r="AO9" s="105" t="str">
        <f>IF(BS_CONTROLE[[#This Row],[SUB]]=0, "-", BS_CONTROLE[[#This Row],[SUB]])</f>
        <v>-</v>
      </c>
      <c r="AP9" s="105">
        <f>BS_CONTROLE[[#This Row],[KM - Inicio]]</f>
        <v>0</v>
      </c>
      <c r="AQ9" s="105">
        <f>BS_CONTROLE[[#This Row],[KM - Inicio]]</f>
        <v>0</v>
      </c>
      <c r="AR9" s="108"/>
      <c r="AS9" s="108"/>
      <c r="AT9" s="108"/>
      <c r="AU9" s="136"/>
      <c r="AV9" s="136"/>
      <c r="AW9" s="14"/>
      <c r="AX9" s="14"/>
      <c r="AY9" s="162">
        <f t="shared" si="3"/>
        <v>0</v>
      </c>
      <c r="AZ9" s="153"/>
      <c r="BA9" s="109"/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" s="150"/>
      <c r="BG9" s="16"/>
      <c r="BH9" s="17"/>
      <c r="BI9" s="17"/>
      <c r="BJ9" s="17"/>
      <c r="BK9" s="18"/>
      <c r="BL9" s="16"/>
      <c r="BM9" s="130"/>
      <c r="BN9" s="130"/>
      <c r="BO9" s="130"/>
      <c r="BP9" s="18"/>
      <c r="BQ9" s="12" t="str">
        <f t="shared" si="4"/>
        <v>Aderente</v>
      </c>
      <c r="BR9" s="19" t="str">
        <f t="shared" si="5"/>
        <v>*</v>
      </c>
      <c r="BS9" s="19" t="str">
        <f t="shared" si="6"/>
        <v>*</v>
      </c>
      <c r="BT9" s="188" t="str">
        <f t="shared" si="7"/>
        <v/>
      </c>
      <c r="BU9" s="194" t="s">
        <v>694</v>
      </c>
      <c r="BV9" s="192"/>
    </row>
    <row r="10" spans="1:100" hidden="1">
      <c r="A10" s="47" t="str">
        <f t="shared" si="2"/>
        <v/>
      </c>
      <c r="B10" s="102"/>
      <c r="C10" s="135" t="str">
        <f>IF(BS_CONTROLE[[#This Row],[DATA]]="","",WEEKNUM(BS_CONTROLE[[#This Row],[DATA]]))</f>
        <v/>
      </c>
      <c r="D10" s="104"/>
      <c r="E10" s="157">
        <v>5</v>
      </c>
      <c r="F10" s="126"/>
      <c r="G10" s="142" t="str">
        <f>IF(D10="","*",VLOOKUP(F10,BS_ATIVIDADE[],3,FALSE))</f>
        <v>*</v>
      </c>
      <c r="H10" s="106"/>
      <c r="I10" s="106"/>
      <c r="J10" s="105"/>
      <c r="K10" s="105"/>
      <c r="L10" s="105"/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2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06"/>
      <c r="P10" s="106"/>
      <c r="Q10" s="105"/>
      <c r="R10" s="10" t="str">
        <f>IFERROR(_xlfn.XLOOKUP(F10, BS_ATIVIDADE[ATIVIDADE],BS_ATIVIDADE[UNIDADE] ), "*")</f>
        <v>*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05"/>
      <c r="W10" s="151"/>
      <c r="X10" s="104"/>
      <c r="Y10" s="129"/>
      <c r="Z10" s="104"/>
      <c r="AA10" s="105"/>
      <c r="AB10" s="103"/>
      <c r="AC10" s="152"/>
      <c r="AD10" s="107"/>
      <c r="AE10" s="105"/>
      <c r="AF10" s="105"/>
      <c r="AG10" s="105"/>
      <c r="AH10" s="15"/>
      <c r="AI10" s="126" t="str">
        <f>IF(BS_CONTROLE[[#This Row],[Atividade]]=0, "-", BS_CONTROLE[[#This Row],[Atividade]])</f>
        <v>-</v>
      </c>
      <c r="AJ10" s="9" t="str">
        <f>IF(BS_CONTROLE[[#This Row],[Atividade]]=0, "-", BS_CONTROLE[[#This Row],[Atividade]])</f>
        <v>-</v>
      </c>
      <c r="AK10" s="31">
        <f>BS_CONTROLE[[#This Row],[Local - Partida]]</f>
        <v>0</v>
      </c>
      <c r="AL10" s="31">
        <f>BS_CONTROLE[[#This Row],[Local - Encerramento]]</f>
        <v>0</v>
      </c>
      <c r="AM10" s="105" t="str">
        <f>IF(BS_CONTROLE[[#This Row],[Entre - Estações]]=0, "-", BS_CONTROLE[[#This Row],[Entre - Estações]])</f>
        <v>-</v>
      </c>
      <c r="AN10" s="105" t="str">
        <f>IF(BS_CONTROLE[[#This Row],[SB]]=0, "-", BS_CONTROLE[[#This Row],[SB]])</f>
        <v>-</v>
      </c>
      <c r="AO10" s="105" t="str">
        <f>IF(BS_CONTROLE[[#This Row],[SUB]]=0, "-", BS_CONTROLE[[#This Row],[SUB]])</f>
        <v>-</v>
      </c>
      <c r="AP10" s="105">
        <f>BS_CONTROLE[[#This Row],[KM - Inicio]]</f>
        <v>0</v>
      </c>
      <c r="AQ10" s="105">
        <f>BS_CONTROLE[[#This Row],[KM - Inicio]]</f>
        <v>0</v>
      </c>
      <c r="AR10" s="108"/>
      <c r="AS10" s="108"/>
      <c r="AT10" s="108"/>
      <c r="AU10" s="136"/>
      <c r="AV10" s="136"/>
      <c r="AW10" s="14"/>
      <c r="AX10" s="14"/>
      <c r="AY10" s="162" t="str">
        <f t="shared" si="3"/>
        <v>*</v>
      </c>
      <c r="AZ10" s="153"/>
      <c r="BA10" s="109"/>
      <c r="BB10" s="10" t="str">
        <f>IFERROR(_xlfn.XLOOKUP(AI10, BS_ATIVIDADE[ATIVIDADE],BS_ATIVIDADE[UNIDADE] ), "*")</f>
        <v>*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150"/>
      <c r="BG10" s="16"/>
      <c r="BH10" s="17"/>
      <c r="BI10" s="17"/>
      <c r="BJ10" s="17"/>
      <c r="BK10" s="18"/>
      <c r="BL10" s="16"/>
      <c r="BM10" s="130"/>
      <c r="BN10" s="130"/>
      <c r="BO10" s="130"/>
      <c r="BP10" s="18"/>
      <c r="BQ10" s="12" t="str">
        <f t="shared" si="4"/>
        <v>Aderente</v>
      </c>
      <c r="BR10" s="19" t="str">
        <f t="shared" si="5"/>
        <v>*</v>
      </c>
      <c r="BS10" s="19" t="str">
        <f t="shared" si="6"/>
        <v>*</v>
      </c>
      <c r="BT10" s="188" t="str">
        <f t="shared" si="7"/>
        <v/>
      </c>
      <c r="BU10" s="193"/>
    </row>
    <row r="11" spans="1:100" hidden="1">
      <c r="A11" s="47" t="str">
        <f t="shared" si="2"/>
        <v/>
      </c>
      <c r="B11" s="102"/>
      <c r="C11" s="135" t="str">
        <f>IF(BS_CONTROLE[[#This Row],[DATA]]="","",WEEKNUM(BS_CONTROLE[[#This Row],[DATA]]))</f>
        <v/>
      </c>
      <c r="D11" s="104"/>
      <c r="E11" s="157">
        <v>6</v>
      </c>
      <c r="F11" s="126"/>
      <c r="G11" s="142" t="str">
        <f>IF(D11="","*",VLOOKUP(F11,BS_ATIVIDADE[],3,FALSE))</f>
        <v>*</v>
      </c>
      <c r="H11" s="106"/>
      <c r="I11" s="106"/>
      <c r="J11" s="105"/>
      <c r="K11" s="105"/>
      <c r="L11" s="105"/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06"/>
      <c r="P11" s="106"/>
      <c r="Q11" s="105"/>
      <c r="R11" s="10" t="str">
        <f>IFERROR(_xlfn.XLOOKUP(F11, BS_ATIVIDADE[ATIVIDADE],BS_ATIVIDADE[UNIDADE] ), "*")</f>
        <v>*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5"/>
      <c r="W11" s="151"/>
      <c r="X11" s="104"/>
      <c r="Y11" s="129"/>
      <c r="Z11" s="104"/>
      <c r="AA11" s="105"/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-</v>
      </c>
      <c r="AJ11" s="9" t="str">
        <f>IF(BS_CONTROLE[[#This Row],[Atividade]]=0, "-", BS_CONTROLE[[#This Row],[Atividade]])</f>
        <v>-</v>
      </c>
      <c r="AK11" s="31">
        <f>BS_CONTROLE[[#This Row],[Local - Partida]]</f>
        <v>0</v>
      </c>
      <c r="AL11" s="31">
        <f>BS_CONTROLE[[#This Row],[Local - Encerramento]]</f>
        <v>0</v>
      </c>
      <c r="AM11" s="105" t="str">
        <f>IF(BS_CONTROLE[[#This Row],[Entre - Estações]]=0, "-", BS_CONTROLE[[#This Row],[Entre - Estações]])</f>
        <v>-</v>
      </c>
      <c r="AN11" s="105" t="str">
        <f>IF(BS_CONTROLE[[#This Row],[SB]]=0, "-", BS_CONTROLE[[#This Row],[SB]])</f>
        <v>-</v>
      </c>
      <c r="AO11" s="105" t="str">
        <f>IF(BS_CONTROLE[[#This Row],[SUB]]=0, "-", BS_CONTROLE[[#This Row],[SUB]])</f>
        <v>-</v>
      </c>
      <c r="AP11" s="105">
        <f>BS_CONTROLE[[#This Row],[KM - Inicio]]</f>
        <v>0</v>
      </c>
      <c r="AQ11" s="105">
        <f>BS_CONTROLE[[#This Row],[KM - Inicio]]</f>
        <v>0</v>
      </c>
      <c r="AR11" s="108"/>
      <c r="AS11" s="108"/>
      <c r="AT11" s="108"/>
      <c r="AU11" s="136"/>
      <c r="AV11" s="136"/>
      <c r="AW11" s="14"/>
      <c r="AX11" s="14"/>
      <c r="AY11" s="162" t="str">
        <f t="shared" si="3"/>
        <v>*</v>
      </c>
      <c r="AZ11" s="153"/>
      <c r="BA11" s="109"/>
      <c r="BB11" s="10" t="str">
        <f>IFERROR(_xlfn.XLOOKUP(AI11, BS_ATIVIDADE[ATIVIDADE],BS_ATIVIDADE[UNIDADE] ), "*")</f>
        <v>*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50"/>
      <c r="BG11" s="16"/>
      <c r="BH11" s="17"/>
      <c r="BI11" s="17"/>
      <c r="BJ11" s="17"/>
      <c r="BK11" s="18"/>
      <c r="BL11" s="16"/>
      <c r="BM11" s="130"/>
      <c r="BN11" s="130"/>
      <c r="BO11" s="130"/>
      <c r="BP11" s="18"/>
      <c r="BQ11" s="12" t="str">
        <f t="shared" si="4"/>
        <v>Aderente</v>
      </c>
      <c r="BR11" s="19" t="str">
        <f t="shared" si="5"/>
        <v>*</v>
      </c>
      <c r="BS11" s="19" t="str">
        <f t="shared" si="6"/>
        <v>*</v>
      </c>
      <c r="BT11" s="188" t="str">
        <f t="shared" si="7"/>
        <v/>
      </c>
    </row>
    <row r="12" spans="1:100" hidden="1">
      <c r="A12" s="47" t="str">
        <f t="shared" si="2"/>
        <v>KLECIO (TP-699)46055</v>
      </c>
      <c r="B12" s="168">
        <v>46055</v>
      </c>
      <c r="C12" s="135">
        <f>IF(BS_CONTROLE[[#This Row],[DATA]]="","",WEEKNUM(BS_CONTROLE[[#This Row],[DATA]]))</f>
        <v>6</v>
      </c>
      <c r="D12" s="169" t="s">
        <v>695</v>
      </c>
      <c r="E12" s="157"/>
      <c r="F12" s="126" t="s">
        <v>696</v>
      </c>
      <c r="G12" s="142" t="str">
        <f>IF(D12="","*",VLOOKUP(F12,BS_ATIVIDADE[],3,FALSE))</f>
        <v>SOLDA</v>
      </c>
      <c r="H12" s="106" t="s">
        <v>679</v>
      </c>
      <c r="I12" s="106" t="s">
        <v>679</v>
      </c>
      <c r="J12" s="105">
        <v>70</v>
      </c>
      <c r="K12" s="105">
        <v>134.9</v>
      </c>
      <c r="L12" s="105" t="s">
        <v>679</v>
      </c>
      <c r="M12" s="105" t="s">
        <v>697</v>
      </c>
      <c r="N12" s="150" t="s">
        <v>698</v>
      </c>
      <c r="O12" s="106">
        <v>0.33333333333333331</v>
      </c>
      <c r="P12" s="106">
        <v>8.3333333333333329E-2</v>
      </c>
      <c r="Q12" s="170">
        <v>1</v>
      </c>
      <c r="R12" s="10" t="str">
        <f>IFERROR(_xlfn.XLOOKUP(F12, BS_ATIVIDADE[ATIVIDADE],BS_ATIVIDADE[UNIDADE] ), "*")</f>
        <v>Nº DE SOLDA</v>
      </c>
      <c r="S12" s="128" t="s">
        <v>8</v>
      </c>
      <c r="T12" s="128" t="s">
        <v>275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" s="151" t="s">
        <v>699</v>
      </c>
      <c r="W12" s="151" t="s">
        <v>700</v>
      </c>
      <c r="X12" s="104" t="s">
        <v>421</v>
      </c>
      <c r="Y12" s="129" t="s">
        <v>424</v>
      </c>
      <c r="Z12" s="104"/>
      <c r="AA12" s="105" t="s">
        <v>679</v>
      </c>
      <c r="AB12" s="126"/>
      <c r="AC12" s="126"/>
      <c r="AD12" s="107" t="s">
        <v>679</v>
      </c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ZRX-ZWX</v>
      </c>
      <c r="AN12" s="105" t="str">
        <f>IF(BS_CONTROLE[[#This Row],[SB]]=0, "-", BS_CONTROLE[[#This Row],[SB]])</f>
        <v>ZRQ1/133ZRQ1</v>
      </c>
      <c r="AO12" s="105">
        <f>IF(BS_CONTROLE[[#This Row],[SUB]]=0, "-", BS_CONTROLE[[#This Row],[SUB]])</f>
        <v>70</v>
      </c>
      <c r="AP12" s="105">
        <f>BS_CONTROLE[[#This Row],[KM - Inicio]]</f>
        <v>134.9</v>
      </c>
      <c r="AQ12" s="105">
        <f>BS_CONTROLE[[#This Row],[KM - Inicio]]</f>
        <v>134.9</v>
      </c>
      <c r="AR12" s="108">
        <v>0.40625</v>
      </c>
      <c r="AS12" s="108">
        <v>0</v>
      </c>
      <c r="AT12" s="108">
        <v>0</v>
      </c>
      <c r="AU12" s="136"/>
      <c r="AV12" s="136"/>
      <c r="AW12" s="14"/>
      <c r="AX12" s="14"/>
      <c r="AY12" s="162">
        <f t="shared" si="3"/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">
        <v>8</v>
      </c>
      <c r="BD12" s="13" t="s">
        <v>275</v>
      </c>
      <c r="BE12" s="11"/>
      <c r="BF12" s="150" t="s">
        <v>701</v>
      </c>
      <c r="BG12" s="16"/>
      <c r="BH12" s="17">
        <v>0</v>
      </c>
      <c r="BI12" s="17"/>
      <c r="BJ12" s="17" t="s">
        <v>702</v>
      </c>
      <c r="BK12" s="18" t="s">
        <v>702</v>
      </c>
      <c r="BL12" s="16"/>
      <c r="BM12" s="130" t="s">
        <v>451</v>
      </c>
      <c r="BN12" s="130" t="s">
        <v>451</v>
      </c>
      <c r="BO12" s="130" t="s">
        <v>451</v>
      </c>
      <c r="BP12" s="18" t="s">
        <v>702</v>
      </c>
      <c r="BQ12" s="12" t="str">
        <f t="shared" si="4"/>
        <v>Produção e Intervalo</v>
      </c>
      <c r="BR12" s="19">
        <f t="shared" si="5"/>
        <v>0</v>
      </c>
      <c r="BS12" s="19">
        <f t="shared" si="6"/>
        <v>0</v>
      </c>
      <c r="BT12" s="188" t="str">
        <f t="shared" si="7"/>
        <v>SemOportunidadeSemOportunidade</v>
      </c>
    </row>
    <row r="13" spans="1:100" hidden="1">
      <c r="A13" s="47" t="str">
        <f t="shared" si="2"/>
        <v>EXPANSÃO TURMA 146055</v>
      </c>
      <c r="B13" s="168">
        <v>46055</v>
      </c>
      <c r="C13" s="135">
        <f>IF(BS_CONTROLE[[#This Row],[DATA]]="","",WEEKNUM(BS_CONTROLE[[#This Row],[DATA]]))</f>
        <v>6</v>
      </c>
      <c r="D13" s="169" t="s">
        <v>703</v>
      </c>
      <c r="E13" s="157"/>
      <c r="F13" s="126" t="s">
        <v>704</v>
      </c>
      <c r="G13" s="142" t="str">
        <f>IF(D13="","*",VLOOKUP(F13,BS_ATIVIDADE[],3,FALSE))</f>
        <v>EXPANSÃO</v>
      </c>
      <c r="H13" s="106" t="s">
        <v>679</v>
      </c>
      <c r="I13" s="106" t="s">
        <v>679</v>
      </c>
      <c r="J13" s="105">
        <v>170</v>
      </c>
      <c r="K13" s="105">
        <v>114.045</v>
      </c>
      <c r="L13" s="105" t="s">
        <v>679</v>
      </c>
      <c r="M13" s="10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ZCD-ZSQ</v>
      </c>
      <c r="N13" s="150" t="s">
        <v>705</v>
      </c>
      <c r="O13" s="106">
        <v>0.33333333333333331</v>
      </c>
      <c r="P13" s="106">
        <v>8.3333333333333329E-2</v>
      </c>
      <c r="Q13" s="170">
        <v>1</v>
      </c>
      <c r="R13" s="10" t="str">
        <f>IFERROR(_xlfn.XLOOKUP(F13, BS_ATIVIDADE[ATIVIDADE],BS_ATIVIDADE[UNIDADE] ), "*")</f>
        <v>Nº DE SOLDA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" s="151" t="s">
        <v>706</v>
      </c>
      <c r="W13" s="151" t="s">
        <v>700</v>
      </c>
      <c r="X13" s="104" t="s">
        <v>421</v>
      </c>
      <c r="Y13" s="129" t="s">
        <v>424</v>
      </c>
      <c r="Z13" s="104"/>
      <c r="AA13" s="105">
        <v>1</v>
      </c>
      <c r="AB13" s="126" t="s">
        <v>412</v>
      </c>
      <c r="AC13" s="126" t="s">
        <v>679</v>
      </c>
      <c r="AD13" s="107">
        <v>0.29166666666666669</v>
      </c>
      <c r="AE13" s="105">
        <v>6249</v>
      </c>
      <c r="AF13" s="105" t="s">
        <v>679</v>
      </c>
      <c r="AG13" s="105" t="s">
        <v>679</v>
      </c>
      <c r="AH13" s="15"/>
      <c r="AI13" s="126" t="str">
        <f>IF(BS_CONTROLE[[#This Row],[Atividade]]=0, "-", BS_CONTROLE[[#This Row],[Atividade]])</f>
        <v>EXPANSÃO - SOLDA</v>
      </c>
      <c r="AJ13" s="9" t="str">
        <f>IF(BS_CONTROLE[[#This Row],[Atividade]]=0, "-", BS_CONTROLE[[#This Row],[Atividade]])</f>
        <v>EXPANSÃO - SOLDA</v>
      </c>
      <c r="AK13" s="31" t="str">
        <f>BS_CONTROLE[[#This Row],[Local - Partida]]</f>
        <v>-</v>
      </c>
      <c r="AL13" s="31" t="str">
        <f>BS_CONTROLE[[#This Row],[Local - Encerramento]]</f>
        <v>-</v>
      </c>
      <c r="AM13" s="105" t="str">
        <f>IF(BS_CONTROLE[[#This Row],[Entre - Estações]]=0, "-", BS_CONTROLE[[#This Row],[Entre - Estações]])</f>
        <v>ZCD-ZSQ</v>
      </c>
      <c r="AN13" s="105" t="str">
        <f>IF(BS_CONTROLE[[#This Row],[SB]]=0, "-", BS_CONTROLE[[#This Row],[SB]])</f>
        <v>ZCD1172</v>
      </c>
      <c r="AO13" s="105">
        <f>IF(BS_CONTROLE[[#This Row],[SUB]]=0, "-", BS_CONTROLE[[#This Row],[SUB]])</f>
        <v>170</v>
      </c>
      <c r="AP13" s="105">
        <f>BS_CONTROLE[[#This Row],[KM - Inicio]]</f>
        <v>114.045</v>
      </c>
      <c r="AQ13" s="105">
        <f>BS_CONTROLE[[#This Row],[KM - Inicio]]</f>
        <v>114.045</v>
      </c>
      <c r="AR13" s="108">
        <v>0</v>
      </c>
      <c r="AS13" s="108">
        <v>0</v>
      </c>
      <c r="AT13" s="108">
        <v>0</v>
      </c>
      <c r="AU13" s="136"/>
      <c r="AV13" s="136"/>
      <c r="AW13" s="14"/>
      <c r="AX13" s="14"/>
      <c r="AY13" s="162">
        <f t="shared" si="3"/>
        <v>0</v>
      </c>
      <c r="AZ13" s="153"/>
      <c r="BA13" s="109">
        <v>0</v>
      </c>
      <c r="BB13" s="10" t="str">
        <f>IFERROR(_xlfn.XLOOKUP(AI13, BS_ATIVIDADE[ATIVIDADE],BS_ATIVIDADE[UNIDADE] ), "*")</f>
        <v>Nº DE SOLDA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" s="150" t="s">
        <v>706</v>
      </c>
      <c r="BG13" s="16"/>
      <c r="BH13" s="17">
        <v>0</v>
      </c>
      <c r="BI13" s="17"/>
      <c r="BJ13" s="17" t="s">
        <v>707</v>
      </c>
      <c r="BK13" s="18" t="s">
        <v>707</v>
      </c>
      <c r="BL13" s="16"/>
      <c r="BM13" s="130" t="s">
        <v>447</v>
      </c>
      <c r="BN13" s="130" t="s">
        <v>471</v>
      </c>
      <c r="BO13" s="130" t="s">
        <v>471</v>
      </c>
      <c r="BP13" s="18" t="s">
        <v>707</v>
      </c>
      <c r="BQ13" s="12" t="str">
        <f t="shared" si="4"/>
        <v>Produção e Intervalo</v>
      </c>
      <c r="BR13" s="19">
        <f t="shared" si="5"/>
        <v>0</v>
      </c>
      <c r="BS13" s="19">
        <f t="shared" si="6"/>
        <v>0</v>
      </c>
      <c r="BT13" s="188" t="str">
        <f t="shared" si="7"/>
        <v>CondiçõesClimáticaChuva</v>
      </c>
    </row>
    <row r="14" spans="1:100" hidden="1">
      <c r="A14" s="47" t="str">
        <f t="shared" si="2"/>
        <v>V8346055</v>
      </c>
      <c r="B14" s="168">
        <v>46055</v>
      </c>
      <c r="C14" s="135">
        <f>IF(BS_CONTROLE[[#This Row],[DATA]]="","",WEEKNUM(BS_CONTROLE[[#This Row],[DATA]]))</f>
        <v>6</v>
      </c>
      <c r="D14" s="169" t="s">
        <v>708</v>
      </c>
      <c r="E14" s="157"/>
      <c r="F14" s="126" t="s">
        <v>687</v>
      </c>
      <c r="G14" s="142" t="str">
        <f>IF(D14="","*",VLOOKUP(F14,BS_ATIVIDADE[],3,FALSE))</f>
        <v>MECANIZAÇÃO - SOCADORA</v>
      </c>
      <c r="H14" s="106" t="s">
        <v>360</v>
      </c>
      <c r="I14" s="106" t="s">
        <v>360</v>
      </c>
      <c r="J14" s="105">
        <v>70</v>
      </c>
      <c r="K14" s="105">
        <v>87</v>
      </c>
      <c r="L14" s="105" t="s">
        <v>679</v>
      </c>
      <c r="M14" s="105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" s="15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" s="106">
        <v>0.41666666666666669</v>
      </c>
      <c r="P14" s="106">
        <v>8.3333333333333329E-2</v>
      </c>
      <c r="Q14" s="170">
        <v>360</v>
      </c>
      <c r="R14" s="10" t="str">
        <f>IFERROR(_xlfn.XLOOKUP(F14, BS_ATIVIDADE[ATIVIDADE],BS_ATIVIDADE[UNIDADE] ), "*")</f>
        <v>M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" s="151" t="s">
        <v>709</v>
      </c>
      <c r="W14" s="151" t="s">
        <v>688</v>
      </c>
      <c r="X14" s="104" t="s">
        <v>421</v>
      </c>
      <c r="Y14" s="129" t="s">
        <v>424</v>
      </c>
      <c r="Z14" s="104"/>
      <c r="AA14" s="105">
        <v>1</v>
      </c>
      <c r="AB14" s="126" t="s">
        <v>412</v>
      </c>
      <c r="AC14" s="126" t="s">
        <v>679</v>
      </c>
      <c r="AD14" s="107" t="s">
        <v>679</v>
      </c>
      <c r="AE14" s="105" t="s">
        <v>679</v>
      </c>
      <c r="AF14" s="105" t="s">
        <v>679</v>
      </c>
      <c r="AG14" s="105"/>
      <c r="AH14" s="15"/>
      <c r="AI14" s="126" t="str">
        <f>IF(BS_CONTROLE[[#This Row],[Atividade]]=0, "-", BS_CONTROLE[[#This Row],[Atividade]])</f>
        <v>MECANIZAÇÃO - SOCADORA</v>
      </c>
      <c r="AJ14" s="9" t="str">
        <f>IF(BS_CONTROLE[[#This Row],[Atividade]]=0, "-", BS_CONTROLE[[#This Row],[Atividade]])</f>
        <v>MECANIZAÇÃO - SOCADORA</v>
      </c>
      <c r="AK14" s="31" t="s">
        <v>710</v>
      </c>
      <c r="AL14" s="31" t="s">
        <v>710</v>
      </c>
      <c r="AM14" s="105" t="s">
        <v>394</v>
      </c>
      <c r="AN14" s="105" t="s">
        <v>395</v>
      </c>
      <c r="AO14" s="105">
        <f>IF(BS_CONTROLE[[#This Row],[SUB]]=0, "-", BS_CONTROLE[[#This Row],[SUB]])</f>
        <v>70</v>
      </c>
      <c r="AP14" s="105">
        <v>131.99</v>
      </c>
      <c r="AQ14" s="105">
        <v>131.19999999999999</v>
      </c>
      <c r="AR14" s="108">
        <v>0.33402777777777776</v>
      </c>
      <c r="AS14" s="108">
        <v>0</v>
      </c>
      <c r="AT14" s="108">
        <v>0</v>
      </c>
      <c r="AU14" s="136"/>
      <c r="AV14" s="136"/>
      <c r="AW14" s="14"/>
      <c r="AX14" s="14"/>
      <c r="AY14" s="162">
        <f t="shared" si="3"/>
        <v>0</v>
      </c>
      <c r="AZ14" s="153"/>
      <c r="BA14" s="109">
        <v>0</v>
      </c>
      <c r="BB14" s="10" t="str">
        <f>IFERROR(_xlfn.XLOOKUP(AI14, BS_ATIVIDADE[ATIVIDADE],BS_ATIVIDADE[UNIDADE] ), "*")</f>
        <v>M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" s="151" t="s">
        <v>709</v>
      </c>
      <c r="BG14" s="16"/>
      <c r="BH14" s="17">
        <v>0</v>
      </c>
      <c r="BI14" s="17"/>
      <c r="BJ14" s="17" t="s">
        <v>711</v>
      </c>
      <c r="BK14" s="18" t="s">
        <v>711</v>
      </c>
      <c r="BL14" s="16"/>
      <c r="BM14" s="130" t="s">
        <v>451</v>
      </c>
      <c r="BN14" s="130" t="s">
        <v>451</v>
      </c>
      <c r="BO14" s="130" t="s">
        <v>451</v>
      </c>
      <c r="BP14" s="18" t="s">
        <v>711</v>
      </c>
      <c r="BQ14" s="12" t="str">
        <f t="shared" si="4"/>
        <v>Produção e Intervalo</v>
      </c>
      <c r="BR14" s="19">
        <f t="shared" si="5"/>
        <v>0</v>
      </c>
      <c r="BS14" s="19">
        <f t="shared" si="6"/>
        <v>0</v>
      </c>
      <c r="BT14" s="188" t="str">
        <f t="shared" si="7"/>
        <v>SemOportunidadeSemOportunidade</v>
      </c>
    </row>
    <row r="15" spans="1:100" hidden="1">
      <c r="A15" s="47" t="str">
        <f t="shared" si="2"/>
        <v>V4846055</v>
      </c>
      <c r="B15" s="168">
        <v>46055</v>
      </c>
      <c r="C15" s="135">
        <f>IF(BS_CONTROLE[[#This Row],[DATA]]="","",WEEKNUM(BS_CONTROLE[[#This Row],[DATA]]))</f>
        <v>6</v>
      </c>
      <c r="D15" s="169" t="s">
        <v>677</v>
      </c>
      <c r="E15" s="157"/>
      <c r="F15" s="126" t="s">
        <v>687</v>
      </c>
      <c r="G15" s="142" t="str">
        <f>IF(D15="","*",VLOOKUP(F15,BS_ATIVIDADE[],3,FALSE))</f>
        <v>MECANIZAÇÃO - SOCADORA</v>
      </c>
      <c r="H15" s="106" t="s">
        <v>360</v>
      </c>
      <c r="I15" s="106" t="s">
        <v>360</v>
      </c>
      <c r="J15" s="105">
        <v>70</v>
      </c>
      <c r="K15" s="105">
        <v>85.4</v>
      </c>
      <c r="L15" s="105">
        <v>86.4</v>
      </c>
      <c r="M15" s="105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5" s="15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5" s="106">
        <v>0.35416666666666669</v>
      </c>
      <c r="P15" s="106">
        <v>8.3333333333333329E-2</v>
      </c>
      <c r="Q15" s="170">
        <v>510</v>
      </c>
      <c r="R15" s="10" t="str">
        <f>IFERROR(_xlfn.XLOOKUP(F15, BS_ATIVIDADE[ATIVIDADE],BS_ATIVIDADE[UNIDADE] ), "*")</f>
        <v>M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" s="151" t="s">
        <v>682</v>
      </c>
      <c r="W15" s="151" t="s">
        <v>688</v>
      </c>
      <c r="X15" s="104" t="s">
        <v>421</v>
      </c>
      <c r="Y15" s="129" t="s">
        <v>424</v>
      </c>
      <c r="Z15" s="104"/>
      <c r="AA15" s="105">
        <v>1</v>
      </c>
      <c r="AB15" s="126" t="s">
        <v>412</v>
      </c>
      <c r="AC15" s="126" t="s">
        <v>679</v>
      </c>
      <c r="AD15" s="107">
        <v>0.29166666666666669</v>
      </c>
      <c r="AE15" s="105">
        <v>6249</v>
      </c>
      <c r="AF15" s="105" t="s">
        <v>679</v>
      </c>
      <c r="AG15" s="105" t="s">
        <v>679</v>
      </c>
      <c r="AH15" s="15"/>
      <c r="AI15" s="126" t="str">
        <f>IF(BS_CONTROLE[[#This Row],[Atividade]]=0, "-", BS_CONTROLE[[#This Row],[Atividade]])</f>
        <v>MECANIZAÇÃO - SOCADORA</v>
      </c>
      <c r="AJ15" s="9" t="str">
        <f>IF(BS_CONTROLE[[#This Row],[Atividade]]=0, "-", BS_CONTROLE[[#This Row],[Atividade]])</f>
        <v>MECANIZAÇÃO - SOCADORA</v>
      </c>
      <c r="AK15" s="31" t="str">
        <f>BS_CONTROLE[[#This Row],[Local - Partida]]</f>
        <v>ZAC2</v>
      </c>
      <c r="AL15" s="31" t="str">
        <f>BS_CONTROLE[[#This Row],[Local - Encerramento]]</f>
        <v>ZAC2</v>
      </c>
      <c r="AM15" s="105" t="str">
        <f>IF(BS_CONTROLE[[#This Row],[Entre - Estações]]=0, "-", BS_CONTROLE[[#This Row],[Entre - Estações]])</f>
        <v>ZAC-ZSW</v>
      </c>
      <c r="AN15" s="105" t="str">
        <f>IF(BS_CONTROLE[[#This Row],[SB]]=0, "-", BS_CONTROLE[[#This Row],[SB]])</f>
        <v>ZACZSW</v>
      </c>
      <c r="AO15" s="105">
        <f>IF(BS_CONTROLE[[#This Row],[SUB]]=0, "-", BS_CONTROLE[[#This Row],[SUB]])</f>
        <v>70</v>
      </c>
      <c r="AP15" s="105">
        <f>BS_CONTROLE[[#This Row],[KM - Inicio]]</f>
        <v>85.4</v>
      </c>
      <c r="AQ15" s="105">
        <f>BS_CONTROLE[[#This Row],[KM - Inicio]]</f>
        <v>85.4</v>
      </c>
      <c r="AR15" s="108">
        <v>0.33402777777777776</v>
      </c>
      <c r="AS15" s="108">
        <v>0</v>
      </c>
      <c r="AT15" s="108">
        <v>0</v>
      </c>
      <c r="AU15" s="136"/>
      <c r="AV15" s="136"/>
      <c r="AW15" s="14"/>
      <c r="AX15" s="14"/>
      <c r="AY15" s="162">
        <f t="shared" si="3"/>
        <v>0</v>
      </c>
      <c r="AZ15" s="153"/>
      <c r="BA15" s="109">
        <v>0</v>
      </c>
      <c r="BB15" s="10" t="str">
        <f>IFERROR(_xlfn.XLOOKUP(AI15, BS_ATIVIDADE[ATIVIDADE],BS_ATIVIDADE[UNIDADE] ), "*")</f>
        <v>M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" s="151" t="s">
        <v>682</v>
      </c>
      <c r="BG15" s="16"/>
      <c r="BH15" s="17">
        <v>0</v>
      </c>
      <c r="BI15" s="17"/>
      <c r="BJ15" s="17" t="s">
        <v>711</v>
      </c>
      <c r="BK15" s="18" t="s">
        <v>711</v>
      </c>
      <c r="BL15" s="16"/>
      <c r="BM15" s="130" t="s">
        <v>451</v>
      </c>
      <c r="BN15" s="130" t="s">
        <v>451</v>
      </c>
      <c r="BO15" s="130" t="s">
        <v>451</v>
      </c>
      <c r="BP15" s="18" t="s">
        <v>711</v>
      </c>
      <c r="BQ15" s="12" t="str">
        <f t="shared" si="4"/>
        <v>Produção e Intervalo</v>
      </c>
      <c r="BR15" s="19">
        <f t="shared" si="5"/>
        <v>0</v>
      </c>
      <c r="BS15" s="19">
        <f t="shared" si="6"/>
        <v>0</v>
      </c>
      <c r="BT15" s="188" t="str">
        <f t="shared" si="7"/>
        <v>SemOportunidadeSemOportunidade</v>
      </c>
    </row>
    <row r="16" spans="1:100" hidden="1">
      <c r="A16" s="47" t="str">
        <f t="shared" si="2"/>
        <v>W5846055</v>
      </c>
      <c r="B16" s="168">
        <v>46055</v>
      </c>
      <c r="C16" s="135">
        <f>IF(BS_CONTROLE[[#This Row],[DATA]]="","",WEEKNUM(BS_CONTROLE[[#This Row],[DATA]]))</f>
        <v>6</v>
      </c>
      <c r="D16" s="169" t="s">
        <v>712</v>
      </c>
      <c r="E16" s="157"/>
      <c r="F16" s="126" t="s">
        <v>713</v>
      </c>
      <c r="G16" s="142" t="str">
        <f>IF(D16="","*",VLOOKUP(F16,BS_ATIVIDADE[],3,FALSE))</f>
        <v>DORMENTE - DESCARGA</v>
      </c>
      <c r="H16" s="105">
        <v>106109</v>
      </c>
      <c r="I16" s="105">
        <v>106109</v>
      </c>
      <c r="J16" s="105">
        <v>68</v>
      </c>
      <c r="K16" s="105">
        <v>54.5</v>
      </c>
      <c r="L16" s="105">
        <v>54</v>
      </c>
      <c r="M16" s="105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6" s="150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6" s="106">
        <v>0.35416666666666669</v>
      </c>
      <c r="P16" s="106">
        <v>4.1666666666666664E-2</v>
      </c>
      <c r="Q16" s="170">
        <v>300</v>
      </c>
      <c r="R16" s="10" t="str">
        <f>IFERROR(_xlfn.XLOOKUP(F16, BS_ATIVIDADE[ATIVIDADE],BS_ATIVIDADE[UNIDADE] ), "*")</f>
        <v>Nº DE DORMENTES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" s="151" t="s">
        <v>714</v>
      </c>
      <c r="W16" s="151" t="s">
        <v>715</v>
      </c>
      <c r="X16" s="104" t="s">
        <v>421</v>
      </c>
      <c r="Y16" s="129" t="s">
        <v>424</v>
      </c>
      <c r="Z16" s="104"/>
      <c r="AA16" s="105">
        <v>1</v>
      </c>
      <c r="AB16" s="126" t="s">
        <v>412</v>
      </c>
      <c r="AC16" s="126" t="s">
        <v>679</v>
      </c>
      <c r="AD16" s="107">
        <v>0.29166666666666669</v>
      </c>
      <c r="AE16" s="105">
        <v>9341</v>
      </c>
      <c r="AF16" s="105" t="s">
        <v>679</v>
      </c>
      <c r="AG16" s="105" t="s">
        <v>679</v>
      </c>
      <c r="AH16" s="15"/>
      <c r="AI16" s="126" t="str">
        <f>IF(BS_CONTROLE[[#This Row],[Atividade]]=0, "-", BS_CONTROLE[[#This Row],[Atividade]])</f>
        <v>PDM - DESCARGA - DORMENTE</v>
      </c>
      <c r="AJ16" s="9" t="str">
        <f>IF(BS_CONTROLE[[#This Row],[Atividade]]=0, "-", BS_CONTROLE[[#This Row],[Atividade]])</f>
        <v>PDM - DESCARGA - DORMENTE</v>
      </c>
      <c r="AK16" s="31">
        <f>BS_CONTROLE[[#This Row],[Local - Partida]]</f>
        <v>106109</v>
      </c>
      <c r="AL16" s="31">
        <f>BS_CONTROLE[[#This Row],[Local - Encerramento]]</f>
        <v>106109</v>
      </c>
      <c r="AM16" s="105" t="str">
        <f>IF(BS_CONTROLE[[#This Row],[Entre - Estações]]=0, "-", BS_CONTROLE[[#This Row],[Entre - Estações]])</f>
        <v>ZBM</v>
      </c>
      <c r="AN16" s="105" t="str">
        <f>IF(BS_CONTROLE[[#This Row],[SB]]=0, "-", BS_CONTROLE[[#This Row],[SB]])</f>
        <v>ZBM2</v>
      </c>
      <c r="AO16" s="105">
        <f>IF(BS_CONTROLE[[#This Row],[SUB]]=0, "-", BS_CONTROLE[[#This Row],[SUB]])</f>
        <v>68</v>
      </c>
      <c r="AP16" s="105">
        <f>BS_CONTROLE[[#This Row],[KM - Inicio]]</f>
        <v>54.5</v>
      </c>
      <c r="AQ16" s="105">
        <f>BS_CONTROLE[[#This Row],[KM - Inicio]]</f>
        <v>54.5</v>
      </c>
      <c r="AR16" s="108">
        <v>0.33333333333333331</v>
      </c>
      <c r="AS16" s="108">
        <v>0</v>
      </c>
      <c r="AT16" s="108">
        <v>0</v>
      </c>
      <c r="AU16" s="136"/>
      <c r="AV16" s="136"/>
      <c r="AW16" s="14"/>
      <c r="AX16" s="14"/>
      <c r="AY16" s="162">
        <f t="shared" si="3"/>
        <v>0</v>
      </c>
      <c r="AZ16" s="153"/>
      <c r="BA16" s="109">
        <v>0</v>
      </c>
      <c r="BB16" s="10" t="str">
        <f>IFERROR(_xlfn.XLOOKUP(AI16, BS_ATIVIDADE[ATIVIDADE],BS_ATIVIDADE[UNIDADE] ), "*")</f>
        <v>Nº DE DORMENTES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" s="151" t="s">
        <v>714</v>
      </c>
      <c r="BG16" s="16"/>
      <c r="BH16" s="17">
        <v>0</v>
      </c>
      <c r="BI16" s="17"/>
      <c r="BJ16" s="17" t="s">
        <v>716</v>
      </c>
      <c r="BK16" s="18" t="s">
        <v>711</v>
      </c>
      <c r="BL16" s="16"/>
      <c r="BM16" s="130" t="s">
        <v>451</v>
      </c>
      <c r="BN16" s="130" t="s">
        <v>451</v>
      </c>
      <c r="BO16" s="130" t="s">
        <v>451</v>
      </c>
      <c r="BP16" s="18" t="s">
        <v>711</v>
      </c>
      <c r="BQ16" s="12" t="str">
        <f t="shared" si="4"/>
        <v>Produção e Intervalo</v>
      </c>
      <c r="BR16" s="19">
        <f t="shared" si="5"/>
        <v>0</v>
      </c>
      <c r="BS16" s="19">
        <f t="shared" si="6"/>
        <v>0</v>
      </c>
      <c r="BT16" s="188" t="str">
        <f t="shared" si="7"/>
        <v>SemOportunidadeSemOportunidade</v>
      </c>
    </row>
    <row r="17" spans="1:72" hidden="1">
      <c r="A17" s="47" t="str">
        <f t="shared" si="2"/>
        <v>W5846055</v>
      </c>
      <c r="B17" s="168">
        <v>46055</v>
      </c>
      <c r="C17" s="135">
        <f>IF(BS_CONTROLE[[#This Row],[DATA]]="","",WEEKNUM(BS_CONTROLE[[#This Row],[DATA]]))</f>
        <v>6</v>
      </c>
      <c r="D17" s="169" t="s">
        <v>712</v>
      </c>
      <c r="E17" s="157"/>
      <c r="F17" s="126" t="s">
        <v>717</v>
      </c>
      <c r="G17" s="142" t="str">
        <f>IF(D17="","*",VLOOKUP(F17,BS_ATIVIDADE[],3,FALSE))</f>
        <v>OUTROS</v>
      </c>
      <c r="H17" s="105">
        <v>106109</v>
      </c>
      <c r="I17" s="105">
        <v>106109</v>
      </c>
      <c r="J17" s="105">
        <v>68</v>
      </c>
      <c r="K17" s="105">
        <v>57</v>
      </c>
      <c r="L17" s="105">
        <v>53</v>
      </c>
      <c r="M17" s="105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7" s="15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7" s="106" t="s">
        <v>679</v>
      </c>
      <c r="P17" s="106">
        <v>4.1666666666666664E-2</v>
      </c>
      <c r="Q17" s="170">
        <v>100</v>
      </c>
      <c r="R17" s="10" t="str">
        <f>IFERROR(_xlfn.XLOOKUP(F17, BS_ATIVIDADE[ATIVIDADE],BS_ATIVIDADE[UNIDADE] ), "*")</f>
        <v>Nº DE PEÇAS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" s="151" t="s">
        <v>714</v>
      </c>
      <c r="W17" s="151" t="s">
        <v>718</v>
      </c>
      <c r="X17" s="104" t="s">
        <v>421</v>
      </c>
      <c r="Y17" s="129" t="s">
        <v>424</v>
      </c>
      <c r="Z17" s="104"/>
      <c r="AA17" s="105">
        <v>1</v>
      </c>
      <c r="AB17" s="126" t="s">
        <v>412</v>
      </c>
      <c r="AC17" s="126" t="s">
        <v>679</v>
      </c>
      <c r="AD17" s="107">
        <v>0.29166666666666669</v>
      </c>
      <c r="AE17" s="105">
        <v>9341</v>
      </c>
      <c r="AF17" s="105" t="s">
        <v>679</v>
      </c>
      <c r="AG17" s="105" t="s">
        <v>679</v>
      </c>
      <c r="AH17" s="15"/>
      <c r="AI17" s="126" t="str">
        <f>IF(BS_CONTROLE[[#This Row],[Atividade]]=0, "-", BS_CONTROLE[[#This Row],[Atividade]])</f>
        <v>RECOLHIMENTO DE DORMENTE</v>
      </c>
      <c r="AJ17" s="9" t="str">
        <f>IF(BS_CONTROLE[[#This Row],[Atividade]]=0, "-", BS_CONTROLE[[#This Row],[Atividade]])</f>
        <v>RECOLHIMENTO DE DORMENTE</v>
      </c>
      <c r="AK17" s="31">
        <f>BS_CONTROLE[[#This Row],[Local - Partida]]</f>
        <v>106109</v>
      </c>
      <c r="AL17" s="31">
        <f>BS_CONTROLE[[#This Row],[Local - Encerramento]]</f>
        <v>106109</v>
      </c>
      <c r="AM17" s="105" t="str">
        <f>IF(BS_CONTROLE[[#This Row],[Entre - Estações]]=0, "-", BS_CONTROLE[[#This Row],[Entre - Estações]])</f>
        <v>ZBM-ZHO</v>
      </c>
      <c r="AN17" s="105" t="str">
        <f>IF(BS_CONTROLE[[#This Row],[SB]]=0, "-", BS_CONTROLE[[#This Row],[SB]])</f>
        <v>K57ZHO</v>
      </c>
      <c r="AO17" s="105">
        <f>IF(BS_CONTROLE[[#This Row],[SUB]]=0, "-", BS_CONTROLE[[#This Row],[SUB]])</f>
        <v>68</v>
      </c>
      <c r="AP17" s="105">
        <f>BS_CONTROLE[[#This Row],[KM - Inicio]]</f>
        <v>57</v>
      </c>
      <c r="AQ17" s="105">
        <f>BS_CONTROLE[[#This Row],[KM - Inicio]]</f>
        <v>57</v>
      </c>
      <c r="AR17" s="108">
        <v>0.33333333333333331</v>
      </c>
      <c r="AS17" s="108">
        <v>0</v>
      </c>
      <c r="AT17" s="108">
        <v>0</v>
      </c>
      <c r="AU17" s="136"/>
      <c r="AV17" s="136"/>
      <c r="AW17" s="14"/>
      <c r="AX17" s="14"/>
      <c r="AY17" s="162">
        <f t="shared" si="3"/>
        <v>0</v>
      </c>
      <c r="AZ17" s="153"/>
      <c r="BA17" s="109">
        <v>0</v>
      </c>
      <c r="BB17" s="10" t="str">
        <f>IFERROR(_xlfn.XLOOKUP(AI17, BS_ATIVIDADE[ATIVIDADE],BS_ATIVIDADE[UNIDADE] ), "*")</f>
        <v>Nº DE PEÇAS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" s="151" t="s">
        <v>714</v>
      </c>
      <c r="BG17" s="16"/>
      <c r="BH17" s="17">
        <v>0</v>
      </c>
      <c r="BI17" s="17"/>
      <c r="BJ17" s="17" t="s">
        <v>716</v>
      </c>
      <c r="BK17" s="18" t="s">
        <v>711</v>
      </c>
      <c r="BL17" s="16"/>
      <c r="BM17" s="130" t="s">
        <v>451</v>
      </c>
      <c r="BN17" s="130" t="s">
        <v>451</v>
      </c>
      <c r="BO17" s="130" t="s">
        <v>451</v>
      </c>
      <c r="BP17" s="18" t="s">
        <v>711</v>
      </c>
      <c r="BQ17" s="12" t="str">
        <f t="shared" si="4"/>
        <v>Produção e Intervalo</v>
      </c>
      <c r="BR17" s="19">
        <f t="shared" si="5"/>
        <v>0</v>
      </c>
      <c r="BS17" s="19">
        <f t="shared" si="6"/>
        <v>0</v>
      </c>
      <c r="BT17" s="188" t="str">
        <f t="shared" si="7"/>
        <v>SemOportunidadeSemOportunidade</v>
      </c>
    </row>
    <row r="18" spans="1:72" hidden="1">
      <c r="A18" s="47" t="str">
        <f t="shared" si="2"/>
        <v/>
      </c>
      <c r="B18" s="102"/>
      <c r="C18" s="135" t="str">
        <f>IF(BS_CONTROLE[[#This Row],[DATA]]="","",WEEKNUM(BS_CONTROLE[[#This Row],[DATA]]))</f>
        <v/>
      </c>
      <c r="D18" s="104"/>
      <c r="E18" s="157">
        <v>13</v>
      </c>
      <c r="F18" s="126"/>
      <c r="G18" s="142" t="str">
        <f>IF(D18="","*",VLOOKUP(F18,BS_ATIVIDADE[],3,FALSE))</f>
        <v>*</v>
      </c>
      <c r="H18" s="106"/>
      <c r="I18" s="106"/>
      <c r="J18" s="105"/>
      <c r="K18" s="105"/>
      <c r="L18" s="105"/>
      <c r="M18" s="127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27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06"/>
      <c r="P18" s="106"/>
      <c r="Q18" s="105"/>
      <c r="R18" s="10" t="str">
        <f>IFERROR(_xlfn.XLOOKUP(F18, BS_ATIVIDADE[ATIVIDADE],BS_ATIVIDADE[UNIDADE] ), "*")</f>
        <v>*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51"/>
      <c r="W18" s="151"/>
      <c r="X18" s="104"/>
      <c r="Y18" s="129"/>
      <c r="Z18" s="104"/>
      <c r="AA18" s="105"/>
      <c r="AB18" s="103"/>
      <c r="AC18" s="152"/>
      <c r="AD18" s="107"/>
      <c r="AE18" s="105"/>
      <c r="AF18" s="105"/>
      <c r="AG18" s="105"/>
      <c r="AH18" s="15"/>
      <c r="AI18" s="126" t="str">
        <f>IF(BS_CONTROLE[[#This Row],[Atividade]]=0, "-", BS_CONTROLE[[#This Row],[Atividade]])</f>
        <v>-</v>
      </c>
      <c r="AJ18" s="9" t="str">
        <f>IF(BS_CONTROLE[[#This Row],[Atividade]]=0, "-", BS_CONTROLE[[#This Row],[Atividade]])</f>
        <v>-</v>
      </c>
      <c r="AK18" s="31">
        <f>BS_CONTROLE[[#This Row],[Local - Partida]]</f>
        <v>0</v>
      </c>
      <c r="AL18" s="31">
        <f>BS_CONTROLE[[#This Row],[Local - Encerramento]]</f>
        <v>0</v>
      </c>
      <c r="AM18" s="105" t="str">
        <f>IF(BS_CONTROLE[[#This Row],[Entre - Estações]]=0, "-", BS_CONTROLE[[#This Row],[Entre - Estações]])</f>
        <v>-</v>
      </c>
      <c r="AN18" s="105" t="str">
        <f>IF(BS_CONTROLE[[#This Row],[SB]]=0, "-", BS_CONTROLE[[#This Row],[SB]])</f>
        <v>-</v>
      </c>
      <c r="AO18" s="105" t="str">
        <f>IF(BS_CONTROLE[[#This Row],[SUB]]=0, "-", BS_CONTROLE[[#This Row],[SUB]])</f>
        <v>-</v>
      </c>
      <c r="AP18" s="105">
        <f>BS_CONTROLE[[#This Row],[KM - Inicio]]</f>
        <v>0</v>
      </c>
      <c r="AQ18" s="105">
        <f>BS_CONTROLE[[#This Row],[KM - Inicio]]</f>
        <v>0</v>
      </c>
      <c r="AR18" s="108"/>
      <c r="AS18" s="108"/>
      <c r="AT18" s="108"/>
      <c r="AU18" s="136"/>
      <c r="AV18" s="136"/>
      <c r="AW18" s="14"/>
      <c r="AX18" s="14"/>
      <c r="AY18" s="162" t="str">
        <f t="shared" si="3"/>
        <v>*</v>
      </c>
      <c r="AZ18" s="153"/>
      <c r="BA18" s="109"/>
      <c r="BB18" s="10" t="str">
        <f>IFERROR(_xlfn.XLOOKUP(AI18, BS_ATIVIDADE[ATIVIDADE],BS_ATIVIDADE[UNIDADE] ), "*")</f>
        <v>*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51"/>
      <c r="BG18" s="16"/>
      <c r="BH18" s="17"/>
      <c r="BI18" s="17"/>
      <c r="BJ18" s="17"/>
      <c r="BK18" s="18"/>
      <c r="BL18" s="16"/>
      <c r="BM18" s="130"/>
      <c r="BN18" s="130"/>
      <c r="BO18" s="130"/>
      <c r="BP18" s="18"/>
      <c r="BQ18" s="12" t="str">
        <f t="shared" si="4"/>
        <v>Aderente</v>
      </c>
      <c r="BR18" s="19" t="str">
        <f t="shared" si="5"/>
        <v>*</v>
      </c>
      <c r="BS18" s="19" t="str">
        <f t="shared" si="6"/>
        <v>*</v>
      </c>
      <c r="BT18" s="188" t="str">
        <f t="shared" si="7"/>
        <v/>
      </c>
    </row>
    <row r="19" spans="1:72" hidden="1">
      <c r="A19" s="47" t="str">
        <f t="shared" si="2"/>
        <v>V4246055</v>
      </c>
      <c r="B19" s="168">
        <v>46055</v>
      </c>
      <c r="C19" s="135">
        <f>IF(BS_CONTROLE[[#This Row],[DATA]]="","",WEEKNUM(BS_CONTROLE[[#This Row],[DATA]]))</f>
        <v>6</v>
      </c>
      <c r="D19" s="169" t="s">
        <v>686</v>
      </c>
      <c r="E19" s="157"/>
      <c r="F19" s="126" t="s">
        <v>687</v>
      </c>
      <c r="G19" s="142" t="str">
        <f>IF(D19="","*",VLOOKUP(F19,BS_ATIVIDADE[],3,FALSE))</f>
        <v>MECANIZAÇÃO - SOCADORA</v>
      </c>
      <c r="H19" s="105" t="s">
        <v>104</v>
      </c>
      <c r="I19" s="105" t="s">
        <v>104</v>
      </c>
      <c r="J19" s="105">
        <v>56</v>
      </c>
      <c r="K19" s="105">
        <v>206</v>
      </c>
      <c r="L19" s="105">
        <v>204</v>
      </c>
      <c r="M19" s="105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" s="150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" s="106">
        <v>0.35416666666666669</v>
      </c>
      <c r="P19" s="106">
        <v>0.16666666666666666</v>
      </c>
      <c r="Q19" s="170">
        <v>510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" s="151" t="s">
        <v>682</v>
      </c>
      <c r="W19" s="151" t="s">
        <v>688</v>
      </c>
      <c r="X19" s="104" t="s">
        <v>421</v>
      </c>
      <c r="Y19" s="129" t="s">
        <v>424</v>
      </c>
      <c r="Z19" s="104"/>
      <c r="AA19" s="105">
        <v>1</v>
      </c>
      <c r="AB19" s="126" t="s">
        <v>412</v>
      </c>
      <c r="AC19" s="126" t="s">
        <v>679</v>
      </c>
      <c r="AD19" s="107">
        <v>0.29166666666666669</v>
      </c>
      <c r="AE19" s="105">
        <v>6242</v>
      </c>
      <c r="AF19" s="105" t="s">
        <v>679</v>
      </c>
      <c r="AG19" s="105" t="s">
        <v>679</v>
      </c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ZYU1</v>
      </c>
      <c r="AL19" s="31" t="str">
        <f>BS_CONTROLE[[#This Row],[Local - Encerramento]]</f>
        <v>ZYU1</v>
      </c>
      <c r="AM19" s="105" t="str">
        <f>IF(BS_CONTROLE[[#This Row],[Entre - Estações]]=0, "-", BS_CONTROLE[[#This Row],[Entre - Estações]])</f>
        <v>ZYU-ZST</v>
      </c>
      <c r="AN19" s="105" t="str">
        <f>IF(BS_CONTROLE[[#This Row],[SB]]=0, "-", BS_CONTROLE[[#This Row],[SB]])</f>
        <v>ZYU206</v>
      </c>
      <c r="AO19" s="105">
        <f>IF(BS_CONTROLE[[#This Row],[SUB]]=0, "-", BS_CONTROLE[[#This Row],[SUB]])</f>
        <v>56</v>
      </c>
      <c r="AP19" s="105">
        <f>BS_CONTROLE[[#This Row],[KM - Inicio]]</f>
        <v>206</v>
      </c>
      <c r="AQ19" s="105">
        <f>BS_CONTROLE[[#This Row],[KM - Inicio]]</f>
        <v>206</v>
      </c>
      <c r="AR19" s="108">
        <v>0.32430555555555557</v>
      </c>
      <c r="AS19" s="108">
        <v>0</v>
      </c>
      <c r="AT19" s="108">
        <v>0</v>
      </c>
      <c r="AU19" s="136"/>
      <c r="AV19" s="136"/>
      <c r="AW19" s="14"/>
      <c r="AX19" s="14"/>
      <c r="AY19" s="162">
        <f t="shared" si="3"/>
        <v>0</v>
      </c>
      <c r="AZ19" s="153"/>
      <c r="BA19" s="109">
        <v>0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" s="151" t="s">
        <v>682</v>
      </c>
      <c r="BG19" s="16"/>
      <c r="BH19" s="17">
        <v>0</v>
      </c>
      <c r="BI19" s="17"/>
      <c r="BJ19" s="17" t="s">
        <v>719</v>
      </c>
      <c r="BK19" s="18" t="s">
        <v>719</v>
      </c>
      <c r="BL19" s="16"/>
      <c r="BM19" s="130" t="s">
        <v>451</v>
      </c>
      <c r="BN19" s="130" t="s">
        <v>451</v>
      </c>
      <c r="BO19" s="130" t="s">
        <v>451</v>
      </c>
      <c r="BP19" s="18" t="s">
        <v>719</v>
      </c>
      <c r="BQ19" s="12" t="str">
        <f t="shared" si="4"/>
        <v>Produção e Intervalo</v>
      </c>
      <c r="BR19" s="19">
        <f t="shared" si="5"/>
        <v>0</v>
      </c>
      <c r="BS19" s="19">
        <f t="shared" si="6"/>
        <v>0</v>
      </c>
      <c r="BT19" s="188" t="str">
        <f t="shared" si="7"/>
        <v>SemOportunidadeSemOportunidade</v>
      </c>
    </row>
    <row r="20" spans="1:72" hidden="1">
      <c r="A20" s="47" t="str">
        <f t="shared" si="2"/>
        <v>EDSON (TP-780)46055</v>
      </c>
      <c r="B20" s="168">
        <v>46055</v>
      </c>
      <c r="C20" s="135">
        <f>IF(BS_CONTROLE[[#This Row],[DATA]]="","",WEEKNUM(BS_CONTROLE[[#This Row],[DATA]]))</f>
        <v>6</v>
      </c>
      <c r="D20" s="169" t="s">
        <v>720</v>
      </c>
      <c r="E20" s="157"/>
      <c r="F20" s="126" t="s">
        <v>721</v>
      </c>
      <c r="G20" s="142" t="str">
        <f>IF(D20="","*",VLOOKUP(F20,BS_ATIVIDADE[],3,FALSE))</f>
        <v>DORMENTE - SUBSTITUIÇÂO</v>
      </c>
      <c r="H20" s="105" t="s">
        <v>679</v>
      </c>
      <c r="I20" s="105" t="s">
        <v>679</v>
      </c>
      <c r="J20" s="105">
        <v>56</v>
      </c>
      <c r="K20" s="105">
        <v>205</v>
      </c>
      <c r="L20" s="105" t="s">
        <v>679</v>
      </c>
      <c r="M20" s="105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" s="15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" s="106">
        <v>0.375</v>
      </c>
      <c r="P20" s="106">
        <v>0.16666666666666666</v>
      </c>
      <c r="Q20" s="170">
        <v>40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51" t="s">
        <v>722</v>
      </c>
      <c r="W20" s="151" t="s">
        <v>723</v>
      </c>
      <c r="X20" s="104" t="s">
        <v>421</v>
      </c>
      <c r="Y20" s="129" t="s">
        <v>424</v>
      </c>
      <c r="Z20" s="104"/>
      <c r="AA20" s="105" t="s">
        <v>679</v>
      </c>
      <c r="AB20" s="126" t="s">
        <v>679</v>
      </c>
      <c r="AC20" s="126" t="s">
        <v>679</v>
      </c>
      <c r="AD20" s="107" t="s">
        <v>679</v>
      </c>
      <c r="AE20" s="105" t="s">
        <v>679</v>
      </c>
      <c r="AF20" s="105" t="s">
        <v>679</v>
      </c>
      <c r="AG20" s="105" t="s">
        <v>679</v>
      </c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ZYU-ZST</v>
      </c>
      <c r="AN20" s="105" t="str">
        <f>IF(BS_CONTROLE[[#This Row],[SB]]=0, "-", BS_CONTROLE[[#This Row],[SB]])</f>
        <v>ZYU206</v>
      </c>
      <c r="AO20" s="105">
        <f>IF(BS_CONTROLE[[#This Row],[SUB]]=0, "-", BS_CONTROLE[[#This Row],[SUB]])</f>
        <v>56</v>
      </c>
      <c r="AP20" s="105">
        <f>BS_CONTROLE[[#This Row],[KM - Inicio]]</f>
        <v>205</v>
      </c>
      <c r="AQ20" s="105">
        <f>BS_CONTROLE[[#This Row],[KM - Inicio]]</f>
        <v>205</v>
      </c>
      <c r="AR20" s="108">
        <v>0.44861111111111113</v>
      </c>
      <c r="AS20" s="108">
        <v>0</v>
      </c>
      <c r="AT20" s="108">
        <v>0</v>
      </c>
      <c r="AU20" s="136"/>
      <c r="AV20" s="136"/>
      <c r="AW20" s="14"/>
      <c r="AX20" s="14"/>
      <c r="AY20" s="162">
        <f t="shared" si="3"/>
        <v>0</v>
      </c>
      <c r="AZ20" s="153"/>
      <c r="BA20" s="109">
        <v>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51" t="s">
        <v>722</v>
      </c>
      <c r="BG20" s="16"/>
      <c r="BH20" s="17">
        <v>0</v>
      </c>
      <c r="BI20" s="17"/>
      <c r="BJ20" s="17" t="s">
        <v>724</v>
      </c>
      <c r="BK20" s="18" t="s">
        <v>725</v>
      </c>
      <c r="BL20" s="16"/>
      <c r="BM20" s="130" t="s">
        <v>451</v>
      </c>
      <c r="BN20" s="130" t="s">
        <v>451</v>
      </c>
      <c r="BO20" s="130" t="s">
        <v>451</v>
      </c>
      <c r="BP20" s="18" t="s">
        <v>725</v>
      </c>
      <c r="BQ20" s="12" t="str">
        <f t="shared" si="4"/>
        <v>Produção e Intervalo</v>
      </c>
      <c r="BR20" s="19">
        <f t="shared" si="5"/>
        <v>0</v>
      </c>
      <c r="BS20" s="19">
        <f t="shared" si="6"/>
        <v>0</v>
      </c>
      <c r="BT20" s="188" t="str">
        <f t="shared" si="7"/>
        <v>SemOportunidadeSemOportunidade</v>
      </c>
    </row>
    <row r="21" spans="1:72" hidden="1">
      <c r="A21" s="47" t="str">
        <f t="shared" si="2"/>
        <v>W5946055</v>
      </c>
      <c r="B21" s="168">
        <v>46055</v>
      </c>
      <c r="C21" s="135">
        <f>IF(BS_CONTROLE[[#This Row],[DATA]]="","",WEEKNUM(BS_CONTROLE[[#This Row],[DATA]]))</f>
        <v>6</v>
      </c>
      <c r="D21" s="169" t="s">
        <v>726</v>
      </c>
      <c r="E21" s="157"/>
      <c r="F21" s="126" t="s">
        <v>678</v>
      </c>
      <c r="G21" s="142" t="str">
        <f>IF(D21="","*",VLOOKUP(F21,BS_ATIVIDADE[],3,FALSE))</f>
        <v>OUTROS</v>
      </c>
      <c r="H21" s="105" t="s">
        <v>104</v>
      </c>
      <c r="I21" s="105" t="s">
        <v>104</v>
      </c>
      <c r="J21" s="105">
        <v>56</v>
      </c>
      <c r="K21" s="105">
        <v>201.7</v>
      </c>
      <c r="L21" s="105">
        <v>147</v>
      </c>
      <c r="M21" s="105" t="s">
        <v>727</v>
      </c>
      <c r="N21" s="150" t="s">
        <v>728</v>
      </c>
      <c r="O21" s="106">
        <v>0.35416666666666669</v>
      </c>
      <c r="P21" s="106">
        <v>4.1666666666666664E-2</v>
      </c>
      <c r="Q21" s="170">
        <v>1</v>
      </c>
      <c r="R21" s="10" t="str">
        <f>IFERROR(_xlfn.XLOOKUP(F21, BS_ATIVIDADE[ATIVIDADE],BS_ATIVIDADE[UNIDADE] ), "*")</f>
        <v>BINÁRIO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1" s="151" t="s">
        <v>729</v>
      </c>
      <c r="W21" s="151" t="s">
        <v>730</v>
      </c>
      <c r="X21" s="104" t="s">
        <v>421</v>
      </c>
      <c r="Y21" s="129" t="s">
        <v>424</v>
      </c>
      <c r="Z21" s="104"/>
      <c r="AA21" s="105">
        <v>1</v>
      </c>
      <c r="AB21" s="126" t="s">
        <v>412</v>
      </c>
      <c r="AC21" s="126" t="s">
        <v>679</v>
      </c>
      <c r="AD21" s="107">
        <v>0.29166666666666669</v>
      </c>
      <c r="AE21" s="105">
        <v>7629</v>
      </c>
      <c r="AF21" s="105" t="s">
        <v>679</v>
      </c>
      <c r="AG21" s="105" t="s">
        <v>679</v>
      </c>
      <c r="AH21" s="15"/>
      <c r="AI21" s="126" t="str">
        <f>IF(BS_CONTROLE[[#This Row],[Atividade]]=0, "-", BS_CONTROLE[[#This Row],[Atividade]])</f>
        <v>DESLOCAMENTO</v>
      </c>
      <c r="AJ21" s="9" t="str">
        <f>IF(BS_CONTROLE[[#This Row],[Atividade]]=0, "-", BS_CONTROLE[[#This Row],[Atividade]])</f>
        <v>DESLOCAMENTO</v>
      </c>
      <c r="AK21" s="31" t="str">
        <f>BS_CONTROLE[[#This Row],[Local - Partida]]</f>
        <v>ZYU1</v>
      </c>
      <c r="AL21" s="31" t="str">
        <f>BS_CONTROLE[[#This Row],[Local - Encerramento]]</f>
        <v>ZYU1</v>
      </c>
      <c r="AM21" s="105" t="str">
        <f>IF(BS_CONTROLE[[#This Row],[Entre - Estações]]=0, "-", BS_CONTROLE[[#This Row],[Entre - Estações]])</f>
        <v>ZYU-ZKE</v>
      </c>
      <c r="AN21" s="105" t="str">
        <f>IF(BS_CONTROLE[[#This Row],[SB]]=0, "-", BS_CONTROLE[[#This Row],[SB]])</f>
        <v>ZYUZKE</v>
      </c>
      <c r="AO21" s="105">
        <f>IF(BS_CONTROLE[[#This Row],[SUB]]=0, "-", BS_CONTROLE[[#This Row],[SUB]])</f>
        <v>56</v>
      </c>
      <c r="AP21" s="105">
        <f>BS_CONTROLE[[#This Row],[KM - Inicio]]</f>
        <v>201.7</v>
      </c>
      <c r="AQ21" s="105">
        <f>BS_CONTROLE[[#This Row],[KM - Inicio]]</f>
        <v>201.7</v>
      </c>
      <c r="AR21" s="108">
        <v>0.36180555555555555</v>
      </c>
      <c r="AS21" s="108">
        <v>0.41805555555555557</v>
      </c>
      <c r="AT21" s="108">
        <v>0.4597222222222222</v>
      </c>
      <c r="AU21" s="136"/>
      <c r="AV21" s="136"/>
      <c r="AW21" s="14"/>
      <c r="AX21" s="14"/>
      <c r="AY21" s="162">
        <f t="shared" si="3"/>
        <v>4.166666666666663E-2</v>
      </c>
      <c r="AZ21" s="153"/>
      <c r="BA21" s="109">
        <v>1</v>
      </c>
      <c r="BB21" s="10" t="str">
        <f>IFERROR(_xlfn.XLOOKUP(AI21, BS_ATIVIDADE[ATIVIDADE],BS_ATIVIDADE[UNIDADE] ), "*")</f>
        <v>BINÁRIO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1" s="151" t="s">
        <v>729</v>
      </c>
      <c r="BG21" s="16"/>
      <c r="BH21" s="17">
        <v>2</v>
      </c>
      <c r="BI21" s="17"/>
      <c r="BJ21" s="17" t="s">
        <v>731</v>
      </c>
      <c r="BK21" s="18" t="s">
        <v>731</v>
      </c>
      <c r="BL21" s="16"/>
      <c r="BM21" s="130" t="s">
        <v>445</v>
      </c>
      <c r="BN21" s="130" t="s">
        <v>445</v>
      </c>
      <c r="BO21" s="130" t="s">
        <v>445</v>
      </c>
      <c r="BP21" s="18" t="s">
        <v>679</v>
      </c>
      <c r="BQ21" s="12" t="str">
        <f t="shared" si="4"/>
        <v>Intervalo</v>
      </c>
      <c r="BR21" s="19">
        <f t="shared" si="5"/>
        <v>0.99999999999999911</v>
      </c>
      <c r="BS21" s="19">
        <f t="shared" si="6"/>
        <v>1</v>
      </c>
      <c r="BT21" s="188" t="str">
        <f t="shared" si="7"/>
        <v>OKOK</v>
      </c>
    </row>
    <row r="22" spans="1:72" hidden="1">
      <c r="A22" s="47" t="str">
        <f t="shared" si="2"/>
        <v>ROBSON (TF-701)46055</v>
      </c>
      <c r="B22" s="168">
        <v>46055</v>
      </c>
      <c r="C22" s="135">
        <f>IF(BS_CONTROLE[[#This Row],[DATA]]="","",WEEKNUM(BS_CONTROLE[[#This Row],[DATA]]))</f>
        <v>6</v>
      </c>
      <c r="D22" s="169" t="s">
        <v>732</v>
      </c>
      <c r="E22" s="157"/>
      <c r="F22" s="126" t="s">
        <v>733</v>
      </c>
      <c r="G22" s="142" t="str">
        <f>IF(D22="","*",VLOOKUP(F22,BS_ATIVIDADE[],3,FALSE))</f>
        <v>OUTROS</v>
      </c>
      <c r="H22" s="105" t="s">
        <v>679</v>
      </c>
      <c r="I22" s="105" t="s">
        <v>679</v>
      </c>
      <c r="J22" s="105">
        <v>56</v>
      </c>
      <c r="K22" s="105">
        <v>168</v>
      </c>
      <c r="L22" s="105" t="s">
        <v>679</v>
      </c>
      <c r="M22" s="105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22" s="150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2" s="106">
        <v>0.375</v>
      </c>
      <c r="P22" s="106">
        <v>0.16666666666666666</v>
      </c>
      <c r="Q22" s="170">
        <v>1</v>
      </c>
      <c r="R22" s="10" t="str">
        <f>IFERROR(_xlfn.XLOOKUP(F22, BS_ATIVIDADE[ATIVIDADE],BS_ATIVIDADE[UNIDADE] ), "*")</f>
        <v>BINÁRIO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" s="151" t="s">
        <v>734</v>
      </c>
      <c r="W22" s="151" t="s">
        <v>735</v>
      </c>
      <c r="X22" s="104" t="s">
        <v>421</v>
      </c>
      <c r="Y22" s="129" t="s">
        <v>424</v>
      </c>
      <c r="Z22" s="104"/>
      <c r="AA22" s="105" t="s">
        <v>679</v>
      </c>
      <c r="AB22" s="126" t="s">
        <v>679</v>
      </c>
      <c r="AC22" s="126" t="s">
        <v>679</v>
      </c>
      <c r="AD22" s="107" t="s">
        <v>679</v>
      </c>
      <c r="AE22" s="105" t="s">
        <v>679</v>
      </c>
      <c r="AF22" s="105" t="s">
        <v>679</v>
      </c>
      <c r="AG22" s="105" t="s">
        <v>679</v>
      </c>
      <c r="AH22" s="15"/>
      <c r="AI22" s="126" t="str">
        <f>IF(BS_CONTROLE[[#This Row],[Atividade]]=0, "-", BS_CONTROLE[[#This Row],[Atividade]])</f>
        <v>LIMPEZA</v>
      </c>
      <c r="AJ22" s="9" t="str">
        <f>IF(BS_CONTROLE[[#This Row],[Atividade]]=0, "-", BS_CONTROLE[[#This Row],[Atividade]])</f>
        <v>LIMPEZA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ZER-ZDI</v>
      </c>
      <c r="AN22" s="105" t="str">
        <f>IF(BS_CONTROLE[[#This Row],[SB]]=0, "-", BS_CONTROLE[[#This Row],[SB]])</f>
        <v>ZER169</v>
      </c>
      <c r="AO22" s="105">
        <f>IF(BS_CONTROLE[[#This Row],[SUB]]=0, "-", BS_CONTROLE[[#This Row],[SUB]])</f>
        <v>56</v>
      </c>
      <c r="AP22" s="105">
        <f>BS_CONTROLE[[#This Row],[KM - Inicio]]</f>
        <v>168</v>
      </c>
      <c r="AQ22" s="105">
        <f>BS_CONTROLE[[#This Row],[KM - Inicio]]</f>
        <v>168</v>
      </c>
      <c r="AR22" s="108">
        <v>0.44861111111111113</v>
      </c>
      <c r="AS22" s="108">
        <v>0</v>
      </c>
      <c r="AT22" s="108">
        <v>0</v>
      </c>
      <c r="AU22" s="136"/>
      <c r="AV22" s="136"/>
      <c r="AW22" s="14"/>
      <c r="AX22" s="14"/>
      <c r="AY22" s="162">
        <f t="shared" si="3"/>
        <v>0</v>
      </c>
      <c r="AZ22" s="153"/>
      <c r="BA22" s="109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" s="151" t="s">
        <v>734</v>
      </c>
      <c r="BG22" s="16"/>
      <c r="BH22" s="17">
        <v>0</v>
      </c>
      <c r="BI22" s="17"/>
      <c r="BJ22" s="17" t="s">
        <v>736</v>
      </c>
      <c r="BK22" s="18" t="s">
        <v>725</v>
      </c>
      <c r="BL22" s="16"/>
      <c r="BM22" s="130" t="s">
        <v>451</v>
      </c>
      <c r="BN22" s="130" t="s">
        <v>451</v>
      </c>
      <c r="BO22" s="130" t="s">
        <v>451</v>
      </c>
      <c r="BP22" s="18" t="s">
        <v>725</v>
      </c>
      <c r="BQ22" s="12" t="str">
        <f t="shared" si="4"/>
        <v>Produção e Intervalo</v>
      </c>
      <c r="BR22" s="19">
        <f t="shared" si="5"/>
        <v>0</v>
      </c>
      <c r="BS22" s="19">
        <f t="shared" si="6"/>
        <v>0</v>
      </c>
      <c r="BT22" s="188" t="str">
        <f t="shared" si="7"/>
        <v>SemOportunidadeSemOportunidade</v>
      </c>
    </row>
    <row r="23" spans="1:72" hidden="1">
      <c r="A23" s="47" t="str">
        <f t="shared" si="2"/>
        <v>OSMAR (TMA-677)46055</v>
      </c>
      <c r="B23" s="168">
        <v>46055</v>
      </c>
      <c r="C23" s="135">
        <f>IF(BS_CONTROLE[[#This Row],[DATA]]="","",WEEKNUM(BS_CONTROLE[[#This Row],[DATA]]))</f>
        <v>6</v>
      </c>
      <c r="D23" s="169" t="s">
        <v>737</v>
      </c>
      <c r="E23" s="157"/>
      <c r="F23" s="126" t="s">
        <v>738</v>
      </c>
      <c r="G23" s="142" t="str">
        <f>IF(D23="","*",VLOOKUP(F23,BS_ATIVIDADE[],3,FALSE))</f>
        <v>AMV</v>
      </c>
      <c r="H23" s="105" t="s">
        <v>679</v>
      </c>
      <c r="I23" s="105" t="s">
        <v>679</v>
      </c>
      <c r="J23" s="105">
        <v>56</v>
      </c>
      <c r="K23" s="105">
        <v>157.9</v>
      </c>
      <c r="L23" s="105" t="s">
        <v>679</v>
      </c>
      <c r="M23" s="105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23" s="15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23" s="106">
        <v>0.45833333333333331</v>
      </c>
      <c r="P23" s="106">
        <v>0.125</v>
      </c>
      <c r="Q23" s="170">
        <v>1</v>
      </c>
      <c r="R23" s="10" t="str">
        <f>IFERROR(_xlfn.XLOOKUP(F23, BS_ATIVIDADE[ATIVIDADE],BS_ATIVIDADE[UNIDADE] ), "*")</f>
        <v>Nº DE PEÇAS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" s="151" t="s">
        <v>739</v>
      </c>
      <c r="W23" s="151" t="s">
        <v>740</v>
      </c>
      <c r="X23" s="104" t="s">
        <v>421</v>
      </c>
      <c r="Y23" s="129" t="s">
        <v>424</v>
      </c>
      <c r="Z23" s="104"/>
      <c r="AA23" s="105" t="s">
        <v>679</v>
      </c>
      <c r="AB23" s="126" t="s">
        <v>679</v>
      </c>
      <c r="AC23" s="126" t="s">
        <v>679</v>
      </c>
      <c r="AD23" s="107" t="s">
        <v>679</v>
      </c>
      <c r="AE23" s="105" t="s">
        <v>679</v>
      </c>
      <c r="AF23" s="105" t="s">
        <v>679</v>
      </c>
      <c r="AG23" s="105" t="s">
        <v>679</v>
      </c>
      <c r="AH23" s="15"/>
      <c r="AI23" s="126" t="str">
        <f>IF(BS_CONTROLE[[#This Row],[Atividade]]=0, "-", BS_CONTROLE[[#This Row],[Atividade]])</f>
        <v>PDM - AMV - MEIA CHAVE</v>
      </c>
      <c r="AJ23" s="9" t="str">
        <f>IF(BS_CONTROLE[[#This Row],[Atividade]]=0, "-", BS_CONTROLE[[#This Row],[Atividade]])</f>
        <v>PDM - AMV - MEIA CHAVE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ZGA-ZCX</v>
      </c>
      <c r="AN23" s="105" t="str">
        <f>IF(BS_CONTROLE[[#This Row],[SB]]=0, "-", BS_CONTROLE[[#This Row],[SB]])</f>
        <v>154ZPS</v>
      </c>
      <c r="AO23" s="105">
        <f>IF(BS_CONTROLE[[#This Row],[SUB]]=0, "-", BS_CONTROLE[[#This Row],[SUB]])</f>
        <v>56</v>
      </c>
      <c r="AP23" s="105">
        <f>BS_CONTROLE[[#This Row],[KM - Inicio]]</f>
        <v>157.9</v>
      </c>
      <c r="AQ23" s="105">
        <f>BS_CONTROLE[[#This Row],[KM - Inicio]]</f>
        <v>157.9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2">
        <f t="shared" si="3"/>
        <v>0</v>
      </c>
      <c r="AZ23" s="153"/>
      <c r="BA23" s="109">
        <v>0</v>
      </c>
      <c r="BB23" s="10" t="str">
        <f>IFERROR(_xlfn.XLOOKUP(AI23, BS_ATIVIDADE[ATIVIDADE],BS_ATIVIDADE[UNIDADE] ), "*")</f>
        <v>Nº DE PEÇAS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" s="151" t="s">
        <v>739</v>
      </c>
      <c r="BG23" s="16"/>
      <c r="BH23" s="17">
        <v>0</v>
      </c>
      <c r="BI23" s="17"/>
      <c r="BJ23" s="17" t="s">
        <v>741</v>
      </c>
      <c r="BK23" s="18" t="s">
        <v>741</v>
      </c>
      <c r="BL23" s="16"/>
      <c r="BM23" s="130" t="s">
        <v>430</v>
      </c>
      <c r="BN23" s="130" t="s">
        <v>455</v>
      </c>
      <c r="BO23" s="130" t="s">
        <v>517</v>
      </c>
      <c r="BP23" s="18" t="s">
        <v>741</v>
      </c>
      <c r="BQ23" s="12" t="str">
        <f t="shared" si="4"/>
        <v>Produção e Intervalo</v>
      </c>
      <c r="BR23" s="19">
        <f t="shared" si="5"/>
        <v>0</v>
      </c>
      <c r="BS23" s="19">
        <f t="shared" si="6"/>
        <v>0</v>
      </c>
      <c r="BT23" s="188" t="str">
        <f t="shared" si="7"/>
        <v>TOOperação</v>
      </c>
    </row>
    <row r="24" spans="1:72" hidden="1">
      <c r="A24" s="47" t="str">
        <f t="shared" si="2"/>
        <v/>
      </c>
      <c r="B24" s="102"/>
      <c r="C24" s="135" t="str">
        <f>IF(BS_CONTROLE[[#This Row],[DATA]]="","",WEEKNUM(BS_CONTROLE[[#This Row],[DATA]]))</f>
        <v/>
      </c>
      <c r="D24" s="104"/>
      <c r="E24" s="157">
        <v>19</v>
      </c>
      <c r="F24" s="126"/>
      <c r="G24" s="142" t="str">
        <f>IF(D24="","*",VLOOKUP(F24,BS_ATIVIDADE[],3,FALSE))</f>
        <v>*</v>
      </c>
      <c r="H24" s="106"/>
      <c r="I24" s="106"/>
      <c r="J24" s="105"/>
      <c r="K24" s="105"/>
      <c r="L24" s="105"/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06"/>
      <c r="P24" s="106"/>
      <c r="Q24" s="105"/>
      <c r="R24" s="10" t="str">
        <f>IFERROR(_xlfn.XLOOKUP(F24, BS_ATIVIDADE[ATIVIDADE],BS_ATIVIDADE[UNIDADE] ), "*")</f>
        <v>*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" s="105"/>
      <c r="W24" s="151"/>
      <c r="X24" s="104"/>
      <c r="Y24" s="129"/>
      <c r="Z24" s="104"/>
      <c r="AA24" s="105"/>
      <c r="AB24" s="103"/>
      <c r="AC24" s="152"/>
      <c r="AD24" s="107"/>
      <c r="AE24" s="105"/>
      <c r="AF24" s="105"/>
      <c r="AG24" s="105"/>
      <c r="AH24" s="15"/>
      <c r="AI24" s="126" t="str">
        <f>IF(BS_CONTROLE[[#This Row],[Atividade]]=0, "-", BS_CONTROLE[[#This Row],[Atividade]])</f>
        <v>-</v>
      </c>
      <c r="AJ24" s="9" t="str">
        <f>IF(BS_CONTROLE[[#This Row],[Atividade]]=0, "-", BS_CONTROLE[[#This Row],[Atividade]])</f>
        <v>-</v>
      </c>
      <c r="AK24" s="31">
        <f>BS_CONTROLE[[#This Row],[Local - Partida]]</f>
        <v>0</v>
      </c>
      <c r="AL24" s="31">
        <f>BS_CONTROLE[[#This Row],[Local - Encerramento]]</f>
        <v>0</v>
      </c>
      <c r="AM24" s="105" t="str">
        <f>IF(BS_CONTROLE[[#This Row],[Entre - Estações]]=0, "-", BS_CONTROLE[[#This Row],[Entre - Estações]])</f>
        <v>-</v>
      </c>
      <c r="AN24" s="105" t="str">
        <f>IF(BS_CONTROLE[[#This Row],[SB]]=0, "-", BS_CONTROLE[[#This Row],[SB]])</f>
        <v>-</v>
      </c>
      <c r="AO24" s="105" t="str">
        <f>IF(BS_CONTROLE[[#This Row],[SUB]]=0, "-", BS_CONTROLE[[#This Row],[SUB]])</f>
        <v>-</v>
      </c>
      <c r="AP24" s="105">
        <f>BS_CONTROLE[[#This Row],[KM - Inicio]]</f>
        <v>0</v>
      </c>
      <c r="AQ24" s="105">
        <f>BS_CONTROLE[[#This Row],[KM - Inicio]]</f>
        <v>0</v>
      </c>
      <c r="AR24" s="108"/>
      <c r="AS24" s="108"/>
      <c r="AT24" s="108"/>
      <c r="AU24" s="136"/>
      <c r="AV24" s="136"/>
      <c r="AW24" s="14"/>
      <c r="AX24" s="14"/>
      <c r="AY24" s="162" t="str">
        <f t="shared" si="3"/>
        <v>*</v>
      </c>
      <c r="AZ24" s="153"/>
      <c r="BA24" s="109"/>
      <c r="BB24" s="10" t="str">
        <f>IFERROR(_xlfn.XLOOKUP(AI24, BS_ATIVIDADE[ATIVIDADE],BS_ATIVIDADE[UNIDADE] ), "*")</f>
        <v>*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" s="105"/>
      <c r="BG24" s="16"/>
      <c r="BH24" s="17"/>
      <c r="BI24" s="17"/>
      <c r="BJ24" s="17"/>
      <c r="BK24" s="18"/>
      <c r="BL24" s="16"/>
      <c r="BM24" s="130"/>
      <c r="BN24" s="130"/>
      <c r="BO24" s="130"/>
      <c r="BP24" s="18"/>
      <c r="BQ24" s="12" t="str">
        <f t="shared" si="4"/>
        <v>Aderente</v>
      </c>
      <c r="BR24" s="19" t="str">
        <f t="shared" si="5"/>
        <v>*</v>
      </c>
      <c r="BS24" s="19" t="str">
        <f t="shared" si="6"/>
        <v>*</v>
      </c>
      <c r="BT24" s="188" t="str">
        <f t="shared" si="7"/>
        <v/>
      </c>
    </row>
    <row r="25" spans="1:72" hidden="1">
      <c r="A25" s="47" t="str">
        <f t="shared" si="2"/>
        <v/>
      </c>
      <c r="B25" s="102"/>
      <c r="C25" s="135" t="str">
        <f>IF(BS_CONTROLE[[#This Row],[DATA]]="","",WEEKNUM(BS_CONTROLE[[#This Row],[DATA]]))</f>
        <v/>
      </c>
      <c r="D25" s="104"/>
      <c r="E25" s="157">
        <v>20</v>
      </c>
      <c r="F25" s="126"/>
      <c r="G25" s="142" t="str">
        <f>IF(D25="","*",VLOOKUP(F25,BS_ATIVIDADE[],3,FALSE))</f>
        <v>*</v>
      </c>
      <c r="H25" s="106"/>
      <c r="I25" s="106"/>
      <c r="J25" s="105"/>
      <c r="K25" s="105"/>
      <c r="L25" s="105"/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6"/>
      <c r="P25" s="106"/>
      <c r="Q25" s="105"/>
      <c r="R25" s="10" t="str">
        <f>IFERROR(_xlfn.XLOOKUP(F25, BS_ATIVIDADE[ATIVIDADE],BS_ATIVIDADE[UNIDADE] ), "*")</f>
        <v>*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5"/>
      <c r="W25" s="151"/>
      <c r="X25" s="104"/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-</v>
      </c>
      <c r="AJ25" s="9" t="str">
        <f>IF(BS_CONTROLE[[#This Row],[Atividade]]=0, "-", BS_CONTROLE[[#This Row],[Atividade]])</f>
        <v>-</v>
      </c>
      <c r="AK25" s="31">
        <f>BS_CONTROLE[[#This Row],[Local - Partida]]</f>
        <v>0</v>
      </c>
      <c r="AL25" s="31">
        <f>BS_CONTROLE[[#This Row],[Local - Encerramento]]</f>
        <v>0</v>
      </c>
      <c r="AM25" s="105" t="str">
        <f>IF(BS_CONTROLE[[#This Row],[Entre - Estações]]=0, "-", BS_CONTROLE[[#This Row],[Entre - Estações]])</f>
        <v>-</v>
      </c>
      <c r="AN25" s="105" t="str">
        <f>IF(BS_CONTROLE[[#This Row],[SB]]=0, "-", BS_CONTROLE[[#This Row],[SB]])</f>
        <v>-</v>
      </c>
      <c r="AO25" s="105" t="str">
        <f>IF(BS_CONTROLE[[#This Row],[SUB]]=0, "-", BS_CONTROLE[[#This Row],[SUB]])</f>
        <v>-</v>
      </c>
      <c r="AP25" s="105">
        <f>BS_CONTROLE[[#This Row],[KM - Inicio]]</f>
        <v>0</v>
      </c>
      <c r="AQ25" s="105">
        <f>BS_CONTROLE[[#This Row],[KM - Inicio]]</f>
        <v>0</v>
      </c>
      <c r="AR25" s="108"/>
      <c r="AS25" s="108"/>
      <c r="AT25" s="108"/>
      <c r="AU25" s="136"/>
      <c r="AV25" s="136"/>
      <c r="AW25" s="14"/>
      <c r="AX25" s="14"/>
      <c r="AY25" s="162" t="str">
        <f t="shared" si="3"/>
        <v>*</v>
      </c>
      <c r="AZ25" s="153"/>
      <c r="BA25" s="109"/>
      <c r="BB25" s="10" t="str">
        <f>IFERROR(_xlfn.XLOOKUP(AI25, BS_ATIVIDADE[ATIVIDADE],BS_ATIVIDADE[UNIDADE] ), "*")</f>
        <v>*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05"/>
      <c r="BG25" s="16"/>
      <c r="BH25" s="17"/>
      <c r="BI25" s="17"/>
      <c r="BJ25" s="17"/>
      <c r="BK25" s="18"/>
      <c r="BL25" s="16"/>
      <c r="BM25" s="130"/>
      <c r="BN25" s="130"/>
      <c r="BO25" s="130"/>
      <c r="BP25" s="18"/>
      <c r="BQ25" s="12" t="str">
        <f t="shared" si="4"/>
        <v>Aderente</v>
      </c>
      <c r="BR25" s="19" t="str">
        <f t="shared" si="5"/>
        <v>*</v>
      </c>
      <c r="BS25" s="19" t="str">
        <f t="shared" si="6"/>
        <v>*</v>
      </c>
      <c r="BT25" s="188" t="str">
        <f t="shared" si="7"/>
        <v/>
      </c>
    </row>
    <row r="26" spans="1:72" hidden="1">
      <c r="A26" s="47" t="str">
        <f t="shared" si="2"/>
        <v>E1746055</v>
      </c>
      <c r="B26" s="168">
        <v>46055</v>
      </c>
      <c r="C26" s="135">
        <f>IF(BS_CONTROLE[[#This Row],[DATA]]="","",WEEKNUM(BS_CONTROLE[[#This Row],[DATA]]))</f>
        <v>6</v>
      </c>
      <c r="D26" s="104" t="s">
        <v>692</v>
      </c>
      <c r="E26" s="157">
        <v>4</v>
      </c>
      <c r="F26" s="126" t="s">
        <v>693</v>
      </c>
      <c r="G26" s="142" t="str">
        <f>IF(D26="","*",VLOOKUP(F26,BS_ATIVIDADE[],3,FALSE))</f>
        <v>CAMINHÂO - SOLDA</v>
      </c>
      <c r="H26" s="106" t="s">
        <v>201</v>
      </c>
      <c r="I26" s="106" t="s">
        <v>201</v>
      </c>
      <c r="J26" s="105">
        <v>55</v>
      </c>
      <c r="K26" s="105">
        <v>81</v>
      </c>
      <c r="L26" s="105">
        <v>82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6" s="127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6" s="106">
        <v>0.375</v>
      </c>
      <c r="P26" s="106">
        <v>0.16666666666666666</v>
      </c>
      <c r="Q26" s="105">
        <v>3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" s="105" t="s">
        <v>742</v>
      </c>
      <c r="W26" s="151" t="s">
        <v>743</v>
      </c>
      <c r="X26" s="104" t="s">
        <v>421</v>
      </c>
      <c r="Y26" s="129" t="s">
        <v>424</v>
      </c>
      <c r="Z26" s="104"/>
      <c r="AA26" s="105">
        <v>1</v>
      </c>
      <c r="AB26" s="103" t="s">
        <v>412</v>
      </c>
      <c r="AC26" s="152"/>
      <c r="AD26" s="107">
        <v>0.33333333333333331</v>
      </c>
      <c r="AE26" s="105" t="s">
        <v>679</v>
      </c>
      <c r="AF26" s="105" t="s">
        <v>679</v>
      </c>
      <c r="AG26" s="105" t="s">
        <v>679</v>
      </c>
      <c r="AH26" s="15"/>
      <c r="AI26" s="126" t="str">
        <f>IF(BS_CONTROLE[[#This Row],[Atividade]]=0, "-", BS_CONTROLE[[#This Row],[Atividade]])</f>
        <v>CAMINHÃO DE SOLDA</v>
      </c>
      <c r="AJ26" s="9" t="str">
        <f>IF(BS_CONTROLE[[#This Row],[Atividade]]=0, "-", BS_CONTROLE[[#This Row],[Atividade]])</f>
        <v>CAMINHÃO DE SOLDA</v>
      </c>
      <c r="AK26" s="31" t="str">
        <f>BS_CONTROLE[[#This Row],[Local - Partida]]</f>
        <v>102ZKW2</v>
      </c>
      <c r="AL26" s="31" t="str">
        <f>BS_CONTROLE[[#This Row],[Local - Encerramento]]</f>
        <v>102ZKW2</v>
      </c>
      <c r="AM26" s="105" t="str">
        <f>IF(BS_CONTROLE[[#This Row],[Entre - Estações]]=0, "-", BS_CONTROLE[[#This Row],[Entre - Estações]])</f>
        <v>ZKE-ZWW</v>
      </c>
      <c r="AN26" s="105" t="str">
        <f>IF(BS_CONTROLE[[#This Row],[SB]]=0, "-", BS_CONTROLE[[#This Row],[SB]])</f>
        <v>K83K802</v>
      </c>
      <c r="AO26" s="105">
        <f>IF(BS_CONTROLE[[#This Row],[SUB]]=0, "-", BS_CONTROLE[[#This Row],[SUB]])</f>
        <v>55</v>
      </c>
      <c r="AP26" s="105">
        <f>BS_CONTROLE[[#This Row],[KM - Inicio]]</f>
        <v>81</v>
      </c>
      <c r="AQ26" s="105">
        <f>BS_CONTROLE[[#This Row],[KM - Inicio]]</f>
        <v>81</v>
      </c>
      <c r="AR26" s="108">
        <v>0.52083333333333337</v>
      </c>
      <c r="AS26" s="108">
        <v>0</v>
      </c>
      <c r="AT26" s="108">
        <v>0</v>
      </c>
      <c r="AU26" s="136"/>
      <c r="AV26" s="136"/>
      <c r="AW26" s="14"/>
      <c r="AX26" s="14"/>
      <c r="AY26" s="162">
        <f t="shared" si="3"/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" s="105" t="s">
        <v>742</v>
      </c>
      <c r="BG26" s="16"/>
      <c r="BH26" s="17">
        <v>0</v>
      </c>
      <c r="BI26" s="17"/>
      <c r="BJ26" s="17" t="s">
        <v>744</v>
      </c>
      <c r="BK26" s="18" t="s">
        <v>745</v>
      </c>
      <c r="BL26" s="16"/>
      <c r="BM26" s="130" t="s">
        <v>451</v>
      </c>
      <c r="BN26" s="130" t="s">
        <v>451</v>
      </c>
      <c r="BO26" s="130" t="s">
        <v>451</v>
      </c>
      <c r="BP26" s="18" t="s">
        <v>745</v>
      </c>
      <c r="BQ26" s="12" t="str">
        <f t="shared" si="4"/>
        <v>Produção e Intervalo</v>
      </c>
      <c r="BR26" s="19">
        <f t="shared" si="5"/>
        <v>0</v>
      </c>
      <c r="BS26" s="19">
        <f t="shared" si="6"/>
        <v>0</v>
      </c>
      <c r="BT26" s="188" t="str">
        <f t="shared" si="7"/>
        <v>SemOportunidadeSemOportunidade</v>
      </c>
    </row>
    <row r="27" spans="1:72" hidden="1">
      <c r="A27" s="47" t="str">
        <f t="shared" si="2"/>
        <v>V8946055</v>
      </c>
      <c r="B27" s="168">
        <v>46055</v>
      </c>
      <c r="C27" s="135">
        <f>IF(BS_CONTROLE[[#This Row],[DATA]]="","",WEEKNUM(BS_CONTROLE[[#This Row],[DATA]]))</f>
        <v>6</v>
      </c>
      <c r="D27" s="169" t="s">
        <v>746</v>
      </c>
      <c r="E27" s="157"/>
      <c r="F27" s="126" t="s">
        <v>687</v>
      </c>
      <c r="G27" s="142" t="str">
        <f>IF(D27="","*",VLOOKUP(F27,BS_ATIVIDADE[],3,FALSE))</f>
        <v>MECANIZAÇÃO - SOCADORA</v>
      </c>
      <c r="H27" s="105" t="s">
        <v>201</v>
      </c>
      <c r="I27" s="105" t="s">
        <v>201</v>
      </c>
      <c r="J27" s="105">
        <v>48</v>
      </c>
      <c r="K27" s="105">
        <v>92.745000000000005</v>
      </c>
      <c r="L27" s="105">
        <v>93.587000000000003</v>
      </c>
      <c r="M27" s="105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" s="150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27" s="106">
        <v>0.5</v>
      </c>
      <c r="P27" s="106">
        <v>0.16666666666666666</v>
      </c>
      <c r="Q27" s="170">
        <v>960</v>
      </c>
      <c r="R27" s="10" t="str">
        <f>IFERROR(_xlfn.XLOOKUP(F27, BS_ATIVIDADE[ATIVIDADE],BS_ATIVIDADE[UNIDADE] ), "*")</f>
        <v>M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51" t="s">
        <v>709</v>
      </c>
      <c r="W27" s="151" t="s">
        <v>688</v>
      </c>
      <c r="X27" s="104" t="s">
        <v>416</v>
      </c>
      <c r="Y27" s="129" t="s">
        <v>424</v>
      </c>
      <c r="Z27" s="104"/>
      <c r="AA27" s="105"/>
      <c r="AB27" s="126"/>
      <c r="AC27" s="126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MECANIZAÇÃO - SOCADORA</v>
      </c>
      <c r="AJ27" s="9" t="str">
        <f>IF(BS_CONTROLE[[#This Row],[Atividade]]=0, "-", BS_CONTROLE[[#This Row],[Atividade]])</f>
        <v>MECANIZAÇÃO - SOCADORA</v>
      </c>
      <c r="AK27" s="31" t="str">
        <f>BS_CONTROLE[[#This Row],[Local - Partida]]</f>
        <v>102ZKW2</v>
      </c>
      <c r="AL27" s="31" t="str">
        <f>BS_CONTROLE[[#This Row],[Local - Encerramento]]</f>
        <v>102ZKW2</v>
      </c>
      <c r="AM27" s="105" t="str">
        <f>IF(BS_CONTROLE[[#This Row],[Entre - Estações]]=0, "-", BS_CONTROLE[[#This Row],[Entre - Estações]])</f>
        <v>ZWW-ZKW</v>
      </c>
      <c r="AN27" s="105" t="str">
        <f>IF(BS_CONTROLE[[#This Row],[SB]]=0, "-", BS_CONTROLE[[#This Row],[SB]])</f>
        <v>K93K911</v>
      </c>
      <c r="AO27" s="105">
        <f>IF(BS_CONTROLE[[#This Row],[SUB]]=0, "-", BS_CONTROLE[[#This Row],[SUB]])</f>
        <v>48</v>
      </c>
      <c r="AP27" s="105">
        <f>BS_CONTROLE[[#This Row],[KM - Inicio]]</f>
        <v>92.745000000000005</v>
      </c>
      <c r="AQ27" s="105">
        <f>BS_CONTROLE[[#This Row],[KM - Inicio]]</f>
        <v>92.745000000000005</v>
      </c>
      <c r="AR27" s="108">
        <v>0.4152777777777778</v>
      </c>
      <c r="AS27" s="108">
        <v>0.46319444444444446</v>
      </c>
      <c r="AT27" s="108">
        <v>0.65347222222222223</v>
      </c>
      <c r="AU27" s="136"/>
      <c r="AV27" s="136"/>
      <c r="AW27" s="14"/>
      <c r="AX27" s="14"/>
      <c r="AY27" s="162">
        <f t="shared" si="3"/>
        <v>0.19027777777777777</v>
      </c>
      <c r="AZ27" s="153"/>
      <c r="BA27" s="109">
        <v>122</v>
      </c>
      <c r="BB27" s="10" t="str">
        <f>IFERROR(_xlfn.XLOOKUP(AI27, BS_ATIVIDADE[ATIVIDADE],BS_ATIVIDADE[UNIDADE] ), "*")</f>
        <v>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51" t="s">
        <v>709</v>
      </c>
      <c r="BG27" s="16"/>
      <c r="BH27" s="17">
        <v>2</v>
      </c>
      <c r="BI27" s="17"/>
      <c r="BJ27" s="17" t="s">
        <v>747</v>
      </c>
      <c r="BK27" s="18" t="s">
        <v>748</v>
      </c>
      <c r="BL27" s="16"/>
      <c r="BM27" s="130" t="s">
        <v>437</v>
      </c>
      <c r="BN27" s="130" t="s">
        <v>467</v>
      </c>
      <c r="BO27" s="130" t="s">
        <v>524</v>
      </c>
      <c r="BP27" s="18"/>
      <c r="BQ27" s="12" t="str">
        <f t="shared" si="4"/>
        <v>Produção</v>
      </c>
      <c r="BR27" s="19">
        <f t="shared" si="5"/>
        <v>1.1416666666666666</v>
      </c>
      <c r="BS27" s="19">
        <f t="shared" si="6"/>
        <v>0.12708333333333333</v>
      </c>
      <c r="BT27" s="188" t="str">
        <f t="shared" si="7"/>
        <v>MecanizaçãoAtivos</v>
      </c>
    </row>
    <row r="28" spans="1:72" hidden="1">
      <c r="A28" s="47" t="str">
        <f>D28&amp;B28</f>
        <v>E42</v>
      </c>
      <c r="B28" s="172"/>
      <c r="C28" s="135" t="str">
        <f>IF(BS_CONTROLE[[#This Row],[DATA]]="","",WEEKNUM(BS_CONTROLE[[#This Row],[DATA]]))</f>
        <v/>
      </c>
      <c r="D28" s="169" t="s">
        <v>749</v>
      </c>
      <c r="E28" s="157"/>
      <c r="F28" s="126" t="s">
        <v>750</v>
      </c>
      <c r="G28" s="142" t="str">
        <f>IF(D28="","*",VLOOKUP(F28,BS_ATIVIDADE[],3,FALSE))</f>
        <v>TRILHEIRO - DESCARGA</v>
      </c>
      <c r="H28" s="106" t="s">
        <v>201</v>
      </c>
      <c r="I28" s="106" t="s">
        <v>751</v>
      </c>
      <c r="J28" s="105">
        <v>55</v>
      </c>
      <c r="K28" s="105">
        <v>95.385000000000005</v>
      </c>
      <c r="L28" s="105">
        <v>99.831000000000003</v>
      </c>
      <c r="M28" s="105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150" t="s">
        <v>752</v>
      </c>
      <c r="O28" s="106">
        <v>0.39583333333333331</v>
      </c>
      <c r="P28" s="106">
        <v>8.3333333333333329E-2</v>
      </c>
      <c r="Q28" s="170">
        <v>1248</v>
      </c>
      <c r="R28" s="10" t="str">
        <f>IFERROR(_xlfn.XLOOKUP(F28, BS_ATIVIDADE[ATIVIDADE],BS_ATIVIDADE[UNIDADE] ), "*")</f>
        <v>M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8" s="151" t="s">
        <v>753</v>
      </c>
      <c r="W28" s="151" t="s">
        <v>754</v>
      </c>
      <c r="X28" s="104" t="s">
        <v>421</v>
      </c>
      <c r="Y28" s="129"/>
      <c r="Z28" s="129"/>
      <c r="AA28" s="105">
        <v>2</v>
      </c>
      <c r="AB28" s="126" t="s">
        <v>418</v>
      </c>
      <c r="AC28" s="126" t="s">
        <v>419</v>
      </c>
      <c r="AD28" s="107">
        <v>0.33333333333333331</v>
      </c>
      <c r="AE28" s="105" t="s">
        <v>679</v>
      </c>
      <c r="AF28" s="105"/>
      <c r="AG28" s="105"/>
      <c r="AH28" s="15"/>
      <c r="AI28" s="126" t="str">
        <f>IF(BS_CONTROLE[[#This Row],[Atividade]]=0, "-", BS_CONTROLE[[#This Row],[Atividade]])</f>
        <v>TRILHEIRO - DESCARGA</v>
      </c>
      <c r="AJ28" s="9" t="str">
        <f>IF(BS_CONTROLE[[#This Row],[Atividade]]=0, "-", BS_CONTROLE[[#This Row],[Atividade]])</f>
        <v>TRILHEIRO - DESCARGA</v>
      </c>
      <c r="AK28" s="31" t="str">
        <f>BS_CONTROLE[[#This Row],[Local - Partida]]</f>
        <v>102ZKW2</v>
      </c>
      <c r="AL28" s="31" t="str">
        <f>BS_CONTROLE[[#This Row],[Local - Encerramento]]</f>
        <v>ZCP1</v>
      </c>
      <c r="AM28" s="105" t="str">
        <f>IF(BS_CONTROLE[[#This Row],[Entre - Estações]]=0, "-", BS_CONTROLE[[#This Row],[Entre - Estações]])</f>
        <v>ZKW</v>
      </c>
      <c r="AN28" s="105" t="str">
        <f>IF(BS_CONTROLE[[#This Row],[SB]]=0, "-", BS_CONTROLE[[#This Row],[SB]])</f>
        <v>ZKW2/102ZKW2</v>
      </c>
      <c r="AO28" s="105">
        <f>IF(BS_CONTROLE[[#This Row],[SUB]]=0, "-", BS_CONTROLE[[#This Row],[SUB]])</f>
        <v>55</v>
      </c>
      <c r="AP28" s="105">
        <f>BS_CONTROLE[[#This Row],[KM - Inicio]]</f>
        <v>95.385000000000005</v>
      </c>
      <c r="AQ28" s="105">
        <f>BS_CONTROLE[[#This Row],[KM - Inicio]]</f>
        <v>95.385000000000005</v>
      </c>
      <c r="AR28" s="108"/>
      <c r="AS28" s="108"/>
      <c r="AT28" s="108"/>
      <c r="AU28" s="136"/>
      <c r="AV28" s="136"/>
      <c r="AW28" s="14"/>
      <c r="AX28" s="14"/>
      <c r="AY28" s="162">
        <f t="shared" si="3"/>
        <v>0</v>
      </c>
      <c r="AZ28" s="153"/>
      <c r="BA28" s="109"/>
      <c r="BB28" s="10" t="str">
        <f>IFERROR(_xlfn.XLOOKUP(AI28, BS_ATIVIDADE[ATIVIDADE],BS_ATIVIDADE[UNIDADE] ), "*")</f>
        <v>M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8" s="151" t="s">
        <v>753</v>
      </c>
      <c r="BG28" s="16"/>
      <c r="BH28" s="17"/>
      <c r="BI28" s="17"/>
      <c r="BJ28" s="17"/>
      <c r="BK28" s="18"/>
      <c r="BL28" s="16"/>
      <c r="BM28" s="130"/>
      <c r="BN28" s="130"/>
      <c r="BO28" s="130"/>
      <c r="BP28" s="173"/>
      <c r="BQ28" s="12" t="str">
        <f>IF(AND(BR28&lt;1,BS28&lt;1),"Produção e Intervalo",IF(BR28&lt;1,"Intervalo",IF(BS28&lt;1,"Produção","Aderente")))</f>
        <v>Aderente</v>
      </c>
      <c r="BR28" s="19" t="str">
        <f>IF(OR(B28="",F28=""),"*",AY28/P28)</f>
        <v>*</v>
      </c>
      <c r="BS28" s="19" t="str">
        <f>IF(OR(B28="",F28=""),"*",BA28/Q28)</f>
        <v>*</v>
      </c>
      <c r="BT28" s="188"/>
    </row>
    <row r="29" spans="1:72" hidden="1">
      <c r="A29" s="47" t="str">
        <f t="shared" si="2"/>
        <v>ISMAEL(TP-726)</v>
      </c>
      <c r="B29" s="168"/>
      <c r="C29" s="135" t="str">
        <f>IF(BS_CONTROLE[[#This Row],[DATA]]="","",WEEKNUM(BS_CONTROLE[[#This Row],[DATA]]))</f>
        <v/>
      </c>
      <c r="D29" s="169" t="s">
        <v>755</v>
      </c>
      <c r="E29" s="157"/>
      <c r="F29" s="126" t="s">
        <v>696</v>
      </c>
      <c r="G29" s="142" t="str">
        <f>IF(D29="","*",VLOOKUP(F29,BS_ATIVIDADE[],3,FALSE))</f>
        <v>SOLDA</v>
      </c>
      <c r="H29" s="105" t="s">
        <v>679</v>
      </c>
      <c r="I29" s="105" t="s">
        <v>679</v>
      </c>
      <c r="J29" s="105">
        <v>55</v>
      </c>
      <c r="K29" s="105">
        <v>94.664000000000001</v>
      </c>
      <c r="L29" s="105" t="s">
        <v>679</v>
      </c>
      <c r="M29" s="105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9" s="15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29" s="106">
        <v>0.375</v>
      </c>
      <c r="P29" s="106">
        <v>0.125</v>
      </c>
      <c r="Q29" s="170">
        <v>2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" s="151" t="s">
        <v>756</v>
      </c>
      <c r="W29" s="151" t="s">
        <v>700</v>
      </c>
      <c r="X29" s="104" t="s">
        <v>421</v>
      </c>
      <c r="Y29" s="129"/>
      <c r="Z29" s="104"/>
      <c r="AA29" s="105">
        <v>1</v>
      </c>
      <c r="AB29" s="126" t="s">
        <v>412</v>
      </c>
      <c r="AC29" s="126" t="s">
        <v>679</v>
      </c>
      <c r="AD29" s="107">
        <v>0.45833333333333331</v>
      </c>
      <c r="AE29" s="105">
        <v>6239</v>
      </c>
      <c r="AF29" s="105" t="s">
        <v>679</v>
      </c>
      <c r="AG29" s="105" t="s">
        <v>679</v>
      </c>
      <c r="AH29" s="15"/>
      <c r="AI29" s="126" t="str">
        <f>IF(BS_CONTROLE[[#This Row],[Atividade]]=0, "-", BS_CONTROLE[[#This Row],[Atividade]])</f>
        <v>PDM - SOLDA</v>
      </c>
      <c r="AJ29" s="9" t="str">
        <f>IF(BS_CONTROLE[[#This Row],[Atividade]]=0, "-", BS_CONTROLE[[#This Row],[Atividade]])</f>
        <v>PDM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ZWW-ZKW</v>
      </c>
      <c r="AN29" s="105" t="str">
        <f>IF(BS_CONTROLE[[#This Row],[SB]]=0, "-", BS_CONTROLE[[#This Row],[SB]])</f>
        <v>ZKWK932</v>
      </c>
      <c r="AO29" s="105">
        <f>IF(BS_CONTROLE[[#This Row],[SUB]]=0, "-", BS_CONTROLE[[#This Row],[SUB]])</f>
        <v>55</v>
      </c>
      <c r="AP29" s="105">
        <f>BS_CONTROLE[[#This Row],[KM - Inicio]]</f>
        <v>94.664000000000001</v>
      </c>
      <c r="AQ29" s="105">
        <f>BS_CONTROLE[[#This Row],[KM - Inicio]]</f>
        <v>94.664000000000001</v>
      </c>
      <c r="AR29" s="108"/>
      <c r="AS29" s="108"/>
      <c r="AT29" s="108"/>
      <c r="AU29" s="136"/>
      <c r="AV29" s="136"/>
      <c r="AW29" s="14"/>
      <c r="AX29" s="14"/>
      <c r="AY29" s="162">
        <f t="shared" si="3"/>
        <v>0</v>
      </c>
      <c r="AZ29" s="153"/>
      <c r="BA29" s="109"/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" s="151" t="s">
        <v>756</v>
      </c>
      <c r="BG29" s="16"/>
      <c r="BH29" s="17"/>
      <c r="BI29" s="17"/>
      <c r="BJ29" s="17"/>
      <c r="BK29" s="18"/>
      <c r="BL29" s="16"/>
      <c r="BM29" s="130"/>
      <c r="BN29" s="130"/>
      <c r="BO29" s="130"/>
      <c r="BP29" s="18"/>
      <c r="BQ29" s="12" t="str">
        <f t="shared" si="4"/>
        <v>Aderente</v>
      </c>
      <c r="BR29" s="19" t="str">
        <f t="shared" si="5"/>
        <v>*</v>
      </c>
      <c r="BS29" s="19" t="str">
        <f t="shared" si="6"/>
        <v>*</v>
      </c>
      <c r="BT29" s="188" t="str">
        <f t="shared" si="7"/>
        <v/>
      </c>
    </row>
    <row r="30" spans="1:72" hidden="1">
      <c r="A30" s="47" t="str">
        <f t="shared" si="2"/>
        <v>CAIQUE (TP-869)46055</v>
      </c>
      <c r="B30" s="168">
        <v>46055</v>
      </c>
      <c r="C30" s="135">
        <f>IF(BS_CONTROLE[[#This Row],[DATA]]="","",WEEKNUM(BS_CONTROLE[[#This Row],[DATA]]))</f>
        <v>6</v>
      </c>
      <c r="D30" s="169" t="s">
        <v>757</v>
      </c>
      <c r="E30" s="157"/>
      <c r="F30" s="126" t="s">
        <v>758</v>
      </c>
      <c r="G30" s="142" t="str">
        <f>IF(D30="","*",VLOOKUP(F30,BS_ATIVIDADE[],3,FALSE))</f>
        <v>MODERNIZAÇÃO</v>
      </c>
      <c r="H30" s="105" t="s">
        <v>679</v>
      </c>
      <c r="I30" s="105" t="s">
        <v>679</v>
      </c>
      <c r="J30" s="105">
        <v>48</v>
      </c>
      <c r="K30" s="105">
        <v>123.363</v>
      </c>
      <c r="L30" s="105" t="s">
        <v>679</v>
      </c>
      <c r="M30" s="105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" s="150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" s="106">
        <v>0.35416666666666669</v>
      </c>
      <c r="P30" s="106">
        <v>6.25E-2</v>
      </c>
      <c r="Q30" s="170">
        <v>1</v>
      </c>
      <c r="R30" s="10" t="str">
        <f>IFERROR(_xlfn.XLOOKUP(F30, BS_ATIVIDADE[ATIVIDADE],BS_ATIVIDADE[UNIDADE] ), "*")</f>
        <v>Nº DE SOLDA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" s="151" t="s">
        <v>759</v>
      </c>
      <c r="W30" s="151" t="s">
        <v>700</v>
      </c>
      <c r="X30" s="104" t="s">
        <v>421</v>
      </c>
      <c r="Y30" s="129" t="s">
        <v>424</v>
      </c>
      <c r="Z30" s="104"/>
      <c r="AA30" s="105" t="s">
        <v>679</v>
      </c>
      <c r="AB30" s="126" t="s">
        <v>679</v>
      </c>
      <c r="AC30" s="126" t="s">
        <v>679</v>
      </c>
      <c r="AD30" s="107" t="s">
        <v>679</v>
      </c>
      <c r="AE30" s="105" t="s">
        <v>679</v>
      </c>
      <c r="AF30" s="105" t="s">
        <v>679</v>
      </c>
      <c r="AG30" s="105" t="s">
        <v>679</v>
      </c>
      <c r="AH30" s="15"/>
      <c r="AI30" s="126" t="str">
        <f>IF(BS_CONTROLE[[#This Row],[Atividade]]=0, "-", BS_CONTROLE[[#This Row],[Atividade]])</f>
        <v>MODERNIZAÇÃO - SOLDA</v>
      </c>
      <c r="AJ30" s="9" t="str">
        <f>IF(BS_CONTROLE[[#This Row],[Atividade]]=0, "-", BS_CONTROLE[[#This Row],[Atividade]])</f>
        <v>MODERNIZAÇÃO - SOLDA</v>
      </c>
      <c r="AK30" s="31" t="str">
        <f>BS_CONTROLE[[#This Row],[Local - Partida]]</f>
        <v>-</v>
      </c>
      <c r="AL30" s="31" t="str">
        <f>BS_CONTROLE[[#This Row],[Local - Encerramento]]</f>
        <v>-</v>
      </c>
      <c r="AM30" s="105" t="str">
        <f>IF(BS_CONTROLE[[#This Row],[Entre - Estações]]=0, "-", BS_CONTROLE[[#This Row],[Entre - Estações]])</f>
        <v>ZWI-ZEM</v>
      </c>
      <c r="AN30" s="105">
        <f>IF(BS_CONTROLE[[#This Row],[SB]]=0, "-", BS_CONTROLE[[#This Row],[SB]])</f>
        <v>1241231</v>
      </c>
      <c r="AO30" s="105">
        <f>IF(BS_CONTROLE[[#This Row],[SUB]]=0, "-", BS_CONTROLE[[#This Row],[SUB]])</f>
        <v>48</v>
      </c>
      <c r="AP30" s="105">
        <f>BS_CONTROLE[[#This Row],[KM - Inicio]]</f>
        <v>123.363</v>
      </c>
      <c r="AQ30" s="105">
        <f>BS_CONTROLE[[#This Row],[KM - Inicio]]</f>
        <v>123.363</v>
      </c>
      <c r="AR30" s="108">
        <v>0</v>
      </c>
      <c r="AS30" s="108">
        <v>0</v>
      </c>
      <c r="AT30" s="108">
        <v>0</v>
      </c>
      <c r="AU30" s="136"/>
      <c r="AV30" s="136"/>
      <c r="AW30" s="14"/>
      <c r="AX30" s="14"/>
      <c r="AY30" s="162">
        <f t="shared" si="3"/>
        <v>0</v>
      </c>
      <c r="AZ30" s="153"/>
      <c r="BA30" s="109">
        <v>0</v>
      </c>
      <c r="BB30" s="10" t="str">
        <f>IFERROR(_xlfn.XLOOKUP(AI30, BS_ATIVIDADE[ATIVIDADE],BS_ATIVIDADE[UNIDADE] ), "*")</f>
        <v>Nº DE SOLDA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" s="151" t="s">
        <v>759</v>
      </c>
      <c r="BG30" s="16"/>
      <c r="BH30" s="17">
        <v>0</v>
      </c>
      <c r="BI30" s="17"/>
      <c r="BJ30" s="17" t="s">
        <v>707</v>
      </c>
      <c r="BK30" s="18" t="s">
        <v>707</v>
      </c>
      <c r="BL30" s="16"/>
      <c r="BM30" s="130" t="s">
        <v>447</v>
      </c>
      <c r="BN30" s="130" t="s">
        <v>471</v>
      </c>
      <c r="BO30" s="130" t="s">
        <v>471</v>
      </c>
      <c r="BP30" s="18" t="s">
        <v>707</v>
      </c>
      <c r="BQ30" s="12" t="str">
        <f t="shared" si="4"/>
        <v>Produção e Intervalo</v>
      </c>
      <c r="BR30" s="19">
        <f t="shared" si="5"/>
        <v>0</v>
      </c>
      <c r="BS30" s="19">
        <f t="shared" si="6"/>
        <v>0</v>
      </c>
      <c r="BT30" s="188" t="str">
        <f t="shared" si="7"/>
        <v>CondiçõesClimáticaChuva</v>
      </c>
    </row>
    <row r="31" spans="1:72" hidden="1">
      <c r="A31" s="47" t="str">
        <f t="shared" si="2"/>
        <v/>
      </c>
      <c r="B31" s="102"/>
      <c r="C31" s="135" t="str">
        <f>IF(BS_CONTROLE[[#This Row],[DATA]]="","",WEEKNUM(BS_CONTROLE[[#This Row],[DATA]]))</f>
        <v/>
      </c>
      <c r="D31" s="104"/>
      <c r="E31" s="157">
        <v>25</v>
      </c>
      <c r="F31" s="126"/>
      <c r="G31" s="142" t="str">
        <f>IF(D31="","*",VLOOKUP(F31,BS_ATIVIDADE[],3,FALSE))</f>
        <v>*</v>
      </c>
      <c r="H31" s="106"/>
      <c r="I31" s="106"/>
      <c r="J31" s="105"/>
      <c r="K31" s="105"/>
      <c r="L31" s="105"/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6"/>
      <c r="P31" s="106"/>
      <c r="Q31" s="105"/>
      <c r="R31" s="10" t="str">
        <f>IFERROR(_xlfn.XLOOKUP(F31, BS_ATIVIDADE[ATIVIDADE],BS_ATIVIDADE[UNIDADE] ), "*")</f>
        <v>*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5"/>
      <c r="W31" s="151"/>
      <c r="X31" s="104"/>
      <c r="Y31" s="129"/>
      <c r="Z31" s="104"/>
      <c r="AA31" s="105"/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5" t="str">
        <f>IF(BS_CONTROLE[[#This Row],[Entre - Estações]]=0, "-", BS_CONTROLE[[#This Row],[Entre - Estações]])</f>
        <v>-</v>
      </c>
      <c r="AN31" s="105" t="str">
        <f>IF(BS_CONTROLE[[#This Row],[SB]]=0, "-", BS_CONTROLE[[#This Row],[SB]])</f>
        <v>-</v>
      </c>
      <c r="AO31" s="105" t="str">
        <f>IF(BS_CONTROLE[[#This Row],[SUB]]=0, "-", BS_CONTROLE[[#This Row],[SUB]])</f>
        <v>-</v>
      </c>
      <c r="AP31" s="105">
        <f>BS_CONTROLE[[#This Row],[KM - Inicio]]</f>
        <v>0</v>
      </c>
      <c r="AQ31" s="105">
        <f>BS_CONTROLE[[#This Row],[KM - Inicio]]</f>
        <v>0</v>
      </c>
      <c r="AR31" s="108"/>
      <c r="AS31" s="108"/>
      <c r="AT31" s="108"/>
      <c r="AU31" s="136"/>
      <c r="AV31" s="136"/>
      <c r="AW31" s="14"/>
      <c r="AX31" s="14"/>
      <c r="AY31" s="162" t="str">
        <f t="shared" si="3"/>
        <v>*</v>
      </c>
      <c r="AZ31" s="153"/>
      <c r="BA31" s="109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05"/>
      <c r="BG31" s="16"/>
      <c r="BH31" s="17"/>
      <c r="BI31" s="17"/>
      <c r="BJ31" s="17"/>
      <c r="BK31" s="18"/>
      <c r="BL31" s="16"/>
      <c r="BM31" s="130"/>
      <c r="BN31" s="130"/>
      <c r="BO31" s="130"/>
      <c r="BP31" s="18"/>
      <c r="BQ31" s="12" t="str">
        <f t="shared" si="4"/>
        <v>Aderente</v>
      </c>
      <c r="BR31" s="19" t="str">
        <f t="shared" si="5"/>
        <v>*</v>
      </c>
      <c r="BS31" s="19" t="str">
        <f t="shared" si="6"/>
        <v>*</v>
      </c>
      <c r="BT31" s="188" t="str">
        <f t="shared" si="7"/>
        <v/>
      </c>
    </row>
    <row r="32" spans="1:72" hidden="1">
      <c r="A32" s="47" t="str">
        <f t="shared" si="2"/>
        <v/>
      </c>
      <c r="B32" s="102"/>
      <c r="C32" s="135" t="str">
        <f>IF(BS_CONTROLE[[#This Row],[DATA]]="","",WEEKNUM(BS_CONTROLE[[#This Row],[DATA]]))</f>
        <v/>
      </c>
      <c r="D32" s="104"/>
      <c r="E32" s="157">
        <v>26</v>
      </c>
      <c r="F32" s="126"/>
      <c r="G32" s="142" t="str">
        <f>IF(D32="","*",VLOOKUP(F32,BS_ATIVIDADE[],3,FALSE))</f>
        <v>*</v>
      </c>
      <c r="H32" s="106"/>
      <c r="I32" s="106"/>
      <c r="J32" s="105"/>
      <c r="K32" s="105"/>
      <c r="L32" s="105"/>
      <c r="M32" s="127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27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06"/>
      <c r="P32" s="106"/>
      <c r="Q32" s="105"/>
      <c r="R32" s="10" t="str">
        <f>IFERROR(_xlfn.XLOOKUP(F32, BS_ATIVIDADE[ATIVIDADE],BS_ATIVIDADE[UNIDADE] ), "*")</f>
        <v>*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" s="105"/>
      <c r="W32" s="151"/>
      <c r="X32" s="104"/>
      <c r="Y32" s="129"/>
      <c r="Z32" s="104"/>
      <c r="AA32" s="105"/>
      <c r="AB32" s="103"/>
      <c r="AC32" s="152"/>
      <c r="AD32" s="107"/>
      <c r="AE32" s="105"/>
      <c r="AF32" s="105"/>
      <c r="AG32" s="105"/>
      <c r="AH32" s="15"/>
      <c r="AI32" s="126" t="str">
        <f>IF(BS_CONTROLE[[#This Row],[Atividade]]=0, "-", BS_CONTROLE[[#This Row],[Atividade]])</f>
        <v>-</v>
      </c>
      <c r="AJ32" s="9" t="str">
        <f>IF(BS_CONTROLE[[#This Row],[Atividade]]=0, "-", BS_CONTROLE[[#This Row],[Atividade]])</f>
        <v>-</v>
      </c>
      <c r="AK32" s="31">
        <f>BS_CONTROLE[[#This Row],[Local - Partida]]</f>
        <v>0</v>
      </c>
      <c r="AL32" s="31">
        <f>BS_CONTROLE[[#This Row],[Local - Encerramento]]</f>
        <v>0</v>
      </c>
      <c r="AM32" s="105" t="str">
        <f>IF(BS_CONTROLE[[#This Row],[Entre - Estações]]=0, "-", BS_CONTROLE[[#This Row],[Entre - Estações]])</f>
        <v>-</v>
      </c>
      <c r="AN32" s="105" t="str">
        <f>IF(BS_CONTROLE[[#This Row],[SB]]=0, "-", BS_CONTROLE[[#This Row],[SB]])</f>
        <v>-</v>
      </c>
      <c r="AO32" s="105" t="str">
        <f>IF(BS_CONTROLE[[#This Row],[SUB]]=0, "-", BS_CONTROLE[[#This Row],[SUB]])</f>
        <v>-</v>
      </c>
      <c r="AP32" s="105">
        <f>BS_CONTROLE[[#This Row],[KM - Inicio]]</f>
        <v>0</v>
      </c>
      <c r="AQ32" s="105">
        <f>BS_CONTROLE[[#This Row],[KM - Inicio]]</f>
        <v>0</v>
      </c>
      <c r="AR32" s="108"/>
      <c r="AS32" s="108"/>
      <c r="AT32" s="108"/>
      <c r="AU32" s="136"/>
      <c r="AV32" s="136"/>
      <c r="AW32" s="14"/>
      <c r="AX32" s="14"/>
      <c r="AY32" s="162" t="str">
        <f t="shared" si="3"/>
        <v>*</v>
      </c>
      <c r="AZ32" s="153"/>
      <c r="BA32" s="109"/>
      <c r="BB32" s="10" t="str">
        <f>IFERROR(_xlfn.XLOOKUP(AI32, BS_ATIVIDADE[ATIVIDADE],BS_ATIVIDADE[UNIDADE] ), "*")</f>
        <v>*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" s="105"/>
      <c r="BG32" s="16"/>
      <c r="BH32" s="17"/>
      <c r="BI32" s="17"/>
      <c r="BJ32" s="17"/>
      <c r="BK32" s="18"/>
      <c r="BL32" s="16"/>
      <c r="BM32" s="130"/>
      <c r="BN32" s="130"/>
      <c r="BO32" s="130"/>
      <c r="BP32" s="18"/>
      <c r="BQ32" s="12" t="str">
        <f t="shared" si="4"/>
        <v>Aderente</v>
      </c>
      <c r="BR32" s="19" t="str">
        <f t="shared" si="5"/>
        <v>*</v>
      </c>
      <c r="BS32" s="19" t="str">
        <f t="shared" si="6"/>
        <v>*</v>
      </c>
      <c r="BT32" s="188" t="str">
        <f t="shared" si="7"/>
        <v/>
      </c>
    </row>
    <row r="33" spans="1:72" hidden="1">
      <c r="A33" s="47" t="str">
        <f t="shared" si="2"/>
        <v>W6046055</v>
      </c>
      <c r="B33" s="168">
        <v>46055</v>
      </c>
      <c r="C33" s="135">
        <f>IF(BS_CONTROLE[[#This Row],[DATA]]="","",WEEKNUM(BS_CONTROLE[[#This Row],[DATA]]))</f>
        <v>6</v>
      </c>
      <c r="D33" s="169" t="s">
        <v>760</v>
      </c>
      <c r="E33" s="157"/>
      <c r="F33" s="126" t="s">
        <v>761</v>
      </c>
      <c r="G33" s="142" t="str">
        <f>IF(D33="","*",VLOOKUP(F33,BS_ATIVIDADE[],3,FALSE))</f>
        <v>OUTROS</v>
      </c>
      <c r="H33" s="105" t="s">
        <v>212</v>
      </c>
      <c r="I33" s="105" t="s">
        <v>212</v>
      </c>
      <c r="J33" s="105">
        <v>55</v>
      </c>
      <c r="K33" s="105">
        <v>142.6</v>
      </c>
      <c r="L33" s="105">
        <v>144</v>
      </c>
      <c r="M33" s="105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3" s="150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3" s="106">
        <v>0.35416666666666669</v>
      </c>
      <c r="P33" s="106">
        <v>4.1666666666666664E-2</v>
      </c>
      <c r="Q33" s="170">
        <v>1</v>
      </c>
      <c r="R33" s="10" t="str">
        <f>IFERROR(_xlfn.XLOOKUP(F33, BS_ATIVIDADE[ATIVIDADE],BS_ATIVIDADE[UNIDADE] ), "*")</f>
        <v>BINÁRIO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3" s="151" t="s">
        <v>753</v>
      </c>
      <c r="W33" s="151" t="s">
        <v>762</v>
      </c>
      <c r="X33" s="104" t="s">
        <v>421</v>
      </c>
      <c r="Y33" s="129" t="s">
        <v>424</v>
      </c>
      <c r="Z33" s="104"/>
      <c r="AA33" s="105">
        <v>1</v>
      </c>
      <c r="AB33" s="126" t="s">
        <v>412</v>
      </c>
      <c r="AC33" s="126" t="s">
        <v>679</v>
      </c>
      <c r="AD33" s="107">
        <v>0.29166666666666669</v>
      </c>
      <c r="AE33" s="105">
        <v>7694</v>
      </c>
      <c r="AF33" s="105" t="s">
        <v>679</v>
      </c>
      <c r="AG33" s="105" t="s">
        <v>679</v>
      </c>
      <c r="AH33" s="15"/>
      <c r="AI33" s="126" t="str">
        <f>IF(BS_CONTROLE[[#This Row],[Atividade]]=0, "-", BS_CONTROLE[[#This Row],[Atividade]])</f>
        <v>RECOLHIMENTO DE MATERIAL</v>
      </c>
      <c r="AJ33" s="9" t="str">
        <f>IF(BS_CONTROLE[[#This Row],[Atividade]]=0, "-", BS_CONTROLE[[#This Row],[Atividade]])</f>
        <v>RECOLHIMENTO DE MATERIAL</v>
      </c>
      <c r="AK33" s="31" t="str">
        <f>BS_CONTROLE[[#This Row],[Local - Partida]]</f>
        <v>ZEM1302</v>
      </c>
      <c r="AL33" s="31" t="str">
        <f>BS_CONTROLE[[#This Row],[Local - Encerramento]]</f>
        <v>ZEM1302</v>
      </c>
      <c r="AM33" s="105" t="str">
        <f>IF(BS_CONTROLE[[#This Row],[Entre - Estações]]=0, "-", BS_CONTROLE[[#This Row],[Entre - Estações]])</f>
        <v>ZEM-ZEJ</v>
      </c>
      <c r="AN33" s="105" t="str">
        <f>IF(BS_CONTROLE[[#This Row],[SB]]=0, "-", BS_CONTROLE[[#This Row],[SB]])</f>
        <v>144ZMS2</v>
      </c>
      <c r="AO33" s="105">
        <f>IF(BS_CONTROLE[[#This Row],[SUB]]=0, "-", BS_CONTROLE[[#This Row],[SUB]])</f>
        <v>55</v>
      </c>
      <c r="AP33" s="105">
        <f>BS_CONTROLE[[#This Row],[KM - Inicio]]</f>
        <v>142.6</v>
      </c>
      <c r="AQ33" s="105">
        <f>BS_CONTROLE[[#This Row],[KM - Inicio]]</f>
        <v>142.6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2">
        <f t="shared" si="3"/>
        <v>0</v>
      </c>
      <c r="AZ33" s="153"/>
      <c r="BA33" s="109">
        <v>0</v>
      </c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3" s="151" t="s">
        <v>753</v>
      </c>
      <c r="BG33" s="16"/>
      <c r="BH33" s="17">
        <v>0</v>
      </c>
      <c r="BI33" s="17"/>
      <c r="BJ33" s="17" t="s">
        <v>763</v>
      </c>
      <c r="BK33" s="18" t="s">
        <v>764</v>
      </c>
      <c r="BL33" s="16"/>
      <c r="BM33" s="130" t="s">
        <v>436</v>
      </c>
      <c r="BN33" s="130" t="s">
        <v>456</v>
      </c>
      <c r="BO33" s="130" t="s">
        <v>522</v>
      </c>
      <c r="BP33" s="18" t="s">
        <v>764</v>
      </c>
      <c r="BQ33" s="12" t="str">
        <f t="shared" si="4"/>
        <v>Produção e Intervalo</v>
      </c>
      <c r="BR33" s="19">
        <f t="shared" si="5"/>
        <v>0</v>
      </c>
      <c r="BS33" s="19">
        <f t="shared" si="6"/>
        <v>0</v>
      </c>
      <c r="BT33" s="188" t="str">
        <f t="shared" si="7"/>
        <v>MecânicaLocomotiva</v>
      </c>
    </row>
    <row r="34" spans="1:72" hidden="1">
      <c r="A34" s="47" t="str">
        <f t="shared" si="2"/>
        <v>W6046055</v>
      </c>
      <c r="B34" s="168">
        <v>46055</v>
      </c>
      <c r="C34" s="135">
        <f>IF(BS_CONTROLE[[#This Row],[DATA]]="","",WEEKNUM(BS_CONTROLE[[#This Row],[DATA]]))</f>
        <v>6</v>
      </c>
      <c r="D34" s="169" t="s">
        <v>760</v>
      </c>
      <c r="E34" s="157"/>
      <c r="F34" s="126" t="s">
        <v>713</v>
      </c>
      <c r="G34" s="142" t="str">
        <f>IF(D34="","*",VLOOKUP(F34,BS_ATIVIDADE[],3,FALSE))</f>
        <v>DORMENTE - DESCARGA</v>
      </c>
      <c r="H34" s="105" t="s">
        <v>212</v>
      </c>
      <c r="I34" s="105" t="s">
        <v>212</v>
      </c>
      <c r="J34" s="105">
        <v>48</v>
      </c>
      <c r="K34" s="105">
        <v>147</v>
      </c>
      <c r="L34" s="105">
        <v>151</v>
      </c>
      <c r="M34" s="105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4" s="150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34" s="106" t="s">
        <v>679</v>
      </c>
      <c r="P34" s="106">
        <v>4.1666666666666664E-2</v>
      </c>
      <c r="Q34" s="170">
        <v>600</v>
      </c>
      <c r="R34" s="10" t="str">
        <f>IFERROR(_xlfn.XLOOKUP(F34, BS_ATIVIDADE[ATIVIDADE],BS_ATIVIDADE[UNIDADE] ), "*")</f>
        <v>Nº DE DORMENTES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" s="151" t="s">
        <v>753</v>
      </c>
      <c r="W34" s="151" t="s">
        <v>765</v>
      </c>
      <c r="X34" s="104" t="s">
        <v>421</v>
      </c>
      <c r="Y34" s="129" t="s">
        <v>424</v>
      </c>
      <c r="Z34" s="104"/>
      <c r="AA34" s="105">
        <v>1</v>
      </c>
      <c r="AB34" s="126" t="s">
        <v>412</v>
      </c>
      <c r="AC34" s="126" t="s">
        <v>679</v>
      </c>
      <c r="AD34" s="107">
        <v>0.29166666666666669</v>
      </c>
      <c r="AE34" s="105">
        <v>7694</v>
      </c>
      <c r="AF34" s="105" t="s">
        <v>679</v>
      </c>
      <c r="AG34" s="105" t="s">
        <v>679</v>
      </c>
      <c r="AH34" s="15"/>
      <c r="AI34" s="126" t="str">
        <f>IF(BS_CONTROLE[[#This Row],[Atividade]]=0, "-", BS_CONTROLE[[#This Row],[Atividade]])</f>
        <v>PDM - DESCARGA - DORMENTE</v>
      </c>
      <c r="AJ34" s="9" t="str">
        <f>IF(BS_CONTROLE[[#This Row],[Atividade]]=0, "-", BS_CONTROLE[[#This Row],[Atividade]])</f>
        <v>PDM - DESCARGA - DORMENTE</v>
      </c>
      <c r="AK34" s="31" t="str">
        <f>BS_CONTROLE[[#This Row],[Local - Partida]]</f>
        <v>ZEM1302</v>
      </c>
      <c r="AL34" s="31" t="str">
        <f>BS_CONTROLE[[#This Row],[Local - Encerramento]]</f>
        <v>ZEM1302</v>
      </c>
      <c r="AM34" s="105" t="str">
        <f>IF(BS_CONTROLE[[#This Row],[Entre - Estações]]=0, "-", BS_CONTROLE[[#This Row],[Entre - Estações]])</f>
        <v>ZEJ</v>
      </c>
      <c r="AN34" s="105" t="str">
        <f>IF(BS_CONTROLE[[#This Row],[SB]]=0, "-", BS_CONTROLE[[#This Row],[SB]])</f>
        <v>ZEJ1</v>
      </c>
      <c r="AO34" s="105">
        <f>IF(BS_CONTROLE[[#This Row],[SUB]]=0, "-", BS_CONTROLE[[#This Row],[SUB]])</f>
        <v>48</v>
      </c>
      <c r="AP34" s="105">
        <f>BS_CONTROLE[[#This Row],[KM - Inicio]]</f>
        <v>147</v>
      </c>
      <c r="AQ34" s="105">
        <f>BS_CONTROLE[[#This Row],[KM - Inicio]]</f>
        <v>147</v>
      </c>
      <c r="AR34" s="108">
        <v>0</v>
      </c>
      <c r="AS34" s="108">
        <v>0</v>
      </c>
      <c r="AT34" s="108">
        <v>0</v>
      </c>
      <c r="AU34" s="136"/>
      <c r="AV34" s="136"/>
      <c r="AW34" s="14"/>
      <c r="AX34" s="14"/>
      <c r="AY34" s="162">
        <f t="shared" si="3"/>
        <v>0</v>
      </c>
      <c r="AZ34" s="153"/>
      <c r="BA34" s="109">
        <v>0</v>
      </c>
      <c r="BB34" s="10" t="str">
        <f>IFERROR(_xlfn.XLOOKUP(AI34, BS_ATIVIDADE[ATIVIDADE],BS_ATIVIDADE[UNIDADE] ), "*")</f>
        <v>Nº DE DORMENTES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" s="151" t="s">
        <v>753</v>
      </c>
      <c r="BG34" s="16"/>
      <c r="BH34" s="17">
        <v>0</v>
      </c>
      <c r="BI34" s="17"/>
      <c r="BJ34" s="17" t="s">
        <v>763</v>
      </c>
      <c r="BK34" s="18" t="s">
        <v>764</v>
      </c>
      <c r="BL34" s="16"/>
      <c r="BM34" s="130" t="s">
        <v>436</v>
      </c>
      <c r="BN34" s="130" t="s">
        <v>456</v>
      </c>
      <c r="BO34" s="130" t="s">
        <v>522</v>
      </c>
      <c r="BP34" s="18" t="s">
        <v>764</v>
      </c>
      <c r="BQ34" s="12" t="str">
        <f t="shared" si="4"/>
        <v>Produção e Intervalo</v>
      </c>
      <c r="BR34" s="19">
        <f t="shared" si="5"/>
        <v>0</v>
      </c>
      <c r="BS34" s="19">
        <f t="shared" si="6"/>
        <v>0</v>
      </c>
      <c r="BT34" s="188" t="str">
        <f t="shared" si="7"/>
        <v>MecânicaLocomotiva</v>
      </c>
    </row>
    <row r="35" spans="1:72" hidden="1">
      <c r="A35" s="47" t="str">
        <f t="shared" si="2"/>
        <v>W9646055</v>
      </c>
      <c r="B35" s="168">
        <v>46055</v>
      </c>
      <c r="C35" s="135">
        <f>IF(BS_CONTROLE[[#This Row],[DATA]]="","",WEEKNUM(BS_CONTROLE[[#This Row],[DATA]]))</f>
        <v>6</v>
      </c>
      <c r="D35" s="169" t="s">
        <v>766</v>
      </c>
      <c r="E35" s="157"/>
      <c r="F35" s="126" t="s">
        <v>767</v>
      </c>
      <c r="G35" s="142" t="str">
        <f>IF(D35="","*",VLOOKUP(F35,BS_ATIVIDADE[],3,FALSE))</f>
        <v>MODERNIZAÇÃO</v>
      </c>
      <c r="H35" s="105" t="s">
        <v>55</v>
      </c>
      <c r="I35" s="105" t="s">
        <v>55</v>
      </c>
      <c r="J35" s="105">
        <v>48</v>
      </c>
      <c r="K35" s="105">
        <v>151.5</v>
      </c>
      <c r="L35" s="105"/>
      <c r="M35" s="105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5" s="150" t="s">
        <v>65</v>
      </c>
      <c r="O35" s="106">
        <v>0.3125</v>
      </c>
      <c r="P35" s="106">
        <v>0.20833333333333334</v>
      </c>
      <c r="Q35" s="170">
        <v>1000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" s="151" t="s">
        <v>768</v>
      </c>
      <c r="W35" s="151" t="s">
        <v>765</v>
      </c>
      <c r="X35" s="104" t="s">
        <v>421</v>
      </c>
      <c r="Y35" s="129" t="s">
        <v>424</v>
      </c>
      <c r="Z35" s="104"/>
      <c r="AA35" s="105">
        <v>1</v>
      </c>
      <c r="AB35" s="126" t="s">
        <v>412</v>
      </c>
      <c r="AC35" s="126" t="s">
        <v>679</v>
      </c>
      <c r="AD35" s="107">
        <v>0.29166666666666669</v>
      </c>
      <c r="AE35" s="105" t="s">
        <v>679</v>
      </c>
      <c r="AF35" s="105" t="s">
        <v>679</v>
      </c>
      <c r="AG35" s="105" t="s">
        <v>679</v>
      </c>
      <c r="AH35" s="15"/>
      <c r="AI35" s="126" t="str">
        <f>IF(BS_CONTROLE[[#This Row],[Atividade]]=0, "-", BS_CONTROLE[[#This Row],[Atividade]])</f>
        <v>MODERNIZAÇÃO - DORMENTE - DESCARGA</v>
      </c>
      <c r="AJ35" s="9" t="str">
        <f>IF(BS_CONTROLE[[#This Row],[Atividade]]=0, "-", BS_CONTROLE[[#This Row],[Atividade]])</f>
        <v>MODERNIZAÇÃO - DORMENTE - DESCARGA</v>
      </c>
      <c r="AK35" s="31" t="str">
        <f>BS_CONTROLE[[#This Row],[Local - Partida]]</f>
        <v>ZEM1</v>
      </c>
      <c r="AL35" s="31" t="str">
        <f>BS_CONTROLE[[#This Row],[Local - Encerramento]]</f>
        <v>ZEM1</v>
      </c>
      <c r="AM35" s="105" t="str">
        <f>IF(BS_CONTROLE[[#This Row],[Entre - Estações]]=0, "-", BS_CONTROLE[[#This Row],[Entre - Estações]])</f>
        <v>ZEJ-ZRB</v>
      </c>
      <c r="AN35" s="105" t="str">
        <f>IF(BS_CONTROLE[[#This Row],[SB]]=0, "-", BS_CONTROLE[[#This Row],[SB]])</f>
        <v>ZRB1501</v>
      </c>
      <c r="AO35" s="105">
        <f>IF(BS_CONTROLE[[#This Row],[SUB]]=0, "-", BS_CONTROLE[[#This Row],[SUB]])</f>
        <v>48</v>
      </c>
      <c r="AP35" s="105">
        <f>BS_CONTROLE[[#This Row],[KM - Inicio]]</f>
        <v>151.5</v>
      </c>
      <c r="AQ35" s="105">
        <f>BS_CONTROLE[[#This Row],[KM - Inicio]]</f>
        <v>151.5</v>
      </c>
      <c r="AR35" s="108">
        <v>0.5708333333333333</v>
      </c>
      <c r="AS35" s="108">
        <v>0.69444444444444442</v>
      </c>
      <c r="AT35" s="108">
        <v>0.72222222222222221</v>
      </c>
      <c r="AU35" s="136"/>
      <c r="AV35" s="136"/>
      <c r="AW35" s="14"/>
      <c r="AX35" s="14"/>
      <c r="AY35" s="162">
        <f t="shared" si="3"/>
        <v>2.777777777777779E-2</v>
      </c>
      <c r="AZ35" s="153"/>
      <c r="BA35" s="175">
        <v>0</v>
      </c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" s="151" t="s">
        <v>768</v>
      </c>
      <c r="BG35" s="16"/>
      <c r="BH35" s="17">
        <v>0</v>
      </c>
      <c r="BI35" s="17"/>
      <c r="BJ35" s="17" t="s">
        <v>769</v>
      </c>
      <c r="BK35" s="18" t="s">
        <v>770</v>
      </c>
      <c r="BL35" s="16"/>
      <c r="BM35" s="130" t="s">
        <v>440</v>
      </c>
      <c r="BN35" s="130" t="s">
        <v>469</v>
      </c>
      <c r="BO35" s="130" t="s">
        <v>547</v>
      </c>
      <c r="BP35" s="18" t="s">
        <v>771</v>
      </c>
      <c r="BQ35" s="12" t="str">
        <f t="shared" si="4"/>
        <v>Produção e Intervalo</v>
      </c>
      <c r="BR35" s="19">
        <f t="shared" si="5"/>
        <v>0.13333333333333339</v>
      </c>
      <c r="BS35" s="19">
        <f t="shared" si="6"/>
        <v>0</v>
      </c>
      <c r="BT35" s="188" t="str">
        <f t="shared" si="7"/>
        <v>CCOCirculaçãoIntervaloOportunidade</v>
      </c>
    </row>
    <row r="36" spans="1:72" hidden="1">
      <c r="A36" s="47" t="str">
        <f t="shared" si="2"/>
        <v>W6146055</v>
      </c>
      <c r="B36" s="168">
        <v>46055</v>
      </c>
      <c r="C36" s="135">
        <f>IF(BS_CONTROLE[[#This Row],[DATA]]="","",WEEKNUM(BS_CONTROLE[[#This Row],[DATA]]))</f>
        <v>6</v>
      </c>
      <c r="D36" s="169" t="s">
        <v>772</v>
      </c>
      <c r="E36" s="157"/>
      <c r="F36" s="126" t="s">
        <v>678</v>
      </c>
      <c r="G36" s="142" t="str">
        <f>IF(D36="","*",VLOOKUP(F36,BS_ATIVIDADE[],3,FALSE))</f>
        <v>OUTROS</v>
      </c>
      <c r="H36" s="106" t="s">
        <v>306</v>
      </c>
      <c r="I36" s="106" t="s">
        <v>306</v>
      </c>
      <c r="J36" s="105">
        <v>92</v>
      </c>
      <c r="K36" s="105">
        <v>83.7</v>
      </c>
      <c r="L36" s="105" t="s">
        <v>679</v>
      </c>
      <c r="M36" s="105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" s="15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" s="106">
        <v>0.33333333333333331</v>
      </c>
      <c r="P36" s="106">
        <v>4.1666666666666664E-2</v>
      </c>
      <c r="Q36" s="170">
        <v>1</v>
      </c>
      <c r="R36" s="10" t="str">
        <f>IFERROR(_xlfn.XLOOKUP(F36, BS_ATIVIDADE[ATIVIDADE],BS_ATIVIDADE[UNIDADE] ), "*")</f>
        <v>BINÁRIO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" s="151" t="s">
        <v>773</v>
      </c>
      <c r="W36" s="151" t="s">
        <v>774</v>
      </c>
      <c r="X36" s="104" t="s">
        <v>416</v>
      </c>
      <c r="Y36" s="129" t="s">
        <v>420</v>
      </c>
      <c r="Z36" s="104"/>
      <c r="AA36" s="105">
        <v>1</v>
      </c>
      <c r="AB36" s="126" t="s">
        <v>412</v>
      </c>
      <c r="AC36" s="126" t="s">
        <v>406</v>
      </c>
      <c r="AD36" s="107">
        <v>0.29166666666666669</v>
      </c>
      <c r="AE36" s="105"/>
      <c r="AF36" s="105"/>
      <c r="AG36" s="105"/>
      <c r="AH36" s="15"/>
      <c r="AI36" s="126" t="str">
        <f>IF(BS_CONTROLE[[#This Row],[Atividade]]=0, "-", BS_CONTROLE[[#This Row],[Atividade]])</f>
        <v>DESLOCAMENTO</v>
      </c>
      <c r="AJ36" s="9" t="str">
        <f>IF(BS_CONTROLE[[#This Row],[Atividade]]=0, "-", BS_CONTROLE[[#This Row],[Atividade]])</f>
        <v>DESLOCAMENTO</v>
      </c>
      <c r="AK36" s="31" t="str">
        <f>BS_CONTROLE[[#This Row],[Local - Partida]]</f>
        <v>K67ZEV2</v>
      </c>
      <c r="AL36" s="31" t="str">
        <f>BS_CONTROLE[[#This Row],[Local - Encerramento]]</f>
        <v>K67ZEV2</v>
      </c>
      <c r="AM36" s="105" t="str">
        <f>IF(BS_CONTROLE[[#This Row],[Entre - Estações]]=0, "-", BS_CONTROLE[[#This Row],[Entre - Estações]])</f>
        <v>ZXW-ZGP</v>
      </c>
      <c r="AN36" s="105" t="str">
        <f>IF(BS_CONTROLE[[#This Row],[SB]]=0, "-", BS_CONTROLE[[#This Row],[SB]])</f>
        <v>K84ZXW2</v>
      </c>
      <c r="AO36" s="105">
        <f>IF(BS_CONTROLE[[#This Row],[SUB]]=0, "-", BS_CONTROLE[[#This Row],[SUB]])</f>
        <v>92</v>
      </c>
      <c r="AP36" s="105">
        <f>BS_CONTROLE[[#This Row],[KM - Inicio]]</f>
        <v>83.7</v>
      </c>
      <c r="AQ36" s="105">
        <f>BS_CONTROLE[[#This Row],[KM - Inicio]]</f>
        <v>83.7</v>
      </c>
      <c r="AR36" s="108">
        <v>0.35069444444444442</v>
      </c>
      <c r="AS36" s="108">
        <v>0.39097222222222222</v>
      </c>
      <c r="AT36" s="108">
        <v>0.43263888888888891</v>
      </c>
      <c r="AU36" s="136"/>
      <c r="AV36" s="136"/>
      <c r="AW36" s="14"/>
      <c r="AX36" s="14"/>
      <c r="AY36" s="162">
        <f t="shared" si="3"/>
        <v>4.1666666666666685E-2</v>
      </c>
      <c r="AZ36" s="153"/>
      <c r="BA36" s="109">
        <v>1</v>
      </c>
      <c r="BB36" s="10" t="str">
        <f>IFERROR(_xlfn.XLOOKUP(AI36, BS_ATIVIDADE[ATIVIDADE],BS_ATIVIDADE[UNIDADE] ), "*")</f>
        <v>BINÁRIO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" s="151" t="s">
        <v>773</v>
      </c>
      <c r="BG36" s="16"/>
      <c r="BH36" s="17">
        <v>2</v>
      </c>
      <c r="BI36" s="17"/>
      <c r="BJ36" s="17" t="s">
        <v>775</v>
      </c>
      <c r="BK36" s="18" t="s">
        <v>775</v>
      </c>
      <c r="BL36" s="16"/>
      <c r="BM36" s="130" t="s">
        <v>445</v>
      </c>
      <c r="BN36" s="130" t="s">
        <v>445</v>
      </c>
      <c r="BO36" s="130" t="s">
        <v>445</v>
      </c>
      <c r="BP36" s="18" t="s">
        <v>679</v>
      </c>
      <c r="BQ36" s="12" t="str">
        <f t="shared" si="4"/>
        <v>Aderente</v>
      </c>
      <c r="BR36" s="19">
        <f t="shared" si="5"/>
        <v>1.0000000000000004</v>
      </c>
      <c r="BS36" s="19">
        <f t="shared" si="6"/>
        <v>1</v>
      </c>
      <c r="BT36" s="188" t="str">
        <f t="shared" si="7"/>
        <v>OKOK</v>
      </c>
    </row>
    <row r="37" spans="1:72" hidden="1">
      <c r="A37" s="47" t="str">
        <f t="shared" si="2"/>
        <v>W6246055</v>
      </c>
      <c r="B37" s="168">
        <v>46055</v>
      </c>
      <c r="C37" s="135">
        <f>IF(BS_CONTROLE[[#This Row],[DATA]]="","",WEEKNUM(BS_CONTROLE[[#This Row],[DATA]]))</f>
        <v>6</v>
      </c>
      <c r="D37" s="169" t="s">
        <v>776</v>
      </c>
      <c r="E37" s="157"/>
      <c r="F37" s="126" t="s">
        <v>678</v>
      </c>
      <c r="G37" s="142" t="str">
        <f>IF(D37="","*",VLOOKUP(F37,BS_ATIVIDADE[],3,FALSE))</f>
        <v>OUTROS</v>
      </c>
      <c r="H37" s="106" t="s">
        <v>184</v>
      </c>
      <c r="I37" s="106" t="s">
        <v>777</v>
      </c>
      <c r="J37" s="105">
        <v>92</v>
      </c>
      <c r="K37" s="105">
        <v>83.7</v>
      </c>
      <c r="L37" s="105" t="s">
        <v>679</v>
      </c>
      <c r="M37" s="105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7" s="150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7" s="106">
        <v>0.33333333333333331</v>
      </c>
      <c r="P37" s="106">
        <v>4.1666666666666664E-2</v>
      </c>
      <c r="Q37" s="170">
        <v>1</v>
      </c>
      <c r="R37" s="10" t="str">
        <f>IFERROR(_xlfn.XLOOKUP(F37, BS_ATIVIDADE[ATIVIDADE],BS_ATIVIDADE[UNIDADE] ), "*")</f>
        <v>BINÁRIO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7" s="151" t="s">
        <v>773</v>
      </c>
      <c r="W37" s="151" t="s">
        <v>774</v>
      </c>
      <c r="X37" s="104" t="s">
        <v>416</v>
      </c>
      <c r="Y37" s="129" t="s">
        <v>420</v>
      </c>
      <c r="Z37" s="104"/>
      <c r="AA37" s="105">
        <v>1</v>
      </c>
      <c r="AB37" s="126" t="s">
        <v>412</v>
      </c>
      <c r="AC37" s="126" t="s">
        <v>406</v>
      </c>
      <c r="AD37" s="107">
        <v>0.29166666666666669</v>
      </c>
      <c r="AE37" s="105"/>
      <c r="AF37" s="105"/>
      <c r="AG37" s="105"/>
      <c r="AH37" s="15"/>
      <c r="AI37" s="126" t="str">
        <f>IF(BS_CONTROLE[[#This Row],[Atividade]]=0, "-", BS_CONTROLE[[#This Row],[Atividade]])</f>
        <v>DESLOCAMENTO</v>
      </c>
      <c r="AJ37" s="9" t="str">
        <f>IF(BS_CONTROLE[[#This Row],[Atividade]]=0, "-", BS_CONTROLE[[#This Row],[Atividade]])</f>
        <v>DESLOCAMENTO</v>
      </c>
      <c r="AK37" s="31" t="str">
        <f>BS_CONTROLE[[#This Row],[Local - Partida]]</f>
        <v>ZPT1051</v>
      </c>
      <c r="AL37" s="31" t="str">
        <f>BS_CONTROLE[[#This Row],[Local - Encerramento]]</f>
        <v>ZPTZDR</v>
      </c>
      <c r="AM37" s="105" t="str">
        <f>IF(BS_CONTROLE[[#This Row],[Entre - Estações]]=0, "-", BS_CONTROLE[[#This Row],[Entre - Estações]])</f>
        <v>ZXW-ZGP</v>
      </c>
      <c r="AN37" s="105" t="str">
        <f>IF(BS_CONTROLE[[#This Row],[SB]]=0, "-", BS_CONTROLE[[#This Row],[SB]])</f>
        <v>K84ZXW2</v>
      </c>
      <c r="AO37" s="105">
        <f>IF(BS_CONTROLE[[#This Row],[SUB]]=0, "-", BS_CONTROLE[[#This Row],[SUB]])</f>
        <v>92</v>
      </c>
      <c r="AP37" s="105">
        <f>BS_CONTROLE[[#This Row],[KM - Inicio]]</f>
        <v>83.7</v>
      </c>
      <c r="AQ37" s="105">
        <f>BS_CONTROLE[[#This Row],[KM - Inicio]]</f>
        <v>83.7</v>
      </c>
      <c r="AR37" s="108">
        <v>0.35625000000000001</v>
      </c>
      <c r="AS37" s="108">
        <v>0.41875000000000001</v>
      </c>
      <c r="AT37" s="108">
        <v>0.46041666666666664</v>
      </c>
      <c r="AU37" s="136"/>
      <c r="AV37" s="136"/>
      <c r="AW37" s="14"/>
      <c r="AX37" s="14"/>
      <c r="AY37" s="162">
        <f t="shared" si="3"/>
        <v>4.166666666666663E-2</v>
      </c>
      <c r="AZ37" s="153"/>
      <c r="BA37" s="109">
        <v>1</v>
      </c>
      <c r="BB37" s="10" t="str">
        <f>IFERROR(_xlfn.XLOOKUP(AI37, BS_ATIVIDADE[ATIVIDADE],BS_ATIVIDADE[UNIDADE] ), "*")</f>
        <v>BINÁRIO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7" s="151" t="s">
        <v>773</v>
      </c>
      <c r="BG37" s="16"/>
      <c r="BH37" s="17">
        <v>2</v>
      </c>
      <c r="BI37" s="17"/>
      <c r="BJ37" s="17" t="s">
        <v>778</v>
      </c>
      <c r="BK37" s="18" t="s">
        <v>778</v>
      </c>
      <c r="BL37" s="16"/>
      <c r="BM37" s="130" t="s">
        <v>445</v>
      </c>
      <c r="BN37" s="130" t="s">
        <v>445</v>
      </c>
      <c r="BO37" s="130" t="s">
        <v>445</v>
      </c>
      <c r="BP37" s="18" t="s">
        <v>679</v>
      </c>
      <c r="BQ37" s="12" t="str">
        <f t="shared" si="4"/>
        <v>Intervalo</v>
      </c>
      <c r="BR37" s="19">
        <f t="shared" si="5"/>
        <v>0.99999999999999911</v>
      </c>
      <c r="BS37" s="19">
        <f t="shared" si="6"/>
        <v>1</v>
      </c>
      <c r="BT37" s="188" t="str">
        <f t="shared" si="7"/>
        <v>OKOK</v>
      </c>
    </row>
    <row r="38" spans="1:72" hidden="1">
      <c r="A38" s="47" t="str">
        <f t="shared" si="2"/>
        <v>CAIQUE (TMA-677)46055</v>
      </c>
      <c r="B38" s="168">
        <v>46055</v>
      </c>
      <c r="C38" s="135">
        <f>IF(BS_CONTROLE[[#This Row],[DATA]]="","",WEEKNUM(BS_CONTROLE[[#This Row],[DATA]]))</f>
        <v>6</v>
      </c>
      <c r="D38" s="169" t="s">
        <v>779</v>
      </c>
      <c r="E38" s="157"/>
      <c r="F38" s="126" t="s">
        <v>738</v>
      </c>
      <c r="G38" s="142" t="str">
        <f>IF(D38="","*",VLOOKUP(F38,BS_ATIVIDADE[],3,FALSE))</f>
        <v>AMV</v>
      </c>
      <c r="H38" s="106" t="s">
        <v>679</v>
      </c>
      <c r="I38" s="105" t="s">
        <v>679</v>
      </c>
      <c r="J38" s="105">
        <v>54</v>
      </c>
      <c r="K38" s="105">
        <v>81.814999999999998</v>
      </c>
      <c r="L38" s="105" t="s">
        <v>679</v>
      </c>
      <c r="M38" s="105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8" s="150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38" s="106">
        <v>0.45833333333333331</v>
      </c>
      <c r="P38" s="106">
        <v>0.125</v>
      </c>
      <c r="Q38" s="170">
        <v>1</v>
      </c>
      <c r="R38" s="10" t="str">
        <f>IFERROR(_xlfn.XLOOKUP(F38, BS_ATIVIDADE[ATIVIDADE],BS_ATIVIDADE[UNIDADE] ), "*")</f>
        <v>Nº DE PEÇAS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8" s="151" t="s">
        <v>773</v>
      </c>
      <c r="W38" s="151" t="s">
        <v>780</v>
      </c>
      <c r="X38" s="104" t="s">
        <v>421</v>
      </c>
      <c r="Y38" s="129" t="s">
        <v>424</v>
      </c>
      <c r="Z38" s="104"/>
      <c r="AA38" s="105" t="s">
        <v>679</v>
      </c>
      <c r="AB38" s="126" t="s">
        <v>679</v>
      </c>
      <c r="AC38" s="126" t="s">
        <v>679</v>
      </c>
      <c r="AD38" s="107" t="s">
        <v>679</v>
      </c>
      <c r="AE38" s="105" t="s">
        <v>679</v>
      </c>
      <c r="AF38" s="105" t="s">
        <v>679</v>
      </c>
      <c r="AG38" s="105" t="s">
        <v>679</v>
      </c>
      <c r="AH38" s="15"/>
      <c r="AI38" s="126" t="str">
        <f>IF(BS_CONTROLE[[#This Row],[Atividade]]=0, "-", BS_CONTROLE[[#This Row],[Atividade]])</f>
        <v>PDM - AMV - MEIA CHAVE</v>
      </c>
      <c r="AJ38" s="9" t="str">
        <f>IF(BS_CONTROLE[[#This Row],[Atividade]]=0, "-", BS_CONTROLE[[#This Row],[Atividade]])</f>
        <v>PDM - AMV - MEIA CHAVE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ZEZ-ZXW</v>
      </c>
      <c r="AN38" s="105" t="str">
        <f>IF(BS_CONTROLE[[#This Row],[SB]]=0, "-", BS_CONTROLE[[#This Row],[SB]])</f>
        <v>ZXWK791</v>
      </c>
      <c r="AO38" s="105">
        <f>IF(BS_CONTROLE[[#This Row],[SUB]]=0, "-", BS_CONTROLE[[#This Row],[SUB]])</f>
        <v>54</v>
      </c>
      <c r="AP38" s="105">
        <f>BS_CONTROLE[[#This Row],[KM - Inicio]]</f>
        <v>81.814999999999998</v>
      </c>
      <c r="AQ38" s="105">
        <f>BS_CONTROLE[[#This Row],[KM - Inicio]]</f>
        <v>81.814999999999998</v>
      </c>
      <c r="AR38" s="108">
        <v>0</v>
      </c>
      <c r="AS38" s="108">
        <v>0</v>
      </c>
      <c r="AT38" s="108">
        <v>0</v>
      </c>
      <c r="AU38" s="136"/>
      <c r="AV38" s="136"/>
      <c r="AW38" s="14"/>
      <c r="AX38" s="14"/>
      <c r="AY38" s="162">
        <f t="shared" si="3"/>
        <v>0</v>
      </c>
      <c r="AZ38" s="153"/>
      <c r="BA38" s="109">
        <v>0</v>
      </c>
      <c r="BB38" s="10" t="str">
        <f>IFERROR(_xlfn.XLOOKUP(AI38, BS_ATIVIDADE[ATIVIDADE],BS_ATIVIDADE[UNIDADE] ), "*")</f>
        <v>Nº DE PEÇAS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8" s="151" t="s">
        <v>773</v>
      </c>
      <c r="BG38" s="16"/>
      <c r="BH38" s="17">
        <v>0</v>
      </c>
      <c r="BI38" s="17"/>
      <c r="BJ38" s="17" t="s">
        <v>736</v>
      </c>
      <c r="BK38" s="18" t="s">
        <v>781</v>
      </c>
      <c r="BL38" s="16"/>
      <c r="BM38" s="130" t="s">
        <v>441</v>
      </c>
      <c r="BN38" s="130" t="s">
        <v>470</v>
      </c>
      <c r="BO38" s="130" t="s">
        <v>521</v>
      </c>
      <c r="BP38" s="18" t="s">
        <v>781</v>
      </c>
      <c r="BQ38" s="12" t="str">
        <f t="shared" si="4"/>
        <v>Produção e Intervalo</v>
      </c>
      <c r="BR38" s="19">
        <f t="shared" si="5"/>
        <v>0</v>
      </c>
      <c r="BS38" s="19">
        <f t="shared" si="6"/>
        <v>0</v>
      </c>
      <c r="BT38" s="188" t="str">
        <f t="shared" si="7"/>
        <v>SuperExecução</v>
      </c>
    </row>
    <row r="39" spans="1:72" hidden="1">
      <c r="A39" s="47" t="str">
        <f t="shared" si="2"/>
        <v>HUELTON (TP-725)46055</v>
      </c>
      <c r="B39" s="168">
        <v>46055</v>
      </c>
      <c r="C39" s="135">
        <f>IF(BS_CONTROLE[[#This Row],[DATA]]="","",WEEKNUM(BS_CONTROLE[[#This Row],[DATA]]))</f>
        <v>6</v>
      </c>
      <c r="D39" s="104" t="s">
        <v>782</v>
      </c>
      <c r="E39" s="171"/>
      <c r="F39" s="126" t="s">
        <v>696</v>
      </c>
      <c r="G39" s="142" t="str">
        <f>IF(D39="","*",VLOOKUP(F39,BS_ATIVIDADE[],3,FALSE))</f>
        <v>SOLDA</v>
      </c>
      <c r="H39" s="106" t="s">
        <v>679</v>
      </c>
      <c r="I39" s="105" t="s">
        <v>679</v>
      </c>
      <c r="J39" s="105">
        <v>54</v>
      </c>
      <c r="K39" s="105">
        <v>65.3</v>
      </c>
      <c r="L39" s="105" t="s">
        <v>679</v>
      </c>
      <c r="M39" s="105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39" s="15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39" s="106">
        <v>0.375</v>
      </c>
      <c r="P39" s="106">
        <v>6.25E-2</v>
      </c>
      <c r="Q39" s="170">
        <v>1</v>
      </c>
      <c r="R39" s="10" t="str">
        <f>IFERROR(_xlfn.XLOOKUP(F39, BS_ATIVIDADE[ATIVIDADE],BS_ATIVIDADE[UNIDADE] ), "*")</f>
        <v>Nº DE SOLDA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9" s="151" t="s">
        <v>773</v>
      </c>
      <c r="W39" s="151" t="s">
        <v>700</v>
      </c>
      <c r="X39" s="104" t="s">
        <v>421</v>
      </c>
      <c r="Y39" s="129" t="s">
        <v>424</v>
      </c>
      <c r="Z39" s="104"/>
      <c r="AA39" s="105" t="s">
        <v>679</v>
      </c>
      <c r="AB39" s="126" t="s">
        <v>679</v>
      </c>
      <c r="AC39" s="126" t="s">
        <v>679</v>
      </c>
      <c r="AD39" s="107" t="s">
        <v>679</v>
      </c>
      <c r="AE39" s="105" t="s">
        <v>679</v>
      </c>
      <c r="AF39" s="105" t="s">
        <v>679</v>
      </c>
      <c r="AG39" s="105" t="s">
        <v>679</v>
      </c>
      <c r="AH39" s="15"/>
      <c r="AI39" s="126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5" t="str">
        <f>IF(BS_CONTROLE[[#This Row],[Entre - Estações]]=0, "-", BS_CONTROLE[[#This Row],[Entre - Estações]])</f>
        <v>ZPG-MRS</v>
      </c>
      <c r="AN39" s="105" t="str">
        <f>IF(BS_CONTROLE[[#This Row],[SB]]=0, "-", BS_CONTROLE[[#This Row],[SB]])</f>
        <v>K67ZEV1</v>
      </c>
      <c r="AO39" s="105">
        <f>IF(BS_CONTROLE[[#This Row],[SUB]]=0, "-", BS_CONTROLE[[#This Row],[SUB]])</f>
        <v>54</v>
      </c>
      <c r="AP39" s="105">
        <f>BS_CONTROLE[[#This Row],[KM - Inicio]]</f>
        <v>65.3</v>
      </c>
      <c r="AQ39" s="105">
        <f>BS_CONTROLE[[#This Row],[KM - Inicio]]</f>
        <v>65.3</v>
      </c>
      <c r="AR39" s="108">
        <v>0.41666666666666669</v>
      </c>
      <c r="AS39" s="108">
        <v>0</v>
      </c>
      <c r="AT39" s="108">
        <v>0</v>
      </c>
      <c r="AU39" s="136"/>
      <c r="AV39" s="136"/>
      <c r="AW39" s="14"/>
      <c r="AX39" s="14"/>
      <c r="AY39" s="162">
        <f t="shared" si="3"/>
        <v>0</v>
      </c>
      <c r="AZ39" s="153"/>
      <c r="BA39" s="109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9" s="151" t="s">
        <v>773</v>
      </c>
      <c r="BG39" s="16"/>
      <c r="BH39" s="17">
        <v>0</v>
      </c>
      <c r="BI39" s="17"/>
      <c r="BJ39" s="17" t="s">
        <v>783</v>
      </c>
      <c r="BK39" s="18" t="s">
        <v>783</v>
      </c>
      <c r="BL39" s="16"/>
      <c r="BM39" s="130" t="s">
        <v>451</v>
      </c>
      <c r="BN39" s="130" t="s">
        <v>451</v>
      </c>
      <c r="BO39" s="130" t="s">
        <v>451</v>
      </c>
      <c r="BP39" s="18" t="s">
        <v>783</v>
      </c>
      <c r="BQ39" s="12" t="str">
        <f t="shared" si="4"/>
        <v>Produção e Intervalo</v>
      </c>
      <c r="BR39" s="19">
        <f t="shared" si="5"/>
        <v>0</v>
      </c>
      <c r="BS39" s="19">
        <f t="shared" si="6"/>
        <v>0</v>
      </c>
      <c r="BT39" s="188" t="str">
        <f t="shared" si="7"/>
        <v>SemOportunidadeSemOportunidade</v>
      </c>
    </row>
    <row r="40" spans="1:72" hidden="1">
      <c r="A40" s="47" t="str">
        <f t="shared" si="2"/>
        <v>EXPANSÃO TURMA 146055</v>
      </c>
      <c r="B40" s="174">
        <v>46055</v>
      </c>
      <c r="C40" s="135">
        <f>IF(BS_CONTROLE[[#This Row],[DATA]]="","",WEEKNUM(BS_CONTROLE[[#This Row],[DATA]]))</f>
        <v>6</v>
      </c>
      <c r="D40" s="104" t="s">
        <v>703</v>
      </c>
      <c r="E40" s="171">
        <v>650</v>
      </c>
      <c r="F40" s="126" t="s">
        <v>704</v>
      </c>
      <c r="G40" s="142" t="str">
        <f>IF(D40="","*",VLOOKUP(F40,BS_ATIVIDADE[],3,FALSE))</f>
        <v>EXPANSÃO</v>
      </c>
      <c r="H40" s="106" t="s">
        <v>679</v>
      </c>
      <c r="I40" s="106"/>
      <c r="J40" s="105">
        <v>53</v>
      </c>
      <c r="K40" s="105">
        <v>123.8</v>
      </c>
      <c r="L40" s="105" t="s">
        <v>679</v>
      </c>
      <c r="M40" s="105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40" s="150" t="s">
        <v>784</v>
      </c>
      <c r="O40" s="106">
        <v>0.33333333333333331</v>
      </c>
      <c r="P40" s="106">
        <v>8.3333333333333329E-2</v>
      </c>
      <c r="Q40" s="170">
        <v>1</v>
      </c>
      <c r="R40" s="10" t="str">
        <f>IFERROR(_xlfn.XLOOKUP(F40, BS_ATIVIDADE[ATIVIDADE],BS_ATIVIDADE[UNIDADE] ), "*")</f>
        <v>Nº DE SOLDA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0" s="151" t="s">
        <v>785</v>
      </c>
      <c r="W40" s="151" t="s">
        <v>700</v>
      </c>
      <c r="X40" s="104" t="s">
        <v>421</v>
      </c>
      <c r="Y40" s="129" t="s">
        <v>424</v>
      </c>
      <c r="Z40" s="104"/>
      <c r="AA40" s="105"/>
      <c r="AB40" s="103"/>
      <c r="AC40" s="152"/>
      <c r="AD40" s="107"/>
      <c r="AE40" s="105"/>
      <c r="AF40" s="105"/>
      <c r="AG40" s="105"/>
      <c r="AH40" s="15"/>
      <c r="AI40" s="126" t="str">
        <f>IF(BS_CONTROLE[[#This Row],[Atividade]]=0, "-", BS_CONTROLE[[#This Row],[Atividade]])</f>
        <v>EXPANSÃO - SOLDA</v>
      </c>
      <c r="AJ40" s="9" t="str">
        <f>IF(BS_CONTROLE[[#This Row],[Atividade]]=0, "-", BS_CONTROLE[[#This Row],[Atividade]])</f>
        <v>EXPANSÃO - SOLDA</v>
      </c>
      <c r="AK40" s="31" t="str">
        <f>BS_CONTROLE[[#This Row],[Local - Partida]]</f>
        <v>-</v>
      </c>
      <c r="AL40" s="31">
        <f>BS_CONTROLE[[#This Row],[Local - Encerramento]]</f>
        <v>0</v>
      </c>
      <c r="AM40" s="105" t="str">
        <f>IF(BS_CONTROLE[[#This Row],[Entre - Estações]]=0, "-", BS_CONTROLE[[#This Row],[Entre - Estações]])</f>
        <v>ZZV-ZPG</v>
      </c>
      <c r="AN40" s="105" t="str">
        <f>IF(BS_CONTROLE[[#This Row],[SB]]=0, "-", BS_CONTROLE[[#This Row],[SB]])</f>
        <v>ZPGRUM3</v>
      </c>
      <c r="AO40" s="105">
        <f>IF(BS_CONTROLE[[#This Row],[SUB]]=0, "-", BS_CONTROLE[[#This Row],[SUB]])</f>
        <v>53</v>
      </c>
      <c r="AP40" s="105">
        <f>BS_CONTROLE[[#This Row],[KM - Inicio]]</f>
        <v>123.8</v>
      </c>
      <c r="AQ40" s="105">
        <f>BS_CONTROLE[[#This Row],[KM - Inicio]]</f>
        <v>123.8</v>
      </c>
      <c r="AR40" s="108">
        <v>0.33333333333333331</v>
      </c>
      <c r="AS40" s="108">
        <v>0.4201388888888889</v>
      </c>
      <c r="AT40" s="108">
        <v>0.50347222222222221</v>
      </c>
      <c r="AU40" s="136"/>
      <c r="AV40" s="136"/>
      <c r="AW40" s="14"/>
      <c r="AX40" s="14"/>
      <c r="AY40" s="162">
        <f t="shared" si="3"/>
        <v>8.3333333333333315E-2</v>
      </c>
      <c r="AZ40" s="153"/>
      <c r="BA40" s="109">
        <v>3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0" s="151" t="s">
        <v>785</v>
      </c>
      <c r="BG40" s="16"/>
      <c r="BH40" s="17">
        <v>2</v>
      </c>
      <c r="BI40" s="17"/>
      <c r="BJ40" s="17" t="s">
        <v>786</v>
      </c>
      <c r="BK40" s="18" t="s">
        <v>787</v>
      </c>
      <c r="BL40" s="16"/>
      <c r="BM40" s="130" t="s">
        <v>445</v>
      </c>
      <c r="BN40" s="130" t="s">
        <v>445</v>
      </c>
      <c r="BO40" s="130" t="s">
        <v>445</v>
      </c>
      <c r="BP40" s="18" t="s">
        <v>679</v>
      </c>
      <c r="BQ40" s="12" t="str">
        <f t="shared" si="4"/>
        <v>Aderente</v>
      </c>
      <c r="BR40" s="19">
        <f t="shared" si="5"/>
        <v>0.99999999999999978</v>
      </c>
      <c r="BS40" s="19">
        <f t="shared" si="6"/>
        <v>3</v>
      </c>
      <c r="BT40" s="188" t="str">
        <f t="shared" si="7"/>
        <v>OKOK</v>
      </c>
    </row>
    <row r="41" spans="1:72" hidden="1">
      <c r="A41" s="47" t="str">
        <f t="shared" si="2"/>
        <v/>
      </c>
      <c r="B41" s="102"/>
      <c r="C41" s="135" t="str">
        <f>IF(BS_CONTROLE[[#This Row],[DATA]]="","",WEEKNUM(BS_CONTROLE[[#This Row],[DATA]]))</f>
        <v/>
      </c>
      <c r="D41" s="104"/>
      <c r="E41" s="157">
        <v>35</v>
      </c>
      <c r="F41" s="126"/>
      <c r="G41" s="142" t="str">
        <f>IF(D41="","*",VLOOKUP(F41,BS_ATIVIDADE[],3,FALSE))</f>
        <v>*</v>
      </c>
      <c r="H41" s="106"/>
      <c r="I41" s="106"/>
      <c r="J41" s="105"/>
      <c r="K41" s="105"/>
      <c r="L41" s="105"/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06"/>
      <c r="P41" s="106"/>
      <c r="Q41" s="105"/>
      <c r="R41" s="10" t="str">
        <f>IFERROR(_xlfn.XLOOKUP(F41, BS_ATIVIDADE[ATIVIDADE],BS_ATIVIDADE[UNIDADE] ), "*")</f>
        <v>*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" s="105"/>
      <c r="W41" s="151"/>
      <c r="X41" s="104"/>
      <c r="Y41" s="129"/>
      <c r="Z41" s="104"/>
      <c r="AA41" s="105"/>
      <c r="AB41" s="103"/>
      <c r="AC41" s="152"/>
      <c r="AD41" s="107"/>
      <c r="AE41" s="105"/>
      <c r="AF41" s="105"/>
      <c r="AG41" s="105"/>
      <c r="AH41" s="15"/>
      <c r="AI41" s="126" t="str">
        <f>IF(BS_CONTROLE[[#This Row],[Atividade]]=0, "-", BS_CONTROLE[[#This Row],[Atividade]])</f>
        <v>-</v>
      </c>
      <c r="AJ41" s="9" t="str">
        <f>IF(BS_CONTROLE[[#This Row],[Atividade]]=0, "-", BS_CONTROLE[[#This Row],[Atividade]])</f>
        <v>-</v>
      </c>
      <c r="AK41" s="31">
        <f>BS_CONTROLE[[#This Row],[Local - Partida]]</f>
        <v>0</v>
      </c>
      <c r="AL41" s="31">
        <f>BS_CONTROLE[[#This Row],[Local - Encerramento]]</f>
        <v>0</v>
      </c>
      <c r="AM41" s="105" t="str">
        <f>IF(BS_CONTROLE[[#This Row],[Entre - Estações]]=0, "-", BS_CONTROLE[[#This Row],[Entre - Estações]])</f>
        <v>-</v>
      </c>
      <c r="AN41" s="105" t="str">
        <f>IF(BS_CONTROLE[[#This Row],[SB]]=0, "-", BS_CONTROLE[[#This Row],[SB]])</f>
        <v>-</v>
      </c>
      <c r="AO41" s="105" t="str">
        <f>IF(BS_CONTROLE[[#This Row],[SUB]]=0, "-", BS_CONTROLE[[#This Row],[SUB]])</f>
        <v>-</v>
      </c>
      <c r="AP41" s="105">
        <f>BS_CONTROLE[[#This Row],[KM - Inicio]]</f>
        <v>0</v>
      </c>
      <c r="AQ41" s="105">
        <f>BS_CONTROLE[[#This Row],[KM - Inicio]]</f>
        <v>0</v>
      </c>
      <c r="AR41" s="108"/>
      <c r="AS41" s="108"/>
      <c r="AT41" s="108"/>
      <c r="AU41" s="136"/>
      <c r="AV41" s="136"/>
      <c r="AW41" s="14"/>
      <c r="AX41" s="14"/>
      <c r="AY41" s="162" t="str">
        <f t="shared" si="3"/>
        <v>*</v>
      </c>
      <c r="AZ41" s="153"/>
      <c r="BA41" s="109"/>
      <c r="BB41" s="10" t="str">
        <f>IFERROR(_xlfn.XLOOKUP(AI41, BS_ATIVIDADE[ATIVIDADE],BS_ATIVIDADE[UNIDADE] ), "*")</f>
        <v>*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 t="shared" si="4"/>
        <v>Aderente</v>
      </c>
      <c r="BR41" s="19" t="str">
        <f t="shared" si="5"/>
        <v>*</v>
      </c>
      <c r="BS41" s="19" t="str">
        <f t="shared" si="6"/>
        <v>*</v>
      </c>
      <c r="BT41" s="188" t="str">
        <f t="shared" si="7"/>
        <v/>
      </c>
    </row>
    <row r="42" spans="1:72" hidden="1">
      <c r="A42" s="47" t="str">
        <f t="shared" si="2"/>
        <v/>
      </c>
      <c r="B42" s="102"/>
      <c r="C42" s="135" t="str">
        <f>IF(BS_CONTROLE[[#This Row],[DATA]]="","",WEEKNUM(BS_CONTROLE[[#This Row],[DATA]]))</f>
        <v/>
      </c>
      <c r="D42" s="104"/>
      <c r="E42" s="157">
        <v>36</v>
      </c>
      <c r="F42" s="126"/>
      <c r="G42" s="142" t="str">
        <f>IF(D42="","*",VLOOKUP(F42,BS_ATIVIDADE[],3,FALSE))</f>
        <v>*</v>
      </c>
      <c r="H42" s="106"/>
      <c r="I42" s="106"/>
      <c r="J42" s="105"/>
      <c r="K42" s="105"/>
      <c r="L42" s="105"/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06"/>
      <c r="P42" s="106"/>
      <c r="Q42" s="105"/>
      <c r="R42" s="10" t="str">
        <f>IFERROR(_xlfn.XLOOKUP(F42, BS_ATIVIDADE[ATIVIDADE],BS_ATIVIDADE[UNIDADE] ), "*")</f>
        <v>*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05"/>
      <c r="W42" s="151"/>
      <c r="X42" s="104"/>
      <c r="Y42" s="129"/>
      <c r="Z42" s="104"/>
      <c r="AA42" s="105"/>
      <c r="AB42" s="103"/>
      <c r="AC42" s="152"/>
      <c r="AD42" s="107"/>
      <c r="AE42" s="105"/>
      <c r="AF42" s="105"/>
      <c r="AG42" s="105"/>
      <c r="AH42" s="15"/>
      <c r="AI42" s="126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1">
        <f>BS_CONTROLE[[#This Row],[Local - Partida]]</f>
        <v>0</v>
      </c>
      <c r="AL42" s="31">
        <f>BS_CONTROLE[[#This Row],[Local - Encerramento]]</f>
        <v>0</v>
      </c>
      <c r="AM42" s="105" t="str">
        <f>IF(BS_CONTROLE[[#This Row],[Entre - Estações]]=0, "-", BS_CONTROLE[[#This Row],[Entre - Estações]])</f>
        <v>-</v>
      </c>
      <c r="AN42" s="105" t="str">
        <f>IF(BS_CONTROLE[[#This Row],[SB]]=0, "-", BS_CONTROLE[[#This Row],[SB]])</f>
        <v>-</v>
      </c>
      <c r="AO42" s="105" t="str">
        <f>IF(BS_CONTROLE[[#This Row],[SUB]]=0, "-", BS_CONTROLE[[#This Row],[SUB]])</f>
        <v>-</v>
      </c>
      <c r="AP42" s="105">
        <f>BS_CONTROLE[[#This Row],[KM - Inicio]]</f>
        <v>0</v>
      </c>
      <c r="AQ42" s="105">
        <f>BS_CONTROLE[[#This Row],[KM - Inicio]]</f>
        <v>0</v>
      </c>
      <c r="AR42" s="108"/>
      <c r="AS42" s="108"/>
      <c r="AT42" s="108"/>
      <c r="AU42" s="136"/>
      <c r="AV42" s="136"/>
      <c r="AW42" s="14"/>
      <c r="AX42" s="14"/>
      <c r="AY42" s="162" t="str">
        <f t="shared" si="3"/>
        <v>*</v>
      </c>
      <c r="AZ42" s="153"/>
      <c r="BA42" s="109"/>
      <c r="BB42" s="10" t="str">
        <f>IFERROR(_xlfn.XLOOKUP(AI42, BS_ATIVIDADE[ATIVIDADE],BS_ATIVIDADE[UNIDADE] ), "*")</f>
        <v>*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 t="shared" si="4"/>
        <v>Aderente</v>
      </c>
      <c r="BR42" s="19" t="str">
        <f t="shared" si="5"/>
        <v>*</v>
      </c>
      <c r="BS42" s="19" t="str">
        <f t="shared" si="6"/>
        <v>*</v>
      </c>
      <c r="BT42" s="188" t="str">
        <f t="shared" si="7"/>
        <v/>
      </c>
    </row>
    <row r="43" spans="1:72" hidden="1">
      <c r="A43" s="47" t="str">
        <f t="shared" si="2"/>
        <v/>
      </c>
      <c r="B43" s="102"/>
      <c r="C43" s="135" t="str">
        <f>IF(BS_CONTROLE[[#This Row],[DATA]]="","",WEEKNUM(BS_CONTROLE[[#This Row],[DATA]]))</f>
        <v/>
      </c>
      <c r="D43" s="104"/>
      <c r="E43" s="157">
        <v>37</v>
      </c>
      <c r="F43" s="126"/>
      <c r="G43" s="142" t="str">
        <f>IF(D43="","*",VLOOKUP(F43,BS_ATIVIDADE[],3,FALSE))</f>
        <v>*</v>
      </c>
      <c r="H43" s="106"/>
      <c r="I43" s="106"/>
      <c r="J43" s="105"/>
      <c r="K43" s="105"/>
      <c r="L43" s="105"/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06"/>
      <c r="P43" s="106"/>
      <c r="Q43" s="105"/>
      <c r="R43" s="10" t="str">
        <f>IFERROR(_xlfn.XLOOKUP(F43, BS_ATIVIDADE[ATIVIDADE],BS_ATIVIDADE[UNIDADE] ), "*")</f>
        <v>*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05"/>
      <c r="W43" s="151"/>
      <c r="X43" s="104"/>
      <c r="Y43" s="129"/>
      <c r="Z43" s="104"/>
      <c r="AA43" s="105"/>
      <c r="AB43" s="103"/>
      <c r="AC43" s="152"/>
      <c r="AD43" s="107"/>
      <c r="AE43" s="105"/>
      <c r="AF43" s="105"/>
      <c r="AG43" s="105"/>
      <c r="AH43" s="15"/>
      <c r="AI43" s="126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1">
        <f>BS_CONTROLE[[#This Row],[Local - Partida]]</f>
        <v>0</v>
      </c>
      <c r="AL43" s="31">
        <f>BS_CONTROLE[[#This Row],[Local - Encerramento]]</f>
        <v>0</v>
      </c>
      <c r="AM43" s="105" t="str">
        <f>IF(BS_CONTROLE[[#This Row],[Entre - Estações]]=0, "-", BS_CONTROLE[[#This Row],[Entre - Estações]])</f>
        <v>-</v>
      </c>
      <c r="AN43" s="105" t="str">
        <f>IF(BS_CONTROLE[[#This Row],[SB]]=0, "-", BS_CONTROLE[[#This Row],[SB]])</f>
        <v>-</v>
      </c>
      <c r="AO43" s="105" t="str">
        <f>IF(BS_CONTROLE[[#This Row],[SUB]]=0, "-", BS_CONTROLE[[#This Row],[SUB]])</f>
        <v>-</v>
      </c>
      <c r="AP43" s="105">
        <f>BS_CONTROLE[[#This Row],[KM - Inicio]]</f>
        <v>0</v>
      </c>
      <c r="AQ43" s="105">
        <f>BS_CONTROLE[[#This Row],[KM - Inicio]]</f>
        <v>0</v>
      </c>
      <c r="AR43" s="108"/>
      <c r="AS43" s="108"/>
      <c r="AT43" s="108"/>
      <c r="AU43" s="136"/>
      <c r="AV43" s="136"/>
      <c r="AW43" s="14"/>
      <c r="AX43" s="14"/>
      <c r="AY43" s="162" t="str">
        <f t="shared" si="3"/>
        <v>*</v>
      </c>
      <c r="AZ43" s="153"/>
      <c r="BA43" s="109"/>
      <c r="BB43" s="10" t="str">
        <f>IFERROR(_xlfn.XLOOKUP(AI43, BS_ATIVIDADE[ATIVIDADE],BS_ATIVIDADE[UNIDADE] ), "*")</f>
        <v>*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 t="shared" si="4"/>
        <v>Aderente</v>
      </c>
      <c r="BR43" s="19" t="str">
        <f t="shared" si="5"/>
        <v>*</v>
      </c>
      <c r="BS43" s="19" t="str">
        <f t="shared" si="6"/>
        <v>*</v>
      </c>
      <c r="BT43" s="188" t="str">
        <f t="shared" si="7"/>
        <v/>
      </c>
    </row>
    <row r="44" spans="1:72" hidden="1">
      <c r="A44" s="47" t="str">
        <f t="shared" si="2"/>
        <v>KLECIO (TP-699)</v>
      </c>
      <c r="B44" s="102"/>
      <c r="C44" s="135" t="str">
        <f>IF(BS_CONTROLE[[#This Row],[DATA]]="","",WEEKNUM(BS_CONTROLE[[#This Row],[DATA]]))</f>
        <v/>
      </c>
      <c r="D44" s="104" t="s">
        <v>695</v>
      </c>
      <c r="E44" s="157"/>
      <c r="F44" s="126" t="s">
        <v>696</v>
      </c>
      <c r="G44" s="142" t="str">
        <f>IF(D44="","*",VLOOKUP(F44,BS_ATIVIDADE[],3,FALSE))</f>
        <v>SOLDA</v>
      </c>
      <c r="H44" s="106" t="s">
        <v>679</v>
      </c>
      <c r="I44" s="106" t="s">
        <v>679</v>
      </c>
      <c r="J44" s="105">
        <v>70</v>
      </c>
      <c r="K44" s="105">
        <v>87.3</v>
      </c>
      <c r="L44" s="105" t="s">
        <v>679</v>
      </c>
      <c r="M44" s="105" t="s">
        <v>697</v>
      </c>
      <c r="N44" s="150" t="s">
        <v>698</v>
      </c>
      <c r="O44" s="106">
        <v>0.33333333333333331</v>
      </c>
      <c r="P44" s="106">
        <v>8.3333333333333329E-2</v>
      </c>
      <c r="Q44" s="170">
        <v>1</v>
      </c>
      <c r="R44" s="10" t="str">
        <f>IFERROR(_xlfn.XLOOKUP(F44, BS_ATIVIDADE[ATIVIDADE],BS_ATIVIDADE[UNIDADE] ), "*")</f>
        <v>Nº DE SOLDA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51" t="s">
        <v>699</v>
      </c>
      <c r="W44" s="151" t="s">
        <v>700</v>
      </c>
      <c r="X44" s="104" t="s">
        <v>421</v>
      </c>
      <c r="Y44" s="129"/>
      <c r="Z44" s="104"/>
      <c r="AA44" s="105" t="s">
        <v>679</v>
      </c>
      <c r="AB44" s="103"/>
      <c r="AC44" s="152"/>
      <c r="AD44" s="107"/>
      <c r="AE44" s="105"/>
      <c r="AF44" s="105"/>
      <c r="AG44" s="105"/>
      <c r="AH44" s="15"/>
      <c r="AI44" s="126" t="str">
        <f>IF(BS_CONTROLE[[#This Row],[Atividade]]=0, "-", BS_CONTROLE[[#This Row],[Atividade]])</f>
        <v>PDM - SOLDA</v>
      </c>
      <c r="AJ44" s="9" t="str">
        <f>IF(BS_CONTROLE[[#This Row],[Atividade]]=0, "-", BS_CONTROLE[[#This Row],[Atividade]])</f>
        <v>PDM - SOLDA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ZRX-ZWX</v>
      </c>
      <c r="AN44" s="105" t="str">
        <f>IF(BS_CONTROLE[[#This Row],[SB]]=0, "-", BS_CONTROLE[[#This Row],[SB]])</f>
        <v>ZRQ1/133ZRQ1</v>
      </c>
      <c r="AO44" s="105">
        <f>IF(BS_CONTROLE[[#This Row],[SUB]]=0, "-", BS_CONTROLE[[#This Row],[SUB]])</f>
        <v>70</v>
      </c>
      <c r="AP44" s="105">
        <f>BS_CONTROLE[[#This Row],[KM - Inicio]]</f>
        <v>87.3</v>
      </c>
      <c r="AQ44" s="105">
        <f>BS_CONTROLE[[#This Row],[KM - Inicio]]</f>
        <v>87.3</v>
      </c>
      <c r="AR44" s="108"/>
      <c r="AS44" s="108"/>
      <c r="AT44" s="108"/>
      <c r="AU44" s="136"/>
      <c r="AV44" s="136"/>
      <c r="AW44" s="14"/>
      <c r="AX44" s="14"/>
      <c r="AY44" s="162">
        <f t="shared" si="3"/>
        <v>0</v>
      </c>
      <c r="AZ44" s="153"/>
      <c r="BA44" s="109"/>
      <c r="BB44" s="10" t="str">
        <f>IFERROR(_xlfn.XLOOKUP(AI44, BS_ATIVIDADE[ATIVIDADE],BS_ATIVIDADE[UNIDADE] ), "*")</f>
        <v>Nº DE SOLDA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 t="shared" si="4"/>
        <v>Aderente</v>
      </c>
      <c r="BR44" s="19" t="str">
        <f t="shared" si="5"/>
        <v>*</v>
      </c>
      <c r="BS44" s="19" t="str">
        <f t="shared" si="6"/>
        <v>*</v>
      </c>
      <c r="BT44" s="188" t="str">
        <f t="shared" si="7"/>
        <v/>
      </c>
    </row>
    <row r="45" spans="1:72" hidden="1">
      <c r="A45" s="47" t="str">
        <f t="shared" si="2"/>
        <v>V83</v>
      </c>
      <c r="B45" s="102"/>
      <c r="C45" s="135" t="str">
        <f>IF(BS_CONTROLE[[#This Row],[DATA]]="","",WEEKNUM(BS_CONTROLE[[#This Row],[DATA]]))</f>
        <v/>
      </c>
      <c r="D45" s="104" t="s">
        <v>708</v>
      </c>
      <c r="E45" s="157"/>
      <c r="F45" s="126" t="s">
        <v>687</v>
      </c>
      <c r="G45" s="142" t="str">
        <f>IF(D45="","*",VLOOKUP(F45,BS_ATIVIDADE[],3,FALSE))</f>
        <v>MECANIZAÇÃO - SOCADORA</v>
      </c>
      <c r="H45" s="106" t="s">
        <v>710</v>
      </c>
      <c r="I45" s="106" t="s">
        <v>710</v>
      </c>
      <c r="J45" s="105">
        <v>70</v>
      </c>
      <c r="K45" s="105">
        <v>131.9</v>
      </c>
      <c r="L45" s="105">
        <v>131.19999999999999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45" s="106">
        <v>0.375</v>
      </c>
      <c r="P45" s="106">
        <v>8.3333333333333329E-2</v>
      </c>
      <c r="Q45" s="170">
        <v>360</v>
      </c>
      <c r="R45" s="10" t="str">
        <f>IFERROR(_xlfn.XLOOKUP(F45, BS_ATIVIDADE[ATIVIDADE],BS_ATIVIDADE[UNIDADE] ), "*")</f>
        <v>M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51" t="s">
        <v>709</v>
      </c>
      <c r="W45" s="151" t="s">
        <v>688</v>
      </c>
      <c r="X45" s="104" t="s">
        <v>421</v>
      </c>
      <c r="Y45" s="129" t="s">
        <v>424</v>
      </c>
      <c r="Z45" s="104"/>
      <c r="AA45" s="105">
        <v>1</v>
      </c>
      <c r="AB45" s="126" t="s">
        <v>412</v>
      </c>
      <c r="AC45" s="126" t="s">
        <v>679</v>
      </c>
      <c r="AD45" s="107" t="s">
        <v>679</v>
      </c>
      <c r="AE45" s="105" t="s">
        <v>679</v>
      </c>
      <c r="AF45" s="105" t="s">
        <v>679</v>
      </c>
      <c r="AG45" s="105"/>
      <c r="AH45" s="15"/>
      <c r="AI45" s="126" t="str">
        <f>IF(BS_CONTROLE[[#This Row],[Atividade]]=0, "-", BS_CONTROLE[[#This Row],[Atividade]])</f>
        <v>MECANIZAÇÃO - SOCADORA</v>
      </c>
      <c r="AJ45" s="9" t="str">
        <f>IF(BS_CONTROLE[[#This Row],[Atividade]]=0, "-", BS_CONTROLE[[#This Row],[Atividade]])</f>
        <v>MECANIZAÇÃO - SOCADORA</v>
      </c>
      <c r="AK45" s="31" t="str">
        <f>BS_CONTROLE[[#This Row],[Local - Partida]]</f>
        <v>ZIQ-2</v>
      </c>
      <c r="AL45" s="31" t="str">
        <f>BS_CONTROLE[[#This Row],[Local - Encerramento]]</f>
        <v>ZIQ-2</v>
      </c>
      <c r="AM45" s="105" t="str">
        <f>IF(BS_CONTROLE[[#This Row],[Entre - Estações]]=0, "-", BS_CONTROLE[[#This Row],[Entre - Estações]])</f>
        <v>ZRX-ZRQ</v>
      </c>
      <c r="AN45" s="105" t="str">
        <f>IF(BS_CONTROLE[[#This Row],[SB]]=0, "-", BS_CONTROLE[[#This Row],[SB]])</f>
        <v>ZRX1331</v>
      </c>
      <c r="AO45" s="105">
        <f>IF(BS_CONTROLE[[#This Row],[SUB]]=0, "-", BS_CONTROLE[[#This Row],[SUB]])</f>
        <v>70</v>
      </c>
      <c r="AP45" s="105">
        <f>BS_CONTROLE[[#This Row],[KM - Inicio]]</f>
        <v>131.9</v>
      </c>
      <c r="AQ45" s="105">
        <f>BS_CONTROLE[[#This Row],[KM - Inicio]]</f>
        <v>131.9</v>
      </c>
      <c r="AR45" s="108"/>
      <c r="AS45" s="108"/>
      <c r="AT45" s="108"/>
      <c r="AU45" s="136"/>
      <c r="AV45" s="136"/>
      <c r="AW45" s="14"/>
      <c r="AX45" s="14"/>
      <c r="AY45" s="162">
        <f t="shared" si="3"/>
        <v>0</v>
      </c>
      <c r="AZ45" s="153"/>
      <c r="BA45" s="109"/>
      <c r="BB45" s="10" t="str">
        <f>IFERROR(_xlfn.XLOOKUP(AI45, BS_ATIVIDADE[ATIVIDADE],BS_ATIVIDADE[UNIDADE] ), "*")</f>
        <v>M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0"/>
      <c r="BG45" s="16"/>
      <c r="BH45" s="17"/>
      <c r="BI45" s="17"/>
      <c r="BJ45" s="17" t="s">
        <v>788</v>
      </c>
      <c r="BK45" s="18"/>
      <c r="BL45" s="16"/>
      <c r="BM45" s="130"/>
      <c r="BN45" s="130"/>
      <c r="BO45" s="130"/>
      <c r="BP45" s="18"/>
      <c r="BQ45" s="12" t="str">
        <f t="shared" si="4"/>
        <v>Aderente</v>
      </c>
      <c r="BR45" s="19" t="str">
        <f t="shared" si="5"/>
        <v>*</v>
      </c>
      <c r="BS45" s="19" t="str">
        <f t="shared" si="6"/>
        <v>*</v>
      </c>
      <c r="BT45" s="188" t="str">
        <f t="shared" si="7"/>
        <v/>
      </c>
    </row>
    <row r="46" spans="1:72" hidden="1">
      <c r="A46" s="47" t="str">
        <f t="shared" si="2"/>
        <v>EXPANSÃO TURMA 146056</v>
      </c>
      <c r="B46" s="102">
        <v>46056</v>
      </c>
      <c r="C46" s="135">
        <f>IF(BS_CONTROLE[[#This Row],[DATA]]="","",WEEKNUM(BS_CONTROLE[[#This Row],[DATA]]))</f>
        <v>6</v>
      </c>
      <c r="D46" s="104" t="s">
        <v>703</v>
      </c>
      <c r="E46" s="157"/>
      <c r="F46" s="126" t="s">
        <v>704</v>
      </c>
      <c r="G46" s="142" t="str">
        <f>IF(D46="","*",VLOOKUP(F46,BS_ATIVIDADE[],3,FALSE))</f>
        <v>EXPANSÃO</v>
      </c>
      <c r="H46" s="106" t="s">
        <v>679</v>
      </c>
      <c r="I46" s="106" t="s">
        <v>679</v>
      </c>
      <c r="J46" s="105">
        <v>70</v>
      </c>
      <c r="K46" s="105">
        <v>113.5</v>
      </c>
      <c r="L46" s="105" t="s">
        <v>679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" s="127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46" s="106">
        <v>0.375</v>
      </c>
      <c r="P46" s="106">
        <v>8.3333333333333329E-2</v>
      </c>
      <c r="Q46" s="105">
        <v>1</v>
      </c>
      <c r="R46" s="10" t="str">
        <f>IFERROR(_xlfn.XLOOKUP(F46, BS_ATIVIDADE[ATIVIDADE],BS_ATIVIDADE[UNIDADE] ), "*")</f>
        <v>Nº DE SOLDA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5" t="s">
        <v>706</v>
      </c>
      <c r="W46" s="151" t="s">
        <v>700</v>
      </c>
      <c r="X46" s="104" t="s">
        <v>421</v>
      </c>
      <c r="Y46" s="129" t="s">
        <v>424</v>
      </c>
      <c r="Z46" s="104"/>
      <c r="AA46" s="105" t="s">
        <v>679</v>
      </c>
      <c r="AB46" s="103"/>
      <c r="AC46" s="152"/>
      <c r="AD46" s="107"/>
      <c r="AE46" s="105"/>
      <c r="AF46" s="105"/>
      <c r="AG46" s="105"/>
      <c r="AH46" s="15"/>
      <c r="AI46" s="126" t="str">
        <f>IF(BS_CONTROLE[[#This Row],[Atividade]]=0, "-", BS_CONTROLE[[#This Row],[Atividade]])</f>
        <v>EXPANSÃO - SOLDA</v>
      </c>
      <c r="AJ46" s="9" t="str">
        <f>IF(BS_CONTROLE[[#This Row],[Atividade]]=0, "-", BS_CONTROLE[[#This Row],[Atividade]])</f>
        <v>EXPANSÃO - SOLDA</v>
      </c>
      <c r="AK46" s="31" t="str">
        <f>BS_CONTROLE[[#This Row],[Local - Partida]]</f>
        <v>-</v>
      </c>
      <c r="AL46" s="31" t="str">
        <f>BS_CONTROLE[[#This Row],[Local - Encerramento]]</f>
        <v>-</v>
      </c>
      <c r="AM46" s="105" t="str">
        <f>IF(BS_CONTROLE[[#This Row],[Entre - Estações]]=0, "-", BS_CONTROLE[[#This Row],[Entre - Estações]])</f>
        <v>ZCD</v>
      </c>
      <c r="AN46" s="105" t="str">
        <f>IF(BS_CONTROLE[[#This Row],[SB]]=0, "-", BS_CONTROLE[[#This Row],[SB]])</f>
        <v>ZCD1</v>
      </c>
      <c r="AO46" s="105">
        <f>IF(BS_CONTROLE[[#This Row],[SUB]]=0, "-", BS_CONTROLE[[#This Row],[SUB]])</f>
        <v>70</v>
      </c>
      <c r="AP46" s="105">
        <f>BS_CONTROLE[[#This Row],[KM - Inicio]]</f>
        <v>113.5</v>
      </c>
      <c r="AQ46" s="105">
        <f>BS_CONTROLE[[#This Row],[KM - Inicio]]</f>
        <v>113.5</v>
      </c>
      <c r="AR46" s="108">
        <v>0</v>
      </c>
      <c r="AS46" s="108">
        <v>0</v>
      </c>
      <c r="AT46" s="108">
        <v>0</v>
      </c>
      <c r="AU46" s="136"/>
      <c r="AV46" s="136"/>
      <c r="AW46" s="14"/>
      <c r="AX46" s="14"/>
      <c r="AY46" s="162">
        <f t="shared" si="3"/>
        <v>0</v>
      </c>
      <c r="AZ46" s="153"/>
      <c r="BA46" s="109">
        <v>0</v>
      </c>
      <c r="BB46" s="10" t="str">
        <f>IFERROR(_xlfn.XLOOKUP(AI46, BS_ATIVIDADE[ATIVIDADE],BS_ATIVIDADE[UNIDADE] ), "*")</f>
        <v>Nº DE SOLDA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0"/>
      <c r="BG46" s="16"/>
      <c r="BH46" s="17">
        <v>0</v>
      </c>
      <c r="BI46" s="17"/>
      <c r="BJ46" s="17" t="s">
        <v>789</v>
      </c>
      <c r="BK46" s="18" t="s">
        <v>789</v>
      </c>
      <c r="BL46" s="16"/>
      <c r="BM46" s="130" t="s">
        <v>447</v>
      </c>
      <c r="BN46" s="130" t="s">
        <v>471</v>
      </c>
      <c r="BO46" s="130" t="s">
        <v>471</v>
      </c>
      <c r="BP46" s="18" t="s">
        <v>789</v>
      </c>
      <c r="BQ46" s="12" t="str">
        <f t="shared" si="4"/>
        <v>Produção e Intervalo</v>
      </c>
      <c r="BR46" s="19">
        <f t="shared" si="5"/>
        <v>0</v>
      </c>
      <c r="BS46" s="19">
        <f t="shared" si="6"/>
        <v>0</v>
      </c>
      <c r="BT46" s="188" t="str">
        <f t="shared" si="7"/>
        <v>CondiçõesClimáticaChuva</v>
      </c>
    </row>
    <row r="47" spans="1:72" hidden="1">
      <c r="A47" s="47" t="str">
        <f t="shared" si="2"/>
        <v>EXPANSÃO TURMA 146056</v>
      </c>
      <c r="B47" s="102">
        <v>46056</v>
      </c>
      <c r="C47" s="135">
        <f>IF(BS_CONTROLE[[#This Row],[DATA]]="","",WEEKNUM(BS_CONTROLE[[#This Row],[DATA]]))</f>
        <v>6</v>
      </c>
      <c r="D47" s="104" t="s">
        <v>703</v>
      </c>
      <c r="E47" s="157">
        <v>40</v>
      </c>
      <c r="F47" s="126" t="s">
        <v>790</v>
      </c>
      <c r="G47" s="142" t="str">
        <f>IF(D47="","*",VLOOKUP(F47,BS_ATIVIDADE[],3,FALSE))</f>
        <v>EXPANSÃO</v>
      </c>
      <c r="H47" s="106" t="s">
        <v>679</v>
      </c>
      <c r="I47" s="106" t="s">
        <v>679</v>
      </c>
      <c r="J47" s="105">
        <v>70</v>
      </c>
      <c r="K47" s="105">
        <v>110.35</v>
      </c>
      <c r="L47" s="105"/>
      <c r="M47" s="127" t="s">
        <v>339</v>
      </c>
      <c r="N47" s="127" t="s">
        <v>340</v>
      </c>
      <c r="O47" s="106">
        <v>0.375</v>
      </c>
      <c r="P47" s="106">
        <v>8.3333333333333329E-2</v>
      </c>
      <c r="Q47" s="105">
        <v>624</v>
      </c>
      <c r="R47" s="10" t="str">
        <f>IFERROR(_xlfn.XLOOKUP(F47, BS_ATIVIDADE[ATIVIDADE],BS_ATIVIDADE[UNIDADE] ), "*")</f>
        <v>M</v>
      </c>
      <c r="S47" s="128" t="s">
        <v>8</v>
      </c>
      <c r="T47" s="128" t="s">
        <v>275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7" s="105" t="s">
        <v>706</v>
      </c>
      <c r="W47" s="151" t="s">
        <v>791</v>
      </c>
      <c r="X47" s="104" t="s">
        <v>421</v>
      </c>
      <c r="Y47" s="129" t="s">
        <v>424</v>
      </c>
      <c r="Z47" s="104"/>
      <c r="AA47" s="105" t="s">
        <v>679</v>
      </c>
      <c r="AB47" s="103"/>
      <c r="AC47" s="152"/>
      <c r="AD47" s="107"/>
      <c r="AE47" s="105"/>
      <c r="AF47" s="105"/>
      <c r="AG47" s="105"/>
      <c r="AH47" s="15"/>
      <c r="AI47" s="126" t="str">
        <f>IF(BS_CONTROLE[[#This Row],[Atividade]]=0, "-", BS_CONTROLE[[#This Row],[Atividade]])</f>
        <v>EXPANSÃO - ALÍVIO DE TENSÃO</v>
      </c>
      <c r="AJ47" s="9" t="str">
        <f>IF(BS_CONTROLE[[#This Row],[Atividade]]=0, "-", BS_CONTROLE[[#This Row],[Atividade]])</f>
        <v>EXPANSÃO - ALÍVIO DE TENSÃO</v>
      </c>
      <c r="AK47" s="31" t="str">
        <f>BS_CONTROLE[[#This Row],[Local - Partida]]</f>
        <v>-</v>
      </c>
      <c r="AL47" s="31" t="str">
        <f>BS_CONTROLE[[#This Row],[Local - Encerramento]]</f>
        <v>-</v>
      </c>
      <c r="AM47" s="105" t="str">
        <f>IF(BS_CONTROLE[[#This Row],[Entre - Estações]]=0, "-", BS_CONTROLE[[#This Row],[Entre - Estações]])</f>
        <v>ZCD</v>
      </c>
      <c r="AN47" s="105" t="str">
        <f>IF(BS_CONTROLE[[#This Row],[SB]]=0, "-", BS_CONTROLE[[#This Row],[SB]])</f>
        <v>109ZCD2</v>
      </c>
      <c r="AO47" s="105">
        <f>IF(BS_CONTROLE[[#This Row],[SUB]]=0, "-", BS_CONTROLE[[#This Row],[SUB]])</f>
        <v>70</v>
      </c>
      <c r="AP47" s="105">
        <f>BS_CONTROLE[[#This Row],[KM - Inicio]]</f>
        <v>110.35</v>
      </c>
      <c r="AQ47" s="105">
        <f>BS_CONTROLE[[#This Row],[KM - Inicio]]</f>
        <v>110.35</v>
      </c>
      <c r="AR47" s="108">
        <v>0</v>
      </c>
      <c r="AS47" s="108">
        <v>0</v>
      </c>
      <c r="AT47" s="108">
        <v>0</v>
      </c>
      <c r="AU47" s="136"/>
      <c r="AV47" s="136"/>
      <c r="AW47" s="14"/>
      <c r="AX47" s="14"/>
      <c r="AY47" s="162">
        <f t="shared" si="3"/>
        <v>0</v>
      </c>
      <c r="AZ47" s="153"/>
      <c r="BA47" s="109">
        <v>0</v>
      </c>
      <c r="BB47" s="10" t="str">
        <f>IFERROR(_xlfn.XLOOKUP(AI47, BS_ATIVIDADE[ATIVIDADE],BS_ATIVIDADE[UNIDADE] ), "*")</f>
        <v>M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7" s="150"/>
      <c r="BG47" s="16"/>
      <c r="BH47" s="17">
        <v>0</v>
      </c>
      <c r="BI47" s="17"/>
      <c r="BJ47" s="17" t="s">
        <v>789</v>
      </c>
      <c r="BK47" s="18" t="s">
        <v>789</v>
      </c>
      <c r="BL47" s="16"/>
      <c r="BM47" s="130" t="s">
        <v>447</v>
      </c>
      <c r="BN47" s="130" t="s">
        <v>471</v>
      </c>
      <c r="BO47" s="130" t="s">
        <v>471</v>
      </c>
      <c r="BP47" s="18" t="s">
        <v>789</v>
      </c>
      <c r="BQ47" s="12" t="str">
        <f t="shared" si="4"/>
        <v>Produção e Intervalo</v>
      </c>
      <c r="BR47" s="19">
        <f t="shared" si="5"/>
        <v>0</v>
      </c>
      <c r="BS47" s="19">
        <f t="shared" si="6"/>
        <v>0</v>
      </c>
      <c r="BT47" s="188" t="str">
        <f t="shared" si="7"/>
        <v>CondiçõesClimáticaChuva</v>
      </c>
    </row>
    <row r="48" spans="1:72" hidden="1">
      <c r="A48" s="47" t="str">
        <f t="shared" si="2"/>
        <v>KLECIO (TP-699)46056</v>
      </c>
      <c r="B48" s="102">
        <v>46056</v>
      </c>
      <c r="C48" s="135">
        <f>IF(BS_CONTROLE[[#This Row],[DATA]]="","",WEEKNUM(BS_CONTROLE[[#This Row],[DATA]]))</f>
        <v>6</v>
      </c>
      <c r="D48" s="104" t="s">
        <v>695</v>
      </c>
      <c r="E48" s="157"/>
      <c r="F48" s="126" t="s">
        <v>696</v>
      </c>
      <c r="G48" s="142" t="str">
        <f>IF(D48="","*",VLOOKUP(F48,BS_ATIVIDADE[],3,FALSE))</f>
        <v>SOLDA</v>
      </c>
      <c r="H48" s="106" t="s">
        <v>679</v>
      </c>
      <c r="I48" s="106" t="s">
        <v>679</v>
      </c>
      <c r="J48" s="105">
        <v>70</v>
      </c>
      <c r="K48" s="105">
        <v>87.3</v>
      </c>
      <c r="L48" s="105" t="s">
        <v>679</v>
      </c>
      <c r="M48" s="105" t="s">
        <v>792</v>
      </c>
      <c r="N48" s="150" t="s">
        <v>793</v>
      </c>
      <c r="O48" s="106">
        <v>0.375</v>
      </c>
      <c r="P48" s="106">
        <v>6.25E-2</v>
      </c>
      <c r="Q48" s="170">
        <v>1</v>
      </c>
      <c r="R48" s="10" t="str">
        <f>IFERROR(_xlfn.XLOOKUP(F48, BS_ATIVIDADE[ATIVIDADE],BS_ATIVIDADE[UNIDADE] ), "*")</f>
        <v>Nº DE SOLDA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51" t="s">
        <v>699</v>
      </c>
      <c r="W48" s="151" t="s">
        <v>700</v>
      </c>
      <c r="X48" s="104" t="s">
        <v>421</v>
      </c>
      <c r="Y48" s="129" t="s">
        <v>424</v>
      </c>
      <c r="Z48" s="104"/>
      <c r="AA48" s="105" t="s">
        <v>679</v>
      </c>
      <c r="AB48" s="126"/>
      <c r="AC48" s="126" t="s">
        <v>679</v>
      </c>
      <c r="AD48" s="107" t="s">
        <v>679</v>
      </c>
      <c r="AE48" s="105" t="s">
        <v>679</v>
      </c>
      <c r="AF48" s="105" t="s">
        <v>679</v>
      </c>
      <c r="AG48" s="105" t="s">
        <v>679</v>
      </c>
      <c r="AH48" s="15"/>
      <c r="AI48" s="126" t="str">
        <f>IF(BS_CONTROLE[[#This Row],[Atividade]]=0, "-", BS_CONTROLE[[#This Row],[Atividade]])</f>
        <v>PDM - SOLDA</v>
      </c>
      <c r="AJ48" s="9" t="str">
        <f>IF(BS_CONTROLE[[#This Row],[Atividade]]=0, "-", BS_CONTROLE[[#This Row],[Atividade]])</f>
        <v>PDM - SOLDA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ZSW-2</v>
      </c>
      <c r="AN48" s="105" t="str">
        <f>IF(BS_CONTROLE[[#This Row],[SB]]=0, "-", BS_CONTROLE[[#This Row],[SB]])</f>
        <v>ZSWS</v>
      </c>
      <c r="AO48" s="105">
        <f>IF(BS_CONTROLE[[#This Row],[SUB]]=0, "-", BS_CONTROLE[[#This Row],[SUB]])</f>
        <v>70</v>
      </c>
      <c r="AP48" s="105">
        <f>BS_CONTROLE[[#This Row],[KM - Inicio]]</f>
        <v>87.3</v>
      </c>
      <c r="AQ48" s="105">
        <f>BS_CONTROLE[[#This Row],[KM - Inicio]]</f>
        <v>87.3</v>
      </c>
      <c r="AR48" s="108">
        <v>0.3840277777777778</v>
      </c>
      <c r="AS48" s="108">
        <v>0</v>
      </c>
      <c r="AT48" s="108">
        <v>0</v>
      </c>
      <c r="AU48" s="136"/>
      <c r="AV48" s="136"/>
      <c r="AW48" s="14"/>
      <c r="AX48" s="14"/>
      <c r="AY48" s="162">
        <f t="shared" si="3"/>
        <v>0</v>
      </c>
      <c r="AZ48" s="153"/>
      <c r="BA48" s="109">
        <v>0</v>
      </c>
      <c r="BB48" s="10" t="str">
        <f>IFERROR(_xlfn.XLOOKUP(AI48, BS_ATIVIDADE[ATIVIDADE],BS_ATIVIDADE[UNIDADE] ), "*")</f>
        <v>Nº DE SOLDA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50"/>
      <c r="BG48" s="16"/>
      <c r="BH48" s="17">
        <v>0</v>
      </c>
      <c r="BI48" s="17"/>
      <c r="BJ48" s="17" t="s">
        <v>794</v>
      </c>
      <c r="BK48" s="18" t="s">
        <v>794</v>
      </c>
      <c r="BL48" s="16"/>
      <c r="BM48" s="130" t="s">
        <v>440</v>
      </c>
      <c r="BN48" s="130" t="s">
        <v>469</v>
      </c>
      <c r="BO48" s="130" t="s">
        <v>451</v>
      </c>
      <c r="BP48" s="18" t="s">
        <v>794</v>
      </c>
      <c r="BQ48" s="12" t="str">
        <f t="shared" si="4"/>
        <v>Produção e Intervalo</v>
      </c>
      <c r="BR48" s="19">
        <f t="shared" si="5"/>
        <v>0</v>
      </c>
      <c r="BS48" s="19">
        <f t="shared" si="6"/>
        <v>0</v>
      </c>
      <c r="BT48" s="188" t="str">
        <f t="shared" si="7"/>
        <v>CCOCirculaçãoIntervaloOportunidade</v>
      </c>
    </row>
    <row r="49" spans="1:72" hidden="1">
      <c r="A49" s="47" t="str">
        <f t="shared" si="2"/>
        <v>V4846056</v>
      </c>
      <c r="B49" s="102">
        <v>46056</v>
      </c>
      <c r="C49" s="135">
        <f>IF(BS_CONTROLE[[#This Row],[DATA]]="","",WEEKNUM(BS_CONTROLE[[#This Row],[DATA]]))</f>
        <v>6</v>
      </c>
      <c r="D49" s="104" t="s">
        <v>677</v>
      </c>
      <c r="E49" s="157"/>
      <c r="F49" s="126" t="s">
        <v>687</v>
      </c>
      <c r="G49" s="142" t="str">
        <f>IF(D49="","*",VLOOKUP(F49,BS_ATIVIDADE[],3,FALSE))</f>
        <v>MECANIZAÇÃO - SOCADORA</v>
      </c>
      <c r="H49" s="106" t="s">
        <v>360</v>
      </c>
      <c r="I49" s="106" t="s">
        <v>360</v>
      </c>
      <c r="J49" s="105">
        <v>70</v>
      </c>
      <c r="K49" s="105">
        <v>82.5</v>
      </c>
      <c r="L49" s="105">
        <v>87</v>
      </c>
      <c r="M49" s="105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49" s="150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49" s="106">
        <v>0.35416666666666669</v>
      </c>
      <c r="P49" s="106">
        <v>8.3333333333333329E-2</v>
      </c>
      <c r="Q49" s="170">
        <v>510</v>
      </c>
      <c r="R49" s="10" t="str">
        <f>IFERROR(_xlfn.XLOOKUP(F49, BS_ATIVIDADE[ATIVIDADE],BS_ATIVIDADE[UNIDADE] ), "*")</f>
        <v>M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51" t="s">
        <v>682</v>
      </c>
      <c r="W49" s="151" t="s">
        <v>688</v>
      </c>
      <c r="X49" s="104" t="s">
        <v>421</v>
      </c>
      <c r="Y49" s="129" t="s">
        <v>424</v>
      </c>
      <c r="Z49" s="104"/>
      <c r="AA49" s="105">
        <v>1</v>
      </c>
      <c r="AB49" s="126" t="s">
        <v>412</v>
      </c>
      <c r="AC49" s="126" t="s">
        <v>679</v>
      </c>
      <c r="AD49" s="107">
        <v>0.29166666666666669</v>
      </c>
      <c r="AE49" s="105">
        <v>6249</v>
      </c>
      <c r="AF49" s="105" t="s">
        <v>679</v>
      </c>
      <c r="AG49" s="105" t="s">
        <v>679</v>
      </c>
      <c r="AH49" s="15"/>
      <c r="AI49" s="126" t="str">
        <f>IF(BS_CONTROLE[[#This Row],[Atividade]]=0, "-", BS_CONTROLE[[#This Row],[Atividade]])</f>
        <v>MECANIZAÇÃO - SOCADORA</v>
      </c>
      <c r="AJ49" s="9" t="str">
        <f>IF(BS_CONTROLE[[#This Row],[Atividade]]=0, "-", BS_CONTROLE[[#This Row],[Atividade]])</f>
        <v>MECANIZAÇÃO - SOCADORA</v>
      </c>
      <c r="AK49" s="31" t="str">
        <f>BS_CONTROLE[[#This Row],[Local - Partida]]</f>
        <v>ZAC2</v>
      </c>
      <c r="AL49" s="31" t="str">
        <f>BS_CONTROLE[[#This Row],[Local - Encerramento]]</f>
        <v>ZAC2</v>
      </c>
      <c r="AM49" s="105" t="str">
        <f>IF(BS_CONTROLE[[#This Row],[Entre - Estações]]=0, "-", BS_CONTROLE[[#This Row],[Entre - Estações]])</f>
        <v>ZAC-ZSW</v>
      </c>
      <c r="AN49" s="105" t="str">
        <f>IF(BS_CONTROLE[[#This Row],[SB]]=0, "-", BS_CONTROLE[[#This Row],[SB]])</f>
        <v>ZACZSW</v>
      </c>
      <c r="AO49" s="105">
        <f>IF(BS_CONTROLE[[#This Row],[SUB]]=0, "-", BS_CONTROLE[[#This Row],[SUB]])</f>
        <v>70</v>
      </c>
      <c r="AP49" s="105">
        <f>BS_CONTROLE[[#This Row],[KM - Inicio]]</f>
        <v>82.5</v>
      </c>
      <c r="AQ49" s="105">
        <f>BS_CONTROLE[[#This Row],[KM - Inicio]]</f>
        <v>82.5</v>
      </c>
      <c r="AR49" s="108">
        <v>0.33263888888888887</v>
      </c>
      <c r="AS49" s="108">
        <v>0</v>
      </c>
      <c r="AT49" s="108">
        <v>0</v>
      </c>
      <c r="AU49" s="136"/>
      <c r="AV49" s="136"/>
      <c r="AW49" s="14"/>
      <c r="AX49" s="14"/>
      <c r="AY49" s="162">
        <f t="shared" si="3"/>
        <v>0</v>
      </c>
      <c r="AZ49" s="153"/>
      <c r="BA49" s="109">
        <v>0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50"/>
      <c r="BG49" s="16"/>
      <c r="BH49" s="17">
        <v>0</v>
      </c>
      <c r="BI49" s="17"/>
      <c r="BJ49" s="17" t="s">
        <v>795</v>
      </c>
      <c r="BK49" s="18" t="s">
        <v>795</v>
      </c>
      <c r="BL49" s="16"/>
      <c r="BM49" s="130" t="s">
        <v>440</v>
      </c>
      <c r="BN49" s="130" t="s">
        <v>469</v>
      </c>
      <c r="BO49" s="130" t="s">
        <v>451</v>
      </c>
      <c r="BP49" s="18" t="s">
        <v>795</v>
      </c>
      <c r="BQ49" s="12" t="str">
        <f t="shared" si="4"/>
        <v>Produção e Intervalo</v>
      </c>
      <c r="BR49" s="19">
        <f t="shared" si="5"/>
        <v>0</v>
      </c>
      <c r="BS49" s="19">
        <f t="shared" si="6"/>
        <v>0</v>
      </c>
      <c r="BT49" s="188" t="str">
        <f t="shared" si="7"/>
        <v>CCOCirculaçãoIntervaloOportunidade</v>
      </c>
    </row>
    <row r="50" spans="1:72" hidden="1">
      <c r="A50" s="47" t="str">
        <f t="shared" si="2"/>
        <v>W58</v>
      </c>
      <c r="B50" s="102"/>
      <c r="C50" s="135" t="str">
        <f>IF(BS_CONTROLE[[#This Row],[DATA]]="","",WEEKNUM(BS_CONTROLE[[#This Row],[DATA]]))</f>
        <v/>
      </c>
      <c r="D50" s="104" t="s">
        <v>712</v>
      </c>
      <c r="E50" s="157"/>
      <c r="F50" s="126" t="s">
        <v>713</v>
      </c>
      <c r="G50" s="142" t="str">
        <f>IF(D50="","*",VLOOKUP(F50,BS_ATIVIDADE[],3,FALSE))</f>
        <v>DORMENTE - DESCARGA</v>
      </c>
      <c r="H50" s="105">
        <v>106109</v>
      </c>
      <c r="I50" s="105">
        <v>106109</v>
      </c>
      <c r="J50" s="105">
        <v>68</v>
      </c>
      <c r="K50" s="105">
        <v>54.5</v>
      </c>
      <c r="L50" s="105">
        <v>54</v>
      </c>
      <c r="M50" s="105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50" s="150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50" s="106">
        <v>0.35416666666666669</v>
      </c>
      <c r="P50" s="106">
        <v>4.1666666666666664E-2</v>
      </c>
      <c r="Q50" s="170">
        <v>300</v>
      </c>
      <c r="R50" s="10" t="str">
        <f>IFERROR(_xlfn.XLOOKUP(F50, BS_ATIVIDADE[ATIVIDADE],BS_ATIVIDADE[UNIDADE] ), "*")</f>
        <v>Nº DE DORMENTES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" s="151" t="s">
        <v>714</v>
      </c>
      <c r="W50" s="151" t="s">
        <v>715</v>
      </c>
      <c r="X50" s="104" t="s">
        <v>421</v>
      </c>
      <c r="Y50" s="129" t="s">
        <v>424</v>
      </c>
      <c r="Z50" s="104"/>
      <c r="AA50" s="105">
        <v>2</v>
      </c>
      <c r="AB50" s="126" t="s">
        <v>423</v>
      </c>
      <c r="AC50" s="126" t="s">
        <v>679</v>
      </c>
      <c r="AD50" s="107">
        <v>0.29166666666666669</v>
      </c>
      <c r="AE50" s="105">
        <v>9341</v>
      </c>
      <c r="AF50" s="105" t="s">
        <v>679</v>
      </c>
      <c r="AG50" s="105" t="s">
        <v>679</v>
      </c>
      <c r="AH50" s="15"/>
      <c r="AI50" s="126" t="str">
        <f>IF(BS_CONTROLE[[#This Row],[Atividade]]=0, "-", BS_CONTROLE[[#This Row],[Atividade]])</f>
        <v>PDM - DESCARGA - DORMENTE</v>
      </c>
      <c r="AJ50" s="9" t="str">
        <f>IF(BS_CONTROLE[[#This Row],[Atividade]]=0, "-", BS_CONTROLE[[#This Row],[Atividade]])</f>
        <v>PDM - DESCARGA - DORMENTE</v>
      </c>
      <c r="AK50" s="31">
        <f>BS_CONTROLE[[#This Row],[Local - Partida]]</f>
        <v>106109</v>
      </c>
      <c r="AL50" s="31">
        <f>BS_CONTROLE[[#This Row],[Local - Encerramento]]</f>
        <v>106109</v>
      </c>
      <c r="AM50" s="105" t="str">
        <f>IF(BS_CONTROLE[[#This Row],[Entre - Estações]]=0, "-", BS_CONTROLE[[#This Row],[Entre - Estações]])</f>
        <v>ZBM</v>
      </c>
      <c r="AN50" s="105" t="str">
        <f>IF(BS_CONTROLE[[#This Row],[SB]]=0, "-", BS_CONTROLE[[#This Row],[SB]])</f>
        <v>ZBM2</v>
      </c>
      <c r="AO50" s="105">
        <f>IF(BS_CONTROLE[[#This Row],[SUB]]=0, "-", BS_CONTROLE[[#This Row],[SUB]])</f>
        <v>68</v>
      </c>
      <c r="AP50" s="105">
        <f>BS_CONTROLE[[#This Row],[KM - Inicio]]</f>
        <v>54.5</v>
      </c>
      <c r="AQ50" s="105">
        <f>BS_CONTROLE[[#This Row],[KM - Inicio]]</f>
        <v>54.5</v>
      </c>
      <c r="AR50" s="108"/>
      <c r="AS50" s="108"/>
      <c r="AT50" s="108"/>
      <c r="AU50" s="136"/>
      <c r="AV50" s="136"/>
      <c r="AW50" s="14"/>
      <c r="AX50" s="14"/>
      <c r="AY50" s="162">
        <f t="shared" si="3"/>
        <v>0</v>
      </c>
      <c r="AZ50" s="153"/>
      <c r="BA50" s="109"/>
      <c r="BB50" s="10" t="str">
        <f>IFERROR(_xlfn.XLOOKUP(AI50, BS_ATIVIDADE[ATIVIDADE],BS_ATIVIDADE[UNIDADE] ), "*")</f>
        <v>Nº DE DORMENTES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" s="150"/>
      <c r="BG50" s="16"/>
      <c r="BH50" s="17"/>
      <c r="BI50" s="17"/>
      <c r="BJ50" s="17" t="s">
        <v>796</v>
      </c>
      <c r="BK50" s="18"/>
      <c r="BL50" s="16"/>
      <c r="BM50" s="130"/>
      <c r="BN50" s="130"/>
      <c r="BO50" s="130"/>
      <c r="BP50" s="18"/>
      <c r="BQ50" s="12" t="str">
        <f t="shared" si="4"/>
        <v>Aderente</v>
      </c>
      <c r="BR50" s="19" t="str">
        <f t="shared" si="5"/>
        <v>*</v>
      </c>
      <c r="BS50" s="19" t="str">
        <f t="shared" si="6"/>
        <v>*</v>
      </c>
      <c r="BT50" s="188" t="str">
        <f t="shared" si="7"/>
        <v/>
      </c>
    </row>
    <row r="51" spans="1:72" hidden="1">
      <c r="A51" s="47" t="str">
        <f t="shared" si="2"/>
        <v>W5846056</v>
      </c>
      <c r="B51" s="102">
        <v>46056</v>
      </c>
      <c r="C51" s="135">
        <f>IF(BS_CONTROLE[[#This Row],[DATA]]="","",WEEKNUM(BS_CONTROLE[[#This Row],[DATA]]))</f>
        <v>6</v>
      </c>
      <c r="D51" s="104" t="s">
        <v>712</v>
      </c>
      <c r="E51" s="157"/>
      <c r="F51" s="126" t="s">
        <v>717</v>
      </c>
      <c r="G51" s="142" t="str">
        <f>IF(D51="","*",VLOOKUP(F51,BS_ATIVIDADE[],3,FALSE))</f>
        <v>OUTROS</v>
      </c>
      <c r="H51" s="105">
        <v>106109</v>
      </c>
      <c r="I51" s="105">
        <v>106109</v>
      </c>
      <c r="J51" s="105">
        <v>68</v>
      </c>
      <c r="K51" s="105">
        <v>57</v>
      </c>
      <c r="L51" s="105">
        <v>53</v>
      </c>
      <c r="M51" s="105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51" s="150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51" s="106" t="s">
        <v>679</v>
      </c>
      <c r="P51" s="106">
        <v>4.1666666666666664E-2</v>
      </c>
      <c r="Q51" s="170">
        <v>100</v>
      </c>
      <c r="R51" s="10" t="str">
        <f>IFERROR(_xlfn.XLOOKUP(F51, BS_ATIVIDADE[ATIVIDADE],BS_ATIVIDADE[UNIDADE] ), "*")</f>
        <v>Nº DE PEÇAS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1" s="151" t="s">
        <v>714</v>
      </c>
      <c r="W51" s="151" t="s">
        <v>718</v>
      </c>
      <c r="X51" s="104" t="s">
        <v>421</v>
      </c>
      <c r="Y51" s="129" t="s">
        <v>424</v>
      </c>
      <c r="Z51" s="104"/>
      <c r="AA51" s="105">
        <v>1</v>
      </c>
      <c r="AB51" s="126" t="s">
        <v>412</v>
      </c>
      <c r="AC51" s="126" t="s">
        <v>679</v>
      </c>
      <c r="AD51" s="107">
        <v>0.29166666666666669</v>
      </c>
      <c r="AE51" s="105">
        <v>9341</v>
      </c>
      <c r="AF51" s="105" t="s">
        <v>679</v>
      </c>
      <c r="AG51" s="105" t="s">
        <v>679</v>
      </c>
      <c r="AH51" s="15"/>
      <c r="AI51" s="126" t="str">
        <f>IF(BS_CONTROLE[[#This Row],[Atividade]]=0, "-", BS_CONTROLE[[#This Row],[Atividade]])</f>
        <v>RECOLHIMENTO DE DORMENTE</v>
      </c>
      <c r="AJ51" s="9" t="str">
        <f>IF(BS_CONTROLE[[#This Row],[Atividade]]=0, "-", BS_CONTROLE[[#This Row],[Atividade]])</f>
        <v>RECOLHIMENTO DE DORMENTE</v>
      </c>
      <c r="AK51" s="31">
        <f>BS_CONTROLE[[#This Row],[Local - Partida]]</f>
        <v>106109</v>
      </c>
      <c r="AL51" s="31">
        <f>BS_CONTROLE[[#This Row],[Local - Encerramento]]</f>
        <v>106109</v>
      </c>
      <c r="AM51" s="105" t="str">
        <f>IF(BS_CONTROLE[[#This Row],[Entre - Estações]]=0, "-", BS_CONTROLE[[#This Row],[Entre - Estações]])</f>
        <v>ZBM-ZHO</v>
      </c>
      <c r="AN51" s="105" t="str">
        <f>IF(BS_CONTROLE[[#This Row],[SB]]=0, "-", BS_CONTROLE[[#This Row],[SB]])</f>
        <v>K57ZHO</v>
      </c>
      <c r="AO51" s="105">
        <f>IF(BS_CONTROLE[[#This Row],[SUB]]=0, "-", BS_CONTROLE[[#This Row],[SUB]])</f>
        <v>68</v>
      </c>
      <c r="AP51" s="105">
        <f>BS_CONTROLE[[#This Row],[KM - Inicio]]</f>
        <v>57</v>
      </c>
      <c r="AQ51" s="105">
        <f>BS_CONTROLE[[#This Row],[KM - Inicio]]</f>
        <v>57</v>
      </c>
      <c r="AR51" s="108">
        <v>0.34166666666666667</v>
      </c>
      <c r="AS51" s="108">
        <v>0</v>
      </c>
      <c r="AT51" s="108">
        <v>0</v>
      </c>
      <c r="AU51" s="136"/>
      <c r="AV51" s="136"/>
      <c r="AW51" s="14"/>
      <c r="AX51" s="14"/>
      <c r="AY51" s="162">
        <f t="shared" si="3"/>
        <v>0</v>
      </c>
      <c r="AZ51" s="153"/>
      <c r="BA51" s="109">
        <v>0</v>
      </c>
      <c r="BB51" s="10" t="str">
        <f>IFERROR(_xlfn.XLOOKUP(AI51, BS_ATIVIDADE[ATIVIDADE],BS_ATIVIDADE[UNIDADE] ), "*")</f>
        <v>Nº DE PEÇAS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1" s="150"/>
      <c r="BG51" s="16"/>
      <c r="BH51" s="17">
        <v>0</v>
      </c>
      <c r="BI51" s="17"/>
      <c r="BJ51" s="17" t="s">
        <v>797</v>
      </c>
      <c r="BK51" s="18" t="s">
        <v>797</v>
      </c>
      <c r="BL51" s="16"/>
      <c r="BM51" s="130" t="s">
        <v>440</v>
      </c>
      <c r="BN51" s="130" t="s">
        <v>469</v>
      </c>
      <c r="BO51" s="130" t="s">
        <v>451</v>
      </c>
      <c r="BP51" s="18" t="s">
        <v>797</v>
      </c>
      <c r="BQ51" s="12" t="str">
        <f t="shared" si="4"/>
        <v>Produção e Intervalo</v>
      </c>
      <c r="BR51" s="19">
        <f t="shared" si="5"/>
        <v>0</v>
      </c>
      <c r="BS51" s="19">
        <f t="shared" si="6"/>
        <v>0</v>
      </c>
      <c r="BT51" s="188" t="str">
        <f t="shared" si="7"/>
        <v>CCOCirculaçãoIntervaloOportunidade</v>
      </c>
    </row>
    <row r="52" spans="1:72" hidden="1">
      <c r="A52" s="47" t="str">
        <f t="shared" si="2"/>
        <v/>
      </c>
      <c r="B52" s="102"/>
      <c r="C52" s="135" t="str">
        <f>IF(BS_CONTROLE[[#This Row],[DATA]]="","",WEEKNUM(BS_CONTROLE[[#This Row],[DATA]]))</f>
        <v/>
      </c>
      <c r="D52" s="104"/>
      <c r="E52" s="157">
        <v>46</v>
      </c>
      <c r="F52" s="126"/>
      <c r="G52" s="142" t="str">
        <f>IF(D52="","*",VLOOKUP(F52,BS_ATIVIDADE[],3,FALSE))</f>
        <v>*</v>
      </c>
      <c r="H52" s="106"/>
      <c r="I52" s="106"/>
      <c r="J52" s="105"/>
      <c r="K52" s="105"/>
      <c r="L52" s="105"/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6"/>
      <c r="P52" s="106"/>
      <c r="Q52" s="105"/>
      <c r="R52" s="10" t="str">
        <f>IFERROR(_xlfn.XLOOKUP(F52, BS_ATIVIDADE[ATIVIDADE],BS_ATIVIDADE[UNIDADE] ), "*")</f>
        <v>*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5"/>
      <c r="W52" s="151"/>
      <c r="X52" s="104"/>
      <c r="Y52" s="129"/>
      <c r="Z52" s="104"/>
      <c r="AA52" s="105"/>
      <c r="AB52" s="103"/>
      <c r="AC52" s="152"/>
      <c r="AD52" s="107"/>
      <c r="AE52" s="105"/>
      <c r="AF52" s="105"/>
      <c r="AG52" s="105"/>
      <c r="AH52" s="15"/>
      <c r="AI52" s="126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5" t="str">
        <f>IF(BS_CONTROLE[[#This Row],[Entre - Estações]]=0, "-", BS_CONTROLE[[#This Row],[Entre - Estações]])</f>
        <v>-</v>
      </c>
      <c r="AN52" s="105" t="str">
        <f>IF(BS_CONTROLE[[#This Row],[SB]]=0, "-", BS_CONTROLE[[#This Row],[SB]])</f>
        <v>-</v>
      </c>
      <c r="AO52" s="105" t="str">
        <f>IF(BS_CONTROLE[[#This Row],[SUB]]=0, "-", BS_CONTROLE[[#This Row],[SUB]])</f>
        <v>-</v>
      </c>
      <c r="AP52" s="105">
        <f>BS_CONTROLE[[#This Row],[KM - Inicio]]</f>
        <v>0</v>
      </c>
      <c r="AQ52" s="105">
        <f>BS_CONTROLE[[#This Row],[KM - Inicio]]</f>
        <v>0</v>
      </c>
      <c r="AR52" s="108"/>
      <c r="AS52" s="108"/>
      <c r="AT52" s="108"/>
      <c r="AU52" s="136"/>
      <c r="AV52" s="136"/>
      <c r="AW52" s="14"/>
      <c r="AX52" s="14"/>
      <c r="AY52" s="162" t="str">
        <f t="shared" si="3"/>
        <v>*</v>
      </c>
      <c r="AZ52" s="153"/>
      <c r="BA52" s="109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 t="shared" si="4"/>
        <v>Aderente</v>
      </c>
      <c r="BR52" s="19" t="str">
        <f t="shared" si="5"/>
        <v>*</v>
      </c>
      <c r="BS52" s="19" t="str">
        <f t="shared" si="6"/>
        <v>*</v>
      </c>
      <c r="BT52" s="188" t="str">
        <f t="shared" si="7"/>
        <v/>
      </c>
    </row>
    <row r="53" spans="1:72" hidden="1">
      <c r="A53" s="47" t="str">
        <f t="shared" si="2"/>
        <v>V4246056</v>
      </c>
      <c r="B53" s="102">
        <v>46056</v>
      </c>
      <c r="C53" s="135">
        <f>IF(BS_CONTROLE[[#This Row],[DATA]]="","",WEEKNUM(BS_CONTROLE[[#This Row],[DATA]]))</f>
        <v>6</v>
      </c>
      <c r="D53" s="169" t="s">
        <v>686</v>
      </c>
      <c r="E53" s="157"/>
      <c r="F53" s="126" t="s">
        <v>687</v>
      </c>
      <c r="G53" s="142" t="str">
        <f>IF(D53="","*",VLOOKUP(F53,BS_ATIVIDADE[],3,FALSE))</f>
        <v>MECANIZAÇÃO - SOCADORA</v>
      </c>
      <c r="H53" s="105" t="s">
        <v>104</v>
      </c>
      <c r="I53" s="105" t="s">
        <v>104</v>
      </c>
      <c r="J53" s="105">
        <v>56</v>
      </c>
      <c r="K53" s="105">
        <v>206</v>
      </c>
      <c r="L53" s="105">
        <v>204</v>
      </c>
      <c r="M53" s="105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3" s="15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3" s="106">
        <v>0.35416666666666669</v>
      </c>
      <c r="P53" s="106">
        <v>8.3333333333333329E-2</v>
      </c>
      <c r="Q53" s="170">
        <v>400</v>
      </c>
      <c r="R53" s="10" t="str">
        <f>IFERROR(_xlfn.XLOOKUP(F53, BS_ATIVIDADE[ATIVIDADE],BS_ATIVIDADE[UNIDADE] ), "*")</f>
        <v>M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3" s="151" t="s">
        <v>682</v>
      </c>
      <c r="W53" s="151" t="s">
        <v>688</v>
      </c>
      <c r="X53" s="104" t="s">
        <v>421</v>
      </c>
      <c r="Y53" s="129" t="s">
        <v>424</v>
      </c>
      <c r="Z53" s="104"/>
      <c r="AA53" s="105"/>
      <c r="AB53" s="103"/>
      <c r="AC53" s="152"/>
      <c r="AD53" s="107"/>
      <c r="AE53" s="105"/>
      <c r="AF53" s="105"/>
      <c r="AG53" s="105"/>
      <c r="AH53" s="15"/>
      <c r="AI53" s="126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ZYU1</v>
      </c>
      <c r="AL53" s="31" t="str">
        <f>BS_CONTROLE[[#This Row],[Local - Encerramento]]</f>
        <v>ZYU1</v>
      </c>
      <c r="AM53" s="105" t="str">
        <f>IF(BS_CONTROLE[[#This Row],[Entre - Estações]]=0, "-", BS_CONTROLE[[#This Row],[Entre - Estações]])</f>
        <v>ZYU-ZST</v>
      </c>
      <c r="AN53" s="105" t="str">
        <f>IF(BS_CONTROLE[[#This Row],[SB]]=0, "-", BS_CONTROLE[[#This Row],[SB]])</f>
        <v>ZYU206</v>
      </c>
      <c r="AO53" s="105">
        <f>IF(BS_CONTROLE[[#This Row],[SUB]]=0, "-", BS_CONTROLE[[#This Row],[SUB]])</f>
        <v>56</v>
      </c>
      <c r="AP53" s="105">
        <f>BS_CONTROLE[[#This Row],[KM - Inicio]]</f>
        <v>206</v>
      </c>
      <c r="AQ53" s="105">
        <f>BS_CONTROLE[[#This Row],[KM - Inicio]]</f>
        <v>206</v>
      </c>
      <c r="AR53" s="108">
        <v>0.32500000000000001</v>
      </c>
      <c r="AS53" s="108">
        <v>0</v>
      </c>
      <c r="AT53" s="108">
        <v>0</v>
      </c>
      <c r="AU53" s="136"/>
      <c r="AV53" s="136"/>
      <c r="AW53" s="14"/>
      <c r="AX53" s="14"/>
      <c r="AY53" s="162">
        <f t="shared" si="3"/>
        <v>0</v>
      </c>
      <c r="AZ53" s="153"/>
      <c r="BA53" s="109">
        <v>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3" s="150"/>
      <c r="BG53" s="16"/>
      <c r="BH53" s="17">
        <v>0</v>
      </c>
      <c r="BI53" s="17"/>
      <c r="BJ53" s="17" t="s">
        <v>798</v>
      </c>
      <c r="BK53" s="18" t="s">
        <v>798</v>
      </c>
      <c r="BL53" s="16"/>
      <c r="BM53" s="130" t="s">
        <v>440</v>
      </c>
      <c r="BN53" s="130" t="s">
        <v>469</v>
      </c>
      <c r="BO53" s="130" t="s">
        <v>451</v>
      </c>
      <c r="BP53" s="18" t="s">
        <v>798</v>
      </c>
      <c r="BQ53" s="12" t="str">
        <f t="shared" si="4"/>
        <v>Produção e Intervalo</v>
      </c>
      <c r="BR53" s="19">
        <f t="shared" si="5"/>
        <v>0</v>
      </c>
      <c r="BS53" s="19">
        <f t="shared" si="6"/>
        <v>0</v>
      </c>
      <c r="BT53" s="188" t="str">
        <f t="shared" si="7"/>
        <v>CCOCirculaçãoIntervaloOportunidade</v>
      </c>
    </row>
    <row r="54" spans="1:72" hidden="1">
      <c r="A54" s="47" t="str">
        <f t="shared" si="2"/>
        <v>EDSON (TP-780)46056</v>
      </c>
      <c r="B54" s="102">
        <v>46056</v>
      </c>
      <c r="C54" s="135">
        <f>IF(BS_CONTROLE[[#This Row],[DATA]]="","",WEEKNUM(BS_CONTROLE[[#This Row],[DATA]]))</f>
        <v>6</v>
      </c>
      <c r="D54" s="169" t="s">
        <v>720</v>
      </c>
      <c r="E54" s="157"/>
      <c r="F54" s="126" t="s">
        <v>721</v>
      </c>
      <c r="G54" s="142" t="str">
        <f>IF(D54="","*",VLOOKUP(F54,BS_ATIVIDADE[],3,FALSE))</f>
        <v>DORMENTE - SUBSTITUIÇÂO</v>
      </c>
      <c r="H54" s="105" t="s">
        <v>679</v>
      </c>
      <c r="I54" s="105" t="s">
        <v>679</v>
      </c>
      <c r="J54" s="105">
        <v>56</v>
      </c>
      <c r="K54" s="105">
        <v>205</v>
      </c>
      <c r="L54" s="105" t="s">
        <v>679</v>
      </c>
      <c r="M54" s="105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4" s="150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4" s="106">
        <v>0.375</v>
      </c>
      <c r="P54" s="106">
        <v>8.3333333333333329E-2</v>
      </c>
      <c r="Q54" s="170">
        <v>40</v>
      </c>
      <c r="R54" s="10" t="str">
        <f>IFERROR(_xlfn.XLOOKUP(F54, BS_ATIVIDADE[ATIVIDADE],BS_ATIVIDADE[UNIDADE] ), "*")</f>
        <v>Nº DE DORMENTES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" s="105" t="s">
        <v>722</v>
      </c>
      <c r="W54" s="151" t="s">
        <v>799</v>
      </c>
      <c r="X54" s="104" t="s">
        <v>421</v>
      </c>
      <c r="Y54" s="129" t="s">
        <v>424</v>
      </c>
      <c r="Z54" s="104"/>
      <c r="AA54" s="105">
        <v>1</v>
      </c>
      <c r="AB54" s="126" t="s">
        <v>412</v>
      </c>
      <c r="AC54" s="126" t="s">
        <v>679</v>
      </c>
      <c r="AD54" s="107">
        <v>0.29166666666666669</v>
      </c>
      <c r="AE54" s="105">
        <v>6242</v>
      </c>
      <c r="AF54" s="105" t="s">
        <v>679</v>
      </c>
      <c r="AG54" s="105" t="s">
        <v>679</v>
      </c>
      <c r="AH54" s="15"/>
      <c r="AI54" s="126" t="str">
        <f>IF(BS_CONTROLE[[#This Row],[Atividade]]=0, "-", BS_CONTROLE[[#This Row],[Atividade]])</f>
        <v>PDM - SUBSTITUIÇÃO - DORMENTE</v>
      </c>
      <c r="AJ54" s="9" t="str">
        <f>IF(BS_CONTROLE[[#This Row],[Atividade]]=0, "-", BS_CONTROLE[[#This Row],[Atividade]])</f>
        <v>PDM - SUBSTITUIÇÃO - DORMENTE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ZYU-ZST</v>
      </c>
      <c r="AN54" s="105" t="str">
        <f>IF(BS_CONTROLE[[#This Row],[SB]]=0, "-", BS_CONTROLE[[#This Row],[SB]])</f>
        <v>ZYU206</v>
      </c>
      <c r="AO54" s="105">
        <f>IF(BS_CONTROLE[[#This Row],[SUB]]=0, "-", BS_CONTROLE[[#This Row],[SUB]])</f>
        <v>56</v>
      </c>
      <c r="AP54" s="105">
        <f>BS_CONTROLE[[#This Row],[KM - Inicio]]</f>
        <v>205</v>
      </c>
      <c r="AQ54" s="105">
        <f>BS_CONTROLE[[#This Row],[KM - Inicio]]</f>
        <v>205</v>
      </c>
      <c r="AR54" s="108">
        <v>0.35694444444444445</v>
      </c>
      <c r="AS54" s="108">
        <v>0</v>
      </c>
      <c r="AT54" s="108">
        <v>0</v>
      </c>
      <c r="AU54" s="136"/>
      <c r="AV54" s="136"/>
      <c r="AW54" s="14"/>
      <c r="AX54" s="14"/>
      <c r="AY54" s="162">
        <f t="shared" si="3"/>
        <v>0</v>
      </c>
      <c r="AZ54" s="153"/>
      <c r="BA54" s="109">
        <v>0</v>
      </c>
      <c r="BB54" s="10" t="str">
        <f>IFERROR(_xlfn.XLOOKUP(AI54, BS_ATIVIDADE[ATIVIDADE],BS_ATIVIDADE[UNIDADE] ), "*")</f>
        <v>Nº DE DORMENTES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" s="150"/>
      <c r="BG54" s="16"/>
      <c r="BH54" s="17">
        <v>0</v>
      </c>
      <c r="BI54" s="17"/>
      <c r="BJ54" s="17" t="s">
        <v>800</v>
      </c>
      <c r="BK54" s="18" t="s">
        <v>800</v>
      </c>
      <c r="BL54" s="16"/>
      <c r="BM54" s="130" t="s">
        <v>440</v>
      </c>
      <c r="BN54" s="130" t="s">
        <v>469</v>
      </c>
      <c r="BO54" s="130" t="s">
        <v>451</v>
      </c>
      <c r="BP54" s="18" t="s">
        <v>800</v>
      </c>
      <c r="BQ54" s="12" t="str">
        <f t="shared" si="4"/>
        <v>Produção e Intervalo</v>
      </c>
      <c r="BR54" s="19">
        <f t="shared" si="5"/>
        <v>0</v>
      </c>
      <c r="BS54" s="19">
        <f t="shared" si="6"/>
        <v>0</v>
      </c>
      <c r="BT54" s="188" t="str">
        <f t="shared" si="7"/>
        <v>CCOCirculaçãoIntervaloOportunidade</v>
      </c>
    </row>
    <row r="55" spans="1:72" hidden="1">
      <c r="A55" s="47" t="str">
        <f t="shared" si="2"/>
        <v>DANIEL (TP-647)</v>
      </c>
      <c r="B55" s="102"/>
      <c r="C55" s="135" t="str">
        <f>IF(BS_CONTROLE[[#This Row],[DATA]]="","",WEEKNUM(BS_CONTROLE[[#This Row],[DATA]]))</f>
        <v/>
      </c>
      <c r="D55" s="104" t="s">
        <v>801</v>
      </c>
      <c r="E55" s="157">
        <v>52</v>
      </c>
      <c r="F55" s="126" t="s">
        <v>696</v>
      </c>
      <c r="G55" s="142" t="str">
        <f>IF(D55="","*",VLOOKUP(F55,BS_ATIVIDADE[],3,FALSE))</f>
        <v>SOLDA</v>
      </c>
      <c r="H55" s="106" t="s">
        <v>679</v>
      </c>
      <c r="I55" s="106" t="s">
        <v>679</v>
      </c>
      <c r="J55" s="105">
        <v>56</v>
      </c>
      <c r="K55" s="105">
        <v>200.035</v>
      </c>
      <c r="L55" s="105" t="s">
        <v>679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5" s="127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5" s="106">
        <v>0.375</v>
      </c>
      <c r="P55" s="106">
        <v>6.25E-2</v>
      </c>
      <c r="Q55" s="105">
        <v>1</v>
      </c>
      <c r="R55" s="10" t="str">
        <f>IFERROR(_xlfn.XLOOKUP(F55, BS_ATIVIDADE[ATIVIDADE],BS_ATIVIDADE[UNIDADE] ), "*")</f>
        <v>Nº DE SOLDA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" s="105" t="s">
        <v>773</v>
      </c>
      <c r="W55" s="151" t="s">
        <v>700</v>
      </c>
      <c r="X55" s="104" t="s">
        <v>421</v>
      </c>
      <c r="Y55" s="129"/>
      <c r="Z55" s="104"/>
      <c r="AA55" s="105" t="s">
        <v>679</v>
      </c>
      <c r="AB55" s="103"/>
      <c r="AC55" s="152"/>
      <c r="AD55" s="107" t="s">
        <v>679</v>
      </c>
      <c r="AE55" s="105" t="s">
        <v>679</v>
      </c>
      <c r="AF55" s="105" t="s">
        <v>679</v>
      </c>
      <c r="AG55" s="105"/>
      <c r="AH55" s="15"/>
      <c r="AI55" s="126" t="str">
        <f>IF(BS_CONTROLE[[#This Row],[Atividade]]=0, "-", BS_CONTROLE[[#This Row],[Atividade]])</f>
        <v>PDM - SOLDA</v>
      </c>
      <c r="AJ55" s="9" t="str">
        <f>IF(BS_CONTROLE[[#This Row],[Atividade]]=0, "-", BS_CONTROLE[[#This Row],[Atividade]])</f>
        <v>PDM - SOLDA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ZFY-ZYU</v>
      </c>
      <c r="AN55" s="105" t="str">
        <f>IF(BS_CONTROLE[[#This Row],[SB]]=0, "-", BS_CONTROLE[[#This Row],[SB]])</f>
        <v>198ZYU2</v>
      </c>
      <c r="AO55" s="105">
        <f>IF(BS_CONTROLE[[#This Row],[SUB]]=0, "-", BS_CONTROLE[[#This Row],[SUB]])</f>
        <v>56</v>
      </c>
      <c r="AP55" s="105">
        <f>BS_CONTROLE[[#This Row],[KM - Inicio]]</f>
        <v>200.035</v>
      </c>
      <c r="AQ55" s="105">
        <f>BS_CONTROLE[[#This Row],[KM - Inicio]]</f>
        <v>200.035</v>
      </c>
      <c r="AR55" s="108"/>
      <c r="AS55" s="108"/>
      <c r="AT55" s="108"/>
      <c r="AU55" s="136"/>
      <c r="AV55" s="136"/>
      <c r="AW55" s="14"/>
      <c r="AX55" s="14"/>
      <c r="AY55" s="162">
        <f t="shared" si="3"/>
        <v>0</v>
      </c>
      <c r="AZ55" s="153"/>
      <c r="BA55" s="109"/>
      <c r="BB55" s="10" t="str">
        <f>IFERROR(_xlfn.XLOOKUP(AI55, BS_ATIVIDADE[ATIVIDADE],BS_ATIVIDADE[UNIDADE] ), "*")</f>
        <v>Nº DE SOLDA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 t="shared" si="4"/>
        <v>Aderente</v>
      </c>
      <c r="BR55" s="19" t="str">
        <f t="shared" si="5"/>
        <v>*</v>
      </c>
      <c r="BS55" s="19" t="str">
        <f t="shared" si="6"/>
        <v>*</v>
      </c>
      <c r="BT55" s="188" t="str">
        <f t="shared" si="7"/>
        <v/>
      </c>
    </row>
    <row r="56" spans="1:72" hidden="1">
      <c r="A56" s="47" t="str">
        <f t="shared" si="2"/>
        <v>W5946056</v>
      </c>
      <c r="B56" s="102">
        <v>46056</v>
      </c>
      <c r="C56" s="135">
        <f>IF(BS_CONTROLE[[#This Row],[DATA]]="","",WEEKNUM(BS_CONTROLE[[#This Row],[DATA]]))</f>
        <v>6</v>
      </c>
      <c r="D56" s="169" t="s">
        <v>726</v>
      </c>
      <c r="E56" s="157"/>
      <c r="F56" s="126" t="s">
        <v>713</v>
      </c>
      <c r="G56" s="142" t="str">
        <f>IF(D56="","*",VLOOKUP(F56,BS_ATIVIDADE[],3,FALSE))</f>
        <v>DORMENTE - DESCARGA</v>
      </c>
      <c r="H56" s="106" t="s">
        <v>104</v>
      </c>
      <c r="I56" s="106" t="s">
        <v>104</v>
      </c>
      <c r="J56" s="105">
        <v>56</v>
      </c>
      <c r="K56" s="105">
        <v>198</v>
      </c>
      <c r="L56" s="105">
        <v>203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6" s="127" t="s">
        <v>802</v>
      </c>
      <c r="O56" s="106">
        <v>0.375</v>
      </c>
      <c r="P56" s="106">
        <v>6.25E-2</v>
      </c>
      <c r="Q56" s="105">
        <v>300</v>
      </c>
      <c r="R56" s="10" t="str">
        <f>IFERROR(_xlfn.XLOOKUP(F56, BS_ATIVIDADE[ATIVIDADE],BS_ATIVIDADE[UNIDADE] ), "*")</f>
        <v>Nº DE DORMENTES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773</v>
      </c>
      <c r="W56" s="151" t="s">
        <v>803</v>
      </c>
      <c r="X56" s="104" t="s">
        <v>421</v>
      </c>
      <c r="Y56" s="129" t="s">
        <v>424</v>
      </c>
      <c r="Z56" s="104"/>
      <c r="AA56" s="105">
        <v>1</v>
      </c>
      <c r="AB56" s="103" t="s">
        <v>412</v>
      </c>
      <c r="AC56" s="152"/>
      <c r="AD56" s="107">
        <v>0.3125</v>
      </c>
      <c r="AE56" s="105">
        <v>7629</v>
      </c>
      <c r="AF56" s="105" t="s">
        <v>679</v>
      </c>
      <c r="AG56" s="105"/>
      <c r="AH56" s="15"/>
      <c r="AI56" s="126" t="str">
        <f>IF(BS_CONTROLE[[#This Row],[Atividade]]=0, "-", BS_CONTROLE[[#This Row],[Atividade]])</f>
        <v>PDM - DESCARGA - DORMENTE</v>
      </c>
      <c r="AJ56" s="9" t="str">
        <f>IF(BS_CONTROLE[[#This Row],[Atividade]]=0, "-", BS_CONTROLE[[#This Row],[Atividade]])</f>
        <v>PDM - DESCARGA - DORMENTE</v>
      </c>
      <c r="AK56" s="31" t="str">
        <f>BS_CONTROLE[[#This Row],[Local - Partida]]</f>
        <v>ZYU1</v>
      </c>
      <c r="AL56" s="31" t="str">
        <f>BS_CONTROLE[[#This Row],[Local - Encerramento]]</f>
        <v>ZYU1</v>
      </c>
      <c r="AM56" s="105" t="str">
        <f>IF(BS_CONTROLE[[#This Row],[Entre - Estações]]=0, "-", BS_CONTROLE[[#This Row],[Entre - Estações]])</f>
        <v>ZFY-ZYU</v>
      </c>
      <c r="AN56" s="105" t="str">
        <f>IF(BS_CONTROLE[[#This Row],[SB]]=0, "-", BS_CONTROLE[[#This Row],[SB]])</f>
        <v>ZFY1982 / ZYU2</v>
      </c>
      <c r="AO56" s="105">
        <f>IF(BS_CONTROLE[[#This Row],[SUB]]=0, "-", BS_CONTROLE[[#This Row],[SUB]])</f>
        <v>56</v>
      </c>
      <c r="AP56" s="105">
        <f>BS_CONTROLE[[#This Row],[KM - Inicio]]</f>
        <v>198</v>
      </c>
      <c r="AQ56" s="105">
        <f>BS_CONTROLE[[#This Row],[KM - Inicio]]</f>
        <v>198</v>
      </c>
      <c r="AR56" s="108">
        <v>0.43194444444444446</v>
      </c>
      <c r="AS56" s="108">
        <v>0</v>
      </c>
      <c r="AT56" s="108">
        <v>0</v>
      </c>
      <c r="AU56" s="136"/>
      <c r="AV56" s="136"/>
      <c r="AW56" s="14"/>
      <c r="AX56" s="14"/>
      <c r="AY56" s="162">
        <f t="shared" si="3"/>
        <v>0</v>
      </c>
      <c r="AZ56" s="153"/>
      <c r="BA56" s="109">
        <v>0</v>
      </c>
      <c r="BB56" s="10" t="str">
        <f>IFERROR(_xlfn.XLOOKUP(AI56, BS_ATIVIDADE[ATIVIDADE],BS_ATIVIDADE[UNIDADE] ), "*")</f>
        <v>Nº DE DORMENTES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>
        <v>0</v>
      </c>
      <c r="BI56" s="17"/>
      <c r="BJ56" s="17" t="s">
        <v>804</v>
      </c>
      <c r="BK56" s="18" t="s">
        <v>804</v>
      </c>
      <c r="BL56" s="16"/>
      <c r="BM56" s="130" t="s">
        <v>440</v>
      </c>
      <c r="BN56" s="130" t="s">
        <v>469</v>
      </c>
      <c r="BO56" s="130" t="s">
        <v>451</v>
      </c>
      <c r="BP56" s="18" t="s">
        <v>804</v>
      </c>
      <c r="BQ56" s="12" t="str">
        <f t="shared" si="4"/>
        <v>Produção e Intervalo</v>
      </c>
      <c r="BR56" s="19">
        <f t="shared" si="5"/>
        <v>0</v>
      </c>
      <c r="BS56" s="19">
        <f t="shared" si="6"/>
        <v>0</v>
      </c>
      <c r="BT56" s="188" t="str">
        <f t="shared" si="7"/>
        <v>CCOCirculaçãoIntervaloOportunidade</v>
      </c>
    </row>
    <row r="57" spans="1:72" hidden="1">
      <c r="A57" s="47" t="str">
        <f t="shared" si="2"/>
        <v>ROBSON (TF-701)46056</v>
      </c>
      <c r="B57" s="102">
        <v>46056</v>
      </c>
      <c r="C57" s="135">
        <f>IF(BS_CONTROLE[[#This Row],[DATA]]="","",WEEKNUM(BS_CONTROLE[[#This Row],[DATA]]))</f>
        <v>6</v>
      </c>
      <c r="D57" s="169" t="s">
        <v>732</v>
      </c>
      <c r="E57" s="157"/>
      <c r="F57" s="126" t="s">
        <v>733</v>
      </c>
      <c r="G57" s="142" t="str">
        <f>IF(D57="","*",VLOOKUP(F57,BS_ATIVIDADE[],3,FALSE))</f>
        <v>OUTROS</v>
      </c>
      <c r="H57" s="105" t="s">
        <v>679</v>
      </c>
      <c r="I57" s="105" t="s">
        <v>679</v>
      </c>
      <c r="J57" s="105">
        <v>56</v>
      </c>
      <c r="K57" s="105">
        <v>168</v>
      </c>
      <c r="L57" s="105" t="s">
        <v>679</v>
      </c>
      <c r="M57" s="105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57" s="15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" s="106">
        <v>0.375</v>
      </c>
      <c r="P57" s="106">
        <v>8.3333333333333329E-2</v>
      </c>
      <c r="Q57" s="170">
        <v>1</v>
      </c>
      <c r="R57" s="10" t="str">
        <f>IFERROR(_xlfn.XLOOKUP(F57, BS_ATIVIDADE[ATIVIDADE],BS_ATIVIDADE[UNIDADE] ), "*")</f>
        <v>BINÁRIO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51" t="s">
        <v>734</v>
      </c>
      <c r="W57" s="151" t="s">
        <v>735</v>
      </c>
      <c r="X57" s="104" t="s">
        <v>421</v>
      </c>
      <c r="Y57" s="129" t="s">
        <v>424</v>
      </c>
      <c r="Z57" s="104"/>
      <c r="AA57" s="105" t="s">
        <v>679</v>
      </c>
      <c r="AB57" s="103"/>
      <c r="AC57" s="152"/>
      <c r="AD57" s="107"/>
      <c r="AE57" s="105"/>
      <c r="AF57" s="105"/>
      <c r="AG57" s="105"/>
      <c r="AH57" s="15"/>
      <c r="AI57" s="126" t="str">
        <f>IF(BS_CONTROLE[[#This Row],[Atividade]]=0, "-", BS_CONTROLE[[#This Row],[Atividade]])</f>
        <v>LIMPEZA</v>
      </c>
      <c r="AJ57" s="9" t="str">
        <f>IF(BS_CONTROLE[[#This Row],[Atividade]]=0, "-", BS_CONTROLE[[#This Row],[Atividade]])</f>
        <v>LIMPEZA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5" t="str">
        <f>IF(BS_CONTROLE[[#This Row],[Entre - Estações]]=0, "-", BS_CONTROLE[[#This Row],[Entre - Estações]])</f>
        <v>ZER-ZDI</v>
      </c>
      <c r="AN57" s="105" t="str">
        <f>IF(BS_CONTROLE[[#This Row],[SB]]=0, "-", BS_CONTROLE[[#This Row],[SB]])</f>
        <v>ZER169</v>
      </c>
      <c r="AO57" s="105">
        <f>IF(BS_CONTROLE[[#This Row],[SUB]]=0, "-", BS_CONTROLE[[#This Row],[SUB]])</f>
        <v>56</v>
      </c>
      <c r="AP57" s="105">
        <f>BS_CONTROLE[[#This Row],[KM - Inicio]]</f>
        <v>168</v>
      </c>
      <c r="AQ57" s="105">
        <f>BS_CONTROLE[[#This Row],[KM - Inicio]]</f>
        <v>168</v>
      </c>
      <c r="AR57" s="108">
        <v>0</v>
      </c>
      <c r="AS57" s="108">
        <v>0</v>
      </c>
      <c r="AT57" s="108">
        <v>0</v>
      </c>
      <c r="AU57" s="136"/>
      <c r="AV57" s="136"/>
      <c r="AW57" s="14"/>
      <c r="AX57" s="14"/>
      <c r="AY57" s="162">
        <f t="shared" si="3"/>
        <v>0</v>
      </c>
      <c r="AZ57" s="153"/>
      <c r="BA57" s="109">
        <v>0</v>
      </c>
      <c r="BB57" s="10" t="str">
        <f>IFERROR(_xlfn.XLOOKUP(AI57, BS_ATIVIDADE[ATIVIDADE],BS_ATIVIDADE[UNIDADE] ), "*")</f>
        <v>BINÁRIO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>
        <v>0</v>
      </c>
      <c r="BI57" s="17"/>
      <c r="BJ57" s="17" t="s">
        <v>805</v>
      </c>
      <c r="BK57" s="18" t="s">
        <v>805</v>
      </c>
      <c r="BL57" s="16"/>
      <c r="BM57" s="130" t="s">
        <v>441</v>
      </c>
      <c r="BN57" s="130" t="s">
        <v>470</v>
      </c>
      <c r="BO57" s="130" t="s">
        <v>521</v>
      </c>
      <c r="BP57" s="18" t="s">
        <v>805</v>
      </c>
      <c r="BQ57" s="12" t="str">
        <f t="shared" si="4"/>
        <v>Produção e Intervalo</v>
      </c>
      <c r="BR57" s="19">
        <f t="shared" si="5"/>
        <v>0</v>
      </c>
      <c r="BS57" s="19">
        <f t="shared" si="6"/>
        <v>0</v>
      </c>
      <c r="BT57" s="188" t="str">
        <f t="shared" si="7"/>
        <v>SuperExecução</v>
      </c>
    </row>
    <row r="58" spans="1:72" hidden="1">
      <c r="A58" s="47" t="str">
        <f t="shared" si="2"/>
        <v>CARLOS (TP-722)46056</v>
      </c>
      <c r="B58" s="102">
        <v>46056</v>
      </c>
      <c r="C58" s="135">
        <f>IF(BS_CONTROLE[[#This Row],[DATA]]="","",WEEKNUM(BS_CONTROLE[[#This Row],[DATA]]))</f>
        <v>6</v>
      </c>
      <c r="D58" s="104" t="s">
        <v>806</v>
      </c>
      <c r="E58" s="157">
        <v>52</v>
      </c>
      <c r="F58" s="126" t="s">
        <v>696</v>
      </c>
      <c r="G58" s="142" t="str">
        <f>IF(D58="","*",VLOOKUP(F58,BS_ATIVIDADE[],3,FALSE))</f>
        <v>SOLDA</v>
      </c>
      <c r="H58" s="106" t="s">
        <v>679</v>
      </c>
      <c r="I58" s="106" t="s">
        <v>679</v>
      </c>
      <c r="J58" s="105">
        <v>56</v>
      </c>
      <c r="K58" s="105">
        <v>154.30000000000001</v>
      </c>
      <c r="L58" s="105" t="s">
        <v>679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58" s="127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58" s="106">
        <v>0.375</v>
      </c>
      <c r="P58" s="106">
        <v>6.25E-2</v>
      </c>
      <c r="Q58" s="105">
        <v>1</v>
      </c>
      <c r="R58" s="10" t="str">
        <f>IFERROR(_xlfn.XLOOKUP(F58, BS_ATIVIDADE[ATIVIDADE],BS_ATIVIDADE[UNIDADE] ), "*")</f>
        <v>Nº DE SOLDA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773</v>
      </c>
      <c r="W58" s="151" t="s">
        <v>700</v>
      </c>
      <c r="X58" s="104" t="s">
        <v>421</v>
      </c>
      <c r="Y58" s="129" t="s">
        <v>424</v>
      </c>
      <c r="Z58" s="104"/>
      <c r="AA58" s="105" t="s">
        <v>679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SOLDA</v>
      </c>
      <c r="AJ58" s="9" t="str">
        <f>IF(BS_CONTROLE[[#This Row],[Atividade]]=0, "-", BS_CONTROLE[[#This Row],[Atividade]])</f>
        <v>PDM - SOLDA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ZGA-ZCX</v>
      </c>
      <c r="AN58" s="105" t="str">
        <f>IF(BS_CONTROLE[[#This Row],[SB]]=0, "-", BS_CONTROLE[[#This Row],[SB]])</f>
        <v>154ZPS</v>
      </c>
      <c r="AO58" s="105">
        <f>IF(BS_CONTROLE[[#This Row],[SUB]]=0, "-", BS_CONTROLE[[#This Row],[SUB]])</f>
        <v>56</v>
      </c>
      <c r="AP58" s="105">
        <f>BS_CONTROLE[[#This Row],[KM - Inicio]]</f>
        <v>154.30000000000001</v>
      </c>
      <c r="AQ58" s="105">
        <f>BS_CONTROLE[[#This Row],[KM - Inicio]]</f>
        <v>154.30000000000001</v>
      </c>
      <c r="AR58" s="108">
        <v>0</v>
      </c>
      <c r="AS58" s="108">
        <v>0</v>
      </c>
      <c r="AT58" s="108">
        <v>0</v>
      </c>
      <c r="AU58" s="136"/>
      <c r="AV58" s="136"/>
      <c r="AW58" s="14"/>
      <c r="AX58" s="14"/>
      <c r="AY58" s="162">
        <f t="shared" si="3"/>
        <v>0</v>
      </c>
      <c r="AZ58" s="153"/>
      <c r="BA58" s="109">
        <v>0</v>
      </c>
      <c r="BB58" s="10" t="str">
        <f>IFERROR(_xlfn.XLOOKUP(AI58, BS_ATIVIDADE[ATIVIDADE],BS_ATIVIDADE[UNIDADE] ), "*")</f>
        <v>Nº DE SOLDA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>
        <v>0</v>
      </c>
      <c r="BI58" s="17"/>
      <c r="BJ58" s="17" t="s">
        <v>807</v>
      </c>
      <c r="BK58" s="18" t="s">
        <v>789</v>
      </c>
      <c r="BL58" s="16"/>
      <c r="BM58" s="130" t="s">
        <v>447</v>
      </c>
      <c r="BN58" s="130" t="s">
        <v>471</v>
      </c>
      <c r="BO58" s="130" t="s">
        <v>471</v>
      </c>
      <c r="BP58" s="18" t="s">
        <v>789</v>
      </c>
      <c r="BQ58" s="12" t="str">
        <f t="shared" si="4"/>
        <v>Produção e Intervalo</v>
      </c>
      <c r="BR58" s="19">
        <f t="shared" si="5"/>
        <v>0</v>
      </c>
      <c r="BS58" s="19">
        <f t="shared" si="6"/>
        <v>0</v>
      </c>
      <c r="BT58" s="188" t="str">
        <f t="shared" si="7"/>
        <v>CondiçõesClimáticaChuva</v>
      </c>
    </row>
    <row r="59" spans="1:72" hidden="1">
      <c r="A59" s="47" t="str">
        <f t="shared" si="2"/>
        <v>E1746056</v>
      </c>
      <c r="B59" s="102">
        <v>46056</v>
      </c>
      <c r="C59" s="135">
        <f>IF(BS_CONTROLE[[#This Row],[DATA]]="","",WEEKNUM(BS_CONTROLE[[#This Row],[DATA]]))</f>
        <v>6</v>
      </c>
      <c r="D59" s="104" t="s">
        <v>692</v>
      </c>
      <c r="E59" s="157">
        <v>4</v>
      </c>
      <c r="F59" s="126" t="s">
        <v>693</v>
      </c>
      <c r="G59" s="142" t="str">
        <f>IF(D59="","*",VLOOKUP(F59,BS_ATIVIDADE[],3,FALSE))</f>
        <v>CAMINHÂO - SOLDA</v>
      </c>
      <c r="H59" s="106" t="s">
        <v>201</v>
      </c>
      <c r="I59" s="106" t="s">
        <v>201</v>
      </c>
      <c r="J59" s="105">
        <v>55</v>
      </c>
      <c r="K59" s="105">
        <v>81</v>
      </c>
      <c r="L59" s="105">
        <v>82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59" s="106">
        <v>0.375</v>
      </c>
      <c r="P59" s="106">
        <v>0.16666666666666666</v>
      </c>
      <c r="Q59" s="105">
        <v>4</v>
      </c>
      <c r="R59" s="10" t="str">
        <f>IFERROR(_xlfn.XLOOKUP(F59, BS_ATIVIDADE[ATIVIDADE],BS_ATIVIDADE[UNIDADE] ), "*")</f>
        <v>Nº DE SOLDA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9" s="105" t="s">
        <v>742</v>
      </c>
      <c r="W59" s="151" t="s">
        <v>743</v>
      </c>
      <c r="X59" s="104" t="s">
        <v>421</v>
      </c>
      <c r="Y59" s="129" t="s">
        <v>424</v>
      </c>
      <c r="Z59" s="104"/>
      <c r="AA59" s="105">
        <v>1</v>
      </c>
      <c r="AB59" s="103" t="s">
        <v>412</v>
      </c>
      <c r="AC59" s="152"/>
      <c r="AD59" s="107">
        <v>0.33333333333333331</v>
      </c>
      <c r="AE59" s="105" t="s">
        <v>679</v>
      </c>
      <c r="AF59" s="105" t="s">
        <v>679</v>
      </c>
      <c r="AG59" s="105" t="s">
        <v>679</v>
      </c>
      <c r="AH59" s="15"/>
      <c r="AI59" s="126" t="str">
        <f>IF(BS_CONTROLE[[#This Row],[Atividade]]=0, "-", BS_CONTROLE[[#This Row],[Atividade]])</f>
        <v>CAMINHÃO DE SOLDA</v>
      </c>
      <c r="AJ59" s="9" t="str">
        <f>IF(BS_CONTROLE[[#This Row],[Atividade]]=0, "-", BS_CONTROLE[[#This Row],[Atividade]])</f>
        <v>CAMINHÃO DE SOLDA</v>
      </c>
      <c r="AK59" s="31" t="str">
        <f>BS_CONTROLE[[#This Row],[Local - Partida]]</f>
        <v>102ZKW2</v>
      </c>
      <c r="AL59" s="31" t="str">
        <f>BS_CONTROLE[[#This Row],[Local - Encerramento]]</f>
        <v>102ZKW2</v>
      </c>
      <c r="AM59" s="105" t="str">
        <f>IF(BS_CONTROLE[[#This Row],[Entre - Estações]]=0, "-", BS_CONTROLE[[#This Row],[Entre - Estações]])</f>
        <v>ZKE-ZWW</v>
      </c>
      <c r="AN59" s="105" t="str">
        <f>IF(BS_CONTROLE[[#This Row],[SB]]=0, "-", BS_CONTROLE[[#This Row],[SB]])</f>
        <v>K83K802</v>
      </c>
      <c r="AO59" s="105">
        <f>IF(BS_CONTROLE[[#This Row],[SUB]]=0, "-", BS_CONTROLE[[#This Row],[SUB]])</f>
        <v>55</v>
      </c>
      <c r="AP59" s="105">
        <f>BS_CONTROLE[[#This Row],[KM - Inicio]]</f>
        <v>81</v>
      </c>
      <c r="AQ59" s="105">
        <f>BS_CONTROLE[[#This Row],[KM - Inicio]]</f>
        <v>81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2">
        <f t="shared" si="3"/>
        <v>0</v>
      </c>
      <c r="AZ59" s="153"/>
      <c r="BA59" s="109">
        <v>0</v>
      </c>
      <c r="BB59" s="10" t="str">
        <f>IFERROR(_xlfn.XLOOKUP(AI59, BS_ATIVIDADE[ATIVIDADE],BS_ATIVIDADE[UNIDADE] ), "*")</f>
        <v>Nº DE SOLDA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9" s="150"/>
      <c r="BG59" s="16"/>
      <c r="BH59" s="17">
        <v>0</v>
      </c>
      <c r="BI59" s="17"/>
      <c r="BJ59" s="17" t="s">
        <v>796</v>
      </c>
      <c r="BK59" s="18" t="s">
        <v>808</v>
      </c>
      <c r="BL59" s="16"/>
      <c r="BM59" s="130" t="s">
        <v>447</v>
      </c>
      <c r="BN59" s="130" t="s">
        <v>471</v>
      </c>
      <c r="BO59" s="130" t="s">
        <v>471</v>
      </c>
      <c r="BP59" s="18" t="s">
        <v>808</v>
      </c>
      <c r="BQ59" s="12" t="str">
        <f t="shared" si="4"/>
        <v>Produção e Intervalo</v>
      </c>
      <c r="BR59" s="19">
        <f t="shared" si="5"/>
        <v>0</v>
      </c>
      <c r="BS59" s="19">
        <f t="shared" si="6"/>
        <v>0</v>
      </c>
      <c r="BT59" s="188" t="str">
        <f t="shared" si="7"/>
        <v>CondiçõesClimáticaChuva</v>
      </c>
    </row>
    <row r="60" spans="1:72" hidden="1">
      <c r="A60" s="47" t="str">
        <f t="shared" si="2"/>
        <v>V89</v>
      </c>
      <c r="B60" s="102"/>
      <c r="C60" s="135" t="str">
        <f>IF(BS_CONTROLE[[#This Row],[DATA]]="","",WEEKNUM(BS_CONTROLE[[#This Row],[DATA]]))</f>
        <v/>
      </c>
      <c r="D60" s="169" t="s">
        <v>746</v>
      </c>
      <c r="E60" s="157"/>
      <c r="F60" s="126" t="s">
        <v>687</v>
      </c>
      <c r="G60" s="142" t="str">
        <f>IF(D60="","*",VLOOKUP(F60,BS_ATIVIDADE[],3,FALSE))</f>
        <v>MECANIZAÇÃO - SOCADORA</v>
      </c>
      <c r="H60" s="105" t="s">
        <v>201</v>
      </c>
      <c r="I60" s="105" t="s">
        <v>201</v>
      </c>
      <c r="J60" s="105">
        <v>48</v>
      </c>
      <c r="K60" s="105">
        <v>92.745000000000005</v>
      </c>
      <c r="L60" s="105">
        <v>93.587000000000003</v>
      </c>
      <c r="M60" s="105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0" s="150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60" s="106">
        <v>0.375</v>
      </c>
      <c r="P60" s="106">
        <v>8.3333333333333329E-2</v>
      </c>
      <c r="Q60" s="170">
        <v>480</v>
      </c>
      <c r="R60" s="10" t="str">
        <f>IFERROR(_xlfn.XLOOKUP(F60, BS_ATIVIDADE[ATIVIDADE],BS_ATIVIDADE[UNIDADE] ), "*")</f>
        <v>M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0" s="151" t="s">
        <v>709</v>
      </c>
      <c r="W60" s="151" t="s">
        <v>688</v>
      </c>
      <c r="X60" s="104" t="s">
        <v>421</v>
      </c>
      <c r="Y60" s="129"/>
      <c r="Z60" s="104"/>
      <c r="AA60" s="105">
        <v>1</v>
      </c>
      <c r="AB60" s="103" t="s">
        <v>412</v>
      </c>
      <c r="AC60" s="126"/>
      <c r="AD60" s="107">
        <v>0.35416666666666669</v>
      </c>
      <c r="AE60" s="105" t="s">
        <v>679</v>
      </c>
      <c r="AF60" s="105"/>
      <c r="AG60" s="105"/>
      <c r="AH60" s="15"/>
      <c r="AI60" s="126" t="str">
        <f>IF(BS_CONTROLE[[#This Row],[Atividade]]=0, "-", BS_CONTROLE[[#This Row],[Atividade]])</f>
        <v>MECANIZAÇÃO - SOCADORA</v>
      </c>
      <c r="AJ60" s="9" t="str">
        <f>IF(BS_CONTROLE[[#This Row],[Atividade]]=0, "-", BS_CONTROLE[[#This Row],[Atividade]])</f>
        <v>MECANIZAÇÃO - SOCADORA</v>
      </c>
      <c r="AK60" s="31" t="str">
        <f>BS_CONTROLE[[#This Row],[Local - Partida]]</f>
        <v>102ZKW2</v>
      </c>
      <c r="AL60" s="31" t="str">
        <f>BS_CONTROLE[[#This Row],[Local - Encerramento]]</f>
        <v>102ZKW2</v>
      </c>
      <c r="AM60" s="105" t="str">
        <f>IF(BS_CONTROLE[[#This Row],[Entre - Estações]]=0, "-", BS_CONTROLE[[#This Row],[Entre - Estações]])</f>
        <v>ZWW-ZKW</v>
      </c>
      <c r="AN60" s="105" t="str">
        <f>IF(BS_CONTROLE[[#This Row],[SB]]=0, "-", BS_CONTROLE[[#This Row],[SB]])</f>
        <v>K93K911</v>
      </c>
      <c r="AO60" s="105">
        <f>IF(BS_CONTROLE[[#This Row],[SUB]]=0, "-", BS_CONTROLE[[#This Row],[SUB]])</f>
        <v>48</v>
      </c>
      <c r="AP60" s="105">
        <f>BS_CONTROLE[[#This Row],[KM - Inicio]]</f>
        <v>92.745000000000005</v>
      </c>
      <c r="AQ60" s="105">
        <f>BS_CONTROLE[[#This Row],[KM - Inicio]]</f>
        <v>92.745000000000005</v>
      </c>
      <c r="AR60" s="108"/>
      <c r="AS60" s="108"/>
      <c r="AT60" s="108"/>
      <c r="AU60" s="136"/>
      <c r="AV60" s="136"/>
      <c r="AW60" s="14"/>
      <c r="AX60" s="14"/>
      <c r="AY60" s="162">
        <f t="shared" si="3"/>
        <v>0</v>
      </c>
      <c r="AZ60" s="153"/>
      <c r="BA60" s="109"/>
      <c r="BB60" s="10" t="str">
        <f>IFERROR(_xlfn.XLOOKUP(AI60, BS_ATIVIDADE[ATIVIDADE],BS_ATIVIDADE[UNIDADE] ), "*")</f>
        <v>M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 t="shared" si="4"/>
        <v>Aderente</v>
      </c>
      <c r="BR60" s="19" t="str">
        <f t="shared" si="5"/>
        <v>*</v>
      </c>
      <c r="BS60" s="19" t="str">
        <f t="shared" si="6"/>
        <v>*</v>
      </c>
      <c r="BT60" s="188" t="str">
        <f t="shared" si="7"/>
        <v/>
      </c>
    </row>
    <row r="61" spans="1:72" hidden="1">
      <c r="A61" s="47" t="str">
        <f t="shared" si="2"/>
        <v>E4246056</v>
      </c>
      <c r="B61" s="102">
        <v>46056</v>
      </c>
      <c r="C61" s="135">
        <f>IF(BS_CONTROLE[[#This Row],[DATA]]="","",WEEKNUM(BS_CONTROLE[[#This Row],[DATA]]))</f>
        <v>6</v>
      </c>
      <c r="D61" s="169" t="s">
        <v>749</v>
      </c>
      <c r="E61" s="157"/>
      <c r="F61" s="126" t="s">
        <v>750</v>
      </c>
      <c r="G61" s="142" t="str">
        <f>IF(D61="","*",VLOOKUP(F61,BS_ATIVIDADE[],3,FALSE))</f>
        <v>TRILHEIRO - DESCARGA</v>
      </c>
      <c r="H61" s="106" t="s">
        <v>201</v>
      </c>
      <c r="I61" s="106" t="s">
        <v>751</v>
      </c>
      <c r="J61" s="105">
        <v>55</v>
      </c>
      <c r="K61" s="105">
        <v>95.385000000000005</v>
      </c>
      <c r="L61" s="105">
        <v>99.831000000000003</v>
      </c>
      <c r="M61" s="105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1" s="150" t="s">
        <v>752</v>
      </c>
      <c r="O61" s="106">
        <v>0.39583333333333331</v>
      </c>
      <c r="P61" s="106">
        <v>8.3333333333333329E-2</v>
      </c>
      <c r="Q61" s="170">
        <v>1248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" s="151" t="s">
        <v>753</v>
      </c>
      <c r="W61" s="151" t="s">
        <v>754</v>
      </c>
      <c r="X61" s="104" t="s">
        <v>421</v>
      </c>
      <c r="Y61" s="129" t="s">
        <v>424</v>
      </c>
      <c r="Z61" s="104"/>
      <c r="AA61" s="105">
        <v>2</v>
      </c>
      <c r="AB61" s="126" t="s">
        <v>423</v>
      </c>
      <c r="AC61" s="126" t="s">
        <v>419</v>
      </c>
      <c r="AD61" s="107">
        <v>0.33333333333333331</v>
      </c>
      <c r="AE61" s="105" t="s">
        <v>679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102ZKW2</v>
      </c>
      <c r="AL61" s="31" t="str">
        <f>BS_CONTROLE[[#This Row],[Local - Encerramento]]</f>
        <v>ZCP1</v>
      </c>
      <c r="AM61" s="105" t="str">
        <f>IF(BS_CONTROLE[[#This Row],[Entre - Estações]]=0, "-", BS_CONTROLE[[#This Row],[Entre - Estações]])</f>
        <v>ZKW</v>
      </c>
      <c r="AN61" s="105" t="str">
        <f>IF(BS_CONTROLE[[#This Row],[SB]]=0, "-", BS_CONTROLE[[#This Row],[SB]])</f>
        <v>ZKW2/102ZKW2</v>
      </c>
      <c r="AO61" s="105">
        <f>IF(BS_CONTROLE[[#This Row],[SUB]]=0, "-", BS_CONTROLE[[#This Row],[SUB]])</f>
        <v>55</v>
      </c>
      <c r="AP61" s="105">
        <f>BS_CONTROLE[[#This Row],[KM - Inicio]]</f>
        <v>95.385000000000005</v>
      </c>
      <c r="AQ61" s="105">
        <f>BS_CONTROLE[[#This Row],[KM - Inicio]]</f>
        <v>95.385000000000005</v>
      </c>
      <c r="AR61" s="108">
        <v>0.60069444444444442</v>
      </c>
      <c r="AS61" s="108">
        <v>0.62847222222222221</v>
      </c>
      <c r="AT61" s="108">
        <v>0.71180555555555558</v>
      </c>
      <c r="AU61" s="136"/>
      <c r="AV61" s="136"/>
      <c r="AW61" s="14"/>
      <c r="AX61" s="14"/>
      <c r="AY61" s="162">
        <f t="shared" si="3"/>
        <v>8.333333333333337E-2</v>
      </c>
      <c r="AZ61" s="153"/>
      <c r="BA61" s="109">
        <v>1248</v>
      </c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" s="150"/>
      <c r="BG61" s="16"/>
      <c r="BH61" s="17">
        <v>2</v>
      </c>
      <c r="BI61" s="17"/>
      <c r="BJ61" s="17" t="s">
        <v>809</v>
      </c>
      <c r="BK61" s="18" t="s">
        <v>810</v>
      </c>
      <c r="BL61" s="16"/>
      <c r="BM61" s="130" t="s">
        <v>445</v>
      </c>
      <c r="BN61" s="130" t="s">
        <v>445</v>
      </c>
      <c r="BO61" s="130" t="s">
        <v>445</v>
      </c>
      <c r="BP61" s="18"/>
      <c r="BQ61" s="12" t="str">
        <f t="shared" si="4"/>
        <v>Aderente</v>
      </c>
      <c r="BR61" s="19">
        <f t="shared" si="5"/>
        <v>1.0000000000000004</v>
      </c>
      <c r="BS61" s="19">
        <f t="shared" si="6"/>
        <v>1</v>
      </c>
      <c r="BT61" s="188" t="str">
        <f t="shared" si="7"/>
        <v>OKOK</v>
      </c>
    </row>
    <row r="62" spans="1:72" hidden="1">
      <c r="A62" s="47" t="str">
        <f t="shared" si="2"/>
        <v>CAIQUE (TMA-677)46056</v>
      </c>
      <c r="B62" s="102">
        <v>46056</v>
      </c>
      <c r="C62" s="135">
        <f>IF(BS_CONTROLE[[#This Row],[DATA]]="","",WEEKNUM(BS_CONTROLE[[#This Row],[DATA]]))</f>
        <v>6</v>
      </c>
      <c r="D62" s="104" t="s">
        <v>779</v>
      </c>
      <c r="E62" s="157">
        <v>57</v>
      </c>
      <c r="F62" s="126" t="s">
        <v>758</v>
      </c>
      <c r="G62" s="142" t="str">
        <f>IF(D62="","*",VLOOKUP(F62,BS_ATIVIDADE[],3,FALSE))</f>
        <v>MODERNIZAÇÃO</v>
      </c>
      <c r="H62" s="106" t="s">
        <v>679</v>
      </c>
      <c r="I62" s="106" t="s">
        <v>679</v>
      </c>
      <c r="J62" s="105">
        <v>48</v>
      </c>
      <c r="K62" s="105">
        <v>123.363</v>
      </c>
      <c r="L62" s="105" t="s">
        <v>679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2" s="127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2" s="106">
        <v>0.35416666666666669</v>
      </c>
      <c r="P62" s="106">
        <v>6.25E-2</v>
      </c>
      <c r="Q62" s="105">
        <v>1</v>
      </c>
      <c r="R62" s="10" t="str">
        <f>IFERROR(_xlfn.XLOOKUP(F62, BS_ATIVIDADE[ATIVIDADE],BS_ATIVIDADE[UNIDADE] ), "*")</f>
        <v>Nº DE SOLDA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2" s="105" t="s">
        <v>768</v>
      </c>
      <c r="W62" s="151" t="s">
        <v>700</v>
      </c>
      <c r="X62" s="104" t="s">
        <v>421</v>
      </c>
      <c r="Y62" s="129" t="s">
        <v>424</v>
      </c>
      <c r="Z62" s="104"/>
      <c r="AA62" s="105" t="s">
        <v>679</v>
      </c>
      <c r="AB62" s="103"/>
      <c r="AC62" s="152"/>
      <c r="AD62" s="107"/>
      <c r="AE62" s="105"/>
      <c r="AF62" s="105"/>
      <c r="AG62" s="105"/>
      <c r="AH62" s="15"/>
      <c r="AI62" s="126" t="str">
        <f>IF(BS_CONTROLE[[#This Row],[Atividade]]=0, "-", BS_CONTROLE[[#This Row],[Atividade]])</f>
        <v>MODERNIZAÇÃO - SOLDA</v>
      </c>
      <c r="AJ62" s="9" t="str">
        <f>IF(BS_CONTROLE[[#This Row],[Atividade]]=0, "-", BS_CONTROLE[[#This Row],[Atividade]])</f>
        <v>MODERNIZAÇÃO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ZWI-ZEM</v>
      </c>
      <c r="AN62" s="105">
        <f>IF(BS_CONTROLE[[#This Row],[SB]]=0, "-", BS_CONTROLE[[#This Row],[SB]])</f>
        <v>1241231</v>
      </c>
      <c r="AO62" s="105">
        <f>IF(BS_CONTROLE[[#This Row],[SUB]]=0, "-", BS_CONTROLE[[#This Row],[SUB]])</f>
        <v>48</v>
      </c>
      <c r="AP62" s="105">
        <f>BS_CONTROLE[[#This Row],[KM - Inicio]]</f>
        <v>123.363</v>
      </c>
      <c r="AQ62" s="105">
        <f>BS_CONTROLE[[#This Row],[KM - Inicio]]</f>
        <v>123.363</v>
      </c>
      <c r="AR62" s="108">
        <v>0</v>
      </c>
      <c r="AS62" s="108">
        <v>0</v>
      </c>
      <c r="AT62" s="108">
        <v>0</v>
      </c>
      <c r="AU62" s="136"/>
      <c r="AV62" s="136"/>
      <c r="AW62" s="14"/>
      <c r="AX62" s="14"/>
      <c r="AY62" s="162">
        <f t="shared" si="3"/>
        <v>0</v>
      </c>
      <c r="AZ62" s="153"/>
      <c r="BA62" s="109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2" s="150"/>
      <c r="BG62" s="16"/>
      <c r="BH62" s="17">
        <v>0</v>
      </c>
      <c r="BI62" s="17"/>
      <c r="BJ62" s="17" t="s">
        <v>811</v>
      </c>
      <c r="BK62" s="18" t="s">
        <v>811</v>
      </c>
      <c r="BL62" s="16"/>
      <c r="BM62" s="130" t="s">
        <v>447</v>
      </c>
      <c r="BN62" s="130" t="s">
        <v>463</v>
      </c>
      <c r="BO62" s="130" t="s">
        <v>549</v>
      </c>
      <c r="BP62" s="18" t="s">
        <v>811</v>
      </c>
      <c r="BQ62" s="12" t="str">
        <f t="shared" si="4"/>
        <v>Produção e Intervalo</v>
      </c>
      <c r="BR62" s="19">
        <f t="shared" si="5"/>
        <v>0</v>
      </c>
      <c r="BS62" s="19">
        <f t="shared" si="6"/>
        <v>0</v>
      </c>
      <c r="BT62" s="188" t="str">
        <f t="shared" si="7"/>
        <v>CondiçõesClimáticaTemperatura</v>
      </c>
    </row>
    <row r="63" spans="1:72" hidden="1">
      <c r="A63" s="47" t="str">
        <f t="shared" si="2"/>
        <v>WALTER (TP-810)46056</v>
      </c>
      <c r="B63" s="102">
        <v>46056</v>
      </c>
      <c r="C63" s="135">
        <f>IF(BS_CONTROLE[[#This Row],[DATA]]="","",WEEKNUM(BS_CONTROLE[[#This Row],[DATA]]))</f>
        <v>6</v>
      </c>
      <c r="D63" s="104" t="s">
        <v>812</v>
      </c>
      <c r="E63" s="157">
        <v>58</v>
      </c>
      <c r="F63" s="126" t="s">
        <v>758</v>
      </c>
      <c r="G63" s="142" t="str">
        <f>IF(D63="","*",VLOOKUP(F63,BS_ATIVIDADE[],3,FALSE))</f>
        <v>MODERNIZAÇÃO</v>
      </c>
      <c r="H63" s="106"/>
      <c r="I63" s="106"/>
      <c r="J63" s="105">
        <v>48</v>
      </c>
      <c r="K63" s="105">
        <v>123.465</v>
      </c>
      <c r="L63" s="105" t="s">
        <v>679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3" s="127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3" s="106">
        <v>0.35416666666666669</v>
      </c>
      <c r="P63" s="106">
        <v>6.25E-2</v>
      </c>
      <c r="Q63" s="105">
        <v>1</v>
      </c>
      <c r="R63" s="10" t="str">
        <f>IFERROR(_xlfn.XLOOKUP(F63, BS_ATIVIDADE[ATIVIDADE],BS_ATIVIDADE[UNIDADE] ), "*")</f>
        <v>Nº DE SOLDA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3" s="105" t="s">
        <v>768</v>
      </c>
      <c r="W63" s="151" t="s">
        <v>700</v>
      </c>
      <c r="X63" s="104" t="s">
        <v>421</v>
      </c>
      <c r="Y63" s="129" t="s">
        <v>424</v>
      </c>
      <c r="Z63" s="104"/>
      <c r="AA63" s="105" t="s">
        <v>679</v>
      </c>
      <c r="AB63" s="103"/>
      <c r="AC63" s="152"/>
      <c r="AD63" s="107"/>
      <c r="AE63" s="105"/>
      <c r="AF63" s="105"/>
      <c r="AG63" s="105"/>
      <c r="AH63" s="15"/>
      <c r="AI63" s="126" t="str">
        <f>IF(BS_CONTROLE[[#This Row],[Atividade]]=0, "-", BS_CONTROLE[[#This Row],[Atividade]])</f>
        <v>MODERNIZAÇÃO - SOLDA</v>
      </c>
      <c r="AJ63" s="9" t="str">
        <f>IF(BS_CONTROLE[[#This Row],[Atividade]]=0, "-", BS_CONTROLE[[#This Row],[Atividade]])</f>
        <v>MODERNIZAÇÃO - SOLDA</v>
      </c>
      <c r="AK63" s="31">
        <f>BS_CONTROLE[[#This Row],[Local - Partida]]</f>
        <v>0</v>
      </c>
      <c r="AL63" s="31">
        <f>BS_CONTROLE[[#This Row],[Local - Encerramento]]</f>
        <v>0</v>
      </c>
      <c r="AM63" s="105" t="str">
        <f>IF(BS_CONTROLE[[#This Row],[Entre - Estações]]=0, "-", BS_CONTROLE[[#This Row],[Entre - Estações]])</f>
        <v>ZWI-ZEM</v>
      </c>
      <c r="AN63" s="105">
        <f>IF(BS_CONTROLE[[#This Row],[SB]]=0, "-", BS_CONTROLE[[#This Row],[SB]])</f>
        <v>1241231</v>
      </c>
      <c r="AO63" s="105">
        <f>IF(BS_CONTROLE[[#This Row],[SUB]]=0, "-", BS_CONTROLE[[#This Row],[SUB]])</f>
        <v>48</v>
      </c>
      <c r="AP63" s="105">
        <f>BS_CONTROLE[[#This Row],[KM - Inicio]]</f>
        <v>123.465</v>
      </c>
      <c r="AQ63" s="105">
        <f>BS_CONTROLE[[#This Row],[KM - Inicio]]</f>
        <v>123.465</v>
      </c>
      <c r="AR63" s="108">
        <v>0</v>
      </c>
      <c r="AS63" s="108">
        <v>0</v>
      </c>
      <c r="AT63" s="108">
        <v>0</v>
      </c>
      <c r="AU63" s="136"/>
      <c r="AV63" s="136"/>
      <c r="AW63" s="14"/>
      <c r="AX63" s="14"/>
      <c r="AY63" s="162">
        <f t="shared" si="3"/>
        <v>0</v>
      </c>
      <c r="AZ63" s="153"/>
      <c r="BA63" s="109">
        <v>0</v>
      </c>
      <c r="BB63" s="10" t="str">
        <f>IFERROR(_xlfn.XLOOKUP(AI63, BS_ATIVIDADE[ATIVIDADE],BS_ATIVIDADE[UNIDADE] ), "*")</f>
        <v>Nº DE SOLDA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3" s="150"/>
      <c r="BG63" s="16"/>
      <c r="BH63" s="17">
        <v>0</v>
      </c>
      <c r="BI63" s="17"/>
      <c r="BJ63" s="17" t="s">
        <v>811</v>
      </c>
      <c r="BK63" s="18" t="s">
        <v>811</v>
      </c>
      <c r="BL63" s="16"/>
      <c r="BM63" s="130" t="s">
        <v>447</v>
      </c>
      <c r="BN63" s="130" t="s">
        <v>463</v>
      </c>
      <c r="BO63" s="130" t="s">
        <v>549</v>
      </c>
      <c r="BP63" s="18" t="s">
        <v>811</v>
      </c>
      <c r="BQ63" s="12" t="str">
        <f t="shared" si="4"/>
        <v>Produção e Intervalo</v>
      </c>
      <c r="BR63" s="19">
        <f t="shared" si="5"/>
        <v>0</v>
      </c>
      <c r="BS63" s="19">
        <f t="shared" si="6"/>
        <v>0</v>
      </c>
      <c r="BT63" s="188" t="str">
        <f t="shared" si="7"/>
        <v>CondiçõesClimáticaTemperatura</v>
      </c>
    </row>
    <row r="64" spans="1:72" hidden="1">
      <c r="A64" s="47" t="str">
        <f t="shared" si="2"/>
        <v>CLEBISON (TP-728)46056</v>
      </c>
      <c r="B64" s="102">
        <v>46056</v>
      </c>
      <c r="C64" s="135">
        <f>IF(BS_CONTROLE[[#This Row],[DATA]]="","",WEEKNUM(BS_CONTROLE[[#This Row],[DATA]]))</f>
        <v>6</v>
      </c>
      <c r="D64" s="104" t="s">
        <v>813</v>
      </c>
      <c r="E64" s="157">
        <v>56</v>
      </c>
      <c r="F64" s="126" t="s">
        <v>696</v>
      </c>
      <c r="G64" s="142" t="str">
        <f>IF(D64="","*",VLOOKUP(F64,BS_ATIVIDADE[],3,FALSE))</f>
        <v>SOLDA</v>
      </c>
      <c r="H64" s="106" t="s">
        <v>679</v>
      </c>
      <c r="I64" s="106" t="s">
        <v>679</v>
      </c>
      <c r="J64" s="105">
        <v>55</v>
      </c>
      <c r="K64" s="105">
        <v>156</v>
      </c>
      <c r="L64" s="105">
        <v>156.31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4" s="127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4" s="106">
        <v>0.375</v>
      </c>
      <c r="P64" s="106">
        <v>6.25E-2</v>
      </c>
      <c r="Q64" s="105">
        <v>1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51" t="s">
        <v>753</v>
      </c>
      <c r="W64" s="151" t="s">
        <v>700</v>
      </c>
      <c r="X64" s="104" t="s">
        <v>421</v>
      </c>
      <c r="Y64" s="129" t="s">
        <v>424</v>
      </c>
      <c r="Z64" s="104"/>
      <c r="AA64" s="105" t="s">
        <v>679</v>
      </c>
      <c r="AB64" s="103"/>
      <c r="AC64" s="152"/>
      <c r="AD64" s="107"/>
      <c r="AE64" s="105"/>
      <c r="AF64" s="105"/>
      <c r="AG64" s="105"/>
      <c r="AH64" s="15"/>
      <c r="AI64" s="126" t="str">
        <f>IF(BS_CONTROLE[[#This Row],[Atividade]]=0, "-", BS_CONTROLE[[#This Row],[Atividade]])</f>
        <v>PDM - SOLDA</v>
      </c>
      <c r="AJ64" s="9" t="str">
        <f>IF(BS_CONTROLE[[#This Row],[Atividade]]=0, "-", BS_CONTROLE[[#This Row],[Atividade]])</f>
        <v>PDM - SOLDA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5" t="str">
        <f>IF(BS_CONTROLE[[#This Row],[Entre - Estações]]=0, "-", BS_CONTROLE[[#This Row],[Entre - Estações]])</f>
        <v>ZRB-ZEV</v>
      </c>
      <c r="AN64" s="105">
        <f>IF(BS_CONTROLE[[#This Row],[SB]]=0, "-", BS_CONTROLE[[#This Row],[SB]])</f>
        <v>1561552</v>
      </c>
      <c r="AO64" s="105">
        <f>IF(BS_CONTROLE[[#This Row],[SUB]]=0, "-", BS_CONTROLE[[#This Row],[SUB]])</f>
        <v>55</v>
      </c>
      <c r="AP64" s="105">
        <f>BS_CONTROLE[[#This Row],[KM - Inicio]]</f>
        <v>156</v>
      </c>
      <c r="AQ64" s="105">
        <f>BS_CONTROLE[[#This Row],[KM - Inicio]]</f>
        <v>156</v>
      </c>
      <c r="AR64" s="108">
        <v>0.45208333333333334</v>
      </c>
      <c r="AS64" s="108">
        <v>0</v>
      </c>
      <c r="AT64" s="108">
        <v>0</v>
      </c>
      <c r="AU64" s="136"/>
      <c r="AV64" s="136"/>
      <c r="AW64" s="14"/>
      <c r="AX64" s="14"/>
      <c r="AY64" s="162">
        <f t="shared" si="3"/>
        <v>0</v>
      </c>
      <c r="AZ64" s="153"/>
      <c r="BA64" s="109">
        <v>0</v>
      </c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>
        <v>0</v>
      </c>
      <c r="BI64" s="17"/>
      <c r="BJ64" s="17" t="s">
        <v>814</v>
      </c>
      <c r="BK64" s="18" t="s">
        <v>815</v>
      </c>
      <c r="BL64" s="16"/>
      <c r="BM64" s="130" t="s">
        <v>447</v>
      </c>
      <c r="BN64" s="130" t="s">
        <v>471</v>
      </c>
      <c r="BO64" s="130" t="s">
        <v>471</v>
      </c>
      <c r="BP64" s="18" t="s">
        <v>815</v>
      </c>
      <c r="BQ64" s="12" t="str">
        <f t="shared" si="4"/>
        <v>Produção e Intervalo</v>
      </c>
      <c r="BR64" s="19">
        <f t="shared" si="5"/>
        <v>0</v>
      </c>
      <c r="BS64" s="19">
        <f t="shared" si="6"/>
        <v>0</v>
      </c>
      <c r="BT64" s="188" t="str">
        <f t="shared" si="7"/>
        <v>CondiçõesClimáticaChuva</v>
      </c>
    </row>
    <row r="65" spans="1:72" hidden="1">
      <c r="A65" s="47" t="str">
        <f t="shared" si="2"/>
        <v>ISMAEL(TP-726)46056</v>
      </c>
      <c r="B65" s="102">
        <v>46056</v>
      </c>
      <c r="C65" s="135">
        <f>IF(BS_CONTROLE[[#This Row],[DATA]]="","",WEEKNUM(BS_CONTROLE[[#This Row],[DATA]]))</f>
        <v>6</v>
      </c>
      <c r="D65" s="104" t="s">
        <v>755</v>
      </c>
      <c r="E65" s="157">
        <v>57</v>
      </c>
      <c r="F65" s="126" t="s">
        <v>696</v>
      </c>
      <c r="G65" s="142" t="str">
        <f>IF(D65="","*",VLOOKUP(F65,BS_ATIVIDADE[],3,FALSE))</f>
        <v>SOLDA</v>
      </c>
      <c r="H65" s="106" t="s">
        <v>679</v>
      </c>
      <c r="I65" s="106"/>
      <c r="J65" s="105">
        <v>55</v>
      </c>
      <c r="K65" s="105">
        <v>156</v>
      </c>
      <c r="L65" s="105">
        <v>156.31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5" s="127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5" s="106">
        <v>0.35416666666666669</v>
      </c>
      <c r="P65" s="106">
        <v>6.25E-2</v>
      </c>
      <c r="Q65" s="105">
        <v>1</v>
      </c>
      <c r="R65" s="10" t="str">
        <f>IFERROR(_xlfn.XLOOKUP(F65, BS_ATIVIDADE[ATIVIDADE],BS_ATIVIDADE[UNIDADE] ), "*")</f>
        <v>Nº DE SOLDA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" s="151" t="s">
        <v>753</v>
      </c>
      <c r="W65" s="151" t="s">
        <v>700</v>
      </c>
      <c r="X65" s="104" t="s">
        <v>421</v>
      </c>
      <c r="Y65" s="129" t="s">
        <v>424</v>
      </c>
      <c r="Z65" s="104"/>
      <c r="AA65" s="105" t="s">
        <v>679</v>
      </c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PDM - SOLDA</v>
      </c>
      <c r="AJ65" s="9" t="str">
        <f>IF(BS_CONTROLE[[#This Row],[Atividade]]=0, "-", BS_CONTROLE[[#This Row],[Atividade]])</f>
        <v>PDM - SOLDA</v>
      </c>
      <c r="AK65" s="31" t="str">
        <f>BS_CONTROLE[[#This Row],[Local - Partida]]</f>
        <v>-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ZRB-ZEV</v>
      </c>
      <c r="AN65" s="105">
        <f>IF(BS_CONTROLE[[#This Row],[SB]]=0, "-", BS_CONTROLE[[#This Row],[SB]])</f>
        <v>1561552</v>
      </c>
      <c r="AO65" s="105">
        <f>IF(BS_CONTROLE[[#This Row],[SUB]]=0, "-", BS_CONTROLE[[#This Row],[SUB]])</f>
        <v>55</v>
      </c>
      <c r="AP65" s="105">
        <f>BS_CONTROLE[[#This Row],[KM - Inicio]]</f>
        <v>156</v>
      </c>
      <c r="AQ65" s="105">
        <f>BS_CONTROLE[[#This Row],[KM - Inicio]]</f>
        <v>156</v>
      </c>
      <c r="AR65" s="108">
        <v>0.45208333333333334</v>
      </c>
      <c r="AS65" s="108">
        <v>0</v>
      </c>
      <c r="AT65" s="108">
        <v>0</v>
      </c>
      <c r="AU65" s="136"/>
      <c r="AV65" s="136"/>
      <c r="AW65" s="14"/>
      <c r="AX65" s="14"/>
      <c r="AY65" s="162">
        <f t="shared" si="3"/>
        <v>0</v>
      </c>
      <c r="AZ65" s="153"/>
      <c r="BA65" s="109">
        <v>0</v>
      </c>
      <c r="BB65" s="10" t="str">
        <f>IFERROR(_xlfn.XLOOKUP(AI65, BS_ATIVIDADE[ATIVIDADE],BS_ATIVIDADE[UNIDADE] ), "*")</f>
        <v>Nº DE SOLDA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" s="150"/>
      <c r="BG65" s="16"/>
      <c r="BH65" s="17">
        <v>0</v>
      </c>
      <c r="BI65" s="17"/>
      <c r="BJ65" s="17" t="s">
        <v>814</v>
      </c>
      <c r="BK65" s="18" t="s">
        <v>815</v>
      </c>
      <c r="BL65" s="16"/>
      <c r="BM65" s="130" t="s">
        <v>447</v>
      </c>
      <c r="BN65" s="130" t="s">
        <v>471</v>
      </c>
      <c r="BO65" s="130" t="s">
        <v>471</v>
      </c>
      <c r="BP65" s="18" t="s">
        <v>815</v>
      </c>
      <c r="BQ65" s="12" t="str">
        <f t="shared" si="4"/>
        <v>Produção e Intervalo</v>
      </c>
      <c r="BR65" s="19">
        <f t="shared" si="5"/>
        <v>0</v>
      </c>
      <c r="BS65" s="19">
        <f t="shared" si="6"/>
        <v>0</v>
      </c>
      <c r="BT65" s="188" t="str">
        <f t="shared" si="7"/>
        <v>CondiçõesClimáticaChuva</v>
      </c>
    </row>
    <row r="66" spans="1:72" ht="11.25" hidden="1" customHeight="1">
      <c r="A66" s="47" t="str">
        <f t="shared" si="2"/>
        <v>W9646056</v>
      </c>
      <c r="B66" s="102">
        <v>46056</v>
      </c>
      <c r="C66" s="135">
        <f>IF(BS_CONTROLE[[#This Row],[DATA]]="","",WEEKNUM(BS_CONTROLE[[#This Row],[DATA]]))</f>
        <v>6</v>
      </c>
      <c r="D66" s="104" t="s">
        <v>766</v>
      </c>
      <c r="E66" s="157"/>
      <c r="F66" s="126" t="s">
        <v>767</v>
      </c>
      <c r="G66" s="142" t="str">
        <f>IF(D66="","*",VLOOKUP(F66,BS_ATIVIDADE[],3,FALSE))</f>
        <v>MODERNIZAÇÃO</v>
      </c>
      <c r="H66" s="106" t="s">
        <v>816</v>
      </c>
      <c r="I66" s="106" t="s">
        <v>816</v>
      </c>
      <c r="J66" s="105">
        <v>48</v>
      </c>
      <c r="K66" s="105">
        <v>150.6</v>
      </c>
      <c r="L66" s="105">
        <v>151.6</v>
      </c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66" s="106">
        <v>0.3125</v>
      </c>
      <c r="P66" s="106">
        <v>0.20833333333333334</v>
      </c>
      <c r="Q66" s="105">
        <v>100</v>
      </c>
      <c r="R66" s="10" t="str">
        <f>IFERROR(_xlfn.XLOOKUP(F66, BS_ATIVIDADE[ATIVIDADE],BS_ATIVIDADE[UNIDADE] ), "*")</f>
        <v>Nº DE DORMENTES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6" s="105" t="s">
        <v>768</v>
      </c>
      <c r="W66" s="151" t="s">
        <v>817</v>
      </c>
      <c r="X66" s="104" t="s">
        <v>421</v>
      </c>
      <c r="Y66" s="129" t="s">
        <v>424</v>
      </c>
      <c r="Z66" s="104"/>
      <c r="AA66" s="105">
        <v>1</v>
      </c>
      <c r="AB66" s="103" t="s">
        <v>412</v>
      </c>
      <c r="AC66" s="152"/>
      <c r="AD66" s="107">
        <v>0.29166666666666669</v>
      </c>
      <c r="AE66" s="105" t="s">
        <v>679</v>
      </c>
      <c r="AF66" s="105" t="s">
        <v>679</v>
      </c>
      <c r="AG66" s="105"/>
      <c r="AH66" s="15"/>
      <c r="AI66" s="126" t="str">
        <f>IF(BS_CONTROLE[[#This Row],[Atividade]]=0, "-", BS_CONTROLE[[#This Row],[Atividade]])</f>
        <v>MODERNIZAÇÃO - DORMENTE - DESCARGA</v>
      </c>
      <c r="AJ66" s="9" t="str">
        <f>IF(BS_CONTROLE[[#This Row],[Atividade]]=0, "-", BS_CONTROLE[[#This Row],[Atividade]])</f>
        <v>MODERNIZAÇÃO - DORMENTE - DESCARGA</v>
      </c>
      <c r="AK66" s="31" t="str">
        <f>BS_CONTROLE[[#This Row],[Local - Partida]]</f>
        <v>ZEM-1</v>
      </c>
      <c r="AL66" s="31" t="str">
        <f>BS_CONTROLE[[#This Row],[Local - Encerramento]]</f>
        <v>ZEM-1</v>
      </c>
      <c r="AM66" s="105" t="str">
        <f>IF(BS_CONTROLE[[#This Row],[Entre - Estações]]=0, "-", BS_CONTROLE[[#This Row],[Entre - Estações]])</f>
        <v>ZEJ-ZRB</v>
      </c>
      <c r="AN66" s="105" t="str">
        <f>IF(BS_CONTROLE[[#This Row],[SB]]=0, "-", BS_CONTROLE[[#This Row],[SB]])</f>
        <v>ZRB1501</v>
      </c>
      <c r="AO66" s="105">
        <f>IF(BS_CONTROLE[[#This Row],[SUB]]=0, "-", BS_CONTROLE[[#This Row],[SUB]])</f>
        <v>48</v>
      </c>
      <c r="AP66" s="105">
        <f>BS_CONTROLE[[#This Row],[KM - Inicio]]</f>
        <v>150.6</v>
      </c>
      <c r="AQ66" s="105">
        <f>BS_CONTROLE[[#This Row],[KM - Inicio]]</f>
        <v>150.6</v>
      </c>
      <c r="AR66" s="108">
        <v>0</v>
      </c>
      <c r="AS66" s="108">
        <v>0</v>
      </c>
      <c r="AT66" s="108">
        <v>0</v>
      </c>
      <c r="AU66" s="136"/>
      <c r="AV66" s="136"/>
      <c r="AW66" s="14"/>
      <c r="AX66" s="14"/>
      <c r="AY66" s="162">
        <f t="shared" si="3"/>
        <v>0</v>
      </c>
      <c r="AZ66" s="153"/>
      <c r="BA66" s="109">
        <v>0</v>
      </c>
      <c r="BB66" s="10" t="str">
        <f>IFERROR(_xlfn.XLOOKUP(AI66, BS_ATIVIDADE[ATIVIDADE],BS_ATIVIDADE[UNIDADE] ), "*")</f>
        <v>Nº DE DORMENTES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6" s="150"/>
      <c r="BG66" s="16"/>
      <c r="BH66" s="17">
        <v>0</v>
      </c>
      <c r="BI66" s="17"/>
      <c r="BJ66" s="17" t="s">
        <v>818</v>
      </c>
      <c r="BK66" s="18" t="s">
        <v>818</v>
      </c>
      <c r="BL66" s="16"/>
      <c r="BM66" s="130" t="s">
        <v>443</v>
      </c>
      <c r="BN66" s="130" t="s">
        <v>470</v>
      </c>
      <c r="BO66" s="130" t="s">
        <v>521</v>
      </c>
      <c r="BP66" s="18" t="s">
        <v>818</v>
      </c>
      <c r="BQ66" s="12" t="str">
        <f t="shared" si="4"/>
        <v>Produção e Intervalo</v>
      </c>
      <c r="BR66" s="19">
        <f t="shared" si="5"/>
        <v>0</v>
      </c>
      <c r="BS66" s="19">
        <f t="shared" si="6"/>
        <v>0</v>
      </c>
      <c r="BT66" s="188" t="str">
        <f t="shared" si="7"/>
        <v>ModernizaçãoExecução</v>
      </c>
    </row>
    <row r="67" spans="1:72" ht="13.5" hidden="1" customHeight="1">
      <c r="A67" s="47" t="str">
        <f t="shared" si="2"/>
        <v>MODERNIZAÇÃO SERRA46056</v>
      </c>
      <c r="B67" s="102">
        <v>46056</v>
      </c>
      <c r="C67" s="135">
        <f>IF(BS_CONTROLE[[#This Row],[DATA]]="","",WEEKNUM(BS_CONTROLE[[#This Row],[DATA]]))</f>
        <v>6</v>
      </c>
      <c r="D67" s="104" t="s">
        <v>819</v>
      </c>
      <c r="E67" s="157">
        <v>61</v>
      </c>
      <c r="F67" s="126" t="s">
        <v>820</v>
      </c>
      <c r="G67" s="142" t="str">
        <f>IF(D67="","*",VLOOKUP(F67,BS_ATIVIDADE[],3,FALSE))</f>
        <v>OUTROS</v>
      </c>
      <c r="H67" s="106" t="s">
        <v>679</v>
      </c>
      <c r="I67" s="106" t="s">
        <v>679</v>
      </c>
      <c r="J67" s="105">
        <v>92</v>
      </c>
      <c r="K67" s="105">
        <v>75.2</v>
      </c>
      <c r="L67" s="105">
        <v>81.8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7" s="127" t="s">
        <v>821</v>
      </c>
      <c r="O67" s="106">
        <v>0.33333333333333331</v>
      </c>
      <c r="P67" s="106">
        <v>0.33333333333333331</v>
      </c>
      <c r="Q67" s="105">
        <v>1</v>
      </c>
      <c r="R67" s="10" t="str">
        <f>IFERROR(_xlfn.XLOOKUP(F67, BS_ATIVIDADE[ATIVIDADE],BS_ATIVIDADE[UNIDADE] ), "*")</f>
        <v>BINÁRIO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7" s="105" t="s">
        <v>822</v>
      </c>
      <c r="W67" s="151" t="s">
        <v>823</v>
      </c>
      <c r="X67" s="104" t="s">
        <v>416</v>
      </c>
      <c r="Y67" s="129" t="s">
        <v>420</v>
      </c>
      <c r="Z67" s="104"/>
      <c r="AA67" s="105" t="s">
        <v>679</v>
      </c>
      <c r="AB67" s="103"/>
      <c r="AC67" s="152"/>
      <c r="AD67" s="107" t="s">
        <v>679</v>
      </c>
      <c r="AE67" s="105" t="s">
        <v>679</v>
      </c>
      <c r="AF67" s="105" t="s">
        <v>679</v>
      </c>
      <c r="AG67" s="105" t="s">
        <v>679</v>
      </c>
      <c r="AH67" s="15"/>
      <c r="AI67" s="126" t="str">
        <f>IF(BS_CONTROLE[[#This Row],[Atividade]]=0, "-", BS_CONTROLE[[#This Row],[Atividade]])</f>
        <v>BLOCO</v>
      </c>
      <c r="AJ67" s="9" t="str">
        <f>IF(BS_CONTROLE[[#This Row],[Atividade]]=0, "-", BS_CONTROLE[[#This Row],[Atividade]])</f>
        <v>BLOCO</v>
      </c>
      <c r="AK67" s="31" t="str">
        <f>BS_CONTROLE[[#This Row],[Local - Partida]]</f>
        <v>-</v>
      </c>
      <c r="AL67" s="31" t="str">
        <f>BS_CONTROLE[[#This Row],[Local - Encerramento]]</f>
        <v>-</v>
      </c>
      <c r="AM67" s="105" t="str">
        <f>IF(BS_CONTROLE[[#This Row],[Entre - Estações]]=0, "-", BS_CONTROLE[[#This Row],[Entre - Estações]])</f>
        <v>ZEZ-ZXW</v>
      </c>
      <c r="AN67" s="105" t="str">
        <f>IF(BS_CONTROLE[[#This Row],[SB]]=0, "-", BS_CONTROLE[[#This Row],[SB]])</f>
        <v>K79ZEZ2/ZXWK792</v>
      </c>
      <c r="AO67" s="105">
        <f>IF(BS_CONTROLE[[#This Row],[SUB]]=0, "-", BS_CONTROLE[[#This Row],[SUB]])</f>
        <v>92</v>
      </c>
      <c r="AP67" s="105">
        <f>BS_CONTROLE[[#This Row],[KM - Inicio]]</f>
        <v>75.2</v>
      </c>
      <c r="AQ67" s="105">
        <f>BS_CONTROLE[[#This Row],[KM - Inicio]]</f>
        <v>75.2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2">
        <f t="shared" si="3"/>
        <v>0</v>
      </c>
      <c r="AZ67" s="153"/>
      <c r="BA67" s="109">
        <v>0</v>
      </c>
      <c r="BB67" s="10" t="str">
        <f>IFERROR(_xlfn.XLOOKUP(AI67, BS_ATIVIDADE[ATIVIDADE],BS_ATIVIDADE[UNIDADE] ), "*")</f>
        <v>BINÁRIO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7" s="150"/>
      <c r="BG67" s="16"/>
      <c r="BH67" s="17">
        <v>0</v>
      </c>
      <c r="BI67" s="17"/>
      <c r="BJ67" s="17" t="s">
        <v>824</v>
      </c>
      <c r="BK67" s="18" t="s">
        <v>824</v>
      </c>
      <c r="BL67" s="16"/>
      <c r="BM67" s="130" t="s">
        <v>440</v>
      </c>
      <c r="BN67" s="130" t="s">
        <v>460</v>
      </c>
      <c r="BO67" s="130" t="s">
        <v>557</v>
      </c>
      <c r="BP67" s="18" t="s">
        <v>824</v>
      </c>
      <c r="BQ67" s="12" t="str">
        <f t="shared" si="4"/>
        <v>Produção e Intervalo</v>
      </c>
      <c r="BR67" s="19">
        <f t="shared" si="5"/>
        <v>0</v>
      </c>
      <c r="BS67" s="19">
        <f t="shared" si="6"/>
        <v>0</v>
      </c>
      <c r="BT67" s="188" t="str">
        <f t="shared" si="7"/>
        <v>CCOCirculaçãoIntervaloContrato</v>
      </c>
    </row>
    <row r="68" spans="1:72" hidden="1">
      <c r="A68" s="47" t="str">
        <f t="shared" si="2"/>
        <v>W6146056</v>
      </c>
      <c r="B68" s="102">
        <v>46056</v>
      </c>
      <c r="C68" s="135">
        <f>IF(BS_CONTROLE[[#This Row],[DATA]]="","",WEEKNUM(BS_CONTROLE[[#This Row],[DATA]]))</f>
        <v>6</v>
      </c>
      <c r="D68" s="104" t="s">
        <v>772</v>
      </c>
      <c r="E68" s="157">
        <v>61</v>
      </c>
      <c r="F68" s="126" t="s">
        <v>825</v>
      </c>
      <c r="G68" s="142" t="str">
        <f>IF(D68="","*",VLOOKUP(F68,BS_ATIVIDADE[],3,FALSE))</f>
        <v>MODERNIZAÇÃO</v>
      </c>
      <c r="H68" s="106" t="s">
        <v>306</v>
      </c>
      <c r="I68" s="106" t="s">
        <v>306</v>
      </c>
      <c r="J68" s="105">
        <v>92</v>
      </c>
      <c r="K68" s="105">
        <v>75.2</v>
      </c>
      <c r="L68" s="105">
        <v>81.8</v>
      </c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8" s="127" t="s">
        <v>821</v>
      </c>
      <c r="O68" s="106">
        <v>0.3125</v>
      </c>
      <c r="P68" s="106">
        <v>6.9444444444444447E-4</v>
      </c>
      <c r="Q68" s="105">
        <v>1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" s="105" t="s">
        <v>822</v>
      </c>
      <c r="W68" s="151" t="s">
        <v>826</v>
      </c>
      <c r="X68" s="104" t="s">
        <v>416</v>
      </c>
      <c r="Y68" s="129" t="s">
        <v>420</v>
      </c>
      <c r="Z68" s="104"/>
      <c r="AA68" s="105">
        <v>1</v>
      </c>
      <c r="AB68" s="103" t="s">
        <v>412</v>
      </c>
      <c r="AC68" s="152" t="s">
        <v>406</v>
      </c>
      <c r="AD68" s="107">
        <v>0.29166666666666669</v>
      </c>
      <c r="AE68" s="105">
        <v>7663</v>
      </c>
      <c r="AF68" s="105" t="s">
        <v>679</v>
      </c>
      <c r="AG68" s="105" t="s">
        <v>679</v>
      </c>
      <c r="AH68" s="15"/>
      <c r="AI68" s="126" t="s">
        <v>678</v>
      </c>
      <c r="AJ68" s="9" t="str">
        <f>IF(BS_CONTROLE[[#This Row],[Atividade]]=0, "-", BS_CONTROLE[[#This Row],[Atividade]])</f>
        <v>MODERNIZAÇÃO - RECOLHIMENTO DE DORMENTE</v>
      </c>
      <c r="AK68" s="31" t="str">
        <f>BS_CONTROLE[[#This Row],[Local - Partida]]</f>
        <v>K67ZEV2</v>
      </c>
      <c r="AL68" s="31" t="str">
        <f>BS_CONTROLE[[#This Row],[Local - Encerramento]]</f>
        <v>K67ZEV2</v>
      </c>
      <c r="AM68" s="105" t="str">
        <f>IF(BS_CONTROLE[[#This Row],[Entre - Estações]]=0, "-", BS_CONTROLE[[#This Row],[Entre - Estações]])</f>
        <v>ZEZ-ZXW</v>
      </c>
      <c r="AN68" s="105" t="str">
        <f>IF(BS_CONTROLE[[#This Row],[SB]]=0, "-", BS_CONTROLE[[#This Row],[SB]])</f>
        <v>K79ZEZ2/ZXWK792</v>
      </c>
      <c r="AO68" s="105">
        <f>IF(BS_CONTROLE[[#This Row],[SUB]]=0, "-", BS_CONTROLE[[#This Row],[SUB]])</f>
        <v>92</v>
      </c>
      <c r="AP68" s="105">
        <f>BS_CONTROLE[[#This Row],[KM - Inicio]]</f>
        <v>75.2</v>
      </c>
      <c r="AQ68" s="105">
        <f>BS_CONTROLE[[#This Row],[KM - Inicio]]</f>
        <v>75.2</v>
      </c>
      <c r="AR68" s="108">
        <v>0.40069444444444446</v>
      </c>
      <c r="AS68" s="108">
        <v>0</v>
      </c>
      <c r="AT68" s="108">
        <v>6.9444444444444447E-4</v>
      </c>
      <c r="AU68" s="136"/>
      <c r="AV68" s="136"/>
      <c r="AW68" s="14"/>
      <c r="AX68" s="14"/>
      <c r="AY68" s="162">
        <f t="shared" si="3"/>
        <v>6.9444444444444447E-4</v>
      </c>
      <c r="AZ68" s="153"/>
      <c r="BA68" s="109">
        <v>1</v>
      </c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" s="150"/>
      <c r="BG68" s="16"/>
      <c r="BH68" s="17">
        <v>2</v>
      </c>
      <c r="BI68" s="17"/>
      <c r="BJ68" s="17" t="s">
        <v>827</v>
      </c>
      <c r="BK68" s="18" t="s">
        <v>828</v>
      </c>
      <c r="BL68" s="16"/>
      <c r="BM68" s="130" t="s">
        <v>445</v>
      </c>
      <c r="BN68" s="130" t="s">
        <v>445</v>
      </c>
      <c r="BO68" s="130" t="s">
        <v>445</v>
      </c>
      <c r="BP68" s="18" t="s">
        <v>679</v>
      </c>
      <c r="BQ68" s="12" t="str">
        <f t="shared" si="4"/>
        <v>Aderente</v>
      </c>
      <c r="BR68" s="19">
        <f t="shared" si="5"/>
        <v>1</v>
      </c>
      <c r="BS68" s="19">
        <f t="shared" si="6"/>
        <v>1</v>
      </c>
      <c r="BT68" s="188" t="str">
        <f t="shared" si="7"/>
        <v>OKOK</v>
      </c>
    </row>
    <row r="69" spans="1:72" hidden="1">
      <c r="A69" s="47" t="str">
        <f t="shared" si="2"/>
        <v>MODERNIZAÇÃO TURMA 246056</v>
      </c>
      <c r="B69" s="102">
        <v>46056</v>
      </c>
      <c r="C69" s="135">
        <f>IF(BS_CONTROLE[[#This Row],[DATA]]="","",WEEKNUM(BS_CONTROLE[[#This Row],[DATA]]))</f>
        <v>6</v>
      </c>
      <c r="D69" s="104" t="s">
        <v>829</v>
      </c>
      <c r="E69" s="157">
        <v>62</v>
      </c>
      <c r="F69" s="126" t="s">
        <v>758</v>
      </c>
      <c r="G69" s="142" t="str">
        <f>IF(D69="","*",VLOOKUP(F69,BS_ATIVIDADE[],3,FALSE))</f>
        <v>MODERNIZAÇÃO</v>
      </c>
      <c r="H69" s="106" t="s">
        <v>679</v>
      </c>
      <c r="I69" s="106" t="s">
        <v>679</v>
      </c>
      <c r="J69" s="105">
        <v>92</v>
      </c>
      <c r="K69" s="105">
        <v>75.373999999999995</v>
      </c>
      <c r="L69" s="105">
        <v>75.45</v>
      </c>
      <c r="M69" s="12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9" s="12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9" s="106">
        <v>0.33333333333333331</v>
      </c>
      <c r="P69" s="106">
        <v>6.9444444444444447E-4</v>
      </c>
      <c r="Q69" s="105">
        <v>4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9" s="105" t="s">
        <v>822</v>
      </c>
      <c r="W69" s="151" t="s">
        <v>700</v>
      </c>
      <c r="X69" s="104" t="s">
        <v>416</v>
      </c>
      <c r="Y69" s="129" t="s">
        <v>420</v>
      </c>
      <c r="Z69" s="104"/>
      <c r="AA69" s="105"/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MODERNIZAÇÃO - SOLDA</v>
      </c>
      <c r="AJ69" s="9" t="str">
        <f>IF(BS_CONTROLE[[#This Row],[Atividade]]=0, "-", BS_CONTROLE[[#This Row],[Atividade]])</f>
        <v>MODERNIZAÇÃO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ZEZ-ZXW</v>
      </c>
      <c r="AN69" s="105" t="str">
        <f>IF(BS_CONTROLE[[#This Row],[SB]]=0, "-", BS_CONTROLE[[#This Row],[SB]])</f>
        <v>K79ZEZ2</v>
      </c>
      <c r="AO69" s="105">
        <f>IF(BS_CONTROLE[[#This Row],[SUB]]=0, "-", BS_CONTROLE[[#This Row],[SUB]])</f>
        <v>92</v>
      </c>
      <c r="AP69" s="105">
        <f>BS_CONTROLE[[#This Row],[KM - Inicio]]</f>
        <v>75.373999999999995</v>
      </c>
      <c r="AQ69" s="105">
        <f>BS_CONTROLE[[#This Row],[KM - Inicio]]</f>
        <v>75.373999999999995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2">
        <f t="shared" si="3"/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9" s="150"/>
      <c r="BG69" s="16"/>
      <c r="BH69" s="17">
        <v>0</v>
      </c>
      <c r="BI69" s="17"/>
      <c r="BJ69" s="17" t="s">
        <v>824</v>
      </c>
      <c r="BK69" s="18" t="s">
        <v>824</v>
      </c>
      <c r="BL69" s="16"/>
      <c r="BM69" s="130" t="s">
        <v>440</v>
      </c>
      <c r="BN69" s="130" t="s">
        <v>460</v>
      </c>
      <c r="BO69" s="130" t="s">
        <v>557</v>
      </c>
      <c r="BP69" s="18" t="s">
        <v>824</v>
      </c>
      <c r="BQ69" s="12" t="str">
        <f t="shared" si="4"/>
        <v>Produção e Intervalo</v>
      </c>
      <c r="BR69" s="19">
        <f t="shared" si="5"/>
        <v>0</v>
      </c>
      <c r="BS69" s="19">
        <f t="shared" si="6"/>
        <v>0</v>
      </c>
      <c r="BT69" s="188" t="str">
        <f t="shared" si="7"/>
        <v>CCOCirculaçãoIntervaloContrato</v>
      </c>
    </row>
    <row r="70" spans="1:72" hidden="1">
      <c r="A70" s="47" t="str">
        <f t="shared" si="2"/>
        <v>V85</v>
      </c>
      <c r="B70" s="102"/>
      <c r="C70" s="135" t="str">
        <f>IF(BS_CONTROLE[[#This Row],[DATA]]="","",WEEKNUM(BS_CONTROLE[[#This Row],[DATA]]))</f>
        <v/>
      </c>
      <c r="D70" s="104" t="s">
        <v>690</v>
      </c>
      <c r="E70" s="157">
        <v>60</v>
      </c>
      <c r="F70" s="126" t="s">
        <v>678</v>
      </c>
      <c r="G70" s="142" t="str">
        <f>IF(D70="","*",VLOOKUP(F70,BS_ATIVIDADE[],3,FALSE))</f>
        <v>OUTROS</v>
      </c>
      <c r="H70" s="106" t="s">
        <v>830</v>
      </c>
      <c r="I70" s="106" t="s">
        <v>831</v>
      </c>
      <c r="J70" s="105">
        <v>54</v>
      </c>
      <c r="K70" s="105">
        <v>106.4</v>
      </c>
      <c r="L70" s="105" t="s">
        <v>679</v>
      </c>
      <c r="M70" s="127" t="s">
        <v>832</v>
      </c>
      <c r="N70" s="127" t="s">
        <v>833</v>
      </c>
      <c r="O70" s="106">
        <v>0.375</v>
      </c>
      <c r="P70" s="106">
        <v>4.1666666666666664E-2</v>
      </c>
      <c r="Q70" s="105">
        <v>1</v>
      </c>
      <c r="R70" s="10" t="str">
        <f>IFERROR(_xlfn.XLOOKUP(F70, BS_ATIVIDADE[ATIVIDADE],BS_ATIVIDADE[UNIDADE] ), "*")</f>
        <v>BINÁRIO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70" s="105" t="s">
        <v>709</v>
      </c>
      <c r="W70" s="151" t="s">
        <v>834</v>
      </c>
      <c r="X70" s="104" t="s">
        <v>421</v>
      </c>
      <c r="Y70" s="129" t="s">
        <v>424</v>
      </c>
      <c r="Z70" s="104"/>
      <c r="AA70" s="105">
        <v>1</v>
      </c>
      <c r="AB70" s="103" t="s">
        <v>412</v>
      </c>
      <c r="AC70" s="152"/>
      <c r="AD70" s="107">
        <v>0.35416666666666669</v>
      </c>
      <c r="AE70" s="105">
        <v>6235</v>
      </c>
      <c r="AF70" s="105" t="s">
        <v>679</v>
      </c>
      <c r="AG70" s="105"/>
      <c r="AH70" s="15"/>
      <c r="AI70" s="126" t="str">
        <f>IF(BS_CONTROLE[[#This Row],[Atividade]]=0, "-", BS_CONTROLE[[#This Row],[Atividade]])</f>
        <v>DESLOCAMENTO</v>
      </c>
      <c r="AJ70" s="9" t="str">
        <f>IF(BS_CONTROLE[[#This Row],[Atividade]]=0, "-", BS_CONTROLE[[#This Row],[Atividade]])</f>
        <v>DESLOCAMENTO</v>
      </c>
      <c r="AK70" s="31" t="str">
        <f>BS_CONTROLE[[#This Row],[Local - Partida]]</f>
        <v>ZDRZPT</v>
      </c>
      <c r="AL70" s="31" t="str">
        <f>BS_CONTROLE[[#This Row],[Local - Encerramento]]</f>
        <v>ZEV-2</v>
      </c>
      <c r="AM70" s="105" t="str">
        <f>IF(BS_CONTROLE[[#This Row],[Entre - Estações]]=0, "-", BS_CONTROLE[[#This Row],[Entre - Estações]])</f>
        <v>ZPT-ZEV</v>
      </c>
      <c r="AN70" s="105" t="str">
        <f>IF(BS_CONTROLE[[#This Row],[SB]]=0, "-", BS_CONTROLE[[#This Row],[SB]])</f>
        <v>ZPTZEV</v>
      </c>
      <c r="AO70" s="105">
        <f>IF(BS_CONTROLE[[#This Row],[SUB]]=0, "-", BS_CONTROLE[[#This Row],[SUB]])</f>
        <v>54</v>
      </c>
      <c r="AP70" s="105">
        <f>BS_CONTROLE[[#This Row],[KM - Inicio]]</f>
        <v>106.4</v>
      </c>
      <c r="AQ70" s="105">
        <f>BS_CONTROLE[[#This Row],[KM - Inicio]]</f>
        <v>106.4</v>
      </c>
      <c r="AR70" s="108"/>
      <c r="AS70" s="108"/>
      <c r="AT70" s="108"/>
      <c r="AU70" s="136"/>
      <c r="AV70" s="136"/>
      <c r="AW70" s="14"/>
      <c r="AX70" s="14"/>
      <c r="AY70" s="162">
        <f t="shared" si="3"/>
        <v>0</v>
      </c>
      <c r="AZ70" s="153"/>
      <c r="BA70" s="109"/>
      <c r="BB70" s="10" t="str">
        <f>IFERROR(_xlfn.XLOOKUP(AI70, BS_ATIVIDADE[ATIVIDADE],BS_ATIVIDADE[UNIDADE] ), "*")</f>
        <v>BINÁRIO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70" s="150"/>
      <c r="BG70" s="16"/>
      <c r="BH70" s="17"/>
      <c r="BI70" s="17"/>
      <c r="BJ70" s="17"/>
      <c r="BK70" s="18"/>
      <c r="BL70" s="16"/>
      <c r="BM70" s="130"/>
      <c r="BN70" s="130"/>
      <c r="BO70" s="130"/>
      <c r="BP70" s="18"/>
      <c r="BQ70" s="12" t="str">
        <f t="shared" si="4"/>
        <v>Aderente</v>
      </c>
      <c r="BR70" s="19" t="str">
        <f t="shared" si="5"/>
        <v>*</v>
      </c>
      <c r="BS70" s="19" t="str">
        <f t="shared" si="6"/>
        <v>*</v>
      </c>
      <c r="BT70" s="188" t="str">
        <f t="shared" si="7"/>
        <v/>
      </c>
    </row>
    <row r="71" spans="1:72" hidden="1">
      <c r="A71" s="47" t="str">
        <f t="shared" si="2"/>
        <v>MODERNIZAÇÃO SERRA46056</v>
      </c>
      <c r="B71" s="102">
        <v>46056</v>
      </c>
      <c r="C71" s="135">
        <f>IF(BS_CONTROLE[[#This Row],[DATA]]="","",WEEKNUM(BS_CONTROLE[[#This Row],[DATA]]))</f>
        <v>6</v>
      </c>
      <c r="D71" s="104" t="s">
        <v>819</v>
      </c>
      <c r="E71" s="157">
        <v>61</v>
      </c>
      <c r="F71" s="126" t="s">
        <v>820</v>
      </c>
      <c r="G71" s="142" t="str">
        <f>IF(D71="","*",VLOOKUP(F71,BS_ATIVIDADE[],3,FALSE))</f>
        <v>OUTROS</v>
      </c>
      <c r="H71" s="106" t="s">
        <v>679</v>
      </c>
      <c r="I71" s="106" t="s">
        <v>679</v>
      </c>
      <c r="J71" s="105">
        <v>92</v>
      </c>
      <c r="K71" s="105">
        <v>102.48</v>
      </c>
      <c r="L71" s="105">
        <v>102.18</v>
      </c>
      <c r="M71" s="127" t="s">
        <v>331</v>
      </c>
      <c r="N71" s="127" t="s">
        <v>835</v>
      </c>
      <c r="O71" s="106">
        <v>0.33333333333333331</v>
      </c>
      <c r="P71" s="106">
        <v>0.22916666666666666</v>
      </c>
      <c r="Q71" s="105">
        <v>1</v>
      </c>
      <c r="R71" s="10" t="str">
        <f>IFERROR(_xlfn.XLOOKUP(F71, BS_ATIVIDADE[ATIVIDADE],BS_ATIVIDADE[UNIDADE] ), "*")</f>
        <v>BINÁRIO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1" s="105" t="s">
        <v>822</v>
      </c>
      <c r="W71" s="151" t="s">
        <v>836</v>
      </c>
      <c r="X71" s="104" t="s">
        <v>416</v>
      </c>
      <c r="Y71" s="129" t="s">
        <v>420</v>
      </c>
      <c r="Z71" s="104"/>
      <c r="AA71" s="105" t="s">
        <v>679</v>
      </c>
      <c r="AB71" s="103"/>
      <c r="AC71" s="152"/>
      <c r="AD71" s="107"/>
      <c r="AE71" s="105"/>
      <c r="AF71" s="105"/>
      <c r="AG71" s="105"/>
      <c r="AH71" s="15"/>
      <c r="AI71" s="126" t="str">
        <f>IF(BS_CONTROLE[[#This Row],[Atividade]]=0, "-", BS_CONTROLE[[#This Row],[Atividade]])</f>
        <v>BLOCO</v>
      </c>
      <c r="AJ71" s="9" t="str">
        <f>IF(BS_CONTROLE[[#This Row],[Atividade]]=0, "-", BS_CONTROLE[[#This Row],[Atividade]])</f>
        <v>BLOCO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ZGP-ZPT</v>
      </c>
      <c r="AN71" s="105" t="str">
        <f>IF(BS_CONTROLE[[#This Row],[SB]]=0, "-", BS_CONTROLE[[#This Row],[SB]])</f>
        <v>ZGP2/105ZGP2/ZPT1052</v>
      </c>
      <c r="AO71" s="105">
        <f>IF(BS_CONTROLE[[#This Row],[SUB]]=0, "-", BS_CONTROLE[[#This Row],[SUB]])</f>
        <v>92</v>
      </c>
      <c r="AP71" s="105">
        <f>BS_CONTROLE[[#This Row],[KM - Inicio]]</f>
        <v>102.48</v>
      </c>
      <c r="AQ71" s="105">
        <f>BS_CONTROLE[[#This Row],[KM - Inicio]]</f>
        <v>102.48</v>
      </c>
      <c r="AR71" s="108">
        <v>0</v>
      </c>
      <c r="AS71" s="108">
        <v>0</v>
      </c>
      <c r="AT71" s="108">
        <v>0</v>
      </c>
      <c r="AU71" s="136"/>
      <c r="AV71" s="136"/>
      <c r="AW71" s="14"/>
      <c r="AX71" s="14"/>
      <c r="AY71" s="162">
        <f t="shared" ref="AY71:AY134" si="8">IF(D71="","*",IFERROR(IF(ISODD(COUNT(AS71:AX71)),"ERRO",SUM((AT71-AS71),(AV71-AU71),(AX71-AW71))),"ERRO"))</f>
        <v>0</v>
      </c>
      <c r="AZ71" s="153"/>
      <c r="BA71" s="109">
        <v>0</v>
      </c>
      <c r="BB71" s="10" t="str">
        <f>IFERROR(_xlfn.XLOOKUP(AI71, BS_ATIVIDADE[ATIVIDADE],BS_ATIVIDADE[UNIDADE] ), "*")</f>
        <v>BINÁRIO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1" s="150"/>
      <c r="BG71" s="16"/>
      <c r="BH71" s="17">
        <v>0</v>
      </c>
      <c r="BI71" s="17"/>
      <c r="BJ71" s="17" t="s">
        <v>824</v>
      </c>
      <c r="BK71" s="18" t="s">
        <v>824</v>
      </c>
      <c r="BL71" s="16"/>
      <c r="BM71" s="130" t="s">
        <v>440</v>
      </c>
      <c r="BN71" s="130" t="s">
        <v>460</v>
      </c>
      <c r="BO71" s="130" t="s">
        <v>557</v>
      </c>
      <c r="BP71" s="18" t="s">
        <v>824</v>
      </c>
      <c r="BQ71" s="12" t="str">
        <f t="shared" si="4"/>
        <v>Produção e Intervalo</v>
      </c>
      <c r="BR71" s="19">
        <f t="shared" si="5"/>
        <v>0</v>
      </c>
      <c r="BS71" s="19">
        <f t="shared" si="6"/>
        <v>0</v>
      </c>
      <c r="BT71" s="188" t="str">
        <f t="shared" si="7"/>
        <v>CCOCirculaçãoIntervaloContrato</v>
      </c>
    </row>
    <row r="72" spans="1:72" ht="32.25" hidden="1" customHeight="1">
      <c r="A72" s="47" t="str">
        <f t="shared" ref="A72:A135" si="9">D72&amp;B72</f>
        <v>W6246056</v>
      </c>
      <c r="B72" s="102">
        <v>46056</v>
      </c>
      <c r="C72" s="135">
        <f>IF(BS_CONTROLE[[#This Row],[DATA]]="","",WEEKNUM(BS_CONTROLE[[#This Row],[DATA]]))</f>
        <v>6</v>
      </c>
      <c r="D72" s="104" t="s">
        <v>776</v>
      </c>
      <c r="E72" s="157">
        <v>66</v>
      </c>
      <c r="F72" s="126" t="s">
        <v>717</v>
      </c>
      <c r="G72" s="142" t="str">
        <f>IF(D72="","*",VLOOKUP(F72,BS_ATIVIDADE[],3,FALSE))</f>
        <v>OUTROS</v>
      </c>
      <c r="H72" s="106" t="s">
        <v>184</v>
      </c>
      <c r="I72" s="106" t="s">
        <v>777</v>
      </c>
      <c r="J72" s="105">
        <v>92</v>
      </c>
      <c r="K72" s="105">
        <v>102.1</v>
      </c>
      <c r="L72" s="105">
        <v>106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" s="106">
        <v>0.3125</v>
      </c>
      <c r="P72" s="106">
        <v>6.9444444444444447E-4</v>
      </c>
      <c r="Q72" s="105">
        <v>1</v>
      </c>
      <c r="R72" s="10" t="str">
        <f>IFERROR(_xlfn.XLOOKUP(F72, BS_ATIVIDADE[ATIVIDADE],BS_ATIVIDADE[UNIDADE] ), "*")</f>
        <v>Nº DE PEÇAS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" s="105" t="s">
        <v>822</v>
      </c>
      <c r="W72" s="151" t="s">
        <v>837</v>
      </c>
      <c r="X72" s="104" t="s">
        <v>416</v>
      </c>
      <c r="Y72" s="129" t="s">
        <v>420</v>
      </c>
      <c r="Z72" s="104"/>
      <c r="AA72" s="105">
        <v>1</v>
      </c>
      <c r="AB72" s="103" t="s">
        <v>412</v>
      </c>
      <c r="AC72" s="152"/>
      <c r="AD72" s="107">
        <v>0.29166666666666669</v>
      </c>
      <c r="AE72" s="105">
        <v>9038</v>
      </c>
      <c r="AF72" s="105"/>
      <c r="AG72" s="105"/>
      <c r="AH72" s="15"/>
      <c r="AI72" s="126" t="str">
        <f>IF(BS_CONTROLE[[#This Row],[Atividade]]=0, "-", BS_CONTROLE[[#This Row],[Atividade]])</f>
        <v>RECOLHIMENTO DE DORMENTE</v>
      </c>
      <c r="AJ72" s="9" t="str">
        <f>IF(BS_CONTROLE[[#This Row],[Atividade]]=0, "-", BS_CONTROLE[[#This Row],[Atividade]])</f>
        <v>RECOLHIMENTO DE DORMENTE</v>
      </c>
      <c r="AK72" s="31" t="str">
        <f>BS_CONTROLE[[#This Row],[Local - Partida]]</f>
        <v>ZPT1051</v>
      </c>
      <c r="AL72" s="31" t="str">
        <f>BS_CONTROLE[[#This Row],[Local - Encerramento]]</f>
        <v>ZPTZDR</v>
      </c>
      <c r="AM72" s="105" t="str">
        <f>IF(BS_CONTROLE[[#This Row],[Entre - Estações]]=0, "-", BS_CONTROLE[[#This Row],[Entre - Estações]])</f>
        <v>ZGP</v>
      </c>
      <c r="AN72" s="105" t="str">
        <f>IF(BS_CONTROLE[[#This Row],[SB]]=0, "-", BS_CONTROLE[[#This Row],[SB]])</f>
        <v>ZGP2</v>
      </c>
      <c r="AO72" s="105">
        <f>IF(BS_CONTROLE[[#This Row],[SUB]]=0, "-", BS_CONTROLE[[#This Row],[SUB]])</f>
        <v>92</v>
      </c>
      <c r="AP72" s="105">
        <f>BS_CONTROLE[[#This Row],[KM - Inicio]]</f>
        <v>102.1</v>
      </c>
      <c r="AQ72" s="105">
        <f>BS_CONTROLE[[#This Row],[KM - Inicio]]</f>
        <v>102.1</v>
      </c>
      <c r="AR72" s="108">
        <v>0</v>
      </c>
      <c r="AS72" s="108">
        <v>0</v>
      </c>
      <c r="AT72" s="108">
        <v>0</v>
      </c>
      <c r="AU72" s="136"/>
      <c r="AV72" s="136"/>
      <c r="AW72" s="14"/>
      <c r="AX72" s="14"/>
      <c r="AY72" s="162">
        <f t="shared" si="8"/>
        <v>0</v>
      </c>
      <c r="AZ72" s="153"/>
      <c r="BA72" s="109">
        <v>0</v>
      </c>
      <c r="BB72" s="10" t="str">
        <f>IFERROR(_xlfn.XLOOKUP(AI72, BS_ATIVIDADE[ATIVIDADE],BS_ATIVIDADE[UNIDADE] ), "*")</f>
        <v>Nº DE PEÇAS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" s="150"/>
      <c r="BG72" s="16"/>
      <c r="BH72" s="17">
        <v>0</v>
      </c>
      <c r="BI72" s="17"/>
      <c r="BJ72" s="17" t="s">
        <v>824</v>
      </c>
      <c r="BK72" s="18" t="s">
        <v>824</v>
      </c>
      <c r="BL72" s="16"/>
      <c r="BM72" s="130" t="s">
        <v>440</v>
      </c>
      <c r="BN72" s="130" t="s">
        <v>460</v>
      </c>
      <c r="BO72" s="130" t="s">
        <v>557</v>
      </c>
      <c r="BP72" s="18" t="s">
        <v>824</v>
      </c>
      <c r="BQ72" s="12" t="str">
        <f t="shared" ref="BQ72:BQ135" si="10">IF(AND(BR72&lt;1,BS72&lt;1),"Produção e Intervalo",IF(BR72&lt;1,"Intervalo",IF(BS72&lt;1,"Produção","Aderente")))</f>
        <v>Produção e Intervalo</v>
      </c>
      <c r="BR72" s="19">
        <f t="shared" ref="BR72:BR135" si="11">IF(OR(B72="",F72=""),"*",AY72/P72)</f>
        <v>0</v>
      </c>
      <c r="BS72" s="19">
        <f t="shared" ref="BS72:BS135" si="12">IF(OR(B72="",F72=""),"*",BA72/Q72)</f>
        <v>0</v>
      </c>
      <c r="BT72" s="188" t="str">
        <f t="shared" ref="BT72:BT135" si="13">IF(BN72="","",SUBSTITUTE(BM72," ","")&amp;SUBSTITUTE(BN72," ",""))</f>
        <v>CCOCirculaçãoIntervaloContrato</v>
      </c>
    </row>
    <row r="73" spans="1:72" hidden="1">
      <c r="A73" s="47" t="str">
        <f t="shared" si="9"/>
        <v>HUELTON (TP-725)46056</v>
      </c>
      <c r="B73" s="102">
        <v>46056</v>
      </c>
      <c r="C73" s="135">
        <f>IF(BS_CONTROLE[[#This Row],[DATA]]="","",WEEKNUM(BS_CONTROLE[[#This Row],[DATA]]))</f>
        <v>6</v>
      </c>
      <c r="D73" s="104" t="s">
        <v>782</v>
      </c>
      <c r="E73" s="157">
        <v>59</v>
      </c>
      <c r="F73" s="126" t="s">
        <v>696</v>
      </c>
      <c r="G73" s="142" t="str">
        <f>IF(D73="","*",VLOOKUP(F73,BS_ATIVIDADE[],3,FALSE))</f>
        <v>SOLDA</v>
      </c>
      <c r="H73" s="106" t="s">
        <v>679</v>
      </c>
      <c r="I73" s="106" t="s">
        <v>679</v>
      </c>
      <c r="J73" s="105">
        <v>92</v>
      </c>
      <c r="K73" s="105">
        <v>106.7</v>
      </c>
      <c r="L73" s="105" t="s">
        <v>679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3" s="127" t="s">
        <v>337</v>
      </c>
      <c r="O73" s="106">
        <v>0.375</v>
      </c>
      <c r="P73" s="106">
        <v>0.125</v>
      </c>
      <c r="Q73" s="105">
        <v>2</v>
      </c>
      <c r="R73" s="10" t="str">
        <f>IFERROR(_xlfn.XLOOKUP(F73, BS_ATIVIDADE[ATIVIDADE],BS_ATIVIDADE[UNIDADE] ), "*")</f>
        <v>Nº DE SOLDA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3" s="105" t="s">
        <v>773</v>
      </c>
      <c r="W73" s="151" t="s">
        <v>700</v>
      </c>
      <c r="X73" s="104" t="s">
        <v>421</v>
      </c>
      <c r="Y73" s="129" t="s">
        <v>424</v>
      </c>
      <c r="Z73" s="104"/>
      <c r="AA73" s="105" t="s">
        <v>679</v>
      </c>
      <c r="AB73" s="103"/>
      <c r="AC73" s="152"/>
      <c r="AD73" s="107" t="s">
        <v>679</v>
      </c>
      <c r="AE73" s="105"/>
      <c r="AF73" s="105"/>
      <c r="AG73" s="105"/>
      <c r="AH73" s="15"/>
      <c r="AI73" s="126" t="str">
        <f>IF(BS_CONTROLE[[#This Row],[Atividade]]=0, "-", BS_CONTROLE[[#This Row],[Atividade]])</f>
        <v>PDM - SOLDA</v>
      </c>
      <c r="AJ73" s="9" t="str">
        <f>IF(BS_CONTROLE[[#This Row],[Atividade]]=0, "-", BS_CONTROLE[[#This Row],[Atividade]])</f>
        <v>PDM - SOLDA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ZPT</v>
      </c>
      <c r="AN73" s="105" t="str">
        <f>IF(BS_CONTROLE[[#This Row],[SB]]=0, "-", BS_CONTROLE[[#This Row],[SB]])</f>
        <v>ZPT2</v>
      </c>
      <c r="AO73" s="105">
        <f>IF(BS_CONTROLE[[#This Row],[SUB]]=0, "-", BS_CONTROLE[[#This Row],[SUB]])</f>
        <v>92</v>
      </c>
      <c r="AP73" s="105">
        <f>BS_CONTROLE[[#This Row],[KM - Inicio]]</f>
        <v>106.7</v>
      </c>
      <c r="AQ73" s="105">
        <f>BS_CONTROLE[[#This Row],[KM - Inicio]]</f>
        <v>106.7</v>
      </c>
      <c r="AR73" s="108">
        <v>0.44444444444444442</v>
      </c>
      <c r="AS73" s="108">
        <v>0.52777777777777779</v>
      </c>
      <c r="AT73" s="108">
        <v>0.58333333333333337</v>
      </c>
      <c r="AU73" s="136"/>
      <c r="AV73" s="136"/>
      <c r="AW73" s="14"/>
      <c r="AX73" s="14"/>
      <c r="AY73" s="162">
        <f t="shared" si="8"/>
        <v>5.555555555555558E-2</v>
      </c>
      <c r="AZ73" s="153"/>
      <c r="BA73" s="109">
        <v>0</v>
      </c>
      <c r="BB73" s="10" t="str">
        <f>IFERROR(_xlfn.XLOOKUP(AI73, BS_ATIVIDADE[ATIVIDADE],BS_ATIVIDADE[UNIDADE] ), "*")</f>
        <v>Nº DE SOLDA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3" s="150"/>
      <c r="BG73" s="16"/>
      <c r="BH73" s="17">
        <v>0</v>
      </c>
      <c r="BI73" s="17"/>
      <c r="BJ73" s="17" t="s">
        <v>838</v>
      </c>
      <c r="BK73" s="18" t="s">
        <v>839</v>
      </c>
      <c r="BL73" s="16"/>
      <c r="BM73" s="130" t="s">
        <v>447</v>
      </c>
      <c r="BN73" s="130" t="s">
        <v>471</v>
      </c>
      <c r="BO73" s="130" t="s">
        <v>471</v>
      </c>
      <c r="BP73" s="18" t="s">
        <v>839</v>
      </c>
      <c r="BQ73" s="12" t="str">
        <f t="shared" si="10"/>
        <v>Produção e Intervalo</v>
      </c>
      <c r="BR73" s="19">
        <f t="shared" si="11"/>
        <v>0.44444444444444464</v>
      </c>
      <c r="BS73" s="19">
        <f t="shared" si="12"/>
        <v>0</v>
      </c>
      <c r="BT73" s="188" t="str">
        <f t="shared" si="13"/>
        <v>CondiçõesClimáticaChuva</v>
      </c>
    </row>
    <row r="74" spans="1:72" hidden="1">
      <c r="A74" s="47" t="str">
        <f t="shared" si="9"/>
        <v>V8546056</v>
      </c>
      <c r="B74" s="102">
        <v>46056</v>
      </c>
      <c r="C74" s="135">
        <f>IF(BS_CONTROLE[[#This Row],[DATA]]="","",WEEKNUM(BS_CONTROLE[[#This Row],[DATA]]))</f>
        <v>6</v>
      </c>
      <c r="D74" s="104" t="s">
        <v>690</v>
      </c>
      <c r="E74" s="157">
        <v>60</v>
      </c>
      <c r="F74" s="126" t="s">
        <v>687</v>
      </c>
      <c r="G74" s="142" t="str">
        <f>IF(D74="","*",VLOOKUP(F74,BS_ATIVIDADE[],3,FALSE))</f>
        <v>MECANIZAÇÃO - SOCADORA</v>
      </c>
      <c r="H74" s="106" t="s">
        <v>830</v>
      </c>
      <c r="I74" s="106" t="s">
        <v>830</v>
      </c>
      <c r="J74" s="105">
        <v>92</v>
      </c>
      <c r="K74" s="105">
        <v>108.2</v>
      </c>
      <c r="L74" s="105">
        <v>107.7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4" s="127" t="s">
        <v>337</v>
      </c>
      <c r="O74" s="106">
        <v>0.375</v>
      </c>
      <c r="P74" s="106">
        <v>8.3333333333333329E-2</v>
      </c>
      <c r="Q74" s="105">
        <v>480</v>
      </c>
      <c r="R74" s="10" t="str">
        <f>IFERROR(_xlfn.XLOOKUP(F74, BS_ATIVIDADE[ATIVIDADE],BS_ATIVIDADE[UNIDADE] ), "*")</f>
        <v>M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4" s="105" t="s">
        <v>709</v>
      </c>
      <c r="W74" s="151" t="s">
        <v>688</v>
      </c>
      <c r="X74" s="104" t="s">
        <v>421</v>
      </c>
      <c r="Y74" s="129"/>
      <c r="Z74" s="104"/>
      <c r="AA74" s="105">
        <v>1</v>
      </c>
      <c r="AB74" s="103" t="s">
        <v>412</v>
      </c>
      <c r="AC74" s="152"/>
      <c r="AD74" s="107">
        <v>0.35416666666666669</v>
      </c>
      <c r="AE74" s="105">
        <v>6235</v>
      </c>
      <c r="AF74" s="105" t="s">
        <v>679</v>
      </c>
      <c r="AG74" s="105"/>
      <c r="AH74" s="15"/>
      <c r="AI74" s="126" t="str">
        <f>IF(BS_CONTROLE[[#This Row],[Atividade]]=0, "-", BS_CONTROLE[[#This Row],[Atividade]])</f>
        <v>MECANIZAÇÃO - SOCADORA</v>
      </c>
      <c r="AJ74" s="9" t="str">
        <f>IF(BS_CONTROLE[[#This Row],[Atividade]]=0, "-", BS_CONTROLE[[#This Row],[Atividade]])</f>
        <v>MECANIZAÇÃO - SOCADORA</v>
      </c>
      <c r="AK74" s="31" t="str">
        <f>BS_CONTROLE[[#This Row],[Local - Partida]]</f>
        <v>ZDRZPT</v>
      </c>
      <c r="AL74" s="31" t="str">
        <f>BS_CONTROLE[[#This Row],[Local - Encerramento]]</f>
        <v>ZDRZPT</v>
      </c>
      <c r="AM74" s="105" t="s">
        <v>840</v>
      </c>
      <c r="AN74" s="105" t="s">
        <v>841</v>
      </c>
      <c r="AO74" s="105">
        <f>IF(BS_CONTROLE[[#This Row],[SUB]]=0, "-", BS_CONTROLE[[#This Row],[SUB]])</f>
        <v>92</v>
      </c>
      <c r="AP74" s="105">
        <v>108.7</v>
      </c>
      <c r="AQ74" s="105">
        <f>BS_CONTROLE[[#This Row],[KM - Inicio]]</f>
        <v>108.2</v>
      </c>
      <c r="AR74" s="108">
        <v>0.37291666666666667</v>
      </c>
      <c r="AS74" s="108">
        <v>0.69652777777777775</v>
      </c>
      <c r="AT74" s="108">
        <v>0.78472222222222221</v>
      </c>
      <c r="AU74" s="136"/>
      <c r="AV74" s="136"/>
      <c r="AW74" s="14"/>
      <c r="AX74" s="14"/>
      <c r="AY74" s="162">
        <f t="shared" si="8"/>
        <v>8.8194444444444464E-2</v>
      </c>
      <c r="AZ74" s="153"/>
      <c r="BA74" s="109">
        <v>511</v>
      </c>
      <c r="BB74" s="10" t="str">
        <f>IFERROR(_xlfn.XLOOKUP(AI74, BS_ATIVIDADE[ATIVIDADE],BS_ATIVIDADE[UNIDADE] ), "*")</f>
        <v>M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4" s="150"/>
      <c r="BG74" s="16"/>
      <c r="BH74" s="17">
        <v>2</v>
      </c>
      <c r="BI74" s="17"/>
      <c r="BJ74" s="17" t="s">
        <v>842</v>
      </c>
      <c r="BK74" s="18" t="s">
        <v>843</v>
      </c>
      <c r="BL74" s="16"/>
      <c r="BM74" s="130" t="s">
        <v>445</v>
      </c>
      <c r="BN74" s="130" t="s">
        <v>445</v>
      </c>
      <c r="BO74" s="130" t="s">
        <v>445</v>
      </c>
      <c r="BP74" s="18"/>
      <c r="BQ74" s="12" t="str">
        <f t="shared" si="10"/>
        <v>Aderente</v>
      </c>
      <c r="BR74" s="19">
        <f t="shared" si="11"/>
        <v>1.0583333333333336</v>
      </c>
      <c r="BS74" s="19">
        <f t="shared" si="12"/>
        <v>1.0645833333333334</v>
      </c>
      <c r="BT74" s="188" t="str">
        <f t="shared" si="13"/>
        <v>OKOK</v>
      </c>
    </row>
    <row r="75" spans="1:72" hidden="1">
      <c r="A75" s="47" t="str">
        <f t="shared" si="9"/>
        <v>EXPANSÃO TURMA 146056</v>
      </c>
      <c r="B75" s="102">
        <v>46056</v>
      </c>
      <c r="C75" s="135">
        <f>IF(BS_CONTROLE[[#This Row],[DATA]]="","",WEEKNUM(BS_CONTROLE[[#This Row],[DATA]]))</f>
        <v>6</v>
      </c>
      <c r="D75" s="104" t="s">
        <v>703</v>
      </c>
      <c r="E75" s="171">
        <v>650</v>
      </c>
      <c r="F75" s="126" t="s">
        <v>704</v>
      </c>
      <c r="G75" s="142" t="str">
        <f>IF(D75="","*",VLOOKUP(F75,BS_ATIVIDADE[],3,FALSE))</f>
        <v>EXPANSÃO</v>
      </c>
      <c r="H75" s="106" t="s">
        <v>679</v>
      </c>
      <c r="I75" s="106"/>
      <c r="J75" s="105">
        <v>53</v>
      </c>
      <c r="K75" s="105">
        <v>123.8</v>
      </c>
      <c r="L75" s="105" t="s">
        <v>679</v>
      </c>
      <c r="M75" s="105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75" s="150" t="s">
        <v>141</v>
      </c>
      <c r="O75" s="106">
        <v>0.33333333333333331</v>
      </c>
      <c r="P75" s="106">
        <v>6.25E-2</v>
      </c>
      <c r="Q75" s="170">
        <v>1</v>
      </c>
      <c r="R75" s="10" t="str">
        <f>IFERROR(_xlfn.XLOOKUP(F75, BS_ATIVIDADE[ATIVIDADE],BS_ATIVIDADE[UNIDADE] ), "*")</f>
        <v>Nº DE SOLDA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75" s="105" t="s">
        <v>785</v>
      </c>
      <c r="W75" s="151" t="s">
        <v>700</v>
      </c>
      <c r="X75" s="104" t="s">
        <v>421</v>
      </c>
      <c r="Y75" s="129"/>
      <c r="Z75" s="104"/>
      <c r="AA75" s="105"/>
      <c r="AB75" s="103"/>
      <c r="AC75" s="152"/>
      <c r="AD75" s="107"/>
      <c r="AE75" s="105"/>
      <c r="AF75" s="105"/>
      <c r="AG75" s="105"/>
      <c r="AH75" s="15"/>
      <c r="AI75" s="126" t="str">
        <f>IF(BS_CONTROLE[[#This Row],[Atividade]]=0, "-", BS_CONTROLE[[#This Row],[Atividade]])</f>
        <v>EXPANSÃO - SOLDA</v>
      </c>
      <c r="AJ75" s="9" t="str">
        <f>IF(BS_CONTROLE[[#This Row],[Atividade]]=0, "-", BS_CONTROLE[[#This Row],[Atividade]])</f>
        <v>EXPANSÃO - SOLDA</v>
      </c>
      <c r="AK75" s="31" t="str">
        <f>BS_CONTROLE[[#This Row],[Local - Partida]]</f>
        <v>-</v>
      </c>
      <c r="AL75" s="31">
        <f>BS_CONTROLE[[#This Row],[Local - Encerramento]]</f>
        <v>0</v>
      </c>
      <c r="AM75" s="105" t="str">
        <f>IF(BS_CONTROLE[[#This Row],[Entre - Estações]]=0, "-", BS_CONTROLE[[#This Row],[Entre - Estações]])</f>
        <v>ZZV-ZPG</v>
      </c>
      <c r="AN75" s="105" t="str">
        <f>IF(BS_CONTROLE[[#This Row],[SB]]=0, "-", BS_CONTROLE[[#This Row],[SB]])</f>
        <v>ZPGRUM1</v>
      </c>
      <c r="AO75" s="105">
        <f>IF(BS_CONTROLE[[#This Row],[SUB]]=0, "-", BS_CONTROLE[[#This Row],[SUB]])</f>
        <v>53</v>
      </c>
      <c r="AP75" s="105">
        <f>BS_CONTROLE[[#This Row],[KM - Inicio]]</f>
        <v>123.8</v>
      </c>
      <c r="AQ75" s="105">
        <f>BS_CONTROLE[[#This Row],[KM - Inicio]]</f>
        <v>123.8</v>
      </c>
      <c r="AR75" s="108">
        <v>0.3972222222222222</v>
      </c>
      <c r="AS75" s="108">
        <v>0.4284722222222222</v>
      </c>
      <c r="AT75" s="108">
        <v>0.4909722222222222</v>
      </c>
      <c r="AU75" s="136"/>
      <c r="AV75" s="136"/>
      <c r="AW75" s="14"/>
      <c r="AX75" s="14"/>
      <c r="AY75" s="162">
        <f t="shared" si="8"/>
        <v>6.25E-2</v>
      </c>
      <c r="AZ75" s="153"/>
      <c r="BA75" s="109">
        <v>2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75" s="150"/>
      <c r="BG75" s="16"/>
      <c r="BH75" s="17">
        <v>2</v>
      </c>
      <c r="BI75" s="17"/>
      <c r="BJ75" s="17" t="s">
        <v>844</v>
      </c>
      <c r="BK75" s="18" t="s">
        <v>845</v>
      </c>
      <c r="BL75" s="16"/>
      <c r="BM75" s="130" t="s">
        <v>445</v>
      </c>
      <c r="BN75" s="130" t="s">
        <v>445</v>
      </c>
      <c r="BO75" s="130" t="s">
        <v>445</v>
      </c>
      <c r="BP75" s="18" t="s">
        <v>679</v>
      </c>
      <c r="BQ75" s="12" t="str">
        <f t="shared" si="10"/>
        <v>Aderente</v>
      </c>
      <c r="BR75" s="19">
        <f t="shared" si="11"/>
        <v>1</v>
      </c>
      <c r="BS75" s="19">
        <f t="shared" si="12"/>
        <v>2</v>
      </c>
      <c r="BT75" s="188" t="str">
        <f t="shared" si="13"/>
        <v>OKOK</v>
      </c>
    </row>
    <row r="76" spans="1:72" hidden="1">
      <c r="A76" s="47" t="str">
        <f t="shared" si="9"/>
        <v>TURMA FIXA VIA 46056</v>
      </c>
      <c r="B76" s="102">
        <v>46056</v>
      </c>
      <c r="C76" s="135">
        <f>IF(BS_CONTROLE[[#This Row],[DATA]]="","",WEEKNUM(BS_CONTROLE[[#This Row],[DATA]]))</f>
        <v>6</v>
      </c>
      <c r="D76" s="104" t="s">
        <v>846</v>
      </c>
      <c r="E76" s="157">
        <v>70</v>
      </c>
      <c r="F76" s="126" t="s">
        <v>847</v>
      </c>
      <c r="G76" s="142" t="str">
        <f>IF(D76="","*",VLOOKUP(F76,BS_ATIVIDADE[],3,FALSE))</f>
        <v>OUTROS</v>
      </c>
      <c r="H76" s="106" t="s">
        <v>679</v>
      </c>
      <c r="I76" s="106" t="s">
        <v>679</v>
      </c>
      <c r="J76" s="105">
        <v>92</v>
      </c>
      <c r="K76" s="105">
        <v>104.6</v>
      </c>
      <c r="L76" s="105" t="s">
        <v>679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105ZGP2</v>
      </c>
      <c r="O76" s="106">
        <v>0.60416666666666663</v>
      </c>
      <c r="P76" s="106">
        <v>2.7777777777777776E-2</v>
      </c>
      <c r="Q76" s="105">
        <v>1</v>
      </c>
      <c r="R76" s="10" t="str">
        <f>IFERROR(_xlfn.XLOOKUP(F76, BS_ATIVIDADE[ATIVIDADE],BS_ATIVIDADE[UNIDADE] ), "*")</f>
        <v>BINÁRIO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6" s="105"/>
      <c r="W76" s="151" t="s">
        <v>848</v>
      </c>
      <c r="X76" s="104" t="s">
        <v>425</v>
      </c>
      <c r="Y76" s="129"/>
      <c r="Z76" s="104"/>
      <c r="AA76" s="105" t="s">
        <v>679</v>
      </c>
      <c r="AB76" s="103"/>
      <c r="AC76" s="152"/>
      <c r="AD76" s="107"/>
      <c r="AE76" s="105"/>
      <c r="AF76" s="105"/>
      <c r="AG76" s="105"/>
      <c r="AH76" s="15"/>
      <c r="AI76" s="126" t="str">
        <f>IF(BS_CONTROLE[[#This Row],[Atividade]]=0, "-", BS_CONTROLE[[#This Row],[Atividade]])</f>
        <v>OUTRAS ATIVIDADES</v>
      </c>
      <c r="AJ76" s="9" t="str">
        <f>IF(BS_CONTROLE[[#This Row],[Atividade]]=0, "-", BS_CONTROLE[[#This Row],[Atividade]])</f>
        <v>OUTRAS ATIVIDADES</v>
      </c>
      <c r="AK76" s="31" t="str">
        <f>BS_CONTROLE[[#This Row],[Local - Partida]]</f>
        <v>-</v>
      </c>
      <c r="AL76" s="31" t="str">
        <f>BS_CONTROLE[[#This Row],[Local - Encerramento]]</f>
        <v>-</v>
      </c>
      <c r="AM76" s="105" t="str">
        <f>IF(BS_CONTROLE[[#This Row],[Entre - Estações]]=0, "-", BS_CONTROLE[[#This Row],[Entre - Estações]])</f>
        <v>ZGP-ZPT</v>
      </c>
      <c r="AN76" s="105" t="str">
        <f>IF(BS_CONTROLE[[#This Row],[SB]]=0, "-", BS_CONTROLE[[#This Row],[SB]])</f>
        <v>105ZGP2</v>
      </c>
      <c r="AO76" s="105">
        <f>IF(BS_CONTROLE[[#This Row],[SUB]]=0, "-", BS_CONTROLE[[#This Row],[SUB]])</f>
        <v>92</v>
      </c>
      <c r="AP76" s="105">
        <f>BS_CONTROLE[[#This Row],[KM - Inicio]]</f>
        <v>104.6</v>
      </c>
      <c r="AQ76" s="105">
        <f>BS_CONTROLE[[#This Row],[KM - Inicio]]</f>
        <v>104.6</v>
      </c>
      <c r="AR76" s="108">
        <v>0.60486111111111107</v>
      </c>
      <c r="AS76" s="108">
        <v>0.69444444444444442</v>
      </c>
      <c r="AT76" s="108">
        <v>0.72222222222222221</v>
      </c>
      <c r="AU76" s="136"/>
      <c r="AV76" s="136"/>
      <c r="AW76" s="14"/>
      <c r="AX76" s="14"/>
      <c r="AY76" s="162">
        <f t="shared" si="8"/>
        <v>2.777777777777779E-2</v>
      </c>
      <c r="AZ76" s="153"/>
      <c r="BA76" s="109">
        <v>1</v>
      </c>
      <c r="BB76" s="10" t="str">
        <f>IFERROR(_xlfn.XLOOKUP(AI76, BS_ATIVIDADE[ATIVIDADE],BS_ATIVIDADE[UNIDADE] ), "*")</f>
        <v>BINÁRIO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6" s="150"/>
      <c r="BG76" s="16"/>
      <c r="BH76" s="17">
        <v>2</v>
      </c>
      <c r="BI76" s="17"/>
      <c r="BJ76" s="17"/>
      <c r="BK76" s="18" t="s">
        <v>849</v>
      </c>
      <c r="BL76" s="16"/>
      <c r="BM76" s="130" t="s">
        <v>445</v>
      </c>
      <c r="BN76" s="130" t="s">
        <v>445</v>
      </c>
      <c r="BO76" s="130" t="s">
        <v>445</v>
      </c>
      <c r="BP76" s="18"/>
      <c r="BQ76" s="12" t="str">
        <f t="shared" si="10"/>
        <v>Aderente</v>
      </c>
      <c r="BR76" s="19">
        <f t="shared" si="11"/>
        <v>1.0000000000000004</v>
      </c>
      <c r="BS76" s="19">
        <f t="shared" si="12"/>
        <v>1</v>
      </c>
      <c r="BT76" s="188" t="str">
        <f t="shared" si="13"/>
        <v>OKOK</v>
      </c>
    </row>
    <row r="77" spans="1:72" hidden="1">
      <c r="A77" s="47" t="str">
        <f t="shared" si="9"/>
        <v/>
      </c>
      <c r="B77" s="102"/>
      <c r="C77" s="135" t="str">
        <f>IF(BS_CONTROLE[[#This Row],[DATA]]="","",WEEKNUM(BS_CONTROLE[[#This Row],[DATA]]))</f>
        <v/>
      </c>
      <c r="D77" s="104"/>
      <c r="E77" s="157"/>
      <c r="F77" s="126"/>
      <c r="G77" s="142" t="str">
        <f>IF(D77="","*",VLOOKUP(F77,BS_ATIVIDADE[],3,FALSE))</f>
        <v>*</v>
      </c>
      <c r="H77" s="106"/>
      <c r="I77" s="106"/>
      <c r="J77" s="105"/>
      <c r="K77" s="105"/>
      <c r="L77" s="105"/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6"/>
      <c r="P77" s="106"/>
      <c r="Q77" s="105"/>
      <c r="R77" s="10" t="str">
        <f>IFERROR(_xlfn.XLOOKUP(F77, BS_ATIVIDADE[ATIVIDADE],BS_ATIVIDADE[UNIDADE] ), "*")</f>
        <v>*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5"/>
      <c r="W77" s="151"/>
      <c r="X77" s="104"/>
      <c r="Y77" s="129"/>
      <c r="Z77" s="104"/>
      <c r="AA77" s="105"/>
      <c r="AB77" s="103"/>
      <c r="AC77" s="152"/>
      <c r="AD77" s="107"/>
      <c r="AE77" s="105"/>
      <c r="AF77" s="105"/>
      <c r="AG77" s="105"/>
      <c r="AH77" s="15"/>
      <c r="AI77" s="126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5" t="str">
        <f>IF(BS_CONTROLE[[#This Row],[Entre - Estações]]=0, "-", BS_CONTROLE[[#This Row],[Entre - Estações]])</f>
        <v>-</v>
      </c>
      <c r="AN77" s="105" t="str">
        <f>IF(BS_CONTROLE[[#This Row],[SB]]=0, "-", BS_CONTROLE[[#This Row],[SB]])</f>
        <v>-</v>
      </c>
      <c r="AO77" s="105" t="str">
        <f>IF(BS_CONTROLE[[#This Row],[SUB]]=0, "-", BS_CONTROLE[[#This Row],[SUB]])</f>
        <v>-</v>
      </c>
      <c r="AP77" s="105">
        <f>BS_CONTROLE[[#This Row],[KM - Inicio]]</f>
        <v>0</v>
      </c>
      <c r="AQ77" s="105">
        <f>BS_CONTROLE[[#This Row],[KM - Inicio]]</f>
        <v>0</v>
      </c>
      <c r="AR77" s="108"/>
      <c r="AS77" s="108"/>
      <c r="AT77" s="108"/>
      <c r="AU77" s="136"/>
      <c r="AV77" s="136"/>
      <c r="AW77" s="14"/>
      <c r="AX77" s="14"/>
      <c r="AY77" s="162" t="str">
        <f t="shared" si="8"/>
        <v>*</v>
      </c>
      <c r="AZ77" s="153"/>
      <c r="BA77" s="109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50"/>
      <c r="BG77" s="16"/>
      <c r="BH77" s="17"/>
      <c r="BI77" s="17"/>
      <c r="BJ77" s="17"/>
      <c r="BK77" s="18"/>
      <c r="BL77" s="16"/>
      <c r="BM77" s="130"/>
      <c r="BN77" s="130"/>
      <c r="BO77" s="130"/>
      <c r="BP77" s="18"/>
      <c r="BQ77" s="12" t="str">
        <f t="shared" si="10"/>
        <v>Aderente</v>
      </c>
      <c r="BR77" s="19" t="str">
        <f t="shared" si="11"/>
        <v>*</v>
      </c>
      <c r="BS77" s="19" t="str">
        <f t="shared" si="12"/>
        <v>*</v>
      </c>
      <c r="BT77" s="188" t="str">
        <f t="shared" si="13"/>
        <v/>
      </c>
    </row>
    <row r="78" spans="1:72" hidden="1">
      <c r="A78" s="47" t="str">
        <f t="shared" si="9"/>
        <v>EXPANSÃO TURMA 1</v>
      </c>
      <c r="B78" s="102"/>
      <c r="C78" s="135" t="str">
        <f>IF(BS_CONTROLE[[#This Row],[DATA]]="","",WEEKNUM(BS_CONTROLE[[#This Row],[DATA]]))</f>
        <v/>
      </c>
      <c r="D78" s="104" t="s">
        <v>703</v>
      </c>
      <c r="E78" s="157"/>
      <c r="F78" s="126" t="s">
        <v>704</v>
      </c>
      <c r="G78" s="142" t="str">
        <f>IF(D78="","*",VLOOKUP(F78,BS_ATIVIDADE[],3,FALSE))</f>
        <v>EXPANSÃO</v>
      </c>
      <c r="H78" s="106" t="s">
        <v>679</v>
      </c>
      <c r="I78" s="106" t="s">
        <v>679</v>
      </c>
      <c r="J78" s="105">
        <v>70</v>
      </c>
      <c r="K78" s="105">
        <v>113.5</v>
      </c>
      <c r="L78" s="105" t="s">
        <v>679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78" s="106">
        <v>0.375</v>
      </c>
      <c r="P78" s="106">
        <v>8.3333333333333329E-2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8" s="105" t="s">
        <v>706</v>
      </c>
      <c r="W78" s="151" t="s">
        <v>700</v>
      </c>
      <c r="X78" s="104" t="s">
        <v>421</v>
      </c>
      <c r="Y78" s="129"/>
      <c r="Z78" s="104"/>
      <c r="AA78" s="105" t="s">
        <v>679</v>
      </c>
      <c r="AB78" s="103"/>
      <c r="AC78" s="152"/>
      <c r="AD78" s="107"/>
      <c r="AE78" s="105"/>
      <c r="AF78" s="105"/>
      <c r="AG78" s="105"/>
      <c r="AH78" s="15"/>
      <c r="AI78" s="126" t="str">
        <f>IF(BS_CONTROLE[[#This Row],[Atividade]]=0, "-", BS_CONTROLE[[#This Row],[Atividade]])</f>
        <v>EXPANSÃO - SOLDA</v>
      </c>
      <c r="AJ78" s="9" t="str">
        <f>IF(BS_CONTROLE[[#This Row],[Atividade]]=0, "-", BS_CONTROLE[[#This Row],[Atividade]])</f>
        <v>EXPANSÃO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ZCD</v>
      </c>
      <c r="AN78" s="105" t="str">
        <f>IF(BS_CONTROLE[[#This Row],[SB]]=0, "-", BS_CONTROLE[[#This Row],[SB]])</f>
        <v>ZCD1</v>
      </c>
      <c r="AO78" s="105">
        <f>IF(BS_CONTROLE[[#This Row],[SUB]]=0, "-", BS_CONTROLE[[#This Row],[SUB]])</f>
        <v>70</v>
      </c>
      <c r="AP78" s="105">
        <f>BS_CONTROLE[[#This Row],[KM - Inicio]]</f>
        <v>113.5</v>
      </c>
      <c r="AQ78" s="105">
        <f>BS_CONTROLE[[#This Row],[KM - Inicio]]</f>
        <v>113.5</v>
      </c>
      <c r="AR78" s="108"/>
      <c r="AS78" s="108"/>
      <c r="AT78" s="108"/>
      <c r="AU78" s="136"/>
      <c r="AV78" s="136"/>
      <c r="AW78" s="14"/>
      <c r="AX78" s="14"/>
      <c r="AY78" s="162">
        <f t="shared" si="8"/>
        <v>0</v>
      </c>
      <c r="AZ78" s="153"/>
      <c r="BA78" s="109"/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8" s="150"/>
      <c r="BG78" s="16"/>
      <c r="BH78" s="17"/>
      <c r="BI78" s="17"/>
      <c r="BJ78" s="17"/>
      <c r="BK78" s="18"/>
      <c r="BL78" s="16"/>
      <c r="BM78" s="130"/>
      <c r="BN78" s="130"/>
      <c r="BO78" s="130"/>
      <c r="BP78" s="18"/>
      <c r="BQ78" s="12" t="str">
        <f t="shared" si="10"/>
        <v>Aderente</v>
      </c>
      <c r="BR78" s="19" t="str">
        <f t="shared" si="11"/>
        <v>*</v>
      </c>
      <c r="BS78" s="19" t="str">
        <f t="shared" si="12"/>
        <v>*</v>
      </c>
      <c r="BT78" s="188" t="str">
        <f t="shared" si="13"/>
        <v/>
      </c>
    </row>
    <row r="79" spans="1:72" hidden="1">
      <c r="A79" s="47" t="str">
        <f t="shared" si="9"/>
        <v>EXPANSÃO TURMA 146057</v>
      </c>
      <c r="B79" s="102">
        <v>46057</v>
      </c>
      <c r="C79" s="135">
        <f>IF(BS_CONTROLE[[#This Row],[DATA]]="","",WEEKNUM(BS_CONTROLE[[#This Row],[DATA]]))</f>
        <v>6</v>
      </c>
      <c r="D79" s="104" t="s">
        <v>703</v>
      </c>
      <c r="E79" s="157">
        <v>40</v>
      </c>
      <c r="F79" s="126" t="s">
        <v>790</v>
      </c>
      <c r="G79" s="142" t="str">
        <f>IF(D79="","*",VLOOKUP(F79,BS_ATIVIDADE[],3,FALSE))</f>
        <v>EXPANSÃO</v>
      </c>
      <c r="H79" s="106" t="s">
        <v>679</v>
      </c>
      <c r="I79" s="106" t="s">
        <v>679</v>
      </c>
      <c r="J79" s="105">
        <v>170</v>
      </c>
      <c r="K79" s="105">
        <v>110.35</v>
      </c>
      <c r="L79" s="105"/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79" s="106">
        <v>0.375</v>
      </c>
      <c r="P79" s="106">
        <v>0.125</v>
      </c>
      <c r="Q79" s="105">
        <v>312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9" s="105" t="s">
        <v>706</v>
      </c>
      <c r="W79" s="151" t="s">
        <v>791</v>
      </c>
      <c r="X79" s="104" t="s">
        <v>421</v>
      </c>
      <c r="Y79" s="129" t="s">
        <v>424</v>
      </c>
      <c r="Z79" s="104"/>
      <c r="AA79" s="105" t="s">
        <v>679</v>
      </c>
      <c r="AB79" s="103"/>
      <c r="AC79" s="152"/>
      <c r="AD79" s="107"/>
      <c r="AE79" s="105"/>
      <c r="AF79" s="105"/>
      <c r="AG79" s="105"/>
      <c r="AH79" s="15"/>
      <c r="AI79" s="126" t="str">
        <f>IF(BS_CONTROLE[[#This Row],[Atividade]]=0, "-", BS_CONTROLE[[#This Row],[Atividade]])</f>
        <v>EXPANSÃO - ALÍVIO DE TENSÃO</v>
      </c>
      <c r="AJ79" s="9" t="str">
        <f>IF(BS_CONTROLE[[#This Row],[Atividade]]=0, "-", BS_CONTROLE[[#This Row],[Atividade]])</f>
        <v>EXPANSÃO - ALÍVIO DE TENSÃO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5" t="str">
        <f>IF(BS_CONTROLE[[#This Row],[Entre - Estações]]=0, "-", BS_CONTROLE[[#This Row],[Entre - Estações]])</f>
        <v>ZCD</v>
      </c>
      <c r="AN79" s="105" t="str">
        <f>IF(BS_CONTROLE[[#This Row],[SB]]=0, "-", BS_CONTROLE[[#This Row],[SB]])</f>
        <v>109ZCD2</v>
      </c>
      <c r="AO79" s="105">
        <f>IF(BS_CONTROLE[[#This Row],[SUB]]=0, "-", BS_CONTROLE[[#This Row],[SUB]])</f>
        <v>170</v>
      </c>
      <c r="AP79" s="105">
        <f>BS_CONTROLE[[#This Row],[KM - Inicio]]</f>
        <v>110.35</v>
      </c>
      <c r="AQ79" s="105">
        <f>BS_CONTROLE[[#This Row],[KM - Inicio]]</f>
        <v>110.35</v>
      </c>
      <c r="AR79" s="108">
        <v>0</v>
      </c>
      <c r="AS79" s="108">
        <v>0</v>
      </c>
      <c r="AT79" s="108">
        <v>0</v>
      </c>
      <c r="AU79" s="136"/>
      <c r="AV79" s="136"/>
      <c r="AW79" s="14"/>
      <c r="AX79" s="14"/>
      <c r="AY79" s="162">
        <f t="shared" si="8"/>
        <v>0</v>
      </c>
      <c r="AZ79" s="153"/>
      <c r="BA79" s="109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9" s="150"/>
      <c r="BG79" s="16"/>
      <c r="BH79" s="17">
        <v>0</v>
      </c>
      <c r="BI79" s="17"/>
      <c r="BJ79" s="17" t="s">
        <v>850</v>
      </c>
      <c r="BK79" s="18" t="s">
        <v>850</v>
      </c>
      <c r="BL79" s="16"/>
      <c r="BM79" s="130" t="s">
        <v>447</v>
      </c>
      <c r="BN79" s="130" t="s">
        <v>474</v>
      </c>
      <c r="BO79" s="130" t="s">
        <v>474</v>
      </c>
      <c r="BP79" s="18" t="s">
        <v>850</v>
      </c>
      <c r="BQ79" s="12" t="str">
        <f t="shared" si="10"/>
        <v>Produção e Intervalo</v>
      </c>
      <c r="BR79" s="19">
        <f t="shared" si="11"/>
        <v>0</v>
      </c>
      <c r="BS79" s="19">
        <f t="shared" si="12"/>
        <v>0</v>
      </c>
      <c r="BT79" s="188" t="str">
        <f t="shared" si="13"/>
        <v>CondiçõesClimáticaVentosFortes</v>
      </c>
    </row>
    <row r="80" spans="1:72" hidden="1">
      <c r="A80" s="47" t="str">
        <f t="shared" si="9"/>
        <v>KLECIO (TP-699)46057</v>
      </c>
      <c r="B80" s="102">
        <v>46057</v>
      </c>
      <c r="C80" s="135">
        <f>IF(BS_CONTROLE[[#This Row],[DATA]]="","",WEEKNUM(BS_CONTROLE[[#This Row],[DATA]]))</f>
        <v>6</v>
      </c>
      <c r="D80" s="104" t="s">
        <v>695</v>
      </c>
      <c r="E80" s="157"/>
      <c r="F80" s="126" t="s">
        <v>696</v>
      </c>
      <c r="G80" s="142" t="str">
        <f>IF(D80="","*",VLOOKUP(F80,BS_ATIVIDADE[],3,FALSE))</f>
        <v>SOLDA</v>
      </c>
      <c r="H80" s="106" t="s">
        <v>679</v>
      </c>
      <c r="I80" s="106" t="s">
        <v>679</v>
      </c>
      <c r="J80" s="105">
        <v>70</v>
      </c>
      <c r="K80" s="105">
        <v>87.3</v>
      </c>
      <c r="L80" s="105" t="s">
        <v>679</v>
      </c>
      <c r="M80" s="105" t="s">
        <v>792</v>
      </c>
      <c r="N80" s="150" t="s">
        <v>793</v>
      </c>
      <c r="O80" s="106">
        <v>0.375</v>
      </c>
      <c r="P80" s="106">
        <v>6.25E-2</v>
      </c>
      <c r="Q80" s="170">
        <v>1</v>
      </c>
      <c r="R80" s="10" t="str">
        <f>IFERROR(_xlfn.XLOOKUP(F80, BS_ATIVIDADE[ATIVIDADE],BS_ATIVIDADE[UNIDADE] ), "*")</f>
        <v>Nº DE SOLDA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51" t="s">
        <v>699</v>
      </c>
      <c r="W80" s="151" t="s">
        <v>700</v>
      </c>
      <c r="X80" s="104" t="s">
        <v>421</v>
      </c>
      <c r="Y80" s="129" t="s">
        <v>424</v>
      </c>
      <c r="Z80" s="104"/>
      <c r="AA80" s="105" t="s">
        <v>679</v>
      </c>
      <c r="AB80" s="126"/>
      <c r="AC80" s="126" t="s">
        <v>679</v>
      </c>
      <c r="AD80" s="107" t="s">
        <v>679</v>
      </c>
      <c r="AE80" s="105" t="s">
        <v>679</v>
      </c>
      <c r="AF80" s="105" t="s">
        <v>679</v>
      </c>
      <c r="AG80" s="105" t="s">
        <v>679</v>
      </c>
      <c r="AH80" s="15"/>
      <c r="AI80" s="126" t="str">
        <f>IF(BS_CONTROLE[[#This Row],[Atividade]]=0, "-", BS_CONTROLE[[#This Row],[Atividade]])</f>
        <v>PDM - SOLDA</v>
      </c>
      <c r="AJ80" s="9" t="str">
        <f>IF(BS_CONTROLE[[#This Row],[Atividade]]=0, "-", BS_CONTROLE[[#This Row],[Atividade]])</f>
        <v>PDM - SOLDA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5" t="str">
        <f>IF(BS_CONTROLE[[#This Row],[Entre - Estações]]=0, "-", BS_CONTROLE[[#This Row],[Entre - Estações]])</f>
        <v>ZSW-2</v>
      </c>
      <c r="AN80" s="105" t="str">
        <f>IF(BS_CONTROLE[[#This Row],[SB]]=0, "-", BS_CONTROLE[[#This Row],[SB]])</f>
        <v>ZSWS</v>
      </c>
      <c r="AO80" s="105">
        <f>IF(BS_CONTROLE[[#This Row],[SUB]]=0, "-", BS_CONTROLE[[#This Row],[SUB]])</f>
        <v>70</v>
      </c>
      <c r="AP80" s="105">
        <f>BS_CONTROLE[[#This Row],[KM - Inicio]]</f>
        <v>87.3</v>
      </c>
      <c r="AQ80" s="105">
        <f>BS_CONTROLE[[#This Row],[KM - Inicio]]</f>
        <v>87.3</v>
      </c>
      <c r="AR80" s="108">
        <v>0.34375</v>
      </c>
      <c r="AS80" s="108">
        <v>0</v>
      </c>
      <c r="AT80" s="108">
        <v>0</v>
      </c>
      <c r="AU80" s="136"/>
      <c r="AV80" s="136"/>
      <c r="AW80" s="14"/>
      <c r="AX80" s="14"/>
      <c r="AY80" s="162">
        <f t="shared" si="8"/>
        <v>0</v>
      </c>
      <c r="AZ80" s="153"/>
      <c r="BA80" s="109">
        <v>0</v>
      </c>
      <c r="BB80" s="10" t="str">
        <f>IFERROR(_xlfn.XLOOKUP(AI80, BS_ATIVIDADE[ATIVIDADE],BS_ATIVIDADE[UNIDADE] ), "*")</f>
        <v>Nº DE SOLDA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50"/>
      <c r="BG80" s="16"/>
      <c r="BH80" s="17">
        <v>0</v>
      </c>
      <c r="BI80" s="17"/>
      <c r="BJ80" s="17" t="s">
        <v>851</v>
      </c>
      <c r="BK80" s="18" t="s">
        <v>851</v>
      </c>
      <c r="BL80" s="16"/>
      <c r="BM80" s="130" t="s">
        <v>451</v>
      </c>
      <c r="BN80" s="130" t="s">
        <v>451</v>
      </c>
      <c r="BO80" s="130" t="s">
        <v>451</v>
      </c>
      <c r="BP80" s="18" t="s">
        <v>851</v>
      </c>
      <c r="BQ80" s="12" t="str">
        <f t="shared" si="10"/>
        <v>Produção e Intervalo</v>
      </c>
      <c r="BR80" s="19">
        <f t="shared" si="11"/>
        <v>0</v>
      </c>
      <c r="BS80" s="19">
        <f t="shared" si="12"/>
        <v>0</v>
      </c>
      <c r="BT80" s="188" t="str">
        <f t="shared" si="13"/>
        <v>SemOportunidadeSemOportunidade</v>
      </c>
    </row>
    <row r="81" spans="1:72" hidden="1">
      <c r="A81" s="47" t="str">
        <f t="shared" si="9"/>
        <v>V4846057</v>
      </c>
      <c r="B81" s="102">
        <v>46057</v>
      </c>
      <c r="C81" s="135">
        <f>IF(BS_CONTROLE[[#This Row],[DATA]]="","",WEEKNUM(BS_CONTROLE[[#This Row],[DATA]]))</f>
        <v>6</v>
      </c>
      <c r="D81" s="104" t="s">
        <v>677</v>
      </c>
      <c r="E81" s="157"/>
      <c r="F81" s="126" t="s">
        <v>687</v>
      </c>
      <c r="G81" s="142" t="str">
        <f>IF(D81="","*",VLOOKUP(F81,BS_ATIVIDADE[],3,FALSE))</f>
        <v>MECANIZAÇÃO - SOCADORA</v>
      </c>
      <c r="H81" s="106" t="s">
        <v>360</v>
      </c>
      <c r="I81" s="106" t="s">
        <v>360</v>
      </c>
      <c r="J81" s="105">
        <v>70</v>
      </c>
      <c r="K81" s="105">
        <v>82.5</v>
      </c>
      <c r="L81" s="105">
        <v>87</v>
      </c>
      <c r="M81" s="105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81" s="15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81" s="106">
        <v>0.35416666666666669</v>
      </c>
      <c r="P81" s="106">
        <v>8.3333333333333329E-2</v>
      </c>
      <c r="Q81" s="170">
        <v>510</v>
      </c>
      <c r="R81" s="10" t="str">
        <f>IFERROR(_xlfn.XLOOKUP(F81, BS_ATIVIDADE[ATIVIDADE],BS_ATIVIDADE[UNIDADE] ), "*")</f>
        <v>M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51" t="s">
        <v>682</v>
      </c>
      <c r="W81" s="151" t="s">
        <v>688</v>
      </c>
      <c r="X81" s="104" t="s">
        <v>421</v>
      </c>
      <c r="Y81" s="129" t="s">
        <v>424</v>
      </c>
      <c r="Z81" s="104"/>
      <c r="AA81" s="105">
        <v>1</v>
      </c>
      <c r="AB81" s="126" t="s">
        <v>412</v>
      </c>
      <c r="AC81" s="126" t="s">
        <v>679</v>
      </c>
      <c r="AD81" s="107">
        <v>0.29166666666666669</v>
      </c>
      <c r="AE81" s="105">
        <v>6249</v>
      </c>
      <c r="AF81" s="105" t="s">
        <v>679</v>
      </c>
      <c r="AG81" s="105" t="s">
        <v>679</v>
      </c>
      <c r="AH81" s="15"/>
      <c r="AI81" s="126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ZAC2</v>
      </c>
      <c r="AL81" s="31" t="str">
        <f>BS_CONTROLE[[#This Row],[Local - Encerramento]]</f>
        <v>ZAC2</v>
      </c>
      <c r="AM81" s="105" t="str">
        <f>IF(BS_CONTROLE[[#This Row],[Entre - Estações]]=0, "-", BS_CONTROLE[[#This Row],[Entre - Estações]])</f>
        <v>ZAC-ZSW</v>
      </c>
      <c r="AN81" s="105" t="str">
        <f>IF(BS_CONTROLE[[#This Row],[SB]]=0, "-", BS_CONTROLE[[#This Row],[SB]])</f>
        <v>ZACZSW</v>
      </c>
      <c r="AO81" s="105">
        <f>IF(BS_CONTROLE[[#This Row],[SUB]]=0, "-", BS_CONTROLE[[#This Row],[SUB]])</f>
        <v>70</v>
      </c>
      <c r="AP81" s="105">
        <f>BS_CONTROLE[[#This Row],[KM - Inicio]]</f>
        <v>82.5</v>
      </c>
      <c r="AQ81" s="105">
        <f>BS_CONTROLE[[#This Row],[KM - Inicio]]</f>
        <v>82.5</v>
      </c>
      <c r="AR81" s="108">
        <v>0.34722222222222221</v>
      </c>
      <c r="AS81" s="108">
        <v>0</v>
      </c>
      <c r="AT81" s="108">
        <v>0</v>
      </c>
      <c r="AU81" s="136"/>
      <c r="AV81" s="136"/>
      <c r="AW81" s="14"/>
      <c r="AX81" s="14"/>
      <c r="AY81" s="162">
        <f t="shared" si="8"/>
        <v>0</v>
      </c>
      <c r="AZ81" s="153"/>
      <c r="BA81" s="109">
        <v>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50"/>
      <c r="BG81" s="16"/>
      <c r="BH81" s="17">
        <v>0</v>
      </c>
      <c r="BI81" s="17"/>
      <c r="BJ81" s="17" t="s">
        <v>852</v>
      </c>
      <c r="BK81" s="18" t="s">
        <v>852</v>
      </c>
      <c r="BL81" s="16"/>
      <c r="BM81" s="130" t="s">
        <v>451</v>
      </c>
      <c r="BN81" s="130" t="s">
        <v>451</v>
      </c>
      <c r="BO81" s="130" t="s">
        <v>451</v>
      </c>
      <c r="BP81" s="18" t="s">
        <v>852</v>
      </c>
      <c r="BQ81" s="12" t="str">
        <f t="shared" si="10"/>
        <v>Produção e Intervalo</v>
      </c>
      <c r="BR81" s="19">
        <f t="shared" si="11"/>
        <v>0</v>
      </c>
      <c r="BS81" s="19">
        <f t="shared" si="12"/>
        <v>0</v>
      </c>
      <c r="BT81" s="188" t="str">
        <f t="shared" si="13"/>
        <v>SemOportunidadeSemOportunidade</v>
      </c>
    </row>
    <row r="82" spans="1:72" hidden="1">
      <c r="A82" s="47" t="str">
        <f t="shared" si="9"/>
        <v>W5846057</v>
      </c>
      <c r="B82" s="102">
        <v>46057</v>
      </c>
      <c r="C82" s="135">
        <f>IF(BS_CONTROLE[[#This Row],[DATA]]="","",WEEKNUM(BS_CONTROLE[[#This Row],[DATA]]))</f>
        <v>6</v>
      </c>
      <c r="D82" s="104" t="s">
        <v>712</v>
      </c>
      <c r="E82" s="157"/>
      <c r="F82" s="126" t="s">
        <v>717</v>
      </c>
      <c r="G82" s="142" t="str">
        <f>IF(D82="","*",VLOOKUP(F82,BS_ATIVIDADE[],3,FALSE))</f>
        <v>OUTROS</v>
      </c>
      <c r="H82" s="105" t="s">
        <v>853</v>
      </c>
      <c r="I82" s="105" t="s">
        <v>853</v>
      </c>
      <c r="J82" s="105">
        <v>68</v>
      </c>
      <c r="K82" s="105">
        <v>57</v>
      </c>
      <c r="L82" s="105">
        <v>53</v>
      </c>
      <c r="M82" s="105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82" s="15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82" s="106">
        <v>0.33333333333333331</v>
      </c>
      <c r="P82" s="106">
        <v>4.1666666666666664E-2</v>
      </c>
      <c r="Q82" s="170">
        <v>100</v>
      </c>
      <c r="R82" s="10" t="str">
        <f>IFERROR(_xlfn.XLOOKUP(F82, BS_ATIVIDADE[ATIVIDADE],BS_ATIVIDADE[UNIDADE] ), "*")</f>
        <v>Nº DE PEÇAS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82" s="151" t="s">
        <v>714</v>
      </c>
      <c r="W82" s="151" t="s">
        <v>718</v>
      </c>
      <c r="X82" s="104" t="s">
        <v>421</v>
      </c>
      <c r="Y82" s="129" t="s">
        <v>424</v>
      </c>
      <c r="Z82" s="104"/>
      <c r="AA82" s="105">
        <v>2</v>
      </c>
      <c r="AB82" s="126" t="s">
        <v>423</v>
      </c>
      <c r="AC82" s="126" t="s">
        <v>679</v>
      </c>
      <c r="AD82" s="107">
        <v>0.29166666666666669</v>
      </c>
      <c r="AE82" s="105">
        <v>9341</v>
      </c>
      <c r="AF82" s="105" t="s">
        <v>679</v>
      </c>
      <c r="AG82" s="105" t="s">
        <v>679</v>
      </c>
      <c r="AH82" s="15"/>
      <c r="AI82" s="126" t="str">
        <f>IF(BS_CONTROLE[[#This Row],[Atividade]]=0, "-", BS_CONTROLE[[#This Row],[Atividade]])</f>
        <v>RECOLHIMENTO DE DORMENTE</v>
      </c>
      <c r="AJ82" s="9" t="str">
        <f>IF(BS_CONTROLE[[#This Row],[Atividade]]=0, "-", BS_CONTROLE[[#This Row],[Atividade]])</f>
        <v>RECOLHIMENTO DE DORMENTE</v>
      </c>
      <c r="AK82" s="31" t="str">
        <f>BS_CONTROLE[[#This Row],[Local - Partida]]</f>
        <v>106-109</v>
      </c>
      <c r="AL82" s="31" t="str">
        <f>BS_CONTROLE[[#This Row],[Local - Encerramento]]</f>
        <v>106-109</v>
      </c>
      <c r="AM82" s="105" t="str">
        <f>IF(BS_CONTROLE[[#This Row],[Entre - Estações]]=0, "-", BS_CONTROLE[[#This Row],[Entre - Estações]])</f>
        <v>ZBM-ZHO</v>
      </c>
      <c r="AN82" s="105" t="str">
        <f>IF(BS_CONTROLE[[#This Row],[SB]]=0, "-", BS_CONTROLE[[#This Row],[SB]])</f>
        <v>K57ZHO</v>
      </c>
      <c r="AO82" s="105">
        <f>IF(BS_CONTROLE[[#This Row],[SUB]]=0, "-", BS_CONTROLE[[#This Row],[SUB]])</f>
        <v>68</v>
      </c>
      <c r="AP82" s="105">
        <f>BS_CONTROLE[[#This Row],[KM - Inicio]]</f>
        <v>57</v>
      </c>
      <c r="AQ82" s="105">
        <f>BS_CONTROLE[[#This Row],[KM - Inicio]]</f>
        <v>57</v>
      </c>
      <c r="AR82" s="108">
        <v>0</v>
      </c>
      <c r="AS82" s="108">
        <v>0</v>
      </c>
      <c r="AT82" s="108">
        <v>0</v>
      </c>
      <c r="AU82" s="136"/>
      <c r="AV82" s="136"/>
      <c r="AW82" s="14"/>
      <c r="AX82" s="14"/>
      <c r="AY82" s="162">
        <f t="shared" si="8"/>
        <v>0</v>
      </c>
      <c r="AZ82" s="153"/>
      <c r="BA82" s="109">
        <v>0</v>
      </c>
      <c r="BB82" s="10" t="str">
        <f>IFERROR(_xlfn.XLOOKUP(AI82, BS_ATIVIDADE[ATIVIDADE],BS_ATIVIDADE[UNIDADE] ), "*")</f>
        <v>Nº DE PEÇAS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82" s="150"/>
      <c r="BG82" s="16"/>
      <c r="BH82" s="17">
        <v>0</v>
      </c>
      <c r="BI82" s="17"/>
      <c r="BJ82" s="17" t="s">
        <v>854</v>
      </c>
      <c r="BK82" s="18" t="s">
        <v>854</v>
      </c>
      <c r="BL82" s="16"/>
      <c r="BM82" s="130" t="s">
        <v>434</v>
      </c>
      <c r="BN82" s="130" t="s">
        <v>455</v>
      </c>
      <c r="BO82" s="130" t="s">
        <v>520</v>
      </c>
      <c r="BP82" s="18" t="s">
        <v>854</v>
      </c>
      <c r="BQ82" s="12" t="str">
        <f t="shared" si="10"/>
        <v>Produção e Intervalo</v>
      </c>
      <c r="BR82" s="19">
        <f t="shared" si="11"/>
        <v>0</v>
      </c>
      <c r="BS82" s="19">
        <f t="shared" si="12"/>
        <v>0</v>
      </c>
      <c r="BT82" s="188" t="str">
        <f t="shared" si="13"/>
        <v>TraçãoOperação</v>
      </c>
    </row>
    <row r="83" spans="1:72" hidden="1">
      <c r="A83" s="47" t="str">
        <f t="shared" si="9"/>
        <v/>
      </c>
      <c r="B83" s="102"/>
      <c r="C83" s="135" t="str">
        <f>IF(BS_CONTROLE[[#This Row],[DATA]]="","",WEEKNUM(BS_CONTROLE[[#This Row],[DATA]]))</f>
        <v/>
      </c>
      <c r="D83" s="104"/>
      <c r="E83" s="157"/>
      <c r="F83" s="126"/>
      <c r="G83" s="142" t="str">
        <f>IF(D83="","*",VLOOKUP(F83,BS_ATIVIDADE[],3,FALSE))</f>
        <v>*</v>
      </c>
      <c r="H83" s="106"/>
      <c r="I83" s="106"/>
      <c r="J83" s="105"/>
      <c r="K83" s="105"/>
      <c r="L83" s="105"/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6"/>
      <c r="P83" s="106"/>
      <c r="Q83" s="105"/>
      <c r="R83" s="10" t="str">
        <f>IFERROR(_xlfn.XLOOKUP(F83, BS_ATIVIDADE[ATIVIDADE],BS_ATIVIDADE[UNIDADE] ), "*")</f>
        <v>*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5"/>
      <c r="W83" s="151"/>
      <c r="X83" s="104"/>
      <c r="Y83" s="129"/>
      <c r="Z83" s="104"/>
      <c r="AA83" s="105"/>
      <c r="AB83" s="103"/>
      <c r="AC83" s="152"/>
      <c r="AD83" s="107"/>
      <c r="AE83" s="105"/>
      <c r="AF83" s="105"/>
      <c r="AG83" s="105"/>
      <c r="AH83" s="15"/>
      <c r="AI83" s="126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5" t="str">
        <f>IF(BS_CONTROLE[[#This Row],[Entre - Estações]]=0, "-", BS_CONTROLE[[#This Row],[Entre - Estações]])</f>
        <v>-</v>
      </c>
      <c r="AN83" s="105" t="str">
        <f>IF(BS_CONTROLE[[#This Row],[SB]]=0, "-", BS_CONTROLE[[#This Row],[SB]])</f>
        <v>-</v>
      </c>
      <c r="AO83" s="105" t="str">
        <f>IF(BS_CONTROLE[[#This Row],[SUB]]=0, "-", BS_CONTROLE[[#This Row],[SUB]])</f>
        <v>-</v>
      </c>
      <c r="AP83" s="105">
        <f>BS_CONTROLE[[#This Row],[KM - Inicio]]</f>
        <v>0</v>
      </c>
      <c r="AQ83" s="105">
        <f>BS_CONTROLE[[#This Row],[KM - Inicio]]</f>
        <v>0</v>
      </c>
      <c r="AR83" s="108"/>
      <c r="AS83" s="108"/>
      <c r="AT83" s="108"/>
      <c r="AU83" s="136"/>
      <c r="AV83" s="136"/>
      <c r="AW83" s="14"/>
      <c r="AX83" s="14"/>
      <c r="AY83" s="162" t="str">
        <f t="shared" si="8"/>
        <v>*</v>
      </c>
      <c r="AZ83" s="153"/>
      <c r="BA83" s="109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0"/>
      <c r="BG83" s="16"/>
      <c r="BH83" s="17"/>
      <c r="BI83" s="17"/>
      <c r="BJ83" s="17"/>
      <c r="BK83" s="18"/>
      <c r="BL83" s="16"/>
      <c r="BM83" s="130"/>
      <c r="BN83" s="130"/>
      <c r="BO83" s="130"/>
      <c r="BP83" s="18"/>
      <c r="BQ83" s="12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188" t="str">
        <f t="shared" si="13"/>
        <v/>
      </c>
    </row>
    <row r="84" spans="1:72" hidden="1">
      <c r="A84" s="47" t="str">
        <f t="shared" si="9"/>
        <v/>
      </c>
      <c r="B84" s="102"/>
      <c r="C84" s="135" t="str">
        <f>IF(BS_CONTROLE[[#This Row],[DATA]]="","",WEEKNUM(BS_CONTROLE[[#This Row],[DATA]]))</f>
        <v/>
      </c>
      <c r="D84" s="104"/>
      <c r="E84" s="157">
        <v>78</v>
      </c>
      <c r="F84" s="126"/>
      <c r="G84" s="142" t="str">
        <f>IF(D84="","*",VLOOKUP(F84,BS_ATIVIDADE[],3,FALSE))</f>
        <v>*</v>
      </c>
      <c r="H84" s="106"/>
      <c r="I84" s="106"/>
      <c r="J84" s="105"/>
      <c r="K84" s="105"/>
      <c r="L84" s="105"/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6"/>
      <c r="P84" s="106"/>
      <c r="Q84" s="105"/>
      <c r="R84" s="10" t="str">
        <f>IFERROR(_xlfn.XLOOKUP(F84, BS_ATIVIDADE[ATIVIDADE],BS_ATIVIDADE[UNIDADE] ), "*")</f>
        <v>*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5"/>
      <c r="W84" s="151"/>
      <c r="X84" s="104"/>
      <c r="Y84" s="129"/>
      <c r="Z84" s="104"/>
      <c r="AA84" s="105"/>
      <c r="AB84" s="103"/>
      <c r="AC84" s="152"/>
      <c r="AD84" s="107"/>
      <c r="AE84" s="105"/>
      <c r="AF84" s="105"/>
      <c r="AG84" s="105"/>
      <c r="AH84" s="15"/>
      <c r="AI84" s="126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5" t="str">
        <f>IF(BS_CONTROLE[[#This Row],[Entre - Estações]]=0, "-", BS_CONTROLE[[#This Row],[Entre - Estações]])</f>
        <v>-</v>
      </c>
      <c r="AN84" s="105" t="str">
        <f>IF(BS_CONTROLE[[#This Row],[SB]]=0, "-", BS_CONTROLE[[#This Row],[SB]])</f>
        <v>-</v>
      </c>
      <c r="AO84" s="105" t="str">
        <f>IF(BS_CONTROLE[[#This Row],[SUB]]=0, "-", BS_CONTROLE[[#This Row],[SUB]])</f>
        <v>-</v>
      </c>
      <c r="AP84" s="105">
        <f>BS_CONTROLE[[#This Row],[KM - Inicio]]</f>
        <v>0</v>
      </c>
      <c r="AQ84" s="105">
        <f>BS_CONTROLE[[#This Row],[KM - Inicio]]</f>
        <v>0</v>
      </c>
      <c r="AR84" s="108"/>
      <c r="AS84" s="108"/>
      <c r="AT84" s="108"/>
      <c r="AU84" s="136"/>
      <c r="AV84" s="136"/>
      <c r="AW84" s="14"/>
      <c r="AX84" s="14"/>
      <c r="AY84" s="162" t="str">
        <f t="shared" si="8"/>
        <v>*</v>
      </c>
      <c r="AZ84" s="153"/>
      <c r="BA84" s="109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50"/>
      <c r="BG84" s="16"/>
      <c r="BH84" s="17"/>
      <c r="BI84" s="17"/>
      <c r="BJ84" s="17"/>
      <c r="BK84" s="18"/>
      <c r="BL84" s="16"/>
      <c r="BM84" s="130"/>
      <c r="BN84" s="130"/>
      <c r="BO84" s="130"/>
      <c r="BP84" s="18"/>
      <c r="BQ84" s="12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188" t="str">
        <f t="shared" si="13"/>
        <v/>
      </c>
    </row>
    <row r="85" spans="1:72" hidden="1">
      <c r="A85" s="47" t="str">
        <f t="shared" si="9"/>
        <v>V4246057</v>
      </c>
      <c r="B85" s="102">
        <v>46057</v>
      </c>
      <c r="C85" s="135">
        <f>IF(BS_CONTROLE[[#This Row],[DATA]]="","",WEEKNUM(BS_CONTROLE[[#This Row],[DATA]]))</f>
        <v>6</v>
      </c>
      <c r="D85" s="169" t="s">
        <v>686</v>
      </c>
      <c r="E85" s="157"/>
      <c r="F85" s="126" t="s">
        <v>687</v>
      </c>
      <c r="G85" s="142" t="str">
        <f>IF(D85="","*",VLOOKUP(F85,BS_ATIVIDADE[],3,FALSE))</f>
        <v>MECANIZAÇÃO - SOCADORA</v>
      </c>
      <c r="H85" s="105" t="s">
        <v>104</v>
      </c>
      <c r="I85" s="105" t="s">
        <v>104</v>
      </c>
      <c r="J85" s="105">
        <v>56</v>
      </c>
      <c r="K85" s="105">
        <v>208</v>
      </c>
      <c r="L85" s="105">
        <v>206</v>
      </c>
      <c r="M85" s="105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5" s="150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85" s="106">
        <v>0.35416666666666669</v>
      </c>
      <c r="P85" s="106">
        <v>8.3333333333333329E-2</v>
      </c>
      <c r="Q85" s="170">
        <v>400</v>
      </c>
      <c r="R85" s="10" t="str">
        <f>IFERROR(_xlfn.XLOOKUP(F85, BS_ATIVIDADE[ATIVIDADE],BS_ATIVIDADE[UNIDADE] ), "*")</f>
        <v>M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5" s="151" t="s">
        <v>682</v>
      </c>
      <c r="W85" s="151" t="s">
        <v>688</v>
      </c>
      <c r="X85" s="104" t="s">
        <v>416</v>
      </c>
      <c r="Y85" s="129" t="s">
        <v>415</v>
      </c>
      <c r="Z85" s="104"/>
      <c r="AA85" s="105"/>
      <c r="AB85" s="103"/>
      <c r="AC85" s="152"/>
      <c r="AD85" s="107"/>
      <c r="AE85" s="105"/>
      <c r="AF85" s="105"/>
      <c r="AG85" s="105"/>
      <c r="AH85" s="15"/>
      <c r="AI85" s="126" t="str">
        <f>IF(BS_CONTROLE[[#This Row],[Atividade]]=0, "-", BS_CONTROLE[[#This Row],[Atividade]])</f>
        <v>MECANIZAÇÃO - SOCADORA</v>
      </c>
      <c r="AJ85" s="9" t="str">
        <f>IF(BS_CONTROLE[[#This Row],[Atividade]]=0, "-", BS_CONTROLE[[#This Row],[Atividade]])</f>
        <v>MECANIZAÇÃO - SOCADORA</v>
      </c>
      <c r="AK85" s="31" t="str">
        <f>BS_CONTROLE[[#This Row],[Local - Partida]]</f>
        <v>ZYU1</v>
      </c>
      <c r="AL85" s="31" t="str">
        <f>BS_CONTROLE[[#This Row],[Local - Encerramento]]</f>
        <v>ZYU1</v>
      </c>
      <c r="AM85" s="105" t="str">
        <f>IF(BS_CONTROLE[[#This Row],[Entre - Estações]]=0, "-", BS_CONTROLE[[#This Row],[Entre - Estações]])</f>
        <v>ZYU-ZST</v>
      </c>
      <c r="AN85" s="105" t="str">
        <f>IF(BS_CONTROLE[[#This Row],[SB]]=0, "-", BS_CONTROLE[[#This Row],[SB]])</f>
        <v>206ZST</v>
      </c>
      <c r="AO85" s="105">
        <f>IF(BS_CONTROLE[[#This Row],[SUB]]=0, "-", BS_CONTROLE[[#This Row],[SUB]])</f>
        <v>56</v>
      </c>
      <c r="AP85" s="105">
        <f>BS_CONTROLE[[#This Row],[KM - Inicio]]</f>
        <v>208</v>
      </c>
      <c r="AQ85" s="105">
        <f>BS_CONTROLE[[#This Row],[KM - Inicio]]</f>
        <v>208</v>
      </c>
      <c r="AR85" s="108">
        <v>0.36249999999999999</v>
      </c>
      <c r="AS85" s="108">
        <v>0</v>
      </c>
      <c r="AT85" s="108">
        <v>0</v>
      </c>
      <c r="AU85" s="136"/>
      <c r="AV85" s="136"/>
      <c r="AW85" s="14"/>
      <c r="AX85" s="14"/>
      <c r="AY85" s="162">
        <f t="shared" si="8"/>
        <v>0</v>
      </c>
      <c r="AZ85" s="153"/>
      <c r="BA85" s="109">
        <v>0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5" s="150"/>
      <c r="BG85" s="16"/>
      <c r="BH85" s="17">
        <v>0</v>
      </c>
      <c r="BI85" s="17"/>
      <c r="BJ85" s="17" t="s">
        <v>855</v>
      </c>
      <c r="BK85" s="18" t="s">
        <v>855</v>
      </c>
      <c r="BL85" s="16"/>
      <c r="BM85" s="130" t="s">
        <v>440</v>
      </c>
      <c r="BN85" s="130" t="s">
        <v>460</v>
      </c>
      <c r="BO85" s="130" t="s">
        <v>568</v>
      </c>
      <c r="BP85" s="18" t="s">
        <v>855</v>
      </c>
      <c r="BQ85" s="12" t="str">
        <f t="shared" si="10"/>
        <v>Produção e Intervalo</v>
      </c>
      <c r="BR85" s="19">
        <f t="shared" si="11"/>
        <v>0</v>
      </c>
      <c r="BS85" s="19">
        <f t="shared" si="12"/>
        <v>0</v>
      </c>
      <c r="BT85" s="188" t="str">
        <f t="shared" si="13"/>
        <v>CCOCirculaçãoIntervaloContrato</v>
      </c>
    </row>
    <row r="86" spans="1:72" hidden="1">
      <c r="A86" s="47" t="str">
        <f t="shared" si="9"/>
        <v>EDSON (TP-780)46057</v>
      </c>
      <c r="B86" s="102">
        <v>46057</v>
      </c>
      <c r="C86" s="135">
        <f>IF(BS_CONTROLE[[#This Row],[DATA]]="","",WEEKNUM(BS_CONTROLE[[#This Row],[DATA]]))</f>
        <v>6</v>
      </c>
      <c r="D86" s="169" t="s">
        <v>720</v>
      </c>
      <c r="E86" s="157"/>
      <c r="F86" s="126" t="s">
        <v>721</v>
      </c>
      <c r="G86" s="142" t="str">
        <f>IF(D86="","*",VLOOKUP(F86,BS_ATIVIDADE[],3,FALSE))</f>
        <v>DORMENTE - SUBSTITUIÇÂO</v>
      </c>
      <c r="H86" s="105" t="s">
        <v>679</v>
      </c>
      <c r="I86" s="105" t="s">
        <v>679</v>
      </c>
      <c r="J86" s="105">
        <v>56</v>
      </c>
      <c r="K86" s="105">
        <v>205</v>
      </c>
      <c r="L86" s="105" t="s">
        <v>679</v>
      </c>
      <c r="M86" s="105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6" s="150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6" s="106">
        <v>0.375</v>
      </c>
      <c r="P86" s="106">
        <v>8.3333333333333329E-2</v>
      </c>
      <c r="Q86" s="170">
        <v>40</v>
      </c>
      <c r="R86" s="10" t="str">
        <f>IFERROR(_xlfn.XLOOKUP(F86, BS_ATIVIDADE[ATIVIDADE],BS_ATIVIDADE[UNIDADE] ), "*")</f>
        <v>Nº DE DORMENTES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6" s="105" t="s">
        <v>722</v>
      </c>
      <c r="W86" s="151" t="s">
        <v>799</v>
      </c>
      <c r="X86" s="104" t="s">
        <v>421</v>
      </c>
      <c r="Y86" s="129" t="s">
        <v>424</v>
      </c>
      <c r="Z86" s="104"/>
      <c r="AA86" s="105">
        <v>1</v>
      </c>
      <c r="AB86" s="126" t="s">
        <v>412</v>
      </c>
      <c r="AC86" s="126" t="s">
        <v>679</v>
      </c>
      <c r="AD86" s="107">
        <v>0.29166666666666669</v>
      </c>
      <c r="AE86" s="105">
        <v>6242</v>
      </c>
      <c r="AF86" s="105" t="s">
        <v>679</v>
      </c>
      <c r="AG86" s="105" t="s">
        <v>679</v>
      </c>
      <c r="AH86" s="15"/>
      <c r="AI86" s="126" t="str">
        <f>IF(BS_CONTROLE[[#This Row],[Atividade]]=0, "-", BS_CONTROLE[[#This Row],[Atividade]])</f>
        <v>PDM - SUBSTITUIÇÃO - DORMENTE</v>
      </c>
      <c r="AJ86" s="9" t="str">
        <f>IF(BS_CONTROLE[[#This Row],[Atividade]]=0, "-", BS_CONTROLE[[#This Row],[Atividade]])</f>
        <v>PDM - SUBSTITUIÇÃO - DORMENTE</v>
      </c>
      <c r="AK86" s="31" t="str">
        <f>BS_CONTROLE[[#This Row],[Local - Partida]]</f>
        <v>-</v>
      </c>
      <c r="AL86" s="31" t="str">
        <f>BS_CONTROLE[[#This Row],[Local - Encerramento]]</f>
        <v>-</v>
      </c>
      <c r="AM86" s="105" t="str">
        <f>IF(BS_CONTROLE[[#This Row],[Entre - Estações]]=0, "-", BS_CONTROLE[[#This Row],[Entre - Estações]])</f>
        <v>ZYU-ZST</v>
      </c>
      <c r="AN86" s="105" t="str">
        <f>IF(BS_CONTROLE[[#This Row],[SB]]=0, "-", BS_CONTROLE[[#This Row],[SB]])</f>
        <v>ZYU206</v>
      </c>
      <c r="AO86" s="105">
        <f>IF(BS_CONTROLE[[#This Row],[SUB]]=0, "-", BS_CONTROLE[[#This Row],[SUB]])</f>
        <v>56</v>
      </c>
      <c r="AP86" s="105">
        <f>BS_CONTROLE[[#This Row],[KM - Inicio]]</f>
        <v>205</v>
      </c>
      <c r="AQ86" s="105">
        <f>BS_CONTROLE[[#This Row],[KM - Inicio]]</f>
        <v>205</v>
      </c>
      <c r="AR86" s="108">
        <v>0.33750000000000002</v>
      </c>
      <c r="AS86" s="108">
        <v>0</v>
      </c>
      <c r="AT86" s="108">
        <v>0</v>
      </c>
      <c r="AU86" s="136"/>
      <c r="AV86" s="136"/>
      <c r="AW86" s="14"/>
      <c r="AX86" s="14"/>
      <c r="AY86" s="162">
        <f t="shared" si="8"/>
        <v>0</v>
      </c>
      <c r="AZ86" s="153"/>
      <c r="BA86" s="109">
        <v>0</v>
      </c>
      <c r="BB86" s="10" t="str">
        <f>IFERROR(_xlfn.XLOOKUP(AI86, BS_ATIVIDADE[ATIVIDADE],BS_ATIVIDADE[UNIDADE] ), "*")</f>
        <v>Nº DE DORMENTES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6" s="150"/>
      <c r="BG86" s="16"/>
      <c r="BH86" s="17">
        <v>0</v>
      </c>
      <c r="BI86" s="17"/>
      <c r="BJ86" s="17" t="s">
        <v>856</v>
      </c>
      <c r="BK86" s="18" t="s">
        <v>856</v>
      </c>
      <c r="BL86" s="16"/>
      <c r="BM86" s="130" t="s">
        <v>451</v>
      </c>
      <c r="BN86" s="130" t="s">
        <v>451</v>
      </c>
      <c r="BO86" s="130" t="s">
        <v>451</v>
      </c>
      <c r="BP86" s="18" t="s">
        <v>856</v>
      </c>
      <c r="BQ86" s="12" t="str">
        <f t="shared" si="10"/>
        <v>Produção e Intervalo</v>
      </c>
      <c r="BR86" s="19">
        <f t="shared" si="11"/>
        <v>0</v>
      </c>
      <c r="BS86" s="19">
        <f t="shared" si="12"/>
        <v>0</v>
      </c>
      <c r="BT86" s="188" t="str">
        <f t="shared" si="13"/>
        <v>SemOportunidadeSemOportunidade</v>
      </c>
    </row>
    <row r="87" spans="1:72" hidden="1">
      <c r="A87" s="47" t="str">
        <f t="shared" si="9"/>
        <v>ROGÉRIO (TP-730)46057</v>
      </c>
      <c r="B87" s="102">
        <v>46057</v>
      </c>
      <c r="C87" s="135">
        <f>IF(BS_CONTROLE[[#This Row],[DATA]]="","",WEEKNUM(BS_CONTROLE[[#This Row],[DATA]]))</f>
        <v>6</v>
      </c>
      <c r="D87" s="104" t="s">
        <v>857</v>
      </c>
      <c r="E87" s="157">
        <v>81</v>
      </c>
      <c r="F87" s="126" t="s">
        <v>721</v>
      </c>
      <c r="G87" s="142" t="str">
        <f>IF(D87="","*",VLOOKUP(F87,BS_ATIVIDADE[],3,FALSE))</f>
        <v>DORMENTE - SUBSTITUIÇÂO</v>
      </c>
      <c r="H87" s="105" t="s">
        <v>679</v>
      </c>
      <c r="I87" s="105" t="s">
        <v>679</v>
      </c>
      <c r="J87" s="105">
        <v>56</v>
      </c>
      <c r="K87" s="105">
        <v>205</v>
      </c>
      <c r="L87" s="105" t="s">
        <v>679</v>
      </c>
      <c r="M87" s="105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7" s="15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7" s="106">
        <v>0.375</v>
      </c>
      <c r="P87" s="106">
        <v>8.3333333333333329E-2</v>
      </c>
      <c r="Q87" s="170">
        <v>40</v>
      </c>
      <c r="R87" s="10" t="str">
        <f>IFERROR(_xlfn.XLOOKUP(F87, BS_ATIVIDADE[ATIVIDADE],BS_ATIVIDADE[UNIDADE] ), "*")</f>
        <v>Nº DE DORMENTES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7" s="105" t="s">
        <v>858</v>
      </c>
      <c r="W87" s="151" t="s">
        <v>799</v>
      </c>
      <c r="X87" s="104" t="s">
        <v>421</v>
      </c>
      <c r="Y87" s="129" t="s">
        <v>424</v>
      </c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PDM - SUBSTITUIÇÃO - DORMENTE</v>
      </c>
      <c r="AJ87" s="9" t="str">
        <f>IF(BS_CONTROLE[[#This Row],[Atividade]]=0, "-", BS_CONTROLE[[#This Row],[Atividade]])</f>
        <v>PDM - SUBSTITUIÇÃO - DORMENTE</v>
      </c>
      <c r="AK87" s="31" t="str">
        <f>BS_CONTROLE[[#This Row],[Local - Partida]]</f>
        <v>-</v>
      </c>
      <c r="AL87" s="31" t="str">
        <f>BS_CONTROLE[[#This Row],[Local - Encerramento]]</f>
        <v>-</v>
      </c>
      <c r="AM87" s="105" t="str">
        <f>IF(BS_CONTROLE[[#This Row],[Entre - Estações]]=0, "-", BS_CONTROLE[[#This Row],[Entre - Estações]])</f>
        <v>ZYU-ZST</v>
      </c>
      <c r="AN87" s="105" t="str">
        <f>IF(BS_CONTROLE[[#This Row],[SB]]=0, "-", BS_CONTROLE[[#This Row],[SB]])</f>
        <v>ZYU206</v>
      </c>
      <c r="AO87" s="105">
        <f>IF(BS_CONTROLE[[#This Row],[SUB]]=0, "-", BS_CONTROLE[[#This Row],[SUB]])</f>
        <v>56</v>
      </c>
      <c r="AP87" s="105">
        <f>BS_CONTROLE[[#This Row],[KM - Inicio]]</f>
        <v>205</v>
      </c>
      <c r="AQ87" s="105">
        <f>BS_CONTROLE[[#This Row],[KM - Inicio]]</f>
        <v>205</v>
      </c>
      <c r="AR87" s="108">
        <v>0.33750000000000002</v>
      </c>
      <c r="AS87" s="108">
        <v>0</v>
      </c>
      <c r="AT87" s="108">
        <v>0</v>
      </c>
      <c r="AU87" s="136"/>
      <c r="AV87" s="136"/>
      <c r="AW87" s="14"/>
      <c r="AX87" s="14"/>
      <c r="AY87" s="162">
        <f t="shared" si="8"/>
        <v>0</v>
      </c>
      <c r="AZ87" s="153"/>
      <c r="BA87" s="109">
        <v>0</v>
      </c>
      <c r="BB87" s="10" t="str">
        <f>IFERROR(_xlfn.XLOOKUP(AI87, BS_ATIVIDADE[ATIVIDADE],BS_ATIVIDADE[UNIDADE] ), "*")</f>
        <v>Nº DE DORMENTES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7" s="150"/>
      <c r="BG87" s="16"/>
      <c r="BH87" s="17">
        <v>0</v>
      </c>
      <c r="BI87" s="17"/>
      <c r="BJ87" s="17" t="s">
        <v>856</v>
      </c>
      <c r="BK87" s="18" t="s">
        <v>856</v>
      </c>
      <c r="BL87" s="16"/>
      <c r="BM87" s="130" t="s">
        <v>451</v>
      </c>
      <c r="BN87" s="130" t="s">
        <v>451</v>
      </c>
      <c r="BO87" s="130" t="s">
        <v>451</v>
      </c>
      <c r="BP87" s="18" t="s">
        <v>856</v>
      </c>
      <c r="BQ87" s="12" t="str">
        <f t="shared" si="10"/>
        <v>Produção e Intervalo</v>
      </c>
      <c r="BR87" s="19">
        <f t="shared" si="11"/>
        <v>0</v>
      </c>
      <c r="BS87" s="19">
        <f t="shared" si="12"/>
        <v>0</v>
      </c>
      <c r="BT87" s="188" t="str">
        <f t="shared" si="13"/>
        <v>SemOportunidadeSemOportunidade</v>
      </c>
    </row>
    <row r="88" spans="1:72" hidden="1">
      <c r="A88" s="47" t="str">
        <f t="shared" si="9"/>
        <v>W5946057</v>
      </c>
      <c r="B88" s="102">
        <v>46057</v>
      </c>
      <c r="C88" s="135">
        <f>IF(BS_CONTROLE[[#This Row],[DATA]]="","",WEEKNUM(BS_CONTROLE[[#This Row],[DATA]]))</f>
        <v>6</v>
      </c>
      <c r="D88" s="169" t="s">
        <v>726</v>
      </c>
      <c r="E88" s="157"/>
      <c r="F88" s="126" t="s">
        <v>713</v>
      </c>
      <c r="G88" s="142" t="str">
        <f>IF(D88="","*",VLOOKUP(F88,BS_ATIVIDADE[],3,FALSE))</f>
        <v>DORMENTE - DESCARGA</v>
      </c>
      <c r="H88" s="106" t="s">
        <v>104</v>
      </c>
      <c r="I88" s="106" t="s">
        <v>104</v>
      </c>
      <c r="J88" s="105">
        <v>49</v>
      </c>
      <c r="K88" s="105">
        <v>203.57</v>
      </c>
      <c r="L88" s="105">
        <v>198.57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8" s="127" t="s">
        <v>859</v>
      </c>
      <c r="O88" s="106">
        <v>0.39583333333333331</v>
      </c>
      <c r="P88" s="106">
        <v>6.25E-2</v>
      </c>
      <c r="Q88" s="105">
        <v>415</v>
      </c>
      <c r="R88" s="10" t="str">
        <f>IFERROR(_xlfn.XLOOKUP(F88, BS_ATIVIDADE[ATIVIDADE],BS_ATIVIDADE[UNIDADE] ), "*")</f>
        <v>Nº DE DORMENTES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88" s="105" t="s">
        <v>860</v>
      </c>
      <c r="W88" s="151" t="s">
        <v>803</v>
      </c>
      <c r="X88" s="104" t="s">
        <v>421</v>
      </c>
      <c r="Y88" s="129"/>
      <c r="Z88" s="104"/>
      <c r="AA88" s="105">
        <v>1</v>
      </c>
      <c r="AB88" s="103" t="s">
        <v>412</v>
      </c>
      <c r="AC88" s="152"/>
      <c r="AD88" s="107">
        <v>0.29166666666666669</v>
      </c>
      <c r="AE88" s="105">
        <v>7629</v>
      </c>
      <c r="AF88" s="105" t="s">
        <v>679</v>
      </c>
      <c r="AG88" s="105"/>
      <c r="AH88" s="15"/>
      <c r="AI88" s="126" t="str">
        <f>IF(BS_CONTROLE[[#This Row],[Atividade]]=0, "-", BS_CONTROLE[[#This Row],[Atividade]])</f>
        <v>PDM - DESCARGA - DORMENTE</v>
      </c>
      <c r="AJ88" s="9" t="str">
        <f>IF(BS_CONTROLE[[#This Row],[Atividade]]=0, "-", BS_CONTROLE[[#This Row],[Atividade]])</f>
        <v>PDM - DESCARGA - DORMENTE</v>
      </c>
      <c r="AK88" s="31" t="str">
        <f>BS_CONTROLE[[#This Row],[Local - Partida]]</f>
        <v>ZYU1</v>
      </c>
      <c r="AL88" s="31" t="str">
        <f>BS_CONTROLE[[#This Row],[Local - Encerramento]]</f>
        <v>ZYU1</v>
      </c>
      <c r="AM88" s="105" t="str">
        <f>IF(BS_CONTROLE[[#This Row],[Entre - Estações]]=0, "-", BS_CONTROLE[[#This Row],[Entre - Estações]])</f>
        <v>ZYU</v>
      </c>
      <c r="AN88" s="105" t="str">
        <f>IF(BS_CONTROLE[[#This Row],[SB]]=0, "-", BS_CONTROLE[[#This Row],[SB]])</f>
        <v>ZYU1 / ZFY1981</v>
      </c>
      <c r="AO88" s="105">
        <f>IF(BS_CONTROLE[[#This Row],[SUB]]=0, "-", BS_CONTROLE[[#This Row],[SUB]])</f>
        <v>49</v>
      </c>
      <c r="AP88" s="105">
        <f>BS_CONTROLE[[#This Row],[KM - Inicio]]</f>
        <v>203.57</v>
      </c>
      <c r="AQ88" s="105">
        <f>BS_CONTROLE[[#This Row],[KM - Inicio]]</f>
        <v>203.57</v>
      </c>
      <c r="AR88" s="108">
        <v>0.38958333333333334</v>
      </c>
      <c r="AS88" s="108">
        <v>0</v>
      </c>
      <c r="AT88" s="108">
        <v>0</v>
      </c>
      <c r="AU88" s="136"/>
      <c r="AV88" s="136"/>
      <c r="AW88" s="14"/>
      <c r="AX88" s="14"/>
      <c r="AY88" s="162">
        <f t="shared" si="8"/>
        <v>0</v>
      </c>
      <c r="AZ88" s="153"/>
      <c r="BA88" s="109">
        <v>0</v>
      </c>
      <c r="BB88" s="10" t="str">
        <f>IFERROR(_xlfn.XLOOKUP(AI88, BS_ATIVIDADE[ATIVIDADE],BS_ATIVIDADE[UNIDADE] ), "*")</f>
        <v>Nº DE DORMENTES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88" s="150"/>
      <c r="BG88" s="16"/>
      <c r="BH88" s="17">
        <v>0</v>
      </c>
      <c r="BI88" s="17"/>
      <c r="BJ88" s="17" t="s">
        <v>861</v>
      </c>
      <c r="BK88" s="18" t="s">
        <v>862</v>
      </c>
      <c r="BL88" s="16"/>
      <c r="BM88" s="130" t="s">
        <v>451</v>
      </c>
      <c r="BN88" s="130" t="s">
        <v>451</v>
      </c>
      <c r="BO88" s="130" t="s">
        <v>451</v>
      </c>
      <c r="BP88" s="18" t="s">
        <v>862</v>
      </c>
      <c r="BQ88" s="12" t="str">
        <f t="shared" si="10"/>
        <v>Produção e Intervalo</v>
      </c>
      <c r="BR88" s="19">
        <f t="shared" si="11"/>
        <v>0</v>
      </c>
      <c r="BS88" s="19">
        <f t="shared" si="12"/>
        <v>0</v>
      </c>
      <c r="BT88" s="188" t="str">
        <f t="shared" si="13"/>
        <v>SemOportunidadeSemOportunidade</v>
      </c>
    </row>
    <row r="89" spans="1:72" hidden="1">
      <c r="A89" s="47" t="str">
        <f t="shared" si="9"/>
        <v/>
      </c>
      <c r="B89" s="102"/>
      <c r="C89" s="135" t="str">
        <f>IF(BS_CONTROLE[[#This Row],[DATA]]="","",WEEKNUM(BS_CONTROLE[[#This Row],[DATA]]))</f>
        <v/>
      </c>
      <c r="D89" s="104"/>
      <c r="E89" s="157">
        <v>83</v>
      </c>
      <c r="F89" s="126"/>
      <c r="G89" s="142" t="str">
        <f>IF(D89="","*",VLOOKUP(F89,BS_ATIVIDADE[],3,FALSE))</f>
        <v>*</v>
      </c>
      <c r="H89" s="106"/>
      <c r="I89" s="106"/>
      <c r="J89" s="105"/>
      <c r="K89" s="105"/>
      <c r="L89" s="105"/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2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6"/>
      <c r="P89" s="106"/>
      <c r="Q89" s="105"/>
      <c r="R89" s="10" t="str">
        <f>IFERROR(_xlfn.XLOOKUP(F89, BS_ATIVIDADE[ATIVIDADE],BS_ATIVIDADE[UNIDADE] ), "*")</f>
        <v>*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5"/>
      <c r="W89" s="151"/>
      <c r="X89" s="104"/>
      <c r="Y89" s="129"/>
      <c r="Z89" s="104"/>
      <c r="AA89" s="105"/>
      <c r="AB89" s="103"/>
      <c r="AC89" s="152"/>
      <c r="AD89" s="107"/>
      <c r="AE89" s="105"/>
      <c r="AF89" s="105"/>
      <c r="AG89" s="105"/>
      <c r="AH89" s="15"/>
      <c r="AI89" s="126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5" t="str">
        <f>IF(BS_CONTROLE[[#This Row],[Entre - Estações]]=0, "-", BS_CONTROLE[[#This Row],[Entre - Estações]])</f>
        <v>-</v>
      </c>
      <c r="AN89" s="105" t="str">
        <f>IF(BS_CONTROLE[[#This Row],[SB]]=0, "-", BS_CONTROLE[[#This Row],[SB]])</f>
        <v>-</v>
      </c>
      <c r="AO89" s="105" t="str">
        <f>IF(BS_CONTROLE[[#This Row],[SUB]]=0, "-", BS_CONTROLE[[#This Row],[SUB]])</f>
        <v>-</v>
      </c>
      <c r="AP89" s="105">
        <f>BS_CONTROLE[[#This Row],[KM - Inicio]]</f>
        <v>0</v>
      </c>
      <c r="AQ89" s="105">
        <f>BS_CONTROLE[[#This Row],[KM - Inicio]]</f>
        <v>0</v>
      </c>
      <c r="AR89" s="108"/>
      <c r="AS89" s="108"/>
      <c r="AT89" s="108"/>
      <c r="AU89" s="136"/>
      <c r="AV89" s="136"/>
      <c r="AW89" s="14"/>
      <c r="AX89" s="14"/>
      <c r="AY89" s="162" t="str">
        <f t="shared" si="8"/>
        <v>*</v>
      </c>
      <c r="AZ89" s="153"/>
      <c r="BA89" s="109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50"/>
      <c r="BG89" s="16"/>
      <c r="BH89" s="17"/>
      <c r="BI89" s="17"/>
      <c r="BJ89" s="17"/>
      <c r="BK89" s="18"/>
      <c r="BL89" s="16"/>
      <c r="BM89" s="130"/>
      <c r="BN89" s="130"/>
      <c r="BO89" s="130"/>
      <c r="BP89" s="18"/>
      <c r="BQ89" s="12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188" t="str">
        <f t="shared" si="13"/>
        <v/>
      </c>
    </row>
    <row r="90" spans="1:72" hidden="1">
      <c r="A90" s="47" t="str">
        <f t="shared" si="9"/>
        <v>E1746057</v>
      </c>
      <c r="B90" s="102">
        <v>46057</v>
      </c>
      <c r="C90" s="135">
        <f>IF(BS_CONTROLE[[#This Row],[DATA]]="","",WEEKNUM(BS_CONTROLE[[#This Row],[DATA]]))</f>
        <v>6</v>
      </c>
      <c r="D90" s="104" t="s">
        <v>692</v>
      </c>
      <c r="E90" s="157">
        <v>4</v>
      </c>
      <c r="F90" s="126" t="s">
        <v>693</v>
      </c>
      <c r="G90" s="142" t="str">
        <f>IF(D90="","*",VLOOKUP(F90,BS_ATIVIDADE[],3,FALSE))</f>
        <v>CAMINHÂO - SOLDA</v>
      </c>
      <c r="H90" s="106" t="s">
        <v>201</v>
      </c>
      <c r="I90" s="106" t="s">
        <v>201</v>
      </c>
      <c r="J90" s="105">
        <v>55</v>
      </c>
      <c r="K90" s="105">
        <v>81</v>
      </c>
      <c r="L90" s="105">
        <v>82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90" s="106">
        <v>0.375</v>
      </c>
      <c r="P90" s="106">
        <v>0.16666666666666666</v>
      </c>
      <c r="Q90" s="105">
        <v>4</v>
      </c>
      <c r="R90" s="10" t="str">
        <f>IFERROR(_xlfn.XLOOKUP(F90, BS_ATIVIDADE[ATIVIDADE],BS_ATIVIDADE[UNIDADE] ), "*")</f>
        <v>Nº DE SOLDA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0" s="105" t="s">
        <v>742</v>
      </c>
      <c r="W90" s="151" t="s">
        <v>743</v>
      </c>
      <c r="X90" s="104" t="s">
        <v>421</v>
      </c>
      <c r="Y90" s="129" t="s">
        <v>424</v>
      </c>
      <c r="Z90" s="104"/>
      <c r="AA90" s="105">
        <v>1</v>
      </c>
      <c r="AB90" s="103" t="s">
        <v>412</v>
      </c>
      <c r="AC90" s="152"/>
      <c r="AD90" s="107">
        <v>0.33333333333333331</v>
      </c>
      <c r="AE90" s="105" t="s">
        <v>679</v>
      </c>
      <c r="AF90" s="105" t="s">
        <v>679</v>
      </c>
      <c r="AG90" s="105" t="s">
        <v>679</v>
      </c>
      <c r="AH90" s="15"/>
      <c r="AI90" s="126" t="str">
        <f>IF(BS_CONTROLE[[#This Row],[Atividade]]=0, "-", BS_CONTROLE[[#This Row],[Atividade]])</f>
        <v>CAMINHÃO DE SOLDA</v>
      </c>
      <c r="AJ90" s="9" t="str">
        <f>IF(BS_CONTROLE[[#This Row],[Atividade]]=0, "-", BS_CONTROLE[[#This Row],[Atividade]])</f>
        <v>CAMINHÃO DE SOLDA</v>
      </c>
      <c r="AK90" s="31" t="str">
        <f>BS_CONTROLE[[#This Row],[Local - Partida]]</f>
        <v>102ZKW2</v>
      </c>
      <c r="AL90" s="31" t="str">
        <f>BS_CONTROLE[[#This Row],[Local - Encerramento]]</f>
        <v>102ZKW2</v>
      </c>
      <c r="AM90" s="105" t="str">
        <f>IF(BS_CONTROLE[[#This Row],[Entre - Estações]]=0, "-", BS_CONTROLE[[#This Row],[Entre - Estações]])</f>
        <v>ZKE-ZWW</v>
      </c>
      <c r="AN90" s="105" t="str">
        <f>IF(BS_CONTROLE[[#This Row],[SB]]=0, "-", BS_CONTROLE[[#This Row],[SB]])</f>
        <v>K83K802</v>
      </c>
      <c r="AO90" s="105">
        <f>IF(BS_CONTROLE[[#This Row],[SUB]]=0, "-", BS_CONTROLE[[#This Row],[SUB]])</f>
        <v>55</v>
      </c>
      <c r="AP90" s="105">
        <f>BS_CONTROLE[[#This Row],[KM - Inicio]]</f>
        <v>81</v>
      </c>
      <c r="AQ90" s="105">
        <f>BS_CONTROLE[[#This Row],[KM - Inicio]]</f>
        <v>81</v>
      </c>
      <c r="AR90" s="108">
        <v>0</v>
      </c>
      <c r="AS90" s="108">
        <v>0</v>
      </c>
      <c r="AT90" s="108">
        <v>0</v>
      </c>
      <c r="AU90" s="136"/>
      <c r="AV90" s="136"/>
      <c r="AW90" s="14"/>
      <c r="AX90" s="14"/>
      <c r="AY90" s="162">
        <f t="shared" si="8"/>
        <v>0</v>
      </c>
      <c r="AZ90" s="153"/>
      <c r="BA90" s="109">
        <v>0</v>
      </c>
      <c r="BB90" s="10" t="str">
        <f>IFERROR(_xlfn.XLOOKUP(AI90, BS_ATIVIDADE[ATIVIDADE],BS_ATIVIDADE[UNIDADE] ), "*")</f>
        <v>Nº DE SOLDA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0" s="150"/>
      <c r="BG90" s="16"/>
      <c r="BH90" s="17">
        <v>0</v>
      </c>
      <c r="BI90" s="17"/>
      <c r="BJ90" s="17" t="s">
        <v>796</v>
      </c>
      <c r="BK90" s="18" t="s">
        <v>863</v>
      </c>
      <c r="BL90" s="16"/>
      <c r="BM90" s="130" t="s">
        <v>447</v>
      </c>
      <c r="BN90" s="130" t="s">
        <v>471</v>
      </c>
      <c r="BO90" s="130" t="s">
        <v>471</v>
      </c>
      <c r="BP90" s="18" t="s">
        <v>863</v>
      </c>
      <c r="BQ90" s="12" t="str">
        <f t="shared" si="10"/>
        <v>Produção e Intervalo</v>
      </c>
      <c r="BR90" s="19">
        <f t="shared" si="11"/>
        <v>0</v>
      </c>
      <c r="BS90" s="19">
        <f t="shared" si="12"/>
        <v>0</v>
      </c>
      <c r="BT90" s="188" t="str">
        <f t="shared" si="13"/>
        <v>CondiçõesClimáticaChuva</v>
      </c>
    </row>
    <row r="91" spans="1:72" hidden="1">
      <c r="A91" s="47" t="str">
        <f t="shared" si="9"/>
        <v>V89</v>
      </c>
      <c r="B91" s="102"/>
      <c r="C91" s="135" t="str">
        <f>IF(BS_CONTROLE[[#This Row],[DATA]]="","",WEEKNUM(BS_CONTROLE[[#This Row],[DATA]]))</f>
        <v/>
      </c>
      <c r="D91" s="169" t="s">
        <v>746</v>
      </c>
      <c r="E91" s="157"/>
      <c r="F91" s="126" t="s">
        <v>687</v>
      </c>
      <c r="G91" s="142" t="str">
        <f>IF(D91="","*",VLOOKUP(F91,BS_ATIVIDADE[],3,FALSE))</f>
        <v>MECANIZAÇÃO - SOCADORA</v>
      </c>
      <c r="H91" s="105" t="s">
        <v>201</v>
      </c>
      <c r="I91" s="105" t="s">
        <v>201</v>
      </c>
      <c r="J91" s="105">
        <v>48</v>
      </c>
      <c r="K91" s="105">
        <v>92.745000000000005</v>
      </c>
      <c r="L91" s="105">
        <v>93.587000000000003</v>
      </c>
      <c r="M91" s="105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91" s="15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91" s="106">
        <v>0.375</v>
      </c>
      <c r="P91" s="106">
        <v>8.3333333333333329E-2</v>
      </c>
      <c r="Q91" s="170">
        <v>480</v>
      </c>
      <c r="R91" s="10" t="str">
        <f>IFERROR(_xlfn.XLOOKUP(F91, BS_ATIVIDADE[ATIVIDADE],BS_ATIVIDADE[UNIDADE] ), "*")</f>
        <v>M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1" s="151" t="s">
        <v>709</v>
      </c>
      <c r="W91" s="151" t="s">
        <v>688</v>
      </c>
      <c r="X91" s="104" t="s">
        <v>421</v>
      </c>
      <c r="Y91" s="129"/>
      <c r="Z91" s="104"/>
      <c r="AA91" s="105">
        <v>1</v>
      </c>
      <c r="AB91" s="103" t="s">
        <v>412</v>
      </c>
      <c r="AC91" s="126"/>
      <c r="AD91" s="107">
        <v>0.35416666666666669</v>
      </c>
      <c r="AE91" s="105" t="s">
        <v>679</v>
      </c>
      <c r="AF91" s="105"/>
      <c r="AG91" s="105"/>
      <c r="AH91" s="15"/>
      <c r="AI91" s="126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102ZKW2</v>
      </c>
      <c r="AL91" s="31" t="str">
        <f>BS_CONTROLE[[#This Row],[Local - Encerramento]]</f>
        <v>102ZKW2</v>
      </c>
      <c r="AM91" s="105" t="str">
        <f>IF(BS_CONTROLE[[#This Row],[Entre - Estações]]=0, "-", BS_CONTROLE[[#This Row],[Entre - Estações]])</f>
        <v>ZWW-ZKW</v>
      </c>
      <c r="AN91" s="105" t="str">
        <f>IF(BS_CONTROLE[[#This Row],[SB]]=0, "-", BS_CONTROLE[[#This Row],[SB]])</f>
        <v>K93K911</v>
      </c>
      <c r="AO91" s="105">
        <f>IF(BS_CONTROLE[[#This Row],[SUB]]=0, "-", BS_CONTROLE[[#This Row],[SUB]])</f>
        <v>48</v>
      </c>
      <c r="AP91" s="105">
        <f>BS_CONTROLE[[#This Row],[KM - Inicio]]</f>
        <v>92.745000000000005</v>
      </c>
      <c r="AQ91" s="105">
        <f>BS_CONTROLE[[#This Row],[KM - Inicio]]</f>
        <v>92.745000000000005</v>
      </c>
      <c r="AR91" s="108"/>
      <c r="AS91" s="108"/>
      <c r="AT91" s="108"/>
      <c r="AU91" s="136"/>
      <c r="AV91" s="136"/>
      <c r="AW91" s="14"/>
      <c r="AX91" s="14"/>
      <c r="AY91" s="162">
        <f t="shared" si="8"/>
        <v>0</v>
      </c>
      <c r="AZ91" s="153"/>
      <c r="BA91" s="109"/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1" s="150"/>
      <c r="BG91" s="16"/>
      <c r="BH91" s="17"/>
      <c r="BI91" s="17"/>
      <c r="BJ91" s="17"/>
      <c r="BK91" s="18"/>
      <c r="BL91" s="16"/>
      <c r="BM91" s="130"/>
      <c r="BN91" s="130"/>
      <c r="BO91" s="130"/>
      <c r="BP91" s="18"/>
      <c r="BQ91" s="12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188" t="str">
        <f t="shared" si="13"/>
        <v/>
      </c>
    </row>
    <row r="92" spans="1:72" hidden="1">
      <c r="A92" s="47" t="str">
        <f t="shared" si="9"/>
        <v>E4246057</v>
      </c>
      <c r="B92" s="102">
        <v>46057</v>
      </c>
      <c r="C92" s="135">
        <f>IF(BS_CONTROLE[[#This Row],[DATA]]="","",WEEKNUM(BS_CONTROLE[[#This Row],[DATA]]))</f>
        <v>6</v>
      </c>
      <c r="D92" s="169" t="s">
        <v>749</v>
      </c>
      <c r="E92" s="157"/>
      <c r="F92" s="126" t="s">
        <v>678</v>
      </c>
      <c r="G92" s="142" t="str">
        <f>IF(D92="","*",VLOOKUP(F92,BS_ATIVIDADE[],3,FALSE))</f>
        <v>OUTROS</v>
      </c>
      <c r="H92" s="106" t="s">
        <v>201</v>
      </c>
      <c r="I92" s="106" t="s">
        <v>751</v>
      </c>
      <c r="J92" s="105">
        <v>55</v>
      </c>
      <c r="K92" s="105">
        <v>102</v>
      </c>
      <c r="L92" s="105" t="s">
        <v>679</v>
      </c>
      <c r="M92" s="105" t="s">
        <v>864</v>
      </c>
      <c r="N92" s="150" t="s">
        <v>865</v>
      </c>
      <c r="O92" s="106">
        <v>0.39583333333333331</v>
      </c>
      <c r="P92" s="106">
        <v>4.1666666666666664E-2</v>
      </c>
      <c r="Q92" s="170">
        <v>1</v>
      </c>
      <c r="R92" s="10" t="str">
        <f>IFERROR(_xlfn.XLOOKUP(F92, BS_ATIVIDADE[ATIVIDADE],BS_ATIVIDADE[UNIDADE] ), "*")</f>
        <v>BINÁRIO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2" s="151" t="s">
        <v>866</v>
      </c>
      <c r="W92" s="151" t="s">
        <v>683</v>
      </c>
      <c r="X92" s="104" t="s">
        <v>421</v>
      </c>
      <c r="Y92" s="129" t="s">
        <v>424</v>
      </c>
      <c r="Z92" s="104"/>
      <c r="AA92" s="105">
        <v>2</v>
      </c>
      <c r="AB92" s="126" t="s">
        <v>423</v>
      </c>
      <c r="AC92" s="126" t="s">
        <v>419</v>
      </c>
      <c r="AD92" s="107">
        <v>0.33333333333333331</v>
      </c>
      <c r="AE92" s="105" t="s">
        <v>679</v>
      </c>
      <c r="AF92" s="105"/>
      <c r="AG92" s="105"/>
      <c r="AH92" s="15"/>
      <c r="AI92" s="126" t="str">
        <f>IF(BS_CONTROLE[[#This Row],[Atividade]]=0, "-", BS_CONTROLE[[#This Row],[Atividade]])</f>
        <v>DESLOCAMENTO</v>
      </c>
      <c r="AJ92" s="9" t="str">
        <f>IF(BS_CONTROLE[[#This Row],[Atividade]]=0, "-", BS_CONTROLE[[#This Row],[Atividade]])</f>
        <v>DESLOCAMENTO</v>
      </c>
      <c r="AK92" s="31" t="str">
        <f>BS_CONTROLE[[#This Row],[Local - Partida]]</f>
        <v>102ZKW2</v>
      </c>
      <c r="AL92" s="31" t="s">
        <v>201</v>
      </c>
      <c r="AM92" s="105" t="s">
        <v>867</v>
      </c>
      <c r="AN92" s="105" t="s">
        <v>867</v>
      </c>
      <c r="AO92" s="105">
        <f>IF(BS_CONTROLE[[#This Row],[SUB]]=0, "-", BS_CONTROLE[[#This Row],[SUB]])</f>
        <v>55</v>
      </c>
      <c r="AP92" s="105">
        <f>BS_CONTROLE[[#This Row],[KM - Inicio]]</f>
        <v>102</v>
      </c>
      <c r="AQ92" s="105">
        <f>BS_CONTROLE[[#This Row],[KM - Inicio]]</f>
        <v>102</v>
      </c>
      <c r="AR92" s="108">
        <v>0.60347222222222219</v>
      </c>
      <c r="AS92" s="108">
        <v>0.6069444444444444</v>
      </c>
      <c r="AT92" s="108">
        <v>0.64861111111111114</v>
      </c>
      <c r="AU92" s="136"/>
      <c r="AV92" s="136"/>
      <c r="AW92" s="14"/>
      <c r="AX92" s="14"/>
      <c r="AY92" s="162">
        <f t="shared" si="8"/>
        <v>4.1666666666666741E-2</v>
      </c>
      <c r="AZ92" s="153"/>
      <c r="BA92" s="109">
        <v>1</v>
      </c>
      <c r="BB92" s="10" t="str">
        <f>IFERROR(_xlfn.XLOOKUP(AI92, BS_ATIVIDADE[ATIVIDADE],BS_ATIVIDADE[UNIDADE] ), "*")</f>
        <v>BINÁRIO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2" s="150"/>
      <c r="BG92" s="16"/>
      <c r="BH92" s="17">
        <v>2</v>
      </c>
      <c r="BI92" s="17"/>
      <c r="BJ92" s="17" t="s">
        <v>868</v>
      </c>
      <c r="BK92" s="18" t="s">
        <v>869</v>
      </c>
      <c r="BL92" s="16"/>
      <c r="BM92" s="130" t="s">
        <v>445</v>
      </c>
      <c r="BN92" s="130" t="s">
        <v>445</v>
      </c>
      <c r="BO92" s="130" t="s">
        <v>445</v>
      </c>
      <c r="BP92" s="18"/>
      <c r="BQ92" s="12" t="str">
        <f t="shared" si="10"/>
        <v>Aderente</v>
      </c>
      <c r="BR92" s="19">
        <f t="shared" si="11"/>
        <v>1.0000000000000018</v>
      </c>
      <c r="BS92" s="19">
        <f t="shared" si="12"/>
        <v>1</v>
      </c>
      <c r="BT92" s="188" t="str">
        <f t="shared" si="13"/>
        <v>OKOK</v>
      </c>
    </row>
    <row r="93" spans="1:72" hidden="1">
      <c r="A93" s="47" t="str">
        <f t="shared" si="9"/>
        <v>TURMA FIXA VIA 46057</v>
      </c>
      <c r="B93" s="102">
        <v>46057</v>
      </c>
      <c r="C93" s="135">
        <f>IF(BS_CONTROLE[[#This Row],[DATA]]="","",WEEKNUM(BS_CONTROLE[[#This Row],[DATA]]))</f>
        <v>6</v>
      </c>
      <c r="D93" s="104" t="s">
        <v>846</v>
      </c>
      <c r="E93" s="157">
        <v>87</v>
      </c>
      <c r="F93" s="126" t="s">
        <v>870</v>
      </c>
      <c r="G93" s="142" t="str">
        <f>IF(D93="","*",VLOOKUP(F93,BS_ATIVIDADE[],3,FALSE))</f>
        <v>TRILHO - SUBSTITUIÇÂO</v>
      </c>
      <c r="H93" s="106" t="s">
        <v>679</v>
      </c>
      <c r="I93" s="106"/>
      <c r="J93" s="105">
        <v>48</v>
      </c>
      <c r="K93" s="105">
        <v>101.7</v>
      </c>
      <c r="L93" s="105"/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102ZKW1</v>
      </c>
      <c r="O93" s="106">
        <v>0.41666666666666669</v>
      </c>
      <c r="P93" s="106">
        <v>8.3333333333333329E-2</v>
      </c>
      <c r="Q93" s="105">
        <v>12</v>
      </c>
      <c r="R93" s="10" t="str">
        <f>IFERROR(_xlfn.XLOOKUP(F93, BS_ATIVIDADE[ATIVIDADE],BS_ATIVIDADE[UNIDADE] ), "*")</f>
        <v>M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3" s="105" t="s">
        <v>871</v>
      </c>
      <c r="W93" s="151" t="s">
        <v>872</v>
      </c>
      <c r="X93" s="104" t="s">
        <v>425</v>
      </c>
      <c r="Y93" s="129"/>
      <c r="Z93" s="104"/>
      <c r="AA93" s="105" t="s">
        <v>679</v>
      </c>
      <c r="AB93" s="103"/>
      <c r="AC93" s="152"/>
      <c r="AD93" s="107"/>
      <c r="AE93" s="105"/>
      <c r="AF93" s="105"/>
      <c r="AG93" s="105"/>
      <c r="AH93" s="15"/>
      <c r="AI93" s="126" t="str">
        <f>IF(BS_CONTROLE[[#This Row],[Atividade]]=0, "-", BS_CONTROLE[[#This Row],[Atividade]])</f>
        <v>PDM - SUBSTITUIÇÃO - TRILHO</v>
      </c>
      <c r="AJ93" s="9" t="str">
        <f>IF(BS_CONTROLE[[#This Row],[Atividade]]=0, "-", BS_CONTROLE[[#This Row],[Atividade]])</f>
        <v>PDM - SUBSTITUIÇÃO - TRILHO</v>
      </c>
      <c r="AK93" s="31" t="str">
        <f>BS_CONTROLE[[#This Row],[Local - Partida]]</f>
        <v>-</v>
      </c>
      <c r="AL93" s="31">
        <f>BS_CONTROLE[[#This Row],[Local - Encerramento]]</f>
        <v>0</v>
      </c>
      <c r="AM93" s="105" t="str">
        <f>IF(BS_CONTROLE[[#This Row],[Entre - Estações]]=0, "-", BS_CONTROLE[[#This Row],[Entre - Estações]])</f>
        <v>ZKW-ZLU</v>
      </c>
      <c r="AN93" s="105" t="str">
        <f>IF(BS_CONTROLE[[#This Row],[SB]]=0, "-", BS_CONTROLE[[#This Row],[SB]])</f>
        <v>102ZKW1</v>
      </c>
      <c r="AO93" s="105">
        <f>IF(BS_CONTROLE[[#This Row],[SUB]]=0, "-", BS_CONTROLE[[#This Row],[SUB]])</f>
        <v>48</v>
      </c>
      <c r="AP93" s="105">
        <f>BS_CONTROLE[[#This Row],[KM - Inicio]]</f>
        <v>101.7</v>
      </c>
      <c r="AQ93" s="105">
        <f>BS_CONTROLE[[#This Row],[KM - Inicio]]</f>
        <v>101.7</v>
      </c>
      <c r="AR93" s="108">
        <v>0.41666666666666669</v>
      </c>
      <c r="AS93" s="108">
        <v>0.43055555555555558</v>
      </c>
      <c r="AT93" s="108">
        <v>0.51388888888888884</v>
      </c>
      <c r="AU93" s="136"/>
      <c r="AV93" s="136"/>
      <c r="AW93" s="14"/>
      <c r="AX93" s="14"/>
      <c r="AY93" s="162">
        <f t="shared" si="8"/>
        <v>8.3333333333333259E-2</v>
      </c>
      <c r="AZ93" s="153"/>
      <c r="BA93" s="109">
        <v>12</v>
      </c>
      <c r="BB93" s="10" t="str">
        <f>IFERROR(_xlfn.XLOOKUP(AI93, BS_ATIVIDADE[ATIVIDADE],BS_ATIVIDADE[UNIDADE] ), "*")</f>
        <v>M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3" s="150"/>
      <c r="BG93" s="16"/>
      <c r="BH93" s="17">
        <v>2</v>
      </c>
      <c r="BI93" s="17"/>
      <c r="BJ93" s="17" t="s">
        <v>873</v>
      </c>
      <c r="BK93" s="18" t="s">
        <v>874</v>
      </c>
      <c r="BL93" s="16"/>
      <c r="BM93" s="130" t="s">
        <v>445</v>
      </c>
      <c r="BN93" s="130" t="s">
        <v>445</v>
      </c>
      <c r="BO93" s="130" t="s">
        <v>445</v>
      </c>
      <c r="BP93" s="18"/>
      <c r="BQ93" s="12" t="str">
        <f t="shared" si="10"/>
        <v>Intervalo</v>
      </c>
      <c r="BR93" s="19">
        <f t="shared" si="11"/>
        <v>0.99999999999999911</v>
      </c>
      <c r="BS93" s="19">
        <f t="shared" si="12"/>
        <v>1</v>
      </c>
      <c r="BT93" s="188" t="str">
        <f t="shared" si="13"/>
        <v>OKOK</v>
      </c>
    </row>
    <row r="94" spans="1:72" hidden="1">
      <c r="A94" s="47" t="str">
        <f t="shared" si="9"/>
        <v>CAIQUE (TMA-677)46057</v>
      </c>
      <c r="B94" s="102">
        <v>46057</v>
      </c>
      <c r="C94" s="135">
        <f>IF(BS_CONTROLE[[#This Row],[DATA]]="","",WEEKNUM(BS_CONTROLE[[#This Row],[DATA]]))</f>
        <v>6</v>
      </c>
      <c r="D94" s="104" t="s">
        <v>779</v>
      </c>
      <c r="E94" s="157">
        <v>57</v>
      </c>
      <c r="F94" s="126" t="s">
        <v>758</v>
      </c>
      <c r="G94" s="142" t="str">
        <f>IF(D94="","*",VLOOKUP(F94,BS_ATIVIDADE[],3,FALSE))</f>
        <v>MODERNIZAÇÃO</v>
      </c>
      <c r="H94" s="106" t="s">
        <v>679</v>
      </c>
      <c r="I94" s="106" t="s">
        <v>679</v>
      </c>
      <c r="J94" s="105">
        <v>48</v>
      </c>
      <c r="K94" s="105">
        <v>123.363</v>
      </c>
      <c r="L94" s="105" t="s">
        <v>679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4" s="127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4" s="106">
        <v>0.35416666666666669</v>
      </c>
      <c r="P94" s="106">
        <v>6.25E-2</v>
      </c>
      <c r="Q94" s="105">
        <v>1</v>
      </c>
      <c r="R94" s="10" t="str">
        <f>IFERROR(_xlfn.XLOOKUP(F94, BS_ATIVIDADE[ATIVIDADE],BS_ATIVIDADE[UNIDADE] ), "*")</f>
        <v>Nº DE SOLDA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4" s="105" t="s">
        <v>768</v>
      </c>
      <c r="W94" s="151" t="s">
        <v>700</v>
      </c>
      <c r="X94" s="104" t="s">
        <v>421</v>
      </c>
      <c r="Y94" s="129" t="s">
        <v>424</v>
      </c>
      <c r="Z94" s="104"/>
      <c r="AA94" s="105" t="s">
        <v>679</v>
      </c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MODERNIZAÇÃO - SOLDA</v>
      </c>
      <c r="AJ94" s="9" t="str">
        <f>IF(BS_CONTROLE[[#This Row],[Atividade]]=0, "-", BS_CONTROLE[[#This Row],[Atividade]])</f>
        <v>MODERNIZAÇÃO - SOLDA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5" t="str">
        <f>IF(BS_CONTROLE[[#This Row],[Entre - Estações]]=0, "-", BS_CONTROLE[[#This Row],[Entre - Estações]])</f>
        <v>ZWI-ZEM</v>
      </c>
      <c r="AN94" s="105">
        <f>IF(BS_CONTROLE[[#This Row],[SB]]=0, "-", BS_CONTROLE[[#This Row],[SB]])</f>
        <v>1241231</v>
      </c>
      <c r="AO94" s="105">
        <f>IF(BS_CONTROLE[[#This Row],[SUB]]=0, "-", BS_CONTROLE[[#This Row],[SUB]])</f>
        <v>48</v>
      </c>
      <c r="AP94" s="105">
        <f>BS_CONTROLE[[#This Row],[KM - Inicio]]</f>
        <v>123.363</v>
      </c>
      <c r="AQ94" s="105">
        <f>BS_CONTROLE[[#This Row],[KM - Inicio]]</f>
        <v>123.363</v>
      </c>
      <c r="AR94" s="108">
        <v>0</v>
      </c>
      <c r="AS94" s="108">
        <v>0</v>
      </c>
      <c r="AT94" s="108">
        <v>0</v>
      </c>
      <c r="AU94" s="136"/>
      <c r="AV94" s="136"/>
      <c r="AW94" s="14"/>
      <c r="AX94" s="14"/>
      <c r="AY94" s="162">
        <f t="shared" si="8"/>
        <v>0</v>
      </c>
      <c r="AZ94" s="153"/>
      <c r="BA94" s="109">
        <v>0</v>
      </c>
      <c r="BB94" s="10" t="str">
        <f>IFERROR(_xlfn.XLOOKUP(AI94, BS_ATIVIDADE[ATIVIDADE],BS_ATIVIDADE[UNIDADE] ), "*")</f>
        <v>Nº DE SOLDA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4" s="150"/>
      <c r="BG94" s="16"/>
      <c r="BH94" s="17">
        <v>0</v>
      </c>
      <c r="BI94" s="17"/>
      <c r="BJ94" s="17" t="s">
        <v>850</v>
      </c>
      <c r="BK94" s="18" t="s">
        <v>850</v>
      </c>
      <c r="BL94" s="16"/>
      <c r="BM94" s="130" t="s">
        <v>447</v>
      </c>
      <c r="BN94" s="130" t="s">
        <v>463</v>
      </c>
      <c r="BO94" s="130" t="s">
        <v>549</v>
      </c>
      <c r="BP94" s="18" t="s">
        <v>850</v>
      </c>
      <c r="BQ94" s="12" t="str">
        <f t="shared" si="10"/>
        <v>Produção e Intervalo</v>
      </c>
      <c r="BR94" s="19">
        <f t="shared" si="11"/>
        <v>0</v>
      </c>
      <c r="BS94" s="19">
        <f t="shared" si="12"/>
        <v>0</v>
      </c>
      <c r="BT94" s="188" t="str">
        <f t="shared" si="13"/>
        <v>CondiçõesClimáticaTemperatura</v>
      </c>
    </row>
    <row r="95" spans="1:72" hidden="1">
      <c r="A95" s="47" t="str">
        <f t="shared" si="9"/>
        <v>WALTER (TP-810)46057</v>
      </c>
      <c r="B95" s="102">
        <v>46057</v>
      </c>
      <c r="C95" s="135">
        <f>IF(BS_CONTROLE[[#This Row],[DATA]]="","",WEEKNUM(BS_CONTROLE[[#This Row],[DATA]]))</f>
        <v>6</v>
      </c>
      <c r="D95" s="104" t="s">
        <v>812</v>
      </c>
      <c r="E95" s="157">
        <v>58</v>
      </c>
      <c r="F95" s="126" t="s">
        <v>758</v>
      </c>
      <c r="G95" s="142" t="str">
        <f>IF(D95="","*",VLOOKUP(F95,BS_ATIVIDADE[],3,FALSE))</f>
        <v>MODERNIZAÇÃO</v>
      </c>
      <c r="H95" s="106" t="s">
        <v>679</v>
      </c>
      <c r="I95" s="106" t="s">
        <v>679</v>
      </c>
      <c r="J95" s="105">
        <v>48</v>
      </c>
      <c r="K95" s="105">
        <v>123.465</v>
      </c>
      <c r="L95" s="105" t="s">
        <v>679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5" s="127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5" s="106">
        <v>0.35416666666666669</v>
      </c>
      <c r="P95" s="106">
        <v>6.25E-2</v>
      </c>
      <c r="Q95" s="105">
        <v>1</v>
      </c>
      <c r="R95" s="10" t="str">
        <f>IFERROR(_xlfn.XLOOKUP(F95, BS_ATIVIDADE[ATIVIDADE],BS_ATIVIDADE[UNIDADE] ), "*")</f>
        <v>Nº DE SOLDA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5" s="105" t="s">
        <v>768</v>
      </c>
      <c r="W95" s="151" t="s">
        <v>700</v>
      </c>
      <c r="X95" s="104" t="s">
        <v>421</v>
      </c>
      <c r="Y95" s="129" t="s">
        <v>424</v>
      </c>
      <c r="Z95" s="104"/>
      <c r="AA95" s="105" t="s">
        <v>679</v>
      </c>
      <c r="AB95" s="103"/>
      <c r="AC95" s="152"/>
      <c r="AD95" s="107"/>
      <c r="AE95" s="105"/>
      <c r="AF95" s="105"/>
      <c r="AG95" s="105"/>
      <c r="AH95" s="15"/>
      <c r="AI95" s="126" t="str">
        <f>IF(BS_CONTROLE[[#This Row],[Atividade]]=0, "-", BS_CONTROLE[[#This Row],[Atividade]])</f>
        <v>MODERNIZAÇÃO - SOLDA</v>
      </c>
      <c r="AJ95" s="9" t="str">
        <f>IF(BS_CONTROLE[[#This Row],[Atividade]]=0, "-", BS_CONTROLE[[#This Row],[Atividade]])</f>
        <v>MODERNIZAÇÃO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ZWI-ZEM</v>
      </c>
      <c r="AN95" s="105">
        <f>IF(BS_CONTROLE[[#This Row],[SB]]=0, "-", BS_CONTROLE[[#This Row],[SB]])</f>
        <v>1241231</v>
      </c>
      <c r="AO95" s="105">
        <f>IF(BS_CONTROLE[[#This Row],[SUB]]=0, "-", BS_CONTROLE[[#This Row],[SUB]])</f>
        <v>48</v>
      </c>
      <c r="AP95" s="105">
        <f>BS_CONTROLE[[#This Row],[KM - Inicio]]</f>
        <v>123.465</v>
      </c>
      <c r="AQ95" s="105">
        <f>BS_CONTROLE[[#This Row],[KM - Inicio]]</f>
        <v>123.465</v>
      </c>
      <c r="AR95" s="108">
        <v>0</v>
      </c>
      <c r="AS95" s="108">
        <v>0</v>
      </c>
      <c r="AT95" s="108">
        <v>0</v>
      </c>
      <c r="AU95" s="136"/>
      <c r="AV95" s="136"/>
      <c r="AW95" s="14"/>
      <c r="AX95" s="14"/>
      <c r="AY95" s="162">
        <f t="shared" si="8"/>
        <v>0</v>
      </c>
      <c r="AZ95" s="153"/>
      <c r="BA95" s="109">
        <v>0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5" s="150"/>
      <c r="BG95" s="16"/>
      <c r="BH95" s="17">
        <v>0</v>
      </c>
      <c r="BI95" s="17"/>
      <c r="BJ95" s="17" t="s">
        <v>850</v>
      </c>
      <c r="BK95" s="18" t="s">
        <v>850</v>
      </c>
      <c r="BL95" s="16"/>
      <c r="BM95" s="130" t="s">
        <v>447</v>
      </c>
      <c r="BN95" s="130" t="s">
        <v>463</v>
      </c>
      <c r="BO95" s="130" t="s">
        <v>549</v>
      </c>
      <c r="BP95" s="18" t="s">
        <v>850</v>
      </c>
      <c r="BQ95" s="12" t="str">
        <f t="shared" si="10"/>
        <v>Produção e Intervalo</v>
      </c>
      <c r="BR95" s="19">
        <f t="shared" si="11"/>
        <v>0</v>
      </c>
      <c r="BS95" s="19">
        <f t="shared" si="12"/>
        <v>0</v>
      </c>
      <c r="BT95" s="188" t="str">
        <f t="shared" si="13"/>
        <v>CondiçõesClimáticaTemperatura</v>
      </c>
    </row>
    <row r="96" spans="1:72" hidden="1">
      <c r="A96" s="47" t="str">
        <f t="shared" si="9"/>
        <v/>
      </c>
      <c r="B96" s="102"/>
      <c r="C96" s="135" t="str">
        <f>IF(BS_CONTROLE[[#This Row],[DATA]]="","",WEEKNUM(BS_CONTROLE[[#This Row],[DATA]]))</f>
        <v/>
      </c>
      <c r="D96" s="104"/>
      <c r="E96" s="157">
        <v>90</v>
      </c>
      <c r="F96" s="126"/>
      <c r="G96" s="142" t="str">
        <f>IF(D96="","*",VLOOKUP(F96,BS_ATIVIDADE[],3,FALSE))</f>
        <v>*</v>
      </c>
      <c r="H96" s="106"/>
      <c r="I96" s="106"/>
      <c r="J96" s="105"/>
      <c r="K96" s="105"/>
      <c r="L96" s="105"/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6"/>
      <c r="P96" s="106"/>
      <c r="Q96" s="105"/>
      <c r="R96" s="10" t="str">
        <f>IFERROR(_xlfn.XLOOKUP(F96, BS_ATIVIDADE[ATIVIDADE],BS_ATIVIDADE[UNIDADE] ), "*")</f>
        <v>*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5"/>
      <c r="W96" s="151"/>
      <c r="X96" s="104"/>
      <c r="Y96" s="129"/>
      <c r="Z96" s="104"/>
      <c r="AA96" s="105"/>
      <c r="AB96" s="103"/>
      <c r="AC96" s="152"/>
      <c r="AD96" s="107"/>
      <c r="AE96" s="105"/>
      <c r="AF96" s="105"/>
      <c r="AG96" s="105"/>
      <c r="AH96" s="15"/>
      <c r="AI96" s="126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5" t="str">
        <f>IF(BS_CONTROLE[[#This Row],[Entre - Estações]]=0, "-", BS_CONTROLE[[#This Row],[Entre - Estações]])</f>
        <v>-</v>
      </c>
      <c r="AN96" s="105" t="str">
        <f>IF(BS_CONTROLE[[#This Row],[SB]]=0, "-", BS_CONTROLE[[#This Row],[SB]])</f>
        <v>-</v>
      </c>
      <c r="AO96" s="105" t="str">
        <f>IF(BS_CONTROLE[[#This Row],[SUB]]=0, "-", BS_CONTROLE[[#This Row],[SUB]])</f>
        <v>-</v>
      </c>
      <c r="AP96" s="105">
        <f>BS_CONTROLE[[#This Row],[KM - Inicio]]</f>
        <v>0</v>
      </c>
      <c r="AQ96" s="105">
        <f>BS_CONTROLE[[#This Row],[KM - Inicio]]</f>
        <v>0</v>
      </c>
      <c r="AR96" s="108"/>
      <c r="AS96" s="108"/>
      <c r="AT96" s="108"/>
      <c r="AU96" s="136"/>
      <c r="AV96" s="136"/>
      <c r="AW96" s="14"/>
      <c r="AX96" s="14"/>
      <c r="AY96" s="162" t="str">
        <f t="shared" si="8"/>
        <v>*</v>
      </c>
      <c r="AZ96" s="153"/>
      <c r="BA96" s="109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50"/>
      <c r="BG96" s="16"/>
      <c r="BH96" s="17"/>
      <c r="BI96" s="17"/>
      <c r="BJ96" s="17"/>
      <c r="BK96" s="18"/>
      <c r="BL96" s="16"/>
      <c r="BM96" s="130"/>
      <c r="BN96" s="130"/>
      <c r="BO96" s="130"/>
      <c r="BP96" s="18"/>
      <c r="BQ96" s="12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188" t="str">
        <f t="shared" si="13"/>
        <v/>
      </c>
    </row>
    <row r="97" spans="1:72" hidden="1">
      <c r="A97" s="47" t="str">
        <f t="shared" si="9"/>
        <v/>
      </c>
      <c r="B97" s="102"/>
      <c r="C97" s="135" t="str">
        <f>IF(BS_CONTROLE[[#This Row],[DATA]]="","",WEEKNUM(BS_CONTROLE[[#This Row],[DATA]]))</f>
        <v/>
      </c>
      <c r="D97" s="104"/>
      <c r="E97" s="157">
        <v>91</v>
      </c>
      <c r="F97" s="126"/>
      <c r="G97" s="142" t="str">
        <f>IF(D97="","*",VLOOKUP(F97,BS_ATIVIDADE[],3,FALSE))</f>
        <v>*</v>
      </c>
      <c r="H97" s="106"/>
      <c r="I97" s="106"/>
      <c r="J97" s="105"/>
      <c r="K97" s="105"/>
      <c r="L97" s="105"/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6"/>
      <c r="P97" s="106"/>
      <c r="Q97" s="105"/>
      <c r="R97" s="10" t="str">
        <f>IFERROR(_xlfn.XLOOKUP(F97, BS_ATIVIDADE[ATIVIDADE],BS_ATIVIDADE[UNIDADE] ), "*")</f>
        <v>*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5"/>
      <c r="W97" s="151"/>
      <c r="X97" s="104"/>
      <c r="Y97" s="129"/>
      <c r="Z97" s="104"/>
      <c r="AA97" s="105"/>
      <c r="AB97" s="103"/>
      <c r="AC97" s="152"/>
      <c r="AD97" s="107"/>
      <c r="AE97" s="105"/>
      <c r="AF97" s="105"/>
      <c r="AG97" s="105"/>
      <c r="AH97" s="15"/>
      <c r="AI97" s="126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5" t="str">
        <f>IF(BS_CONTROLE[[#This Row],[Entre - Estações]]=0, "-", BS_CONTROLE[[#This Row],[Entre - Estações]])</f>
        <v>-</v>
      </c>
      <c r="AN97" s="105" t="str">
        <f>IF(BS_CONTROLE[[#This Row],[SB]]=0, "-", BS_CONTROLE[[#This Row],[SB]])</f>
        <v>-</v>
      </c>
      <c r="AO97" s="105" t="str">
        <f>IF(BS_CONTROLE[[#This Row],[SUB]]=0, "-", BS_CONTROLE[[#This Row],[SUB]])</f>
        <v>-</v>
      </c>
      <c r="AP97" s="105">
        <f>BS_CONTROLE[[#This Row],[KM - Inicio]]</f>
        <v>0</v>
      </c>
      <c r="AQ97" s="105">
        <f>BS_CONTROLE[[#This Row],[KM - Inicio]]</f>
        <v>0</v>
      </c>
      <c r="AR97" s="108"/>
      <c r="AS97" s="108"/>
      <c r="AT97" s="108"/>
      <c r="AU97" s="136"/>
      <c r="AV97" s="136"/>
      <c r="AW97" s="14"/>
      <c r="AX97" s="14"/>
      <c r="AY97" s="162" t="str">
        <f t="shared" si="8"/>
        <v>*</v>
      </c>
      <c r="AZ97" s="153"/>
      <c r="BA97" s="109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50"/>
      <c r="BG97" s="16"/>
      <c r="BH97" s="17"/>
      <c r="BI97" s="17"/>
      <c r="BJ97" s="17"/>
      <c r="BK97" s="18"/>
      <c r="BL97" s="16"/>
      <c r="BM97" s="130"/>
      <c r="BN97" s="130"/>
      <c r="BO97" s="130"/>
      <c r="BP97" s="18"/>
      <c r="BQ97" s="12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188" t="str">
        <f t="shared" si="13"/>
        <v/>
      </c>
    </row>
    <row r="98" spans="1:72" hidden="1">
      <c r="A98" s="47" t="str">
        <f t="shared" si="9"/>
        <v>HUELTON (TP-725)46057</v>
      </c>
      <c r="B98" s="102">
        <v>46057</v>
      </c>
      <c r="C98" s="135">
        <f>IF(BS_CONTROLE[[#This Row],[DATA]]="","",WEEKNUM(BS_CONTROLE[[#This Row],[DATA]]))</f>
        <v>6</v>
      </c>
      <c r="D98" s="104" t="s">
        <v>782</v>
      </c>
      <c r="E98" s="157">
        <v>92</v>
      </c>
      <c r="F98" s="126" t="s">
        <v>696</v>
      </c>
      <c r="G98" s="142" t="str">
        <f>IF(D98="","*",VLOOKUP(F98,BS_ATIVIDADE[],3,FALSE))</f>
        <v>SOLDA</v>
      </c>
      <c r="H98" s="106" t="s">
        <v>679</v>
      </c>
      <c r="I98" s="105" t="s">
        <v>679</v>
      </c>
      <c r="J98" s="105">
        <v>54</v>
      </c>
      <c r="K98" s="105">
        <v>65.3</v>
      </c>
      <c r="L98" s="105" t="s">
        <v>679</v>
      </c>
      <c r="M98" s="105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98" s="15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98" s="106">
        <v>0.41666666666666669</v>
      </c>
      <c r="P98" s="106">
        <v>6.25E-2</v>
      </c>
      <c r="Q98" s="170">
        <v>1</v>
      </c>
      <c r="R98" s="10" t="str">
        <f>IFERROR(_xlfn.XLOOKUP(F98, BS_ATIVIDADE[ATIVIDADE],BS_ATIVIDADE[UNIDADE] ), "*")</f>
        <v>Nº DE SOLDA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98" s="105" t="s">
        <v>773</v>
      </c>
      <c r="W98" s="151" t="s">
        <v>700</v>
      </c>
      <c r="X98" s="104" t="s">
        <v>421</v>
      </c>
      <c r="Y98" s="129" t="s">
        <v>424</v>
      </c>
      <c r="Z98" s="104"/>
      <c r="AA98" s="105" t="s">
        <v>679</v>
      </c>
      <c r="AB98" s="103"/>
      <c r="AC98" s="152"/>
      <c r="AD98" s="107"/>
      <c r="AE98" s="105"/>
      <c r="AF98" s="105"/>
      <c r="AG98" s="105"/>
      <c r="AH98" s="15"/>
      <c r="AI98" s="126" t="str">
        <f>IF(BS_CONTROLE[[#This Row],[Atividade]]=0, "-", BS_CONTROLE[[#This Row],[Atividade]])</f>
        <v>PDM - SOLDA</v>
      </c>
      <c r="AJ98" s="9" t="str">
        <f>IF(BS_CONTROLE[[#This Row],[Atividade]]=0, "-", BS_CONTROLE[[#This Row],[Atividade]])</f>
        <v>PDM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5" t="str">
        <f>IF(BS_CONTROLE[[#This Row],[Entre - Estações]]=0, "-", BS_CONTROLE[[#This Row],[Entre - Estações]])</f>
        <v>ZPG-MRS</v>
      </c>
      <c r="AN98" s="105" t="str">
        <f>IF(BS_CONTROLE[[#This Row],[SB]]=0, "-", BS_CONTROLE[[#This Row],[SB]])</f>
        <v>K67ZEV1</v>
      </c>
      <c r="AO98" s="105">
        <f>IF(BS_CONTROLE[[#This Row],[SUB]]=0, "-", BS_CONTROLE[[#This Row],[SUB]])</f>
        <v>54</v>
      </c>
      <c r="AP98" s="105">
        <f>BS_CONTROLE[[#This Row],[KM - Inicio]]</f>
        <v>65.3</v>
      </c>
      <c r="AQ98" s="105">
        <f>BS_CONTROLE[[#This Row],[KM - Inicio]]</f>
        <v>65.3</v>
      </c>
      <c r="AR98" s="108">
        <v>0.39652777777777776</v>
      </c>
      <c r="AS98" s="108">
        <v>0</v>
      </c>
      <c r="AT98" s="108">
        <v>0</v>
      </c>
      <c r="AU98" s="136"/>
      <c r="AV98" s="136"/>
      <c r="AW98" s="14"/>
      <c r="AX98" s="14"/>
      <c r="AY98" s="162">
        <f t="shared" si="8"/>
        <v>0</v>
      </c>
      <c r="AZ98" s="153"/>
      <c r="BA98" s="109">
        <v>0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98" s="150"/>
      <c r="BG98" s="16"/>
      <c r="BH98" s="17">
        <v>0</v>
      </c>
      <c r="BI98" s="17"/>
      <c r="BJ98" s="17" t="s">
        <v>875</v>
      </c>
      <c r="BK98" s="18" t="s">
        <v>875</v>
      </c>
      <c r="BL98" s="16"/>
      <c r="BM98" s="130" t="s">
        <v>447</v>
      </c>
      <c r="BN98" s="130" t="s">
        <v>471</v>
      </c>
      <c r="BO98" s="130" t="s">
        <v>471</v>
      </c>
      <c r="BP98" s="18" t="s">
        <v>875</v>
      </c>
      <c r="BQ98" s="12" t="str">
        <f t="shared" si="10"/>
        <v>Produção e Intervalo</v>
      </c>
      <c r="BR98" s="19">
        <f t="shared" si="11"/>
        <v>0</v>
      </c>
      <c r="BS98" s="19">
        <f t="shared" si="12"/>
        <v>0</v>
      </c>
      <c r="BT98" s="188" t="str">
        <f t="shared" si="13"/>
        <v>CondiçõesClimáticaChuva</v>
      </c>
    </row>
    <row r="99" spans="1:72" hidden="1">
      <c r="A99" s="47" t="str">
        <f t="shared" si="9"/>
        <v>DIEGO (TF-42)46057</v>
      </c>
      <c r="B99" s="102">
        <v>46057</v>
      </c>
      <c r="C99" s="135">
        <f>IF(BS_CONTROLE[[#This Row],[DATA]]="","",WEEKNUM(BS_CONTROLE[[#This Row],[DATA]]))</f>
        <v>6</v>
      </c>
      <c r="D99" s="104" t="s">
        <v>876</v>
      </c>
      <c r="E99" s="157">
        <v>93</v>
      </c>
      <c r="F99" s="126" t="s">
        <v>877</v>
      </c>
      <c r="G99" s="142" t="str">
        <f>IF(D99="","*",VLOOKUP(F99,BS_ATIVIDADE[],3,FALSE))</f>
        <v>LIMPEZA LASTRO</v>
      </c>
      <c r="H99" s="106" t="s">
        <v>679</v>
      </c>
      <c r="I99" s="106" t="s">
        <v>679</v>
      </c>
      <c r="J99" s="105">
        <v>53</v>
      </c>
      <c r="K99" s="105">
        <v>109</v>
      </c>
      <c r="L99" s="105" t="s">
        <v>679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99" s="106">
        <v>0.41666666666666669</v>
      </c>
      <c r="P99" s="106">
        <v>8.3333333333333329E-2</v>
      </c>
      <c r="Q99" s="105">
        <v>30</v>
      </c>
      <c r="R99" s="10" t="str">
        <f>IFERROR(_xlfn.XLOOKUP(F99, BS_ATIVIDADE[ATIVIDADE],BS_ATIVIDADE[UNIDADE] ), "*")</f>
        <v>M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99" s="105" t="s">
        <v>773</v>
      </c>
      <c r="W99" s="151" t="s">
        <v>878</v>
      </c>
      <c r="X99" s="104" t="s">
        <v>421</v>
      </c>
      <c r="Y99" s="129" t="s">
        <v>415</v>
      </c>
      <c r="Z99" s="104"/>
      <c r="AA99" s="105" t="s">
        <v>679</v>
      </c>
      <c r="AB99" s="103"/>
      <c r="AC99" s="152"/>
      <c r="AD99" s="107" t="s">
        <v>679</v>
      </c>
      <c r="AE99" s="105"/>
      <c r="AF99" s="105"/>
      <c r="AG99" s="105"/>
      <c r="AH99" s="15"/>
      <c r="AI99" s="126" t="str">
        <f>IF(BS_CONTROLE[[#This Row],[Atividade]]=0, "-", BS_CONTROLE[[#This Row],[Atividade]])</f>
        <v>LIMPEZA LASTRO</v>
      </c>
      <c r="AJ99" s="9" t="str">
        <f>IF(BS_CONTROLE[[#This Row],[Atividade]]=0, "-", BS_CONTROLE[[#This Row],[Atividade]])</f>
        <v>LIMPEZA LASTRO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PAT-ZGM</v>
      </c>
      <c r="AN99" s="105" t="str">
        <f>IF(BS_CONTROLE[[#This Row],[SB]]=0, "-", BS_CONTROLE[[#This Row],[SB]])</f>
        <v>PAT1102</v>
      </c>
      <c r="AO99" s="105">
        <f>IF(BS_CONTROLE[[#This Row],[SUB]]=0, "-", BS_CONTROLE[[#This Row],[SUB]])</f>
        <v>53</v>
      </c>
      <c r="AP99" s="105">
        <f>BS_CONTROLE[[#This Row],[KM - Inicio]]</f>
        <v>109</v>
      </c>
      <c r="AQ99" s="105">
        <f>BS_CONTROLE[[#This Row],[KM - Inicio]]</f>
        <v>109</v>
      </c>
      <c r="AR99" s="108">
        <v>0.36805555555555558</v>
      </c>
      <c r="AS99" s="108">
        <v>0</v>
      </c>
      <c r="AT99" s="108">
        <v>0</v>
      </c>
      <c r="AU99" s="136"/>
      <c r="AV99" s="136"/>
      <c r="AW99" s="14"/>
      <c r="AX99" s="14"/>
      <c r="AY99" s="162">
        <f t="shared" si="8"/>
        <v>0</v>
      </c>
      <c r="AZ99" s="153"/>
      <c r="BA99" s="109">
        <v>0</v>
      </c>
      <c r="BB99" s="10" t="str">
        <f>IFERROR(_xlfn.XLOOKUP(AI99, BS_ATIVIDADE[ATIVIDADE],BS_ATIVIDADE[UNIDADE] ), "*")</f>
        <v>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99" s="150"/>
      <c r="BG99" s="16"/>
      <c r="BH99" s="17">
        <v>0</v>
      </c>
      <c r="BI99" s="17"/>
      <c r="BJ99" s="17" t="s">
        <v>879</v>
      </c>
      <c r="BK99" s="18" t="s">
        <v>879</v>
      </c>
      <c r="BL99" s="16"/>
      <c r="BM99" s="130" t="s">
        <v>441</v>
      </c>
      <c r="BN99" s="130" t="s">
        <v>470</v>
      </c>
      <c r="BO99" s="130" t="s">
        <v>521</v>
      </c>
      <c r="BP99" s="18" t="s">
        <v>879</v>
      </c>
      <c r="BQ99" s="12" t="str">
        <f t="shared" si="10"/>
        <v>Produção e Intervalo</v>
      </c>
      <c r="BR99" s="19">
        <f t="shared" si="11"/>
        <v>0</v>
      </c>
      <c r="BS99" s="19">
        <f t="shared" si="12"/>
        <v>0</v>
      </c>
      <c r="BT99" s="188" t="str">
        <f t="shared" si="13"/>
        <v>SuperExecução</v>
      </c>
    </row>
    <row r="100" spans="1:72" hidden="1">
      <c r="A100" s="47" t="str">
        <f t="shared" si="9"/>
        <v>V8546057</v>
      </c>
      <c r="B100" s="102">
        <v>46057</v>
      </c>
      <c r="C100" s="135">
        <f>IF(BS_CONTROLE[[#This Row],[DATA]]="","",WEEKNUM(BS_CONTROLE[[#This Row],[DATA]]))</f>
        <v>6</v>
      </c>
      <c r="D100" s="104" t="s">
        <v>690</v>
      </c>
      <c r="E100" s="157">
        <v>60</v>
      </c>
      <c r="F100" s="126" t="s">
        <v>687</v>
      </c>
      <c r="G100" s="142" t="str">
        <f>IF(D100="","*",VLOOKUP(F100,BS_ATIVIDADE[],3,FALSE))</f>
        <v>MECANIZAÇÃO - SOCADORA</v>
      </c>
      <c r="H100" s="106" t="s">
        <v>830</v>
      </c>
      <c r="I100" s="106" t="s">
        <v>830</v>
      </c>
      <c r="J100" s="105">
        <v>53</v>
      </c>
      <c r="K100" s="105">
        <v>108.8</v>
      </c>
      <c r="L100" s="105">
        <v>110.5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00" s="106">
        <v>0.375</v>
      </c>
      <c r="P100" s="106">
        <v>8.3333333333333329E-2</v>
      </c>
      <c r="Q100" s="105">
        <v>480</v>
      </c>
      <c r="R100" s="10" t="str">
        <f>IFERROR(_xlfn.XLOOKUP(F100, BS_ATIVIDADE[ATIVIDADE],BS_ATIVIDADE[UNIDADE] ), "*")</f>
        <v>M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0" s="105" t="s">
        <v>709</v>
      </c>
      <c r="W100" s="151" t="s">
        <v>688</v>
      </c>
      <c r="X100" s="104" t="s">
        <v>421</v>
      </c>
      <c r="Y100" s="129" t="s">
        <v>424</v>
      </c>
      <c r="Z100" s="104"/>
      <c r="AA100" s="105">
        <v>1</v>
      </c>
      <c r="AB100" s="103" t="s">
        <v>412</v>
      </c>
      <c r="AC100" s="152"/>
      <c r="AD100" s="107">
        <v>0.35416666666666669</v>
      </c>
      <c r="AE100" s="105">
        <v>2235</v>
      </c>
      <c r="AF100" s="105" t="s">
        <v>679</v>
      </c>
      <c r="AG100" s="105" t="s">
        <v>679</v>
      </c>
      <c r="AH100" s="15"/>
      <c r="AI100" s="126" t="str">
        <f>IF(BS_CONTROLE[[#This Row],[Atividade]]=0, "-", BS_CONTROLE[[#This Row],[Atividade]])</f>
        <v>MECANIZAÇÃO - SOCADORA</v>
      </c>
      <c r="AJ100" s="9" t="str">
        <f>IF(BS_CONTROLE[[#This Row],[Atividade]]=0, "-", BS_CONTROLE[[#This Row],[Atividade]])</f>
        <v>MECANIZAÇÃO - SOCADORA</v>
      </c>
      <c r="AK100" s="31" t="str">
        <f>BS_CONTROLE[[#This Row],[Local - Partida]]</f>
        <v>ZDRZPT</v>
      </c>
      <c r="AL100" s="31" t="str">
        <f>BS_CONTROLE[[#This Row],[Local - Encerramento]]</f>
        <v>ZDRZPT</v>
      </c>
      <c r="AM100" s="105" t="str">
        <f>IF(BS_CONTROLE[[#This Row],[Entre - Estações]]=0, "-", BS_CONTROLE[[#This Row],[Entre - Estações]])</f>
        <v>PAT-ZGM</v>
      </c>
      <c r="AN100" s="105" t="str">
        <f>IF(BS_CONTROLE[[#This Row],[SB]]=0, "-", BS_CONTROLE[[#This Row],[SB]])</f>
        <v>PAT1102</v>
      </c>
      <c r="AO100" s="105">
        <f>IF(BS_CONTROLE[[#This Row],[SUB]]=0, "-", BS_CONTROLE[[#This Row],[SUB]])</f>
        <v>53</v>
      </c>
      <c r="AP100" s="105">
        <f>BS_CONTROLE[[#This Row],[KM - Inicio]]</f>
        <v>108.8</v>
      </c>
      <c r="AQ100" s="105">
        <f>BS_CONTROLE[[#This Row],[KM - Inicio]]</f>
        <v>108.8</v>
      </c>
      <c r="AR100" s="108">
        <v>0.38333333333333336</v>
      </c>
      <c r="AS100" s="108">
        <v>0</v>
      </c>
      <c r="AT100" s="108">
        <v>0</v>
      </c>
      <c r="AU100" s="136"/>
      <c r="AV100" s="136"/>
      <c r="AW100" s="14"/>
      <c r="AX100" s="14"/>
      <c r="AY100" s="162">
        <f t="shared" si="8"/>
        <v>0</v>
      </c>
      <c r="AZ100" s="153"/>
      <c r="BA100" s="109">
        <v>0</v>
      </c>
      <c r="BB100" s="10" t="str">
        <f>IFERROR(_xlfn.XLOOKUP(AI100, BS_ATIVIDADE[ATIVIDADE],BS_ATIVIDADE[UNIDADE] ), "*")</f>
        <v>M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0" s="150"/>
      <c r="BG100" s="16"/>
      <c r="BH100" s="17">
        <v>0</v>
      </c>
      <c r="BI100" s="17"/>
      <c r="BJ100" s="17" t="s">
        <v>880</v>
      </c>
      <c r="BK100" s="18" t="s">
        <v>881</v>
      </c>
      <c r="BL100" s="16"/>
      <c r="BM100" s="130" t="s">
        <v>438</v>
      </c>
      <c r="BN100" s="130" t="s">
        <v>458</v>
      </c>
      <c r="BO100" s="130" t="s">
        <v>525</v>
      </c>
      <c r="BP100" s="18" t="s">
        <v>881</v>
      </c>
      <c r="BQ100" s="12" t="str">
        <f t="shared" si="10"/>
        <v>Produção e Intervalo</v>
      </c>
      <c r="BR100" s="19">
        <f t="shared" si="11"/>
        <v>0</v>
      </c>
      <c r="BS100" s="19">
        <f t="shared" si="12"/>
        <v>0</v>
      </c>
      <c r="BT100" s="188" t="str">
        <f t="shared" si="13"/>
        <v>PCMVIARecursosInternos</v>
      </c>
    </row>
    <row r="101" spans="1:72" hidden="1">
      <c r="A101" s="47" t="str">
        <f t="shared" si="9"/>
        <v>EXPANSÃO TURMA 146057</v>
      </c>
      <c r="B101" s="102">
        <v>46057</v>
      </c>
      <c r="C101" s="135">
        <f>IF(BS_CONTROLE[[#This Row],[DATA]]="","",WEEKNUM(BS_CONTROLE[[#This Row],[DATA]]))</f>
        <v>6</v>
      </c>
      <c r="D101" s="104" t="s">
        <v>703</v>
      </c>
      <c r="E101" s="157">
        <v>94</v>
      </c>
      <c r="F101" s="126" t="s">
        <v>704</v>
      </c>
      <c r="G101" s="142" t="str">
        <f>IF(D101="","*",VLOOKUP(F101,BS_ATIVIDADE[],3,FALSE))</f>
        <v>EXPANSÃO</v>
      </c>
      <c r="H101" s="106" t="s">
        <v>679</v>
      </c>
      <c r="I101" s="106" t="s">
        <v>679</v>
      </c>
      <c r="J101" s="105">
        <v>30</v>
      </c>
      <c r="K101" s="105">
        <v>109</v>
      </c>
      <c r="L101" s="105" t="s">
        <v>679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101" s="127" t="s">
        <v>882</v>
      </c>
      <c r="O101" s="106">
        <v>0.33333333333333331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01" s="105" t="s">
        <v>785</v>
      </c>
      <c r="W101" s="151" t="s">
        <v>700</v>
      </c>
      <c r="X101" s="104" t="s">
        <v>421</v>
      </c>
      <c r="Y101" s="129" t="s">
        <v>424</v>
      </c>
      <c r="Z101" s="104"/>
      <c r="AA101" s="105" t="s">
        <v>679</v>
      </c>
      <c r="AB101" s="103"/>
      <c r="AC101" s="152"/>
      <c r="AD101" s="107" t="s">
        <v>679</v>
      </c>
      <c r="AE101" s="105" t="s">
        <v>679</v>
      </c>
      <c r="AF101" s="105" t="s">
        <v>679</v>
      </c>
      <c r="AG101" s="105" t="s">
        <v>679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">
        <v>140</v>
      </c>
      <c r="AN101" s="105" t="s">
        <v>140</v>
      </c>
      <c r="AO101" s="105">
        <v>53</v>
      </c>
      <c r="AP101" s="105">
        <v>123.6</v>
      </c>
      <c r="AQ101" s="105" t="s">
        <v>679</v>
      </c>
      <c r="AR101" s="108">
        <v>0.35902777777777778</v>
      </c>
      <c r="AS101" s="108">
        <v>0</v>
      </c>
      <c r="AT101" s="108">
        <v>0</v>
      </c>
      <c r="AU101" s="136"/>
      <c r="AV101" s="136"/>
      <c r="AW101" s="14"/>
      <c r="AX101" s="14"/>
      <c r="AY101" s="162">
        <f t="shared" si="8"/>
        <v>0</v>
      </c>
      <c r="AZ101" s="153"/>
      <c r="BA101" s="109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1" s="150"/>
      <c r="BG101" s="16"/>
      <c r="BH101" s="17">
        <v>0</v>
      </c>
      <c r="BI101" s="17"/>
      <c r="BJ101" s="17" t="s">
        <v>883</v>
      </c>
      <c r="BK101" s="18" t="s">
        <v>883</v>
      </c>
      <c r="BL101" s="16"/>
      <c r="BM101" s="130" t="s">
        <v>447</v>
      </c>
      <c r="BN101" s="130" t="s">
        <v>471</v>
      </c>
      <c r="BO101" s="130" t="s">
        <v>471</v>
      </c>
      <c r="BP101" s="18" t="s">
        <v>883</v>
      </c>
      <c r="BQ101" s="12" t="str">
        <f t="shared" si="10"/>
        <v>Produção e Intervalo</v>
      </c>
      <c r="BR101" s="19">
        <f t="shared" si="11"/>
        <v>0</v>
      </c>
      <c r="BS101" s="19">
        <f t="shared" si="12"/>
        <v>0</v>
      </c>
      <c r="BT101" s="188" t="str">
        <f t="shared" si="13"/>
        <v>CondiçõesClimáticaChuva</v>
      </c>
    </row>
    <row r="102" spans="1:72" hidden="1">
      <c r="A102" s="47" t="str">
        <f t="shared" si="9"/>
        <v>W6246057</v>
      </c>
      <c r="B102" s="102">
        <v>46057</v>
      </c>
      <c r="C102" s="135">
        <f>IF(BS_CONTROLE[[#This Row],[DATA]]="","",WEEKNUM(BS_CONTROLE[[#This Row],[DATA]]))</f>
        <v>6</v>
      </c>
      <c r="D102" s="104" t="s">
        <v>776</v>
      </c>
      <c r="E102" s="157">
        <v>94</v>
      </c>
      <c r="F102" s="126" t="s">
        <v>717</v>
      </c>
      <c r="G102" s="142" t="str">
        <f>IF(D102="","*",VLOOKUP(F102,BS_ATIVIDADE[],3,FALSE))</f>
        <v>OUTROS</v>
      </c>
      <c r="H102" s="106" t="s">
        <v>777</v>
      </c>
      <c r="I102" s="106" t="s">
        <v>777</v>
      </c>
      <c r="J102" s="105">
        <v>53</v>
      </c>
      <c r="K102" s="105">
        <v>125</v>
      </c>
      <c r="L102" s="105">
        <v>125.4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02" s="127" t="s">
        <v>142</v>
      </c>
      <c r="O102" s="106">
        <v>0.33333333333333331</v>
      </c>
      <c r="P102" s="106">
        <v>6.25E-2</v>
      </c>
      <c r="Q102" s="105">
        <v>300</v>
      </c>
      <c r="R102" s="10" t="str">
        <f>IFERROR(_xlfn.XLOOKUP(F102, BS_ATIVIDADE[ATIVIDADE],BS_ATIVIDADE[UNIDADE] ), "*")</f>
        <v>Nº DE PEÇAS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773</v>
      </c>
      <c r="W102" s="151" t="s">
        <v>718</v>
      </c>
      <c r="X102" s="104" t="s">
        <v>421</v>
      </c>
      <c r="Y102" s="129" t="s">
        <v>424</v>
      </c>
      <c r="Z102" s="104"/>
      <c r="AA102" s="105" t="s">
        <v>884</v>
      </c>
      <c r="AB102" s="103" t="s">
        <v>412</v>
      </c>
      <c r="AC102" s="152" t="s">
        <v>419</v>
      </c>
      <c r="AD102" s="107">
        <v>0.3125</v>
      </c>
      <c r="AE102" s="105">
        <v>9038</v>
      </c>
      <c r="AF102" s="105" t="s">
        <v>679</v>
      </c>
      <c r="AG102" s="105" t="s">
        <v>679</v>
      </c>
      <c r="AH102" s="15"/>
      <c r="AI102" s="126" t="s">
        <v>885</v>
      </c>
      <c r="AJ102" s="9" t="str">
        <f>IF(BS_CONTROLE[[#This Row],[Atividade]]=0, "-", BS_CONTROLE[[#This Row],[Atividade]])</f>
        <v>RECOLHIMENTO DE DORMENTE</v>
      </c>
      <c r="AK102" s="31" t="str">
        <f>BS_CONTROLE[[#This Row],[Local - Partida]]</f>
        <v>ZPTZDR</v>
      </c>
      <c r="AL102" s="31" t="str">
        <f>BS_CONTROLE[[#This Row],[Local - Encerramento]]</f>
        <v>ZPTZDR</v>
      </c>
      <c r="AM102" s="105" t="s">
        <v>840</v>
      </c>
      <c r="AN102" s="105" t="s">
        <v>841</v>
      </c>
      <c r="AO102" s="105">
        <f>IF(BS_CONTROLE[[#This Row],[SUB]]=0, "-", BS_CONTROLE[[#This Row],[SUB]])</f>
        <v>53</v>
      </c>
      <c r="AP102" s="105">
        <v>109.5</v>
      </c>
      <c r="AQ102" s="105">
        <v>110.2</v>
      </c>
      <c r="AR102" s="108">
        <v>0.36458333333333331</v>
      </c>
      <c r="AS102" s="108">
        <v>0.44027777777777777</v>
      </c>
      <c r="AT102" s="108">
        <v>0.48194444444444445</v>
      </c>
      <c r="AU102" s="136"/>
      <c r="AV102" s="136"/>
      <c r="AW102" s="14"/>
      <c r="AX102" s="14"/>
      <c r="AY102" s="162">
        <f t="shared" si="8"/>
        <v>4.1666666666666685E-2</v>
      </c>
      <c r="AZ102" s="153"/>
      <c r="BA102" s="109">
        <v>0</v>
      </c>
      <c r="BB102" s="10" t="str">
        <f>IFERROR(_xlfn.XLOOKUP(AI102, BS_ATIVIDADE[ATIVIDADE],BS_ATIVIDADE[UNIDADE] ), "*")</f>
        <v>VAGÕES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>
        <v>0</v>
      </c>
      <c r="BI102" s="17"/>
      <c r="BJ102" s="17" t="s">
        <v>886</v>
      </c>
      <c r="BK102" s="18" t="s">
        <v>887</v>
      </c>
      <c r="BL102" s="16"/>
      <c r="BM102" s="130" t="s">
        <v>441</v>
      </c>
      <c r="BN102" s="130" t="s">
        <v>470</v>
      </c>
      <c r="BO102" s="130" t="s">
        <v>580</v>
      </c>
      <c r="BP102" s="18" t="s">
        <v>887</v>
      </c>
      <c r="BQ102" s="12" t="str">
        <f t="shared" si="10"/>
        <v>Produção e Intervalo</v>
      </c>
      <c r="BR102" s="19">
        <f t="shared" si="11"/>
        <v>0.66666666666666696</v>
      </c>
      <c r="BS102" s="19">
        <f t="shared" si="12"/>
        <v>0</v>
      </c>
      <c r="BT102" s="188" t="str">
        <f t="shared" si="13"/>
        <v>SuperExecução</v>
      </c>
    </row>
    <row r="103" spans="1:72" hidden="1">
      <c r="A103" s="47" t="str">
        <f t="shared" si="9"/>
        <v/>
      </c>
      <c r="B103" s="102"/>
      <c r="C103" s="135" t="str">
        <f>IF(BS_CONTROLE[[#This Row],[DATA]]="","",WEEKNUM(BS_CONTROLE[[#This Row],[DATA]]))</f>
        <v/>
      </c>
      <c r="D103" s="104"/>
      <c r="E103" s="157">
        <v>97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2" t="str">
        <f t="shared" si="8"/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 t="shared" si="10"/>
        <v>Aderente</v>
      </c>
      <c r="BR103" s="19" t="str">
        <f t="shared" si="11"/>
        <v>*</v>
      </c>
      <c r="BS103" s="19" t="str">
        <f t="shared" si="12"/>
        <v>*</v>
      </c>
      <c r="BT103" s="188" t="str">
        <f t="shared" si="13"/>
        <v/>
      </c>
    </row>
    <row r="104" spans="1:72" hidden="1">
      <c r="A104" s="47" t="str">
        <f t="shared" si="9"/>
        <v/>
      </c>
      <c r="B104" s="102"/>
      <c r="C104" s="135" t="str">
        <f>IF(BS_CONTROLE[[#This Row],[DATA]]="","",WEEKNUM(BS_CONTROLE[[#This Row],[DATA]]))</f>
        <v/>
      </c>
      <c r="D104" s="104"/>
      <c r="E104" s="157">
        <v>98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2" t="str">
        <f t="shared" si="8"/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 t="shared" si="10"/>
        <v>Aderente</v>
      </c>
      <c r="BR104" s="19" t="str">
        <f t="shared" si="11"/>
        <v>*</v>
      </c>
      <c r="BS104" s="19" t="str">
        <f t="shared" si="12"/>
        <v>*</v>
      </c>
      <c r="BT104" s="188" t="str">
        <f t="shared" si="13"/>
        <v/>
      </c>
    </row>
    <row r="105" spans="1:72" hidden="1">
      <c r="A105" s="47" t="str">
        <f t="shared" si="9"/>
        <v>EXPANSÃO TURMA 1</v>
      </c>
      <c r="B105" s="102"/>
      <c r="C105" s="135" t="str">
        <f>IF(BS_CONTROLE[[#This Row],[DATA]]="","",WEEKNUM(BS_CONTROLE[[#This Row],[DATA]]))</f>
        <v/>
      </c>
      <c r="D105" s="104" t="s">
        <v>703</v>
      </c>
      <c r="E105" s="157"/>
      <c r="F105" s="126" t="s">
        <v>704</v>
      </c>
      <c r="G105" s="142" t="str">
        <f>IF(D105="","*",VLOOKUP(F105,BS_ATIVIDADE[],3,FALSE))</f>
        <v>EXPANSÃO</v>
      </c>
      <c r="H105" s="106" t="s">
        <v>679</v>
      </c>
      <c r="I105" s="106" t="s">
        <v>679</v>
      </c>
      <c r="J105" s="105">
        <v>70</v>
      </c>
      <c r="K105" s="105">
        <v>113.5</v>
      </c>
      <c r="L105" s="105" t="s">
        <v>679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05" s="106">
        <v>0.375</v>
      </c>
      <c r="P105" s="106">
        <v>8.3333333333333329E-2</v>
      </c>
      <c r="Q105" s="105">
        <v>1</v>
      </c>
      <c r="R105" s="10" t="str">
        <f>IFERROR(_xlfn.XLOOKUP(F105, BS_ATIVIDADE[ATIVIDADE],BS_ATIVIDADE[UNIDADE] ), "*")</f>
        <v>Nº DE SOLDA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05" t="s">
        <v>706</v>
      </c>
      <c r="W105" s="151" t="s">
        <v>700</v>
      </c>
      <c r="X105" s="104" t="s">
        <v>421</v>
      </c>
      <c r="Y105" s="129"/>
      <c r="Z105" s="104"/>
      <c r="AA105" s="105" t="s">
        <v>679</v>
      </c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EXPANSÃO - SOLDA</v>
      </c>
      <c r="AJ105" s="9" t="str">
        <f>IF(BS_CONTROLE[[#This Row],[Atividade]]=0, "-", BS_CONTROLE[[#This Row],[Atividade]])</f>
        <v>EXPANSÃO - SOLDA</v>
      </c>
      <c r="AK105" s="31" t="str">
        <f>BS_CONTROLE[[#This Row],[Local - Partida]]</f>
        <v>-</v>
      </c>
      <c r="AL105" s="31" t="str">
        <f>BS_CONTROLE[[#This Row],[Local - Encerramento]]</f>
        <v>-</v>
      </c>
      <c r="AM105" s="105" t="str">
        <f>IF(BS_CONTROLE[[#This Row],[Entre - Estações]]=0, "-", BS_CONTROLE[[#This Row],[Entre - Estações]])</f>
        <v>ZCD</v>
      </c>
      <c r="AN105" s="105" t="str">
        <f>IF(BS_CONTROLE[[#This Row],[SB]]=0, "-", BS_CONTROLE[[#This Row],[SB]])</f>
        <v>ZCD1</v>
      </c>
      <c r="AO105" s="105">
        <f>IF(BS_CONTROLE[[#This Row],[SUB]]=0, "-", BS_CONTROLE[[#This Row],[SUB]])</f>
        <v>70</v>
      </c>
      <c r="AP105" s="105">
        <f>BS_CONTROLE[[#This Row],[KM - Inicio]]</f>
        <v>113.5</v>
      </c>
      <c r="AQ105" s="105">
        <f>BS_CONTROLE[[#This Row],[KM - Inicio]]</f>
        <v>113.5</v>
      </c>
      <c r="AR105" s="108"/>
      <c r="AS105" s="108"/>
      <c r="AT105" s="108"/>
      <c r="AU105" s="136"/>
      <c r="AV105" s="136"/>
      <c r="AW105" s="14"/>
      <c r="AX105" s="14"/>
      <c r="AY105" s="162">
        <f t="shared" si="8"/>
        <v>0</v>
      </c>
      <c r="AZ105" s="153"/>
      <c r="BA105" s="109"/>
      <c r="BB105" s="10" t="str">
        <f>IFERROR(_xlfn.XLOOKUP(AI105, BS_ATIVIDADE[ATIVIDADE],BS_ATIVIDADE[UNIDADE] ), "*")</f>
        <v>Nº DE SOLDA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 t="shared" si="10"/>
        <v>Aderente</v>
      </c>
      <c r="BR105" s="19" t="str">
        <f t="shared" si="11"/>
        <v>*</v>
      </c>
      <c r="BS105" s="19" t="str">
        <f t="shared" si="12"/>
        <v>*</v>
      </c>
      <c r="BT105" s="188" t="str">
        <f t="shared" si="13"/>
        <v/>
      </c>
    </row>
    <row r="106" spans="1:72" hidden="1">
      <c r="A106" s="47" t="str">
        <f t="shared" si="9"/>
        <v>EXPANSÃO TURMA 146058</v>
      </c>
      <c r="B106" s="102">
        <v>46058</v>
      </c>
      <c r="C106" s="135">
        <f>IF(BS_CONTROLE[[#This Row],[DATA]]="","",WEEKNUM(BS_CONTROLE[[#This Row],[DATA]]))</f>
        <v>6</v>
      </c>
      <c r="D106" s="104" t="s">
        <v>703</v>
      </c>
      <c r="E106" s="157">
        <v>40</v>
      </c>
      <c r="F106" s="126" t="s">
        <v>790</v>
      </c>
      <c r="G106" s="142" t="str">
        <f>IF(D106="","*",VLOOKUP(F106,BS_ATIVIDADE[],3,FALSE))</f>
        <v>EXPANSÃO</v>
      </c>
      <c r="H106" s="106" t="s">
        <v>679</v>
      </c>
      <c r="I106" s="106" t="s">
        <v>679</v>
      </c>
      <c r="J106" s="105">
        <v>170</v>
      </c>
      <c r="K106" s="105">
        <v>110.35</v>
      </c>
      <c r="L106" s="105"/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06" s="106">
        <v>0.375</v>
      </c>
      <c r="P106" s="106">
        <v>0.125</v>
      </c>
      <c r="Q106" s="105">
        <v>312</v>
      </c>
      <c r="R106" s="10" t="str">
        <f>IFERROR(_xlfn.XLOOKUP(F106, BS_ATIVIDADE[ATIVIDADE],BS_ATIVIDADE[UNIDADE] ), "*")</f>
        <v>M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06" s="105" t="s">
        <v>706</v>
      </c>
      <c r="W106" s="151" t="s">
        <v>791</v>
      </c>
      <c r="X106" s="104" t="s">
        <v>421</v>
      </c>
      <c r="Y106" s="129" t="s">
        <v>424</v>
      </c>
      <c r="Z106" s="104"/>
      <c r="AA106" s="105" t="s">
        <v>679</v>
      </c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EXPANSÃO - ALÍVIO DE TENSÃO</v>
      </c>
      <c r="AJ106" s="9" t="str">
        <f>IF(BS_CONTROLE[[#This Row],[Atividade]]=0, "-", BS_CONTROLE[[#This Row],[Atividade]])</f>
        <v>EXPANSÃO - ALÍVIO DE TENSÃO</v>
      </c>
      <c r="AK106" s="31" t="str">
        <f>BS_CONTROLE[[#This Row],[Local - Partida]]</f>
        <v>-</v>
      </c>
      <c r="AL106" s="31" t="str">
        <f>BS_CONTROLE[[#This Row],[Local - Encerramento]]</f>
        <v>-</v>
      </c>
      <c r="AM106" s="105" t="str">
        <f>IF(BS_CONTROLE[[#This Row],[Entre - Estações]]=0, "-", BS_CONTROLE[[#This Row],[Entre - Estações]])</f>
        <v>ZCD</v>
      </c>
      <c r="AN106" s="105" t="str">
        <f>IF(BS_CONTROLE[[#This Row],[SB]]=0, "-", BS_CONTROLE[[#This Row],[SB]])</f>
        <v>109ZCD2</v>
      </c>
      <c r="AO106" s="105">
        <f>IF(BS_CONTROLE[[#This Row],[SUB]]=0, "-", BS_CONTROLE[[#This Row],[SUB]])</f>
        <v>170</v>
      </c>
      <c r="AP106" s="105">
        <f>BS_CONTROLE[[#This Row],[KM - Inicio]]</f>
        <v>110.35</v>
      </c>
      <c r="AQ106" s="105">
        <f>BS_CONTROLE[[#This Row],[KM - Inicio]]</f>
        <v>110.35</v>
      </c>
      <c r="AR106" s="176">
        <v>0.39027777777777778</v>
      </c>
      <c r="AS106" s="176">
        <v>0</v>
      </c>
      <c r="AT106" s="176">
        <v>0</v>
      </c>
      <c r="AU106" s="136"/>
      <c r="AV106" s="136"/>
      <c r="AW106" s="14"/>
      <c r="AX106" s="14"/>
      <c r="AY106" s="162">
        <f t="shared" si="8"/>
        <v>0</v>
      </c>
      <c r="AZ106" s="153"/>
      <c r="BA106" s="175">
        <v>0</v>
      </c>
      <c r="BB106" s="10" t="str">
        <f>IFERROR(_xlfn.XLOOKUP(AI106, BS_ATIVIDADE[ATIVIDADE],BS_ATIVIDADE[UNIDADE] ), "*")</f>
        <v>M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06" s="150"/>
      <c r="BG106" s="16"/>
      <c r="BH106" s="17">
        <v>0</v>
      </c>
      <c r="BI106" s="17"/>
      <c r="BJ106" s="17" t="s">
        <v>888</v>
      </c>
      <c r="BK106" s="177" t="s">
        <v>889</v>
      </c>
      <c r="BL106" s="16"/>
      <c r="BM106" s="130" t="s">
        <v>440</v>
      </c>
      <c r="BN106" s="130" t="s">
        <v>469</v>
      </c>
      <c r="BO106" s="130" t="s">
        <v>530</v>
      </c>
      <c r="BP106" s="18" t="s">
        <v>889</v>
      </c>
      <c r="BQ106" s="12" t="str">
        <f t="shared" si="10"/>
        <v>Produção e Intervalo</v>
      </c>
      <c r="BR106" s="19">
        <f t="shared" si="11"/>
        <v>0</v>
      </c>
      <c r="BS106" s="19">
        <f t="shared" si="12"/>
        <v>0</v>
      </c>
      <c r="BT106" s="188" t="str">
        <f t="shared" si="13"/>
        <v>CCOCirculaçãoIntervaloOportunidade</v>
      </c>
    </row>
    <row r="107" spans="1:72" hidden="1">
      <c r="A107" s="47" t="str">
        <f t="shared" si="9"/>
        <v>KLECIO (TP-699)46058</v>
      </c>
      <c r="B107" s="102">
        <v>46058</v>
      </c>
      <c r="C107" s="135">
        <f>IF(BS_CONTROLE[[#This Row],[DATA]]="","",WEEKNUM(BS_CONTROLE[[#This Row],[DATA]]))</f>
        <v>6</v>
      </c>
      <c r="D107" s="104" t="s">
        <v>695</v>
      </c>
      <c r="E107" s="157"/>
      <c r="F107" s="126" t="s">
        <v>696</v>
      </c>
      <c r="G107" s="142" t="str">
        <f>IF(D107="","*",VLOOKUP(F107,BS_ATIVIDADE[],3,FALSE))</f>
        <v>SOLDA</v>
      </c>
      <c r="H107" s="106" t="s">
        <v>679</v>
      </c>
      <c r="I107" s="106" t="s">
        <v>679</v>
      </c>
      <c r="J107" s="105">
        <v>70</v>
      </c>
      <c r="K107" s="105">
        <v>87.3</v>
      </c>
      <c r="L107" s="105" t="s">
        <v>679</v>
      </c>
      <c r="M107" s="105" t="s">
        <v>792</v>
      </c>
      <c r="N107" s="150" t="s">
        <v>793</v>
      </c>
      <c r="O107" s="106">
        <v>0.375</v>
      </c>
      <c r="P107" s="106">
        <v>6.25E-2</v>
      </c>
      <c r="Q107" s="170">
        <v>1</v>
      </c>
      <c r="R107" s="10" t="str">
        <f>IFERROR(_xlfn.XLOOKUP(F107, BS_ATIVIDADE[ATIVIDADE],BS_ATIVIDADE[UNIDADE] ), "*")</f>
        <v>Nº DE SOLDA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51" t="s">
        <v>699</v>
      </c>
      <c r="W107" s="151" t="s">
        <v>700</v>
      </c>
      <c r="X107" s="104" t="s">
        <v>421</v>
      </c>
      <c r="Y107" s="129" t="s">
        <v>424</v>
      </c>
      <c r="Z107" s="104"/>
      <c r="AA107" s="105" t="s">
        <v>679</v>
      </c>
      <c r="AB107" s="126"/>
      <c r="AC107" s="126" t="s">
        <v>679</v>
      </c>
      <c r="AD107" s="107" t="s">
        <v>679</v>
      </c>
      <c r="AE107" s="105" t="s">
        <v>679</v>
      </c>
      <c r="AF107" s="105" t="s">
        <v>679</v>
      </c>
      <c r="AG107" s="105" t="s">
        <v>679</v>
      </c>
      <c r="AH107" s="15"/>
      <c r="AI107" s="126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-</v>
      </c>
      <c r="AL107" s="31" t="str">
        <f>BS_CONTROLE[[#This Row],[Local - Encerramento]]</f>
        <v>-</v>
      </c>
      <c r="AM107" s="105" t="str">
        <f>IF(BS_CONTROLE[[#This Row],[Entre - Estações]]=0, "-", BS_CONTROLE[[#This Row],[Entre - Estações]])</f>
        <v>ZSW-2</v>
      </c>
      <c r="AN107" s="105" t="str">
        <f>IF(BS_CONTROLE[[#This Row],[SB]]=0, "-", BS_CONTROLE[[#This Row],[SB]])</f>
        <v>ZSWS</v>
      </c>
      <c r="AO107" s="105">
        <f>IF(BS_CONTROLE[[#This Row],[SUB]]=0, "-", BS_CONTROLE[[#This Row],[SUB]])</f>
        <v>70</v>
      </c>
      <c r="AP107" s="105">
        <f>BS_CONTROLE[[#This Row],[KM - Inicio]]</f>
        <v>87.3</v>
      </c>
      <c r="AQ107" s="105">
        <f>BS_CONTROLE[[#This Row],[KM - Inicio]]</f>
        <v>87.3</v>
      </c>
      <c r="AR107" s="176">
        <v>0.37847222222222221</v>
      </c>
      <c r="AS107" s="176">
        <v>0.48333333333333334</v>
      </c>
      <c r="AT107" s="176">
        <v>0.54583333333333328</v>
      </c>
      <c r="AU107" s="136"/>
      <c r="AV107" s="136"/>
      <c r="AW107" s="14"/>
      <c r="AX107" s="14"/>
      <c r="AY107" s="162">
        <f t="shared" si="8"/>
        <v>6.2499999999999944E-2</v>
      </c>
      <c r="AZ107" s="153"/>
      <c r="BA107" s="175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50"/>
      <c r="BG107" s="16"/>
      <c r="BH107" s="17">
        <v>2</v>
      </c>
      <c r="BI107" s="17"/>
      <c r="BJ107" s="17" t="s">
        <v>890</v>
      </c>
      <c r="BK107" s="177" t="s">
        <v>891</v>
      </c>
      <c r="BL107" s="16"/>
      <c r="BM107" s="130" t="s">
        <v>445</v>
      </c>
      <c r="BN107" s="130" t="s">
        <v>892</v>
      </c>
      <c r="BO107" s="130" t="s">
        <v>892</v>
      </c>
      <c r="BP107" s="18" t="s">
        <v>679</v>
      </c>
      <c r="BQ107" s="12" t="str">
        <f t="shared" si="10"/>
        <v>Intervalo</v>
      </c>
      <c r="BR107" s="19">
        <f t="shared" si="11"/>
        <v>0.99999999999999911</v>
      </c>
      <c r="BS107" s="19">
        <f t="shared" si="12"/>
        <v>1</v>
      </c>
      <c r="BT107" s="188" t="str">
        <f t="shared" si="13"/>
        <v>OKok</v>
      </c>
    </row>
    <row r="108" spans="1:72" hidden="1">
      <c r="A108" s="47" t="str">
        <f t="shared" si="9"/>
        <v>V4846058</v>
      </c>
      <c r="B108" s="102">
        <v>46058</v>
      </c>
      <c r="C108" s="135">
        <f>IF(BS_CONTROLE[[#This Row],[DATA]]="","",WEEKNUM(BS_CONTROLE[[#This Row],[DATA]]))</f>
        <v>6</v>
      </c>
      <c r="D108" s="104" t="s">
        <v>677</v>
      </c>
      <c r="E108" s="157"/>
      <c r="F108" s="126" t="s">
        <v>687</v>
      </c>
      <c r="G108" s="142" t="str">
        <f>IF(D108="","*",VLOOKUP(F108,BS_ATIVIDADE[],3,FALSE))</f>
        <v>MECANIZAÇÃO - SOCADORA</v>
      </c>
      <c r="H108" s="106" t="s">
        <v>360</v>
      </c>
      <c r="I108" s="106" t="s">
        <v>360</v>
      </c>
      <c r="J108" s="105">
        <v>70</v>
      </c>
      <c r="K108" s="105">
        <v>82.5</v>
      </c>
      <c r="L108" s="105">
        <v>87</v>
      </c>
      <c r="M108" s="105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08" s="15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08" s="106">
        <v>0.35416666666666669</v>
      </c>
      <c r="P108" s="106">
        <v>8.3333333333333329E-2</v>
      </c>
      <c r="Q108" s="170">
        <v>510</v>
      </c>
      <c r="R108" s="10" t="str">
        <f>IFERROR(_xlfn.XLOOKUP(F108, BS_ATIVIDADE[ATIVIDADE],BS_ATIVIDADE[UNIDADE] ), "*")</f>
        <v>M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8" s="151" t="s">
        <v>682</v>
      </c>
      <c r="W108" s="151" t="s">
        <v>688</v>
      </c>
      <c r="X108" s="104" t="s">
        <v>421</v>
      </c>
      <c r="Y108" s="129" t="s">
        <v>424</v>
      </c>
      <c r="Z108" s="104"/>
      <c r="AA108" s="105">
        <v>1</v>
      </c>
      <c r="AB108" s="126" t="s">
        <v>412</v>
      </c>
      <c r="AC108" s="126" t="s">
        <v>679</v>
      </c>
      <c r="AD108" s="107">
        <v>0.29166666666666669</v>
      </c>
      <c r="AE108" s="105">
        <v>6249</v>
      </c>
      <c r="AF108" s="105" t="s">
        <v>679</v>
      </c>
      <c r="AG108" s="105" t="s">
        <v>679</v>
      </c>
      <c r="AH108" s="15"/>
      <c r="AI108" s="126" t="str">
        <f>IF(BS_CONTROLE[[#This Row],[Atividade]]=0, "-", BS_CONTROLE[[#This Row],[Atividade]])</f>
        <v>MECANIZAÇÃO - SOCADORA</v>
      </c>
      <c r="AJ108" s="9" t="str">
        <f>IF(BS_CONTROLE[[#This Row],[Atividade]]=0, "-", BS_CONTROLE[[#This Row],[Atividade]])</f>
        <v>MECANIZAÇÃO - SOCADORA</v>
      </c>
      <c r="AK108" s="31" t="str">
        <f>BS_CONTROLE[[#This Row],[Local - Partida]]</f>
        <v>ZAC2</v>
      </c>
      <c r="AL108" s="31" t="str">
        <f>BS_CONTROLE[[#This Row],[Local - Encerramento]]</f>
        <v>ZAC2</v>
      </c>
      <c r="AM108" s="105" t="str">
        <f>IF(BS_CONTROLE[[#This Row],[Entre - Estações]]=0, "-", BS_CONTROLE[[#This Row],[Entre - Estações]])</f>
        <v>ZAC-ZSW</v>
      </c>
      <c r="AN108" s="105" t="str">
        <f>IF(BS_CONTROLE[[#This Row],[SB]]=0, "-", BS_CONTROLE[[#This Row],[SB]])</f>
        <v>ZACZSW</v>
      </c>
      <c r="AO108" s="105">
        <f>IF(BS_CONTROLE[[#This Row],[SUB]]=0, "-", BS_CONTROLE[[#This Row],[SUB]])</f>
        <v>70</v>
      </c>
      <c r="AP108" s="105">
        <f>BS_CONTROLE[[#This Row],[KM - Inicio]]</f>
        <v>82.5</v>
      </c>
      <c r="AQ108" s="105">
        <f>BS_CONTROLE[[#This Row],[KM - Inicio]]</f>
        <v>82.5</v>
      </c>
      <c r="AR108" s="108">
        <v>8</v>
      </c>
      <c r="AS108" s="108">
        <v>0</v>
      </c>
      <c r="AT108" s="108">
        <v>0</v>
      </c>
      <c r="AU108" s="136"/>
      <c r="AV108" s="136"/>
      <c r="AW108" s="14"/>
      <c r="AX108" s="14"/>
      <c r="AY108" s="162">
        <f t="shared" si="8"/>
        <v>0</v>
      </c>
      <c r="AZ108" s="153"/>
      <c r="BA108" s="109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8" s="150"/>
      <c r="BG108" s="16"/>
      <c r="BH108" s="17">
        <v>0</v>
      </c>
      <c r="BI108" s="17"/>
      <c r="BJ108" s="17" t="s">
        <v>893</v>
      </c>
      <c r="BK108" s="18" t="s">
        <v>894</v>
      </c>
      <c r="BL108" s="16"/>
      <c r="BM108" s="130" t="s">
        <v>440</v>
      </c>
      <c r="BN108" s="130" t="s">
        <v>469</v>
      </c>
      <c r="BO108" s="130" t="s">
        <v>530</v>
      </c>
      <c r="BP108" s="18" t="s">
        <v>894</v>
      </c>
      <c r="BQ108" s="12" t="str">
        <f t="shared" si="10"/>
        <v>Produção e Intervalo</v>
      </c>
      <c r="BR108" s="19">
        <f t="shared" si="11"/>
        <v>0</v>
      </c>
      <c r="BS108" s="19">
        <f t="shared" si="12"/>
        <v>0</v>
      </c>
      <c r="BT108" s="188" t="str">
        <f t="shared" si="13"/>
        <v>CCOCirculaçãoIntervaloOportunidade</v>
      </c>
    </row>
    <row r="109" spans="1:72" hidden="1">
      <c r="A109" s="47" t="str">
        <f t="shared" si="9"/>
        <v>W5846058</v>
      </c>
      <c r="B109" s="102">
        <v>46058</v>
      </c>
      <c r="C109" s="135">
        <f>IF(BS_CONTROLE[[#This Row],[DATA]]="","",WEEKNUM(BS_CONTROLE[[#This Row],[DATA]]))</f>
        <v>6</v>
      </c>
      <c r="D109" s="104" t="s">
        <v>712</v>
      </c>
      <c r="E109" s="157"/>
      <c r="F109" s="126" t="s">
        <v>717</v>
      </c>
      <c r="G109" s="142" t="str">
        <f>IF(D109="","*",VLOOKUP(F109,BS_ATIVIDADE[],3,FALSE))</f>
        <v>OUTROS</v>
      </c>
      <c r="H109" s="105">
        <v>106109</v>
      </c>
      <c r="I109" s="105">
        <v>106109</v>
      </c>
      <c r="J109" s="105">
        <v>68</v>
      </c>
      <c r="K109" s="105">
        <v>57</v>
      </c>
      <c r="L109" s="105">
        <v>53</v>
      </c>
      <c r="M109" s="105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09" s="150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09" s="106">
        <v>0.33333333333333331</v>
      </c>
      <c r="P109" s="106">
        <v>4.1666666666666664E-2</v>
      </c>
      <c r="Q109" s="170">
        <v>100</v>
      </c>
      <c r="R109" s="10" t="str">
        <f>IFERROR(_xlfn.XLOOKUP(F109, BS_ATIVIDADE[ATIVIDADE],BS_ATIVIDADE[UNIDADE] ), "*")</f>
        <v>Nº DE PEÇAS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9" s="151" t="s">
        <v>714</v>
      </c>
      <c r="W109" s="151" t="s">
        <v>718</v>
      </c>
      <c r="X109" s="104" t="s">
        <v>421</v>
      </c>
      <c r="Y109" s="129" t="s">
        <v>424</v>
      </c>
      <c r="Z109" s="104"/>
      <c r="AA109" s="105">
        <v>2</v>
      </c>
      <c r="AB109" s="126" t="s">
        <v>423</v>
      </c>
      <c r="AC109" s="126" t="s">
        <v>679</v>
      </c>
      <c r="AD109" s="107">
        <v>0.29166666666666669</v>
      </c>
      <c r="AE109" s="105">
        <v>9341</v>
      </c>
      <c r="AF109" s="105" t="s">
        <v>679</v>
      </c>
      <c r="AG109" s="105" t="s">
        <v>679</v>
      </c>
      <c r="AH109" s="15"/>
      <c r="AI109" s="126" t="str">
        <f>IF(BS_CONTROLE[[#This Row],[Atividade]]=0, "-", BS_CONTROLE[[#This Row],[Atividade]])</f>
        <v>RECOLHIMENTO DE DORMENTE</v>
      </c>
      <c r="AJ109" s="9" t="str">
        <f>IF(BS_CONTROLE[[#This Row],[Atividade]]=0, "-", BS_CONTROLE[[#This Row],[Atividade]])</f>
        <v>RECOLHIMENTO DE DORMENTE</v>
      </c>
      <c r="AK109" s="31">
        <f>BS_CONTROLE[[#This Row],[Local - Partida]]</f>
        <v>106109</v>
      </c>
      <c r="AL109" s="31">
        <f>BS_CONTROLE[[#This Row],[Local - Encerramento]]</f>
        <v>106109</v>
      </c>
      <c r="AM109" s="105" t="str">
        <f>IF(BS_CONTROLE[[#This Row],[Entre - Estações]]=0, "-", BS_CONTROLE[[#This Row],[Entre - Estações]])</f>
        <v>ZBM-ZHO</v>
      </c>
      <c r="AN109" s="105" t="str">
        <f>IF(BS_CONTROLE[[#This Row],[SB]]=0, "-", BS_CONTROLE[[#This Row],[SB]])</f>
        <v>K57ZHO</v>
      </c>
      <c r="AO109" s="105">
        <f>IF(BS_CONTROLE[[#This Row],[SUB]]=0, "-", BS_CONTROLE[[#This Row],[SUB]])</f>
        <v>68</v>
      </c>
      <c r="AP109" s="105">
        <f>BS_CONTROLE[[#This Row],[KM - Inicio]]</f>
        <v>57</v>
      </c>
      <c r="AQ109" s="105">
        <f>BS_CONTROLE[[#This Row],[KM - Inicio]]</f>
        <v>57</v>
      </c>
      <c r="AR109" s="108">
        <v>0.46180555555555558</v>
      </c>
      <c r="AS109" s="108">
        <v>0</v>
      </c>
      <c r="AT109" s="108">
        <v>0</v>
      </c>
      <c r="AU109" s="136"/>
      <c r="AV109" s="136"/>
      <c r="AW109" s="14"/>
      <c r="AX109" s="14"/>
      <c r="AY109" s="162">
        <f t="shared" si="8"/>
        <v>0</v>
      </c>
      <c r="AZ109" s="153"/>
      <c r="BA109" s="109">
        <v>0</v>
      </c>
      <c r="BB109" s="10" t="str">
        <f>IFERROR(_xlfn.XLOOKUP(AI109, BS_ATIVIDADE[ATIVIDADE],BS_ATIVIDADE[UNIDADE] ), "*")</f>
        <v>Nº DE PEÇAS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9" s="150"/>
      <c r="BG109" s="16"/>
      <c r="BH109" s="17">
        <v>0</v>
      </c>
      <c r="BI109" s="17"/>
      <c r="BJ109" s="17" t="s">
        <v>895</v>
      </c>
      <c r="BK109" s="18" t="s">
        <v>894</v>
      </c>
      <c r="BL109" s="16"/>
      <c r="BM109" s="130" t="s">
        <v>440</v>
      </c>
      <c r="BN109" s="130" t="s">
        <v>469</v>
      </c>
      <c r="BO109" s="130" t="s">
        <v>530</v>
      </c>
      <c r="BP109" s="18" t="s">
        <v>894</v>
      </c>
      <c r="BQ109" s="12" t="str">
        <f t="shared" si="10"/>
        <v>Produção e Intervalo</v>
      </c>
      <c r="BR109" s="19">
        <f t="shared" si="11"/>
        <v>0</v>
      </c>
      <c r="BS109" s="19">
        <f t="shared" si="12"/>
        <v>0</v>
      </c>
      <c r="BT109" s="188" t="str">
        <f t="shared" si="13"/>
        <v>CCOCirculaçãoIntervaloOportunidade</v>
      </c>
    </row>
    <row r="110" spans="1:72" hidden="1">
      <c r="A110" s="47" t="str">
        <f t="shared" si="9"/>
        <v/>
      </c>
      <c r="B110" s="102"/>
      <c r="C110" s="135" t="str">
        <f>IF(BS_CONTROLE[[#This Row],[DATA]]="","",WEEKNUM(BS_CONTROLE[[#This Row],[DATA]]))</f>
        <v/>
      </c>
      <c r="D110" s="104"/>
      <c r="E110" s="157">
        <v>104</v>
      </c>
      <c r="F110" s="126"/>
      <c r="G110" s="142" t="str">
        <f>IF(D110="","*",VLOOKUP(F110,BS_ATIVIDADE[],3,FALSE))</f>
        <v>*</v>
      </c>
      <c r="H110" s="106"/>
      <c r="I110" s="106"/>
      <c r="J110" s="105"/>
      <c r="K110" s="105"/>
      <c r="L110" s="105"/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27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6"/>
      <c r="P110" s="106"/>
      <c r="Q110" s="105"/>
      <c r="R110" s="10" t="str">
        <f>IFERROR(_xlfn.XLOOKUP(F110, BS_ATIVIDADE[ATIVIDADE],BS_ATIVIDADE[UNIDADE] ), "*")</f>
        <v>*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5"/>
      <c r="W110" s="151"/>
      <c r="X110" s="104"/>
      <c r="Y110" s="129"/>
      <c r="Z110" s="104"/>
      <c r="AA110" s="105"/>
      <c r="AB110" s="103"/>
      <c r="AC110" s="152"/>
      <c r="AD110" s="107"/>
      <c r="AE110" s="105"/>
      <c r="AF110" s="105"/>
      <c r="AG110" s="105"/>
      <c r="AH110" s="15"/>
      <c r="AI110" s="126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5" t="str">
        <f>IF(BS_CONTROLE[[#This Row],[Entre - Estações]]=0, "-", BS_CONTROLE[[#This Row],[Entre - Estações]])</f>
        <v>-</v>
      </c>
      <c r="AN110" s="105" t="str">
        <f>IF(BS_CONTROLE[[#This Row],[SB]]=0, "-", BS_CONTROLE[[#This Row],[SB]])</f>
        <v>-</v>
      </c>
      <c r="AO110" s="105" t="str">
        <f>IF(BS_CONTROLE[[#This Row],[SUB]]=0, "-", BS_CONTROLE[[#This Row],[SUB]])</f>
        <v>-</v>
      </c>
      <c r="AP110" s="105">
        <f>BS_CONTROLE[[#This Row],[KM - Inicio]]</f>
        <v>0</v>
      </c>
      <c r="AQ110" s="105">
        <f>BS_CONTROLE[[#This Row],[KM - Inicio]]</f>
        <v>0</v>
      </c>
      <c r="AR110" s="108"/>
      <c r="AS110" s="108"/>
      <c r="AT110" s="108"/>
      <c r="AU110" s="136"/>
      <c r="AV110" s="136"/>
      <c r="AW110" s="14"/>
      <c r="AX110" s="14"/>
      <c r="AY110" s="162" t="str">
        <f t="shared" si="8"/>
        <v>*</v>
      </c>
      <c r="AZ110" s="153"/>
      <c r="BA110" s="109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0"/>
      <c r="BG110" s="16"/>
      <c r="BH110" s="17"/>
      <c r="BI110" s="17"/>
      <c r="BJ110" s="17"/>
      <c r="BK110" s="18"/>
      <c r="BL110" s="16"/>
      <c r="BM110" s="130"/>
      <c r="BN110" s="130"/>
      <c r="BO110" s="130"/>
      <c r="BP110" s="18"/>
      <c r="BQ110" s="12" t="str">
        <f t="shared" si="10"/>
        <v>Aderente</v>
      </c>
      <c r="BR110" s="19" t="str">
        <f t="shared" si="11"/>
        <v>*</v>
      </c>
      <c r="BS110" s="19" t="str">
        <f t="shared" si="12"/>
        <v>*</v>
      </c>
      <c r="BT110" s="188" t="str">
        <f t="shared" si="13"/>
        <v/>
      </c>
    </row>
    <row r="111" spans="1:72" hidden="1">
      <c r="A111" s="47" t="str">
        <f t="shared" si="9"/>
        <v>V4246058</v>
      </c>
      <c r="B111" s="102">
        <v>46058</v>
      </c>
      <c r="C111" s="135">
        <f>IF(BS_CONTROLE[[#This Row],[DATA]]="","",WEEKNUM(BS_CONTROLE[[#This Row],[DATA]]))</f>
        <v>6</v>
      </c>
      <c r="D111" s="169" t="s">
        <v>686</v>
      </c>
      <c r="E111" s="157"/>
      <c r="F111" s="126" t="s">
        <v>687</v>
      </c>
      <c r="G111" s="142" t="str">
        <f>IF(D111="","*",VLOOKUP(F111,BS_ATIVIDADE[],3,FALSE))</f>
        <v>MECANIZAÇÃO - SOCADORA</v>
      </c>
      <c r="H111" s="105" t="s">
        <v>104</v>
      </c>
      <c r="I111" s="105" t="s">
        <v>104</v>
      </c>
      <c r="J111" s="105">
        <v>56</v>
      </c>
      <c r="K111" s="105">
        <v>208</v>
      </c>
      <c r="L111" s="105">
        <v>206</v>
      </c>
      <c r="M111" s="105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1" s="15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11" s="106">
        <v>0.35416666666666669</v>
      </c>
      <c r="P111" s="106">
        <v>8.3333333333333329E-2</v>
      </c>
      <c r="Q111" s="170">
        <v>400</v>
      </c>
      <c r="R111" s="10" t="str">
        <f>IFERROR(_xlfn.XLOOKUP(F111, BS_ATIVIDADE[ATIVIDADE],BS_ATIVIDADE[UNIDADE] ), "*")</f>
        <v>M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1" s="151" t="s">
        <v>682</v>
      </c>
      <c r="W111" s="151" t="s">
        <v>688</v>
      </c>
      <c r="X111" s="104" t="s">
        <v>421</v>
      </c>
      <c r="Y111" s="129" t="s">
        <v>424</v>
      </c>
      <c r="Z111" s="104"/>
      <c r="AA111" s="105">
        <v>1</v>
      </c>
      <c r="AB111" s="103" t="s">
        <v>412</v>
      </c>
      <c r="AC111" s="152"/>
      <c r="AD111" s="107">
        <v>0.33333333333333331</v>
      </c>
      <c r="AE111" s="105" t="s">
        <v>679</v>
      </c>
      <c r="AF111" s="105" t="s">
        <v>679</v>
      </c>
      <c r="AG111" s="105" t="s">
        <v>679</v>
      </c>
      <c r="AH111" s="15"/>
      <c r="AI111" s="126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ZYU1</v>
      </c>
      <c r="AL111" s="31" t="str">
        <f>BS_CONTROLE[[#This Row],[Local - Encerramento]]</f>
        <v>ZYU1</v>
      </c>
      <c r="AM111" s="105" t="str">
        <f>IF(BS_CONTROLE[[#This Row],[Entre - Estações]]=0, "-", BS_CONTROLE[[#This Row],[Entre - Estações]])</f>
        <v>ZYU-ZST</v>
      </c>
      <c r="AN111" s="105" t="str">
        <f>IF(BS_CONTROLE[[#This Row],[SB]]=0, "-", BS_CONTROLE[[#This Row],[SB]])</f>
        <v>206ZST</v>
      </c>
      <c r="AO111" s="105">
        <f>IF(BS_CONTROLE[[#This Row],[SUB]]=0, "-", BS_CONTROLE[[#This Row],[SUB]])</f>
        <v>56</v>
      </c>
      <c r="AP111" s="105">
        <f>BS_CONTROLE[[#This Row],[KM - Inicio]]</f>
        <v>208</v>
      </c>
      <c r="AQ111" s="105">
        <f>BS_CONTROLE[[#This Row],[KM - Inicio]]</f>
        <v>208</v>
      </c>
      <c r="AR111" s="108">
        <v>0.32430555555555557</v>
      </c>
      <c r="AS111" s="108">
        <v>0.70833333333333337</v>
      </c>
      <c r="AT111" s="108">
        <v>0.81180555555555556</v>
      </c>
      <c r="AU111" s="136"/>
      <c r="AV111" s="136"/>
      <c r="AW111" s="14"/>
      <c r="AX111" s="14"/>
      <c r="AY111" s="162">
        <f t="shared" si="8"/>
        <v>0.10347222222222219</v>
      </c>
      <c r="AZ111" s="153"/>
      <c r="BA111" s="175">
        <v>344</v>
      </c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1" s="150"/>
      <c r="BG111" s="16"/>
      <c r="BH111" s="17">
        <v>2</v>
      </c>
      <c r="BI111" s="17"/>
      <c r="BJ111" s="17" t="s">
        <v>896</v>
      </c>
      <c r="BK111" s="18" t="s">
        <v>897</v>
      </c>
      <c r="BL111" s="16"/>
      <c r="BM111" s="130" t="s">
        <v>437</v>
      </c>
      <c r="BN111" s="130" t="s">
        <v>457</v>
      </c>
      <c r="BO111" s="130" t="s">
        <v>562</v>
      </c>
      <c r="BP111" s="18" t="s">
        <v>562</v>
      </c>
      <c r="BQ111" s="12" t="str">
        <f t="shared" si="10"/>
        <v>Produção</v>
      </c>
      <c r="BR111" s="19">
        <f t="shared" si="11"/>
        <v>1.2416666666666663</v>
      </c>
      <c r="BS111" s="19">
        <f t="shared" si="12"/>
        <v>0.86</v>
      </c>
      <c r="BT111" s="188" t="str">
        <f t="shared" si="13"/>
        <v>MecanizaçãoOperação</v>
      </c>
    </row>
    <row r="112" spans="1:72" hidden="1">
      <c r="A112" s="47" t="str">
        <f t="shared" si="9"/>
        <v>EDSON (TP-780)46058</v>
      </c>
      <c r="B112" s="102">
        <v>46058</v>
      </c>
      <c r="C112" s="135">
        <f>IF(BS_CONTROLE[[#This Row],[DATA]]="","",WEEKNUM(BS_CONTROLE[[#This Row],[DATA]]))</f>
        <v>6</v>
      </c>
      <c r="D112" s="169" t="s">
        <v>720</v>
      </c>
      <c r="E112" s="157"/>
      <c r="F112" s="126" t="s">
        <v>721</v>
      </c>
      <c r="G112" s="142" t="str">
        <f>IF(D112="","*",VLOOKUP(F112,BS_ATIVIDADE[],3,FALSE))</f>
        <v>DORMENTE - SUBSTITUIÇÂO</v>
      </c>
      <c r="H112" s="105" t="s">
        <v>679</v>
      </c>
      <c r="I112" s="105" t="s">
        <v>679</v>
      </c>
      <c r="J112" s="105">
        <v>56</v>
      </c>
      <c r="K112" s="105">
        <v>205</v>
      </c>
      <c r="L112" s="105" t="s">
        <v>679</v>
      </c>
      <c r="M112" s="105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2" s="150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2" s="106">
        <v>0.375</v>
      </c>
      <c r="P112" s="106">
        <v>8.3333333333333329E-2</v>
      </c>
      <c r="Q112" s="170">
        <v>40</v>
      </c>
      <c r="R112" s="10" t="str">
        <f>IFERROR(_xlfn.XLOOKUP(F112, BS_ATIVIDADE[ATIVIDADE],BS_ATIVIDADE[UNIDADE] ), "*")</f>
        <v>Nº DE DORMENTES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2" s="105" t="s">
        <v>722</v>
      </c>
      <c r="W112" s="151" t="s">
        <v>799</v>
      </c>
      <c r="X112" s="104" t="s">
        <v>421</v>
      </c>
      <c r="Y112" s="129" t="s">
        <v>424</v>
      </c>
      <c r="Z112" s="104"/>
      <c r="AA112" s="105" t="s">
        <v>679</v>
      </c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5" t="str">
        <f>IF(BS_CONTROLE[[#This Row],[Entre - Estações]]=0, "-", BS_CONTROLE[[#This Row],[Entre - Estações]])</f>
        <v>ZYU-ZST</v>
      </c>
      <c r="AN112" s="105" t="str">
        <f>IF(BS_CONTROLE[[#This Row],[SB]]=0, "-", BS_CONTROLE[[#This Row],[SB]])</f>
        <v>ZYU206</v>
      </c>
      <c r="AO112" s="105">
        <f>IF(BS_CONTROLE[[#This Row],[SUB]]=0, "-", BS_CONTROLE[[#This Row],[SUB]])</f>
        <v>56</v>
      </c>
      <c r="AP112" s="105">
        <f>BS_CONTROLE[[#This Row],[KM - Inicio]]</f>
        <v>205</v>
      </c>
      <c r="AQ112" s="105">
        <f>BS_CONTROLE[[#This Row],[KM - Inicio]]</f>
        <v>205</v>
      </c>
      <c r="AR112" s="176">
        <v>0</v>
      </c>
      <c r="AS112" s="176">
        <v>0</v>
      </c>
      <c r="AT112" s="176">
        <v>0</v>
      </c>
      <c r="AU112" s="136"/>
      <c r="AV112" s="136"/>
      <c r="AW112" s="14"/>
      <c r="AX112" s="14"/>
      <c r="AY112" s="162">
        <f t="shared" si="8"/>
        <v>0</v>
      </c>
      <c r="AZ112" s="153"/>
      <c r="BA112" s="175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2" s="150"/>
      <c r="BG112" s="16"/>
      <c r="BH112" s="17">
        <v>0</v>
      </c>
      <c r="BI112" s="17"/>
      <c r="BJ112" s="17" t="s">
        <v>898</v>
      </c>
      <c r="BK112" s="177" t="s">
        <v>899</v>
      </c>
      <c r="BL112" s="16"/>
      <c r="BM112" s="130" t="s">
        <v>451</v>
      </c>
      <c r="BN112" s="130" t="s">
        <v>451</v>
      </c>
      <c r="BO112" s="130" t="s">
        <v>451</v>
      </c>
      <c r="BP112" s="18" t="s">
        <v>899</v>
      </c>
      <c r="BQ112" s="12" t="str">
        <f t="shared" si="10"/>
        <v>Produção e Intervalo</v>
      </c>
      <c r="BR112" s="19">
        <f t="shared" si="11"/>
        <v>0</v>
      </c>
      <c r="BS112" s="19">
        <f t="shared" si="12"/>
        <v>0</v>
      </c>
      <c r="BT112" s="188" t="str">
        <f t="shared" si="13"/>
        <v>SemOportunidadeSemOportunidade</v>
      </c>
    </row>
    <row r="113" spans="1:72" hidden="1">
      <c r="A113" s="47" t="str">
        <f t="shared" si="9"/>
        <v>ROGÉRIO (TP-730)46058</v>
      </c>
      <c r="B113" s="102">
        <v>46058</v>
      </c>
      <c r="C113" s="135">
        <f>IF(BS_CONTROLE[[#This Row],[DATA]]="","",WEEKNUM(BS_CONTROLE[[#This Row],[DATA]]))</f>
        <v>6</v>
      </c>
      <c r="D113" s="104" t="s">
        <v>857</v>
      </c>
      <c r="E113" s="157">
        <v>81</v>
      </c>
      <c r="F113" s="126" t="s">
        <v>721</v>
      </c>
      <c r="G113" s="142" t="str">
        <f>IF(D113="","*",VLOOKUP(F113,BS_ATIVIDADE[],3,FALSE))</f>
        <v>DORMENTE - SUBSTITUIÇÂO</v>
      </c>
      <c r="H113" s="105" t="s">
        <v>679</v>
      </c>
      <c r="I113" s="105" t="s">
        <v>679</v>
      </c>
      <c r="J113" s="105">
        <v>56</v>
      </c>
      <c r="K113" s="105">
        <v>205</v>
      </c>
      <c r="L113" s="105" t="s">
        <v>679</v>
      </c>
      <c r="M113" s="105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3" s="150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3" s="106">
        <v>0.375</v>
      </c>
      <c r="P113" s="106">
        <v>8.3333333333333329E-2</v>
      </c>
      <c r="Q113" s="170">
        <v>40</v>
      </c>
      <c r="R113" s="10" t="str">
        <f>IFERROR(_xlfn.XLOOKUP(F113, BS_ATIVIDADE[ATIVIDADE],BS_ATIVIDADE[UNIDADE] ), "*")</f>
        <v>Nº DE DORMENTES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3" s="105" t="s">
        <v>858</v>
      </c>
      <c r="W113" s="151" t="s">
        <v>799</v>
      </c>
      <c r="X113" s="104" t="s">
        <v>421</v>
      </c>
      <c r="Y113" s="129" t="s">
        <v>424</v>
      </c>
      <c r="Z113" s="104"/>
      <c r="AA113" s="105" t="s">
        <v>679</v>
      </c>
      <c r="AB113" s="103"/>
      <c r="AC113" s="152"/>
      <c r="AD113" s="107"/>
      <c r="AE113" s="105"/>
      <c r="AF113" s="105"/>
      <c r="AG113" s="105"/>
      <c r="AH113" s="15"/>
      <c r="AI113" s="126" t="str">
        <f>IF(BS_CONTROLE[[#This Row],[Atividade]]=0, "-", BS_CONTROLE[[#This Row],[Atividade]])</f>
        <v>PDM - SUBSTITUIÇÃO - DORMENTE</v>
      </c>
      <c r="AJ113" s="9" t="str">
        <f>IF(BS_CONTROLE[[#This Row],[Atividade]]=0, "-", BS_CONTROLE[[#This Row],[Atividade]])</f>
        <v>PDM - SUBSTITUIÇÃO - DORMENTE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5" t="str">
        <f>IF(BS_CONTROLE[[#This Row],[Entre - Estações]]=0, "-", BS_CONTROLE[[#This Row],[Entre - Estações]])</f>
        <v>ZYU-ZST</v>
      </c>
      <c r="AN113" s="105" t="str">
        <f>IF(BS_CONTROLE[[#This Row],[SB]]=0, "-", BS_CONTROLE[[#This Row],[SB]])</f>
        <v>ZYU206</v>
      </c>
      <c r="AO113" s="105">
        <f>IF(BS_CONTROLE[[#This Row],[SUB]]=0, "-", BS_CONTROLE[[#This Row],[SUB]])</f>
        <v>56</v>
      </c>
      <c r="AP113" s="105">
        <f>BS_CONTROLE[[#This Row],[KM - Inicio]]</f>
        <v>205</v>
      </c>
      <c r="AQ113" s="105">
        <f>BS_CONTROLE[[#This Row],[KM - Inicio]]</f>
        <v>205</v>
      </c>
      <c r="AR113" s="176">
        <v>0</v>
      </c>
      <c r="AS113" s="176">
        <v>0</v>
      </c>
      <c r="AT113" s="176">
        <v>0</v>
      </c>
      <c r="AU113" s="136"/>
      <c r="AV113" s="136"/>
      <c r="AW113" s="14"/>
      <c r="AX113" s="14"/>
      <c r="AY113" s="162">
        <f t="shared" si="8"/>
        <v>0</v>
      </c>
      <c r="AZ113" s="153"/>
      <c r="BA113" s="175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3" s="150"/>
      <c r="BG113" s="16"/>
      <c r="BH113" s="17">
        <v>0</v>
      </c>
      <c r="BI113" s="17"/>
      <c r="BJ113" s="17" t="s">
        <v>898</v>
      </c>
      <c r="BK113" s="177" t="s">
        <v>899</v>
      </c>
      <c r="BL113" s="16"/>
      <c r="BM113" s="130" t="s">
        <v>451</v>
      </c>
      <c r="BN113" s="130" t="s">
        <v>451</v>
      </c>
      <c r="BO113" s="130" t="s">
        <v>451</v>
      </c>
      <c r="BP113" s="18" t="s">
        <v>899</v>
      </c>
      <c r="BQ113" s="12" t="str">
        <f t="shared" si="10"/>
        <v>Produção e Intervalo</v>
      </c>
      <c r="BR113" s="19">
        <f t="shared" si="11"/>
        <v>0</v>
      </c>
      <c r="BS113" s="19">
        <f t="shared" si="12"/>
        <v>0</v>
      </c>
      <c r="BT113" s="188" t="str">
        <f t="shared" si="13"/>
        <v>SemOportunidadeSemOportunidade</v>
      </c>
    </row>
    <row r="114" spans="1:72" hidden="1">
      <c r="A114" s="47" t="str">
        <f t="shared" si="9"/>
        <v>DANIEL (TP-647)46058</v>
      </c>
      <c r="B114" s="102">
        <v>46058</v>
      </c>
      <c r="C114" s="135">
        <f>IF(BS_CONTROLE[[#This Row],[DATA]]="","",WEEKNUM(BS_CONTROLE[[#This Row],[DATA]]))</f>
        <v>6</v>
      </c>
      <c r="D114" s="104" t="s">
        <v>801</v>
      </c>
      <c r="E114" s="157">
        <v>108</v>
      </c>
      <c r="F114" s="126" t="s">
        <v>696</v>
      </c>
      <c r="G114" s="142" t="str">
        <f>IF(D114="","*",VLOOKUP(F114,BS_ATIVIDADE[],3,FALSE))</f>
        <v>SOLDA</v>
      </c>
      <c r="H114" s="106" t="s">
        <v>679</v>
      </c>
      <c r="I114" s="106" t="s">
        <v>679</v>
      </c>
      <c r="J114" s="105">
        <v>49</v>
      </c>
      <c r="K114" s="105">
        <v>201.5</v>
      </c>
      <c r="L114" s="105">
        <v>202</v>
      </c>
      <c r="M114" s="127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4" s="127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14" s="106">
        <v>0.375</v>
      </c>
      <c r="P114" s="106">
        <v>6.25E-2</v>
      </c>
      <c r="Q114" s="105">
        <v>1</v>
      </c>
      <c r="R114" s="10" t="str">
        <f>IFERROR(_xlfn.XLOOKUP(F114, BS_ATIVIDADE[ATIVIDADE],BS_ATIVIDADE[UNIDADE] ), "*")</f>
        <v>Nº DE SOLDA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4" s="105" t="s">
        <v>900</v>
      </c>
      <c r="W114" s="151" t="s">
        <v>700</v>
      </c>
      <c r="X114" s="104" t="s">
        <v>421</v>
      </c>
      <c r="Y114" s="129" t="s">
        <v>424</v>
      </c>
      <c r="Z114" s="104"/>
      <c r="AA114" s="105" t="s">
        <v>679</v>
      </c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PDM - SOLDA</v>
      </c>
      <c r="AJ114" s="9" t="str">
        <f>IF(BS_CONTROLE[[#This Row],[Atividade]]=0, "-", BS_CONTROLE[[#This Row],[Atividade]])</f>
        <v>PDM - SOLDA</v>
      </c>
      <c r="AK114" s="31" t="str">
        <f>BS_CONTROLE[[#This Row],[Local - Partida]]</f>
        <v>-</v>
      </c>
      <c r="AL114" s="31" t="str">
        <f>BS_CONTROLE[[#This Row],[Local - Encerramento]]</f>
        <v>-</v>
      </c>
      <c r="AM114" s="105" t="str">
        <f>IF(BS_CONTROLE[[#This Row],[Entre - Estações]]=0, "-", BS_CONTROLE[[#This Row],[Entre - Estações]])</f>
        <v>ZYU</v>
      </c>
      <c r="AN114" s="105" t="str">
        <f>IF(BS_CONTROLE[[#This Row],[SB]]=0, "-", BS_CONTROLE[[#This Row],[SB]])</f>
        <v>ZYU1</v>
      </c>
      <c r="AO114" s="105">
        <f>IF(BS_CONTROLE[[#This Row],[SUB]]=0, "-", BS_CONTROLE[[#This Row],[SUB]])</f>
        <v>49</v>
      </c>
      <c r="AP114" s="105">
        <f>BS_CONTROLE[[#This Row],[KM - Inicio]]</f>
        <v>201.5</v>
      </c>
      <c r="AQ114" s="105">
        <f>BS_CONTROLE[[#This Row],[KM - Inicio]]</f>
        <v>201.5</v>
      </c>
      <c r="AR114" s="176">
        <v>0</v>
      </c>
      <c r="AS114" s="176">
        <v>0</v>
      </c>
      <c r="AT114" s="176">
        <v>0</v>
      </c>
      <c r="AU114" s="136"/>
      <c r="AV114" s="136"/>
      <c r="AW114" s="14"/>
      <c r="AX114" s="14"/>
      <c r="AY114" s="162">
        <f t="shared" si="8"/>
        <v>0</v>
      </c>
      <c r="AZ114" s="153"/>
      <c r="BA114" s="175">
        <v>0</v>
      </c>
      <c r="BB114" s="10" t="str">
        <f>IFERROR(_xlfn.XLOOKUP(AI114, BS_ATIVIDADE[ATIVIDADE],BS_ATIVIDADE[UNIDADE] ), "*")</f>
        <v>Nº DE SOLDA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4" s="150"/>
      <c r="BG114" s="16"/>
      <c r="BH114" s="17">
        <v>0</v>
      </c>
      <c r="BI114" s="17"/>
      <c r="BJ114" s="17" t="s">
        <v>736</v>
      </c>
      <c r="BK114" s="177" t="s">
        <v>899</v>
      </c>
      <c r="BL114" s="16"/>
      <c r="BM114" s="130" t="s">
        <v>451</v>
      </c>
      <c r="BN114" s="130" t="s">
        <v>451</v>
      </c>
      <c r="BO114" s="130" t="s">
        <v>451</v>
      </c>
      <c r="BP114" s="18" t="s">
        <v>901</v>
      </c>
      <c r="BQ114" s="12" t="str">
        <f t="shared" si="10"/>
        <v>Produção e Intervalo</v>
      </c>
      <c r="BR114" s="19">
        <f t="shared" si="11"/>
        <v>0</v>
      </c>
      <c r="BS114" s="19">
        <f t="shared" si="12"/>
        <v>0</v>
      </c>
      <c r="BT114" s="188" t="str">
        <f t="shared" si="13"/>
        <v>SemOportunidadeSemOportunidade</v>
      </c>
    </row>
    <row r="115" spans="1:72" hidden="1">
      <c r="A115" s="47" t="str">
        <f t="shared" si="9"/>
        <v>W5946058</v>
      </c>
      <c r="B115" s="102">
        <v>46058</v>
      </c>
      <c r="C115" s="135">
        <f>IF(BS_CONTROLE[[#This Row],[DATA]]="","",WEEKNUM(BS_CONTROLE[[#This Row],[DATA]]))</f>
        <v>6</v>
      </c>
      <c r="D115" s="169" t="s">
        <v>726</v>
      </c>
      <c r="E115" s="157"/>
      <c r="F115" s="126" t="s">
        <v>713</v>
      </c>
      <c r="G115" s="142" t="str">
        <f>IF(D115="","*",VLOOKUP(F115,BS_ATIVIDADE[],3,FALSE))</f>
        <v>DORMENTE - DESCARGA</v>
      </c>
      <c r="H115" s="106" t="s">
        <v>104</v>
      </c>
      <c r="I115" s="106" t="s">
        <v>104</v>
      </c>
      <c r="J115" s="105">
        <v>49</v>
      </c>
      <c r="K115" s="105">
        <v>203.57</v>
      </c>
      <c r="L115" s="105">
        <v>198.57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7" t="s">
        <v>859</v>
      </c>
      <c r="O115" s="106">
        <v>0.35416666666666669</v>
      </c>
      <c r="P115" s="106">
        <v>6.25E-2</v>
      </c>
      <c r="Q115" s="105">
        <v>415</v>
      </c>
      <c r="R115" s="10" t="str">
        <f>IFERROR(_xlfn.XLOOKUP(F115, BS_ATIVIDADE[ATIVIDADE],BS_ATIVIDADE[UNIDADE] ), "*")</f>
        <v>Nº DE DORMENTES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5" s="105" t="s">
        <v>860</v>
      </c>
      <c r="W115" s="151" t="s">
        <v>803</v>
      </c>
      <c r="X115" s="104" t="s">
        <v>421</v>
      </c>
      <c r="Y115" s="129" t="s">
        <v>424</v>
      </c>
      <c r="Z115" s="104"/>
      <c r="AA115" s="105">
        <v>1</v>
      </c>
      <c r="AB115" s="103" t="s">
        <v>412</v>
      </c>
      <c r="AC115" s="152"/>
      <c r="AD115" s="107">
        <v>0.29166666666666669</v>
      </c>
      <c r="AE115" s="105">
        <v>7629</v>
      </c>
      <c r="AF115" s="105" t="s">
        <v>679</v>
      </c>
      <c r="AG115" s="105"/>
      <c r="AH115" s="15"/>
      <c r="AI115" s="126" t="str">
        <f>IF(BS_CONTROLE[[#This Row],[Atividade]]=0, "-", BS_CONTROLE[[#This Row],[Atividade]])</f>
        <v>PDM - DESCARGA - DORMENTE</v>
      </c>
      <c r="AJ115" s="9" t="str">
        <f>IF(BS_CONTROLE[[#This Row],[Atividade]]=0, "-", BS_CONTROLE[[#This Row],[Atividade]])</f>
        <v>PDM - DESCARGA - DORMENTE</v>
      </c>
      <c r="AK115" s="31" t="str">
        <f>BS_CONTROLE[[#This Row],[Local - Partida]]</f>
        <v>ZYU1</v>
      </c>
      <c r="AL115" s="31" t="str">
        <f>BS_CONTROLE[[#This Row],[Local - Encerramento]]</f>
        <v>ZYU1</v>
      </c>
      <c r="AM115" s="105" t="str">
        <f>IF(BS_CONTROLE[[#This Row],[Entre - Estações]]=0, "-", BS_CONTROLE[[#This Row],[Entre - Estações]])</f>
        <v>ZYU</v>
      </c>
      <c r="AN115" s="105" t="str">
        <f>IF(BS_CONTROLE[[#This Row],[SB]]=0, "-", BS_CONTROLE[[#This Row],[SB]])</f>
        <v>ZYU1 / ZFY1981</v>
      </c>
      <c r="AO115" s="105">
        <f>IF(BS_CONTROLE[[#This Row],[SUB]]=0, "-", BS_CONTROLE[[#This Row],[SUB]])</f>
        <v>49</v>
      </c>
      <c r="AP115" s="105">
        <f>BS_CONTROLE[[#This Row],[KM - Inicio]]</f>
        <v>203.57</v>
      </c>
      <c r="AQ115" s="105">
        <f>BS_CONTROLE[[#This Row],[KM - Inicio]]</f>
        <v>203.57</v>
      </c>
      <c r="AR115" s="108">
        <v>0.34097222222222223</v>
      </c>
      <c r="AS115" s="108">
        <v>0</v>
      </c>
      <c r="AT115" s="108">
        <v>0</v>
      </c>
      <c r="AU115" s="136"/>
      <c r="AV115" s="136"/>
      <c r="AW115" s="14"/>
      <c r="AX115" s="14"/>
      <c r="AY115" s="162">
        <f t="shared" si="8"/>
        <v>0</v>
      </c>
      <c r="AZ115" s="153"/>
      <c r="BA115" s="109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5" s="150"/>
      <c r="BG115" s="16"/>
      <c r="BH115" s="17">
        <v>0</v>
      </c>
      <c r="BI115" s="17"/>
      <c r="BJ115" s="17" t="s">
        <v>902</v>
      </c>
      <c r="BK115" s="18" t="s">
        <v>894</v>
      </c>
      <c r="BL115" s="16"/>
      <c r="BM115" s="130" t="s">
        <v>440</v>
      </c>
      <c r="BN115" s="130" t="s">
        <v>469</v>
      </c>
      <c r="BO115" s="130" t="s">
        <v>530</v>
      </c>
      <c r="BP115" s="18" t="s">
        <v>899</v>
      </c>
      <c r="BQ115" s="12" t="str">
        <f t="shared" si="10"/>
        <v>Produção e Intervalo</v>
      </c>
      <c r="BR115" s="19">
        <f t="shared" si="11"/>
        <v>0</v>
      </c>
      <c r="BS115" s="19">
        <f t="shared" si="12"/>
        <v>0</v>
      </c>
      <c r="BT115" s="188" t="str">
        <f t="shared" si="13"/>
        <v>CCOCirculaçãoIntervaloOportunidade</v>
      </c>
    </row>
    <row r="116" spans="1:72" hidden="1">
      <c r="A116" s="47" t="str">
        <f t="shared" si="9"/>
        <v>E1746058</v>
      </c>
      <c r="B116" s="102">
        <v>46058</v>
      </c>
      <c r="C116" s="135">
        <f>IF(BS_CONTROLE[[#This Row],[DATA]]="","",WEEKNUM(BS_CONTROLE[[#This Row],[DATA]]))</f>
        <v>6</v>
      </c>
      <c r="D116" s="104" t="s">
        <v>692</v>
      </c>
      <c r="E116" s="157">
        <v>4</v>
      </c>
      <c r="F116" s="126" t="s">
        <v>693</v>
      </c>
      <c r="G116" s="142" t="str">
        <f>IF(D116="","*",VLOOKUP(F116,BS_ATIVIDADE[],3,FALSE))</f>
        <v>CAMINHÂO - SOLDA</v>
      </c>
      <c r="H116" s="106" t="s">
        <v>201</v>
      </c>
      <c r="I116" s="106" t="s">
        <v>201</v>
      </c>
      <c r="J116" s="105">
        <v>55</v>
      </c>
      <c r="K116" s="105">
        <v>81</v>
      </c>
      <c r="L116" s="105">
        <v>82</v>
      </c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16" s="127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16" s="106">
        <v>0.375</v>
      </c>
      <c r="P116" s="106">
        <v>8.3333333333333329E-2</v>
      </c>
      <c r="Q116" s="105">
        <v>3</v>
      </c>
      <c r="R116" s="10" t="str">
        <f>IFERROR(_xlfn.XLOOKUP(F116, BS_ATIVIDADE[ATIVIDADE],BS_ATIVIDADE[UNIDADE] ), "*")</f>
        <v>Nº DE SOLDA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6" s="105" t="s">
        <v>742</v>
      </c>
      <c r="W116" s="151" t="s">
        <v>743</v>
      </c>
      <c r="X116" s="104" t="s">
        <v>421</v>
      </c>
      <c r="Y116" s="129" t="s">
        <v>424</v>
      </c>
      <c r="Z116" s="104"/>
      <c r="AA116" s="105">
        <v>1</v>
      </c>
      <c r="AB116" s="103" t="s">
        <v>412</v>
      </c>
      <c r="AC116" s="152"/>
      <c r="AD116" s="107">
        <v>0.33333333333333331</v>
      </c>
      <c r="AE116" s="105">
        <v>6251</v>
      </c>
      <c r="AF116" s="105" t="s">
        <v>679</v>
      </c>
      <c r="AG116" s="105" t="s">
        <v>679</v>
      </c>
      <c r="AH116" s="15"/>
      <c r="AI116" s="126" t="str">
        <f>IF(BS_CONTROLE[[#This Row],[Atividade]]=0, "-", BS_CONTROLE[[#This Row],[Atividade]])</f>
        <v>CAMINHÃO DE SOLDA</v>
      </c>
      <c r="AJ116" s="9" t="str">
        <f>IF(BS_CONTROLE[[#This Row],[Atividade]]=0, "-", BS_CONTROLE[[#This Row],[Atividade]])</f>
        <v>CAMINHÃO DE SOLDA</v>
      </c>
      <c r="AK116" s="31" t="str">
        <f>BS_CONTROLE[[#This Row],[Local - Partida]]</f>
        <v>102ZKW2</v>
      </c>
      <c r="AL116" s="31" t="str">
        <f>BS_CONTROLE[[#This Row],[Local - Encerramento]]</f>
        <v>102ZKW2</v>
      </c>
      <c r="AM116" s="105" t="str">
        <f>IF(BS_CONTROLE[[#This Row],[Entre - Estações]]=0, "-", BS_CONTROLE[[#This Row],[Entre - Estações]])</f>
        <v>ZKE-ZWW</v>
      </c>
      <c r="AN116" s="105" t="str">
        <f>IF(BS_CONTROLE[[#This Row],[SB]]=0, "-", BS_CONTROLE[[#This Row],[SB]])</f>
        <v>K83K802</v>
      </c>
      <c r="AO116" s="105">
        <f>IF(BS_CONTROLE[[#This Row],[SUB]]=0, "-", BS_CONTROLE[[#This Row],[SUB]])</f>
        <v>55</v>
      </c>
      <c r="AP116" s="105">
        <f>BS_CONTROLE[[#This Row],[KM - Inicio]]</f>
        <v>81</v>
      </c>
      <c r="AQ116" s="105">
        <f>BS_CONTROLE[[#This Row],[KM - Inicio]]</f>
        <v>81</v>
      </c>
      <c r="AR116" s="108">
        <v>0.36249999999999999</v>
      </c>
      <c r="AS116" s="108">
        <v>0.45833333333333331</v>
      </c>
      <c r="AT116" s="108">
        <v>0.54166666666666663</v>
      </c>
      <c r="AU116" s="136"/>
      <c r="AV116" s="136"/>
      <c r="AW116" s="14"/>
      <c r="AX116" s="14"/>
      <c r="AY116" s="162">
        <f t="shared" si="8"/>
        <v>8.3333333333333315E-2</v>
      </c>
      <c r="AZ116" s="153"/>
      <c r="BA116" s="109">
        <v>3</v>
      </c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6" s="150"/>
      <c r="BG116" s="16"/>
      <c r="BH116" s="17">
        <v>2</v>
      </c>
      <c r="BI116" s="17"/>
      <c r="BJ116" s="17" t="s">
        <v>796</v>
      </c>
      <c r="BK116" s="18" t="s">
        <v>903</v>
      </c>
      <c r="BL116" s="16"/>
      <c r="BM116" s="130" t="s">
        <v>445</v>
      </c>
      <c r="BN116" s="130" t="s">
        <v>445</v>
      </c>
      <c r="BO116" s="130" t="s">
        <v>445</v>
      </c>
      <c r="BP116" s="18"/>
      <c r="BQ116" s="12" t="str">
        <f t="shared" si="10"/>
        <v>Aderente</v>
      </c>
      <c r="BR116" s="19">
        <f t="shared" si="11"/>
        <v>0.99999999999999978</v>
      </c>
      <c r="BS116" s="19">
        <f t="shared" si="12"/>
        <v>1</v>
      </c>
      <c r="BT116" s="188" t="str">
        <f t="shared" si="13"/>
        <v>OKOK</v>
      </c>
    </row>
    <row r="117" spans="1:72" hidden="1">
      <c r="A117" s="47" t="str">
        <f t="shared" si="9"/>
        <v>V89</v>
      </c>
      <c r="B117" s="102"/>
      <c r="C117" s="135" t="str">
        <f>IF(BS_CONTROLE[[#This Row],[DATA]]="","",WEEKNUM(BS_CONTROLE[[#This Row],[DATA]]))</f>
        <v/>
      </c>
      <c r="D117" s="169" t="s">
        <v>746</v>
      </c>
      <c r="E117" s="157"/>
      <c r="F117" s="126" t="s">
        <v>687</v>
      </c>
      <c r="G117" s="142" t="str">
        <f>IF(D117="","*",VLOOKUP(F117,BS_ATIVIDADE[],3,FALSE))</f>
        <v>MECANIZAÇÃO - SOCADORA</v>
      </c>
      <c r="H117" s="105" t="s">
        <v>201</v>
      </c>
      <c r="I117" s="105" t="s">
        <v>201</v>
      </c>
      <c r="J117" s="105">
        <v>48</v>
      </c>
      <c r="K117" s="105">
        <v>92.745000000000005</v>
      </c>
      <c r="L117" s="105">
        <v>93.587000000000003</v>
      </c>
      <c r="M117" s="105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17" s="15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17" s="106">
        <v>0.375</v>
      </c>
      <c r="P117" s="106">
        <v>8.3333333333333329E-2</v>
      </c>
      <c r="Q117" s="170">
        <v>480</v>
      </c>
      <c r="R117" s="10" t="str">
        <f>IFERROR(_xlfn.XLOOKUP(F117, BS_ATIVIDADE[ATIVIDADE],BS_ATIVIDADE[UNIDADE] ), "*")</f>
        <v>M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7" s="151" t="s">
        <v>709</v>
      </c>
      <c r="W117" s="151" t="s">
        <v>688</v>
      </c>
      <c r="X117" s="104" t="s">
        <v>421</v>
      </c>
      <c r="Y117" s="129"/>
      <c r="Z117" s="104"/>
      <c r="AA117" s="105">
        <v>1</v>
      </c>
      <c r="AB117" s="103" t="s">
        <v>412</v>
      </c>
      <c r="AC117" s="126"/>
      <c r="AD117" s="107">
        <v>0.35416666666666669</v>
      </c>
      <c r="AE117" s="105" t="s">
        <v>679</v>
      </c>
      <c r="AF117" s="105"/>
      <c r="AG117" s="105"/>
      <c r="AH117" s="15"/>
      <c r="AI117" s="126" t="str">
        <f>IF(BS_CONTROLE[[#This Row],[Atividade]]=0, "-", BS_CONTROLE[[#This Row],[Atividade]])</f>
        <v>MECANIZAÇÃO - SOCADORA</v>
      </c>
      <c r="AJ117" s="9" t="str">
        <f>IF(BS_CONTROLE[[#This Row],[Atividade]]=0, "-", BS_CONTROLE[[#This Row],[Atividade]])</f>
        <v>MECANIZAÇÃO - SOCADORA</v>
      </c>
      <c r="AK117" s="31" t="str">
        <f>BS_CONTROLE[[#This Row],[Local - Partida]]</f>
        <v>102ZKW2</v>
      </c>
      <c r="AL117" s="31" t="str">
        <f>BS_CONTROLE[[#This Row],[Local - Encerramento]]</f>
        <v>102ZKW2</v>
      </c>
      <c r="AM117" s="105" t="str">
        <f>IF(BS_CONTROLE[[#This Row],[Entre - Estações]]=0, "-", BS_CONTROLE[[#This Row],[Entre - Estações]])</f>
        <v>ZWW-ZKW</v>
      </c>
      <c r="AN117" s="105" t="str">
        <f>IF(BS_CONTROLE[[#This Row],[SB]]=0, "-", BS_CONTROLE[[#This Row],[SB]])</f>
        <v>K93K911</v>
      </c>
      <c r="AO117" s="105">
        <f>IF(BS_CONTROLE[[#This Row],[SUB]]=0, "-", BS_CONTROLE[[#This Row],[SUB]])</f>
        <v>48</v>
      </c>
      <c r="AP117" s="105">
        <f>BS_CONTROLE[[#This Row],[KM - Inicio]]</f>
        <v>92.745000000000005</v>
      </c>
      <c r="AQ117" s="105">
        <f>BS_CONTROLE[[#This Row],[KM - Inicio]]</f>
        <v>92.745000000000005</v>
      </c>
      <c r="AR117" s="108"/>
      <c r="AS117" s="108"/>
      <c r="AT117" s="108"/>
      <c r="AU117" s="136"/>
      <c r="AV117" s="136"/>
      <c r="AW117" s="14"/>
      <c r="AX117" s="14"/>
      <c r="AY117" s="162">
        <f t="shared" si="8"/>
        <v>0</v>
      </c>
      <c r="AZ117" s="153"/>
      <c r="BA117" s="109"/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7" s="150"/>
      <c r="BG117" s="16"/>
      <c r="BH117" s="17"/>
      <c r="BI117" s="17"/>
      <c r="BJ117" s="17"/>
      <c r="BK117" s="18"/>
      <c r="BL117" s="16"/>
      <c r="BM117" s="130"/>
      <c r="BN117" s="130"/>
      <c r="BO117" s="130"/>
      <c r="BP117" s="18"/>
      <c r="BQ117" s="12" t="str">
        <f t="shared" si="10"/>
        <v>Aderente</v>
      </c>
      <c r="BR117" s="19" t="str">
        <f t="shared" si="11"/>
        <v>*</v>
      </c>
      <c r="BS117" s="19" t="str">
        <f t="shared" si="12"/>
        <v>*</v>
      </c>
      <c r="BT117" s="188" t="str">
        <f t="shared" si="13"/>
        <v/>
      </c>
    </row>
    <row r="118" spans="1:72" hidden="1">
      <c r="A118" s="47" t="str">
        <f t="shared" si="9"/>
        <v>E42</v>
      </c>
      <c r="B118" s="102"/>
      <c r="C118" s="135" t="str">
        <f>IF(BS_CONTROLE[[#This Row],[DATA]]="","",WEEKNUM(BS_CONTROLE[[#This Row],[DATA]]))</f>
        <v/>
      </c>
      <c r="D118" s="169" t="s">
        <v>749</v>
      </c>
      <c r="E118" s="157"/>
      <c r="F118" s="126" t="s">
        <v>678</v>
      </c>
      <c r="G118" s="142" t="str">
        <f>IF(D118="","*",VLOOKUP(F118,BS_ATIVIDADE[],3,FALSE))</f>
        <v>OUTROS</v>
      </c>
      <c r="H118" s="106" t="s">
        <v>201</v>
      </c>
      <c r="I118" s="106" t="s">
        <v>751</v>
      </c>
      <c r="J118" s="105">
        <v>55</v>
      </c>
      <c r="K118" s="105">
        <v>102</v>
      </c>
      <c r="L118" s="105" t="s">
        <v>679</v>
      </c>
      <c r="M118" s="105" t="s">
        <v>864</v>
      </c>
      <c r="N118" s="150" t="s">
        <v>865</v>
      </c>
      <c r="O118" s="106">
        <v>0.39583333333333331</v>
      </c>
      <c r="P118" s="106">
        <v>4.1666666666666664E-2</v>
      </c>
      <c r="Q118" s="170">
        <v>1</v>
      </c>
      <c r="R118" s="10" t="str">
        <f>IFERROR(_xlfn.XLOOKUP(F118, BS_ATIVIDADE[ATIVIDADE],BS_ATIVIDADE[UNIDADE] ), "*")</f>
        <v>BINÁRIO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8" s="151" t="s">
        <v>866</v>
      </c>
      <c r="W118" s="151" t="s">
        <v>683</v>
      </c>
      <c r="X118" s="104" t="s">
        <v>421</v>
      </c>
      <c r="Y118" s="129"/>
      <c r="Z118" s="104"/>
      <c r="AA118" s="105">
        <v>2</v>
      </c>
      <c r="AB118" s="126" t="s">
        <v>423</v>
      </c>
      <c r="AC118" s="126" t="s">
        <v>419</v>
      </c>
      <c r="AD118" s="107">
        <v>0.33333333333333331</v>
      </c>
      <c r="AE118" s="105" t="s">
        <v>679</v>
      </c>
      <c r="AF118" s="105"/>
      <c r="AG118" s="105"/>
      <c r="AH118" s="15"/>
      <c r="AI118" s="126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102ZKW2</v>
      </c>
      <c r="AL118" s="31" t="str">
        <f>BS_CONTROLE[[#This Row],[Local - Encerramento]]</f>
        <v>ZCP1</v>
      </c>
      <c r="AM118" s="105" t="str">
        <f>IF(BS_CONTROLE[[#This Row],[Entre - Estações]]=0, "-", BS_CONTROLE[[#This Row],[Entre - Estações]])</f>
        <v>ZKW-ZCP</v>
      </c>
      <c r="AN118" s="105" t="str">
        <f>IF(BS_CONTROLE[[#This Row],[SB]]=0, "-", BS_CONTROLE[[#This Row],[SB]])</f>
        <v>ZKWZCP</v>
      </c>
      <c r="AO118" s="105">
        <f>IF(BS_CONTROLE[[#This Row],[SUB]]=0, "-", BS_CONTROLE[[#This Row],[SUB]])</f>
        <v>55</v>
      </c>
      <c r="AP118" s="105">
        <f>BS_CONTROLE[[#This Row],[KM - Inicio]]</f>
        <v>102</v>
      </c>
      <c r="AQ118" s="105">
        <f>BS_CONTROLE[[#This Row],[KM - Inicio]]</f>
        <v>102</v>
      </c>
      <c r="AR118" s="108"/>
      <c r="AS118" s="108"/>
      <c r="AT118" s="108"/>
      <c r="AU118" s="136"/>
      <c r="AV118" s="136"/>
      <c r="AW118" s="14"/>
      <c r="AX118" s="14"/>
      <c r="AY118" s="162">
        <f t="shared" si="8"/>
        <v>0</v>
      </c>
      <c r="AZ118" s="153"/>
      <c r="BA118" s="109"/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 t="shared" si="10"/>
        <v>Aderente</v>
      </c>
      <c r="BR118" s="19" t="str">
        <f t="shared" si="11"/>
        <v>*</v>
      </c>
      <c r="BS118" s="19" t="str">
        <f t="shared" si="12"/>
        <v>*</v>
      </c>
      <c r="BT118" s="188" t="str">
        <f t="shared" si="13"/>
        <v/>
      </c>
    </row>
    <row r="119" spans="1:72" hidden="1">
      <c r="A119" s="47" t="str">
        <f t="shared" si="9"/>
        <v>CAIQUE (TMA-677)46058</v>
      </c>
      <c r="B119" s="102">
        <v>46058</v>
      </c>
      <c r="C119" s="135">
        <f>IF(BS_CONTROLE[[#This Row],[DATA]]="","",WEEKNUM(BS_CONTROLE[[#This Row],[DATA]]))</f>
        <v>6</v>
      </c>
      <c r="D119" s="104" t="s">
        <v>779</v>
      </c>
      <c r="E119" s="157">
        <v>57</v>
      </c>
      <c r="F119" s="126" t="s">
        <v>758</v>
      </c>
      <c r="G119" s="142" t="str">
        <f>IF(D119="","*",VLOOKUP(F119,BS_ATIVIDADE[],3,FALSE))</f>
        <v>MODERNIZAÇÃO</v>
      </c>
      <c r="H119" s="106" t="s">
        <v>679</v>
      </c>
      <c r="I119" s="106" t="s">
        <v>679</v>
      </c>
      <c r="J119" s="105">
        <v>48</v>
      </c>
      <c r="K119" s="105">
        <v>123.363</v>
      </c>
      <c r="L119" s="105" t="s">
        <v>679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19" s="127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19" s="106">
        <v>0.35416666666666669</v>
      </c>
      <c r="P119" s="106">
        <v>6.25E-2</v>
      </c>
      <c r="Q119" s="105">
        <v>1</v>
      </c>
      <c r="R119" s="10" t="str">
        <f>IFERROR(_xlfn.XLOOKUP(F119, BS_ATIVIDADE[ATIVIDADE],BS_ATIVIDADE[UNIDADE] ), "*")</f>
        <v>Nº DE SOLDA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9" s="105" t="s">
        <v>768</v>
      </c>
      <c r="W119" s="151" t="s">
        <v>700</v>
      </c>
      <c r="X119" s="104" t="s">
        <v>421</v>
      </c>
      <c r="Y119" s="129" t="s">
        <v>424</v>
      </c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MODERNIZAÇÃO - SOLDA</v>
      </c>
      <c r="AJ119" s="9" t="str">
        <f>IF(BS_CONTROLE[[#This Row],[Atividade]]=0, "-", BS_CONTROLE[[#This Row],[Atividade]])</f>
        <v>MODERNIZAÇÃO - SOLDA</v>
      </c>
      <c r="AK119" s="31" t="str">
        <f>BS_CONTROLE[[#This Row],[Local - Partida]]</f>
        <v>-</v>
      </c>
      <c r="AL119" s="31" t="str">
        <f>BS_CONTROLE[[#This Row],[Local - Encerramento]]</f>
        <v>-</v>
      </c>
      <c r="AM119" s="105" t="str">
        <f>IF(BS_CONTROLE[[#This Row],[Entre - Estações]]=0, "-", BS_CONTROLE[[#This Row],[Entre - Estações]])</f>
        <v>ZWI-ZEM</v>
      </c>
      <c r="AN119" s="105">
        <f>IF(BS_CONTROLE[[#This Row],[SB]]=0, "-", BS_CONTROLE[[#This Row],[SB]])</f>
        <v>1241231</v>
      </c>
      <c r="AO119" s="105">
        <f>IF(BS_CONTROLE[[#This Row],[SUB]]=0, "-", BS_CONTROLE[[#This Row],[SUB]])</f>
        <v>48</v>
      </c>
      <c r="AP119" s="105">
        <f>BS_CONTROLE[[#This Row],[KM - Inicio]]</f>
        <v>123.363</v>
      </c>
      <c r="AQ119" s="105">
        <f>BS_CONTROLE[[#This Row],[KM - Inicio]]</f>
        <v>123.363</v>
      </c>
      <c r="AR119" s="176"/>
      <c r="AS119" s="176"/>
      <c r="AT119" s="176"/>
      <c r="AU119" s="136"/>
      <c r="AV119" s="136"/>
      <c r="AW119" s="14"/>
      <c r="AX119" s="14"/>
      <c r="AY119" s="162">
        <f t="shared" si="8"/>
        <v>0</v>
      </c>
      <c r="AZ119" s="153"/>
      <c r="BA119" s="175">
        <v>0</v>
      </c>
      <c r="BB119" s="10" t="str">
        <f>IFERROR(_xlfn.XLOOKUP(AI119, BS_ATIVIDADE[ATIVIDADE],BS_ATIVIDADE[UNIDADE] ), "*")</f>
        <v>Nº DE SOLDA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9" s="150"/>
      <c r="BG119" s="16"/>
      <c r="BH119" s="17">
        <v>0</v>
      </c>
      <c r="BI119" s="17"/>
      <c r="BJ119" s="17" t="s">
        <v>904</v>
      </c>
      <c r="BK119" s="177" t="s">
        <v>905</v>
      </c>
      <c r="BL119" s="16"/>
      <c r="BM119" s="130" t="s">
        <v>443</v>
      </c>
      <c r="BN119" s="130" t="s">
        <v>470</v>
      </c>
      <c r="BO119" s="130" t="s">
        <v>521</v>
      </c>
      <c r="BP119" s="18" t="s">
        <v>905</v>
      </c>
      <c r="BQ119" s="12" t="str">
        <f t="shared" si="10"/>
        <v>Produção e Intervalo</v>
      </c>
      <c r="BR119" s="19">
        <f t="shared" si="11"/>
        <v>0</v>
      </c>
      <c r="BS119" s="19">
        <f t="shared" si="12"/>
        <v>0</v>
      </c>
      <c r="BT119" s="188" t="str">
        <f t="shared" si="13"/>
        <v>ModernizaçãoExecução</v>
      </c>
    </row>
    <row r="120" spans="1:72" hidden="1">
      <c r="A120" s="47" t="str">
        <f t="shared" si="9"/>
        <v>WALTER (TP-810)46058</v>
      </c>
      <c r="B120" s="102">
        <v>46058</v>
      </c>
      <c r="C120" s="135">
        <f>IF(BS_CONTROLE[[#This Row],[DATA]]="","",WEEKNUM(BS_CONTROLE[[#This Row],[DATA]]))</f>
        <v>6</v>
      </c>
      <c r="D120" s="104" t="s">
        <v>812</v>
      </c>
      <c r="E120" s="157">
        <v>58</v>
      </c>
      <c r="F120" s="126" t="s">
        <v>758</v>
      </c>
      <c r="G120" s="142" t="str">
        <f>IF(D120="","*",VLOOKUP(F120,BS_ATIVIDADE[],3,FALSE))</f>
        <v>MODERNIZAÇÃO</v>
      </c>
      <c r="H120" s="106" t="s">
        <v>679</v>
      </c>
      <c r="I120" s="106" t="s">
        <v>679</v>
      </c>
      <c r="J120" s="105">
        <v>48</v>
      </c>
      <c r="K120" s="105">
        <v>123.465</v>
      </c>
      <c r="L120" s="105" t="s">
        <v>679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20" s="127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20" s="106">
        <v>0.35416666666666669</v>
      </c>
      <c r="P120" s="106">
        <v>6.25E-2</v>
      </c>
      <c r="Q120" s="105">
        <v>1</v>
      </c>
      <c r="R120" s="10" t="str">
        <f>IFERROR(_xlfn.XLOOKUP(F120, BS_ATIVIDADE[ATIVIDADE],BS_ATIVIDADE[UNIDADE] ), "*")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0" s="105" t="s">
        <v>768</v>
      </c>
      <c r="W120" s="151" t="s">
        <v>700</v>
      </c>
      <c r="X120" s="104" t="s">
        <v>421</v>
      </c>
      <c r="Y120" s="129" t="s">
        <v>424</v>
      </c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MODERNIZAÇÃO - SOLDA</v>
      </c>
      <c r="AJ120" s="9" t="str">
        <f>IF(BS_CONTROLE[[#This Row],[Atividade]]=0, "-", BS_CONTROLE[[#This Row],[Atividade]])</f>
        <v>MODERNIZAÇÃO - SOLDA</v>
      </c>
      <c r="AK120" s="31" t="str">
        <f>BS_CONTROLE[[#This Row],[Local - Partida]]</f>
        <v>-</v>
      </c>
      <c r="AL120" s="31" t="str">
        <f>BS_CONTROLE[[#This Row],[Local - Encerramento]]</f>
        <v>-</v>
      </c>
      <c r="AM120" s="105" t="str">
        <f>IF(BS_CONTROLE[[#This Row],[Entre - Estações]]=0, "-", BS_CONTROLE[[#This Row],[Entre - Estações]])</f>
        <v>ZWI-ZEM</v>
      </c>
      <c r="AN120" s="105">
        <f>IF(BS_CONTROLE[[#This Row],[SB]]=0, "-", BS_CONTROLE[[#This Row],[SB]])</f>
        <v>1241231</v>
      </c>
      <c r="AO120" s="105">
        <f>IF(BS_CONTROLE[[#This Row],[SUB]]=0, "-", BS_CONTROLE[[#This Row],[SUB]])</f>
        <v>48</v>
      </c>
      <c r="AP120" s="105">
        <f>BS_CONTROLE[[#This Row],[KM - Inicio]]</f>
        <v>123.465</v>
      </c>
      <c r="AQ120" s="105">
        <f>BS_CONTROLE[[#This Row],[KM - Inicio]]</f>
        <v>123.465</v>
      </c>
      <c r="AR120" s="176">
        <v>0.44583333333333336</v>
      </c>
      <c r="AS120" s="176">
        <v>0.44791666666666669</v>
      </c>
      <c r="AT120" s="176">
        <v>0.51041666666666663</v>
      </c>
      <c r="AU120" s="136"/>
      <c r="AV120" s="136"/>
      <c r="AW120" s="14"/>
      <c r="AX120" s="14"/>
      <c r="AY120" s="162">
        <f t="shared" si="8"/>
        <v>6.2499999999999944E-2</v>
      </c>
      <c r="AZ120" s="153"/>
      <c r="BA120" s="175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0" s="150"/>
      <c r="BG120" s="16"/>
      <c r="BH120" s="17">
        <v>2</v>
      </c>
      <c r="BI120" s="17"/>
      <c r="BJ120" s="17" t="s">
        <v>904</v>
      </c>
      <c r="BK120" s="177" t="s">
        <v>906</v>
      </c>
      <c r="BL120" s="16"/>
      <c r="BM120" s="130" t="s">
        <v>445</v>
      </c>
      <c r="BN120" s="130" t="s">
        <v>445</v>
      </c>
      <c r="BO120" s="130" t="s">
        <v>445</v>
      </c>
      <c r="BP120" s="18"/>
      <c r="BQ120" s="12" t="str">
        <f t="shared" si="10"/>
        <v>Intervalo</v>
      </c>
      <c r="BR120" s="19">
        <f t="shared" si="11"/>
        <v>0.99999999999999911</v>
      </c>
      <c r="BS120" s="19">
        <f t="shared" si="12"/>
        <v>1</v>
      </c>
      <c r="BT120" s="188" t="str">
        <f t="shared" si="13"/>
        <v>OKOK</v>
      </c>
    </row>
    <row r="121" spans="1:72" ht="21" hidden="1" customHeight="1">
      <c r="A121" s="47" t="str">
        <f t="shared" si="9"/>
        <v>W6046058</v>
      </c>
      <c r="B121" s="102">
        <v>46058</v>
      </c>
      <c r="C121" s="135">
        <f>IF(BS_CONTROLE[[#This Row],[DATA]]="","",WEEKNUM(BS_CONTROLE[[#This Row],[DATA]]))</f>
        <v>6</v>
      </c>
      <c r="D121" s="104" t="s">
        <v>760</v>
      </c>
      <c r="E121" s="157">
        <v>114</v>
      </c>
      <c r="F121" s="126" t="s">
        <v>713</v>
      </c>
      <c r="G121" s="142" t="str">
        <f>IF(D121="","*",VLOOKUP(F121,BS_ATIVIDADE[],3,FALSE))</f>
        <v>DORMENTE - DESCARGA</v>
      </c>
      <c r="H121" s="105" t="s">
        <v>212</v>
      </c>
      <c r="I121" s="105" t="s">
        <v>212</v>
      </c>
      <c r="J121" s="105">
        <v>48</v>
      </c>
      <c r="K121" s="105">
        <v>145.9</v>
      </c>
      <c r="L121" s="105">
        <v>150</v>
      </c>
      <c r="M121" s="127" t="s">
        <v>63</v>
      </c>
      <c r="N121" s="127" t="s">
        <v>907</v>
      </c>
      <c r="O121" s="106">
        <v>0.375</v>
      </c>
      <c r="P121" s="106">
        <v>4.1666666666666664E-2</v>
      </c>
      <c r="Q121" s="105">
        <v>600</v>
      </c>
      <c r="R121" s="10" t="str">
        <f>IFERROR(_xlfn.XLOOKUP(F121, BS_ATIVIDADE[ATIVIDADE],BS_ATIVIDADE[UNIDADE] ), "*")</f>
        <v>Nº DE DORMENTES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1" s="105" t="s">
        <v>908</v>
      </c>
      <c r="W121" s="151" t="s">
        <v>803</v>
      </c>
      <c r="X121" s="104" t="s">
        <v>421</v>
      </c>
      <c r="Y121" s="129" t="s">
        <v>424</v>
      </c>
      <c r="Z121" s="104"/>
      <c r="AA121" s="105">
        <v>1</v>
      </c>
      <c r="AB121" s="103" t="s">
        <v>412</v>
      </c>
      <c r="AC121" s="152"/>
      <c r="AD121" s="107">
        <v>0.29166666666666669</v>
      </c>
      <c r="AE121" s="105">
        <v>7694</v>
      </c>
      <c r="AF121" s="105"/>
      <c r="AG121" s="105"/>
      <c r="AH121" s="15"/>
      <c r="AI121" s="126" t="str">
        <f>IF(BS_CONTROLE[[#This Row],[Atividade]]=0, "-", BS_CONTROLE[[#This Row],[Atividade]])</f>
        <v>PDM - DESCARGA - DORMENTE</v>
      </c>
      <c r="AJ121" s="9" t="str">
        <f>IF(BS_CONTROLE[[#This Row],[Atividade]]=0, "-", BS_CONTROLE[[#This Row],[Atividade]])</f>
        <v>PDM - DESCARGA - DORMENTE</v>
      </c>
      <c r="AK121" s="31" t="str">
        <f>BS_CONTROLE[[#This Row],[Local - Partida]]</f>
        <v>ZEM1302</v>
      </c>
      <c r="AL121" s="31" t="str">
        <f>BS_CONTROLE[[#This Row],[Local - Encerramento]]</f>
        <v>ZEM1302</v>
      </c>
      <c r="AM121" s="105" t="str">
        <f>IF(BS_CONTROLE[[#This Row],[Entre - Estações]]=0, "-", BS_CONTROLE[[#This Row],[Entre - Estações]])</f>
        <v>ZEJ-ZRB</v>
      </c>
      <c r="AN121" s="105" t="str">
        <f>IF(BS_CONTROLE[[#This Row],[SB]]=0, "-", BS_CONTROLE[[#This Row],[SB]])</f>
        <v>ZEJ1 / ZRB1501</v>
      </c>
      <c r="AO121" s="105">
        <f>IF(BS_CONTROLE[[#This Row],[SUB]]=0, "-", BS_CONTROLE[[#This Row],[SUB]])</f>
        <v>48</v>
      </c>
      <c r="AP121" s="105">
        <f>BS_CONTROLE[[#This Row],[KM - Inicio]]</f>
        <v>145.9</v>
      </c>
      <c r="AQ121" s="105">
        <f>BS_CONTROLE[[#This Row],[KM - Inicio]]</f>
        <v>145.9</v>
      </c>
      <c r="AR121" s="108">
        <v>0</v>
      </c>
      <c r="AS121" s="108">
        <v>0</v>
      </c>
      <c r="AT121" s="108">
        <v>0</v>
      </c>
      <c r="AU121" s="136"/>
      <c r="AV121" s="136"/>
      <c r="AW121" s="14"/>
      <c r="AX121" s="14"/>
      <c r="AY121" s="162">
        <f t="shared" si="8"/>
        <v>0</v>
      </c>
      <c r="AZ121" s="153"/>
      <c r="BA121" s="109">
        <v>0</v>
      </c>
      <c r="BB121" s="10" t="str">
        <f>IFERROR(_xlfn.XLOOKUP(AI121, BS_ATIVIDADE[ATIVIDADE],BS_ATIVIDADE[UNIDADE] ), "*")</f>
        <v>Nº DE DORMENTES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1" s="150"/>
      <c r="BG121" s="16"/>
      <c r="BH121" s="17">
        <v>0</v>
      </c>
      <c r="BI121" s="17"/>
      <c r="BJ121" s="17" t="s">
        <v>796</v>
      </c>
      <c r="BK121" s="18" t="s">
        <v>909</v>
      </c>
      <c r="BL121" s="16"/>
      <c r="BM121" s="130" t="s">
        <v>436</v>
      </c>
      <c r="BN121" s="130" t="s">
        <v>456</v>
      </c>
      <c r="BO121" s="130" t="s">
        <v>522</v>
      </c>
      <c r="BP121" s="18" t="s">
        <v>909</v>
      </c>
      <c r="BQ121" s="12" t="str">
        <f t="shared" si="10"/>
        <v>Produção e Intervalo</v>
      </c>
      <c r="BR121" s="19">
        <f t="shared" si="11"/>
        <v>0</v>
      </c>
      <c r="BS121" s="19">
        <f t="shared" si="12"/>
        <v>0</v>
      </c>
      <c r="BT121" s="188" t="str">
        <f t="shared" si="13"/>
        <v>MecânicaLocomotiva</v>
      </c>
    </row>
    <row r="122" spans="1:72" ht="24.75" hidden="1" customHeight="1">
      <c r="A122" s="47" t="str">
        <f t="shared" si="9"/>
        <v>W9646058</v>
      </c>
      <c r="B122" s="102">
        <v>46058</v>
      </c>
      <c r="C122" s="135">
        <f>IF(BS_CONTROLE[[#This Row],[DATA]]="","",WEEKNUM(BS_CONTROLE[[#This Row],[DATA]]))</f>
        <v>6</v>
      </c>
      <c r="D122" s="104" t="s">
        <v>766</v>
      </c>
      <c r="E122" s="157">
        <v>115</v>
      </c>
      <c r="F122" s="126" t="s">
        <v>767</v>
      </c>
      <c r="G122" s="142" t="str">
        <f>IF(D122="","*",VLOOKUP(F122,BS_ATIVIDADE[],3,FALSE))</f>
        <v>MODERNIZAÇÃO</v>
      </c>
      <c r="H122" s="106" t="s">
        <v>55</v>
      </c>
      <c r="I122" s="106" t="s">
        <v>816</v>
      </c>
      <c r="J122" s="105">
        <v>48</v>
      </c>
      <c r="K122" s="105">
        <v>151.6</v>
      </c>
      <c r="L122" s="105">
        <v>150.6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22" s="127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22" s="106">
        <v>0.3125</v>
      </c>
      <c r="P122" s="106">
        <v>8.3333333333333329E-2</v>
      </c>
      <c r="Q122" s="105">
        <v>800</v>
      </c>
      <c r="R122" s="10" t="str">
        <f>IFERROR(_xlfn.XLOOKUP(F122, BS_ATIVIDADE[ATIVIDADE],BS_ATIVIDADE[UNIDADE] ), "*")</f>
        <v>Nº DE DORMENTES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2" s="105" t="s">
        <v>768</v>
      </c>
      <c r="W122" s="151" t="s">
        <v>910</v>
      </c>
      <c r="X122" s="104" t="s">
        <v>421</v>
      </c>
      <c r="Y122" s="129" t="s">
        <v>424</v>
      </c>
      <c r="Z122" s="104"/>
      <c r="AA122" s="105">
        <v>1</v>
      </c>
      <c r="AB122" s="103" t="s">
        <v>412</v>
      </c>
      <c r="AC122" s="152"/>
      <c r="AD122" s="107">
        <v>0.29166666666666669</v>
      </c>
      <c r="AE122" s="105" t="s">
        <v>679</v>
      </c>
      <c r="AF122" s="105"/>
      <c r="AG122" s="105"/>
      <c r="AH122" s="15"/>
      <c r="AI122" s="126" t="str">
        <f>IF(BS_CONTROLE[[#This Row],[Atividade]]=0, "-", BS_CONTROLE[[#This Row],[Atividade]])</f>
        <v>MODERNIZAÇÃO - DORMENTE - DESCARGA</v>
      </c>
      <c r="AJ122" s="9" t="str">
        <f>IF(BS_CONTROLE[[#This Row],[Atividade]]=0, "-", BS_CONTROLE[[#This Row],[Atividade]])</f>
        <v>MODERNIZAÇÃO - DORMENTE - DESCARGA</v>
      </c>
      <c r="AK122" s="31" t="str">
        <f>BS_CONTROLE[[#This Row],[Local - Partida]]</f>
        <v>ZEM1</v>
      </c>
      <c r="AL122" s="31" t="str">
        <f>BS_CONTROLE[[#This Row],[Local - Encerramento]]</f>
        <v>ZEM-1</v>
      </c>
      <c r="AM122" s="105" t="str">
        <f>IF(BS_CONTROLE[[#This Row],[Entre - Estações]]=0, "-", BS_CONTROLE[[#This Row],[Entre - Estações]])</f>
        <v>ZEJ-ZRB</v>
      </c>
      <c r="AN122" s="105" t="str">
        <f>IF(BS_CONTROLE[[#This Row],[SB]]=0, "-", BS_CONTROLE[[#This Row],[SB]])</f>
        <v>ZRB1501</v>
      </c>
      <c r="AO122" s="105">
        <f>IF(BS_CONTROLE[[#This Row],[SUB]]=0, "-", BS_CONTROLE[[#This Row],[SUB]])</f>
        <v>48</v>
      </c>
      <c r="AP122" s="105">
        <f>BS_CONTROLE[[#This Row],[KM - Inicio]]</f>
        <v>151.6</v>
      </c>
      <c r="AQ122" s="105">
        <f>BS_CONTROLE[[#This Row],[KM - Inicio]]</f>
        <v>151.6</v>
      </c>
      <c r="AR122" s="108">
        <v>0.3215277777777778</v>
      </c>
      <c r="AS122" s="108">
        <v>0.46180555555555558</v>
      </c>
      <c r="AT122" s="108">
        <v>0.58402777777777781</v>
      </c>
      <c r="AU122" s="136"/>
      <c r="AV122" s="136"/>
      <c r="AW122" s="14"/>
      <c r="AX122" s="14"/>
      <c r="AY122" s="162">
        <f t="shared" si="8"/>
        <v>0.12222222222222223</v>
      </c>
      <c r="AZ122" s="153"/>
      <c r="BA122" s="109">
        <v>864</v>
      </c>
      <c r="BB122" s="10" t="str">
        <f>IFERROR(_xlfn.XLOOKUP(AI122, BS_ATIVIDADE[ATIVIDADE],BS_ATIVIDADE[UNIDADE] ), "*")</f>
        <v>Nº DE DORMENTES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2" s="150"/>
      <c r="BG122" s="16"/>
      <c r="BH122" s="17">
        <v>2</v>
      </c>
      <c r="BI122" s="17"/>
      <c r="BJ122" s="17" t="s">
        <v>911</v>
      </c>
      <c r="BK122" s="18" t="s">
        <v>912</v>
      </c>
      <c r="BL122" s="16"/>
      <c r="BM122" s="130" t="s">
        <v>445</v>
      </c>
      <c r="BN122" s="130" t="s">
        <v>445</v>
      </c>
      <c r="BO122" s="130" t="s">
        <v>445</v>
      </c>
      <c r="BP122" s="18" t="s">
        <v>679</v>
      </c>
      <c r="BQ122" s="12" t="str">
        <f t="shared" si="10"/>
        <v>Aderente</v>
      </c>
      <c r="BR122" s="19">
        <f t="shared" si="11"/>
        <v>1.4666666666666668</v>
      </c>
      <c r="BS122" s="19">
        <f t="shared" si="12"/>
        <v>1.08</v>
      </c>
      <c r="BT122" s="188" t="str">
        <f t="shared" si="13"/>
        <v>OKOK</v>
      </c>
    </row>
    <row r="123" spans="1:72" hidden="1">
      <c r="A123" s="47" t="str">
        <f t="shared" si="9"/>
        <v>HUELTON (TP-725)46058</v>
      </c>
      <c r="B123" s="102">
        <v>46058</v>
      </c>
      <c r="C123" s="135">
        <f>IF(BS_CONTROLE[[#This Row],[DATA]]="","",WEEKNUM(BS_CONTROLE[[#This Row],[DATA]]))</f>
        <v>6</v>
      </c>
      <c r="D123" s="104" t="s">
        <v>782</v>
      </c>
      <c r="E123" s="157">
        <v>92</v>
      </c>
      <c r="F123" s="126" t="s">
        <v>696</v>
      </c>
      <c r="G123" s="142" t="str">
        <f>IF(D123="","*",VLOOKUP(F123,BS_ATIVIDADE[],3,FALSE))</f>
        <v>SOLDA</v>
      </c>
      <c r="H123" s="106" t="s">
        <v>679</v>
      </c>
      <c r="I123" s="105" t="s">
        <v>679</v>
      </c>
      <c r="J123" s="105">
        <v>54</v>
      </c>
      <c r="K123" s="105">
        <v>65.3</v>
      </c>
      <c r="L123" s="105" t="s">
        <v>679</v>
      </c>
      <c r="M123" s="105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123" s="15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23" s="106">
        <v>0.41666666666666669</v>
      </c>
      <c r="P123" s="106">
        <v>6.25E-2</v>
      </c>
      <c r="Q123" s="170">
        <v>1</v>
      </c>
      <c r="R123" s="10" t="str">
        <f>IFERROR(_xlfn.XLOOKUP(F123, BS_ATIVIDADE[ATIVIDADE],BS_ATIVIDADE[UNIDADE] ), "*")</f>
        <v>Nº DE SOLDA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23" s="105" t="s">
        <v>773</v>
      </c>
      <c r="W123" s="151" t="s">
        <v>700</v>
      </c>
      <c r="X123" s="104" t="s">
        <v>421</v>
      </c>
      <c r="Y123" s="129" t="s">
        <v>424</v>
      </c>
      <c r="Z123" s="104"/>
      <c r="AA123" s="105" t="s">
        <v>679</v>
      </c>
      <c r="AB123" s="103"/>
      <c r="AC123" s="152"/>
      <c r="AD123" s="107"/>
      <c r="AE123" s="105"/>
      <c r="AF123" s="105"/>
      <c r="AG123" s="105"/>
      <c r="AH123" s="15"/>
      <c r="AI123" s="126" t="str">
        <f>IF(BS_CONTROLE[[#This Row],[Atividade]]=0, "-", BS_CONTROLE[[#This Row],[Atividade]])</f>
        <v>PDM - SOLDA</v>
      </c>
      <c r="AJ123" s="9" t="str">
        <f>IF(BS_CONTROLE[[#This Row],[Atividade]]=0, "-", BS_CONTROLE[[#This Row],[Atividade]])</f>
        <v>PDM - SOLDA</v>
      </c>
      <c r="AK123" s="31" t="str">
        <f>BS_CONTROLE[[#This Row],[Local - Partida]]</f>
        <v>-</v>
      </c>
      <c r="AL123" s="31" t="str">
        <f>BS_CONTROLE[[#This Row],[Local - Encerramento]]</f>
        <v>-</v>
      </c>
      <c r="AM123" s="105" t="str">
        <f>IF(BS_CONTROLE[[#This Row],[Entre - Estações]]=0, "-", BS_CONTROLE[[#This Row],[Entre - Estações]])</f>
        <v>ZPG-MRS</v>
      </c>
      <c r="AN123" s="105" t="str">
        <f>IF(BS_CONTROLE[[#This Row],[SB]]=0, "-", BS_CONTROLE[[#This Row],[SB]])</f>
        <v>K67ZEV1</v>
      </c>
      <c r="AO123" s="105">
        <f>IF(BS_CONTROLE[[#This Row],[SUB]]=0, "-", BS_CONTROLE[[#This Row],[SUB]])</f>
        <v>54</v>
      </c>
      <c r="AP123" s="105">
        <f>BS_CONTROLE[[#This Row],[KM - Inicio]]</f>
        <v>65.3</v>
      </c>
      <c r="AQ123" s="105">
        <f>BS_CONTROLE[[#This Row],[KM - Inicio]]</f>
        <v>65.3</v>
      </c>
      <c r="AR123" s="176">
        <v>0</v>
      </c>
      <c r="AS123" s="176">
        <v>0</v>
      </c>
      <c r="AT123" s="176">
        <v>0</v>
      </c>
      <c r="AU123" s="136"/>
      <c r="AV123" s="136"/>
      <c r="AW123" s="14"/>
      <c r="AX123" s="14"/>
      <c r="AY123" s="162">
        <f t="shared" si="8"/>
        <v>0</v>
      </c>
      <c r="AZ123" s="153"/>
      <c r="BA123" s="175">
        <v>0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23" s="150"/>
      <c r="BG123" s="16"/>
      <c r="BH123" s="17">
        <v>0</v>
      </c>
      <c r="BI123" s="17"/>
      <c r="BJ123" s="17" t="s">
        <v>904</v>
      </c>
      <c r="BK123" s="177" t="s">
        <v>913</v>
      </c>
      <c r="BL123" s="16"/>
      <c r="BM123" s="130" t="s">
        <v>447</v>
      </c>
      <c r="BN123" s="130" t="s">
        <v>463</v>
      </c>
      <c r="BO123" s="130" t="s">
        <v>549</v>
      </c>
      <c r="BP123" s="18" t="s">
        <v>913</v>
      </c>
      <c r="BQ123" s="12" t="str">
        <f t="shared" si="10"/>
        <v>Produção e Intervalo</v>
      </c>
      <c r="BR123" s="19">
        <f t="shared" si="11"/>
        <v>0</v>
      </c>
      <c r="BS123" s="19">
        <f t="shared" si="12"/>
        <v>0</v>
      </c>
      <c r="BT123" s="188" t="str">
        <f t="shared" si="13"/>
        <v>CondiçõesClimáticaTemperatura</v>
      </c>
    </row>
    <row r="124" spans="1:72" hidden="1">
      <c r="A124" s="47" t="str">
        <f t="shared" si="9"/>
        <v>W6246058</v>
      </c>
      <c r="B124" s="102">
        <v>46058</v>
      </c>
      <c r="C124" s="135">
        <f>IF(BS_CONTROLE[[#This Row],[DATA]]="","",WEEKNUM(BS_CONTROLE[[#This Row],[DATA]]))</f>
        <v>6</v>
      </c>
      <c r="D124" s="104" t="s">
        <v>776</v>
      </c>
      <c r="E124" s="157">
        <v>118</v>
      </c>
      <c r="F124" s="126" t="s">
        <v>678</v>
      </c>
      <c r="G124" s="142" t="str">
        <f>IF(D124="","*",VLOOKUP(F124,BS_ATIVIDADE[],3,FALSE))</f>
        <v>OUTROS</v>
      </c>
      <c r="H124" s="106" t="s">
        <v>184</v>
      </c>
      <c r="I124" s="106" t="s">
        <v>777</v>
      </c>
      <c r="J124" s="105">
        <v>92</v>
      </c>
      <c r="K124" s="105">
        <v>83.7</v>
      </c>
      <c r="L124" s="105" t="s">
        <v>679</v>
      </c>
      <c r="M124" s="105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24" s="150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24" s="106">
        <v>0.33333333333333331</v>
      </c>
      <c r="P124" s="106">
        <v>4.1666666666666664E-2</v>
      </c>
      <c r="Q124" s="170">
        <v>1</v>
      </c>
      <c r="R124" s="10" t="str">
        <f>IFERROR(_xlfn.XLOOKUP(F124, BS_ATIVIDADE[ATIVIDADE],BS_ATIVIDADE[UNIDADE] ), "*")</f>
        <v>BINÁRIO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4" s="151" t="s">
        <v>773</v>
      </c>
      <c r="W124" s="151" t="s">
        <v>774</v>
      </c>
      <c r="X124" s="104" t="s">
        <v>416</v>
      </c>
      <c r="Y124" s="129" t="s">
        <v>415</v>
      </c>
      <c r="Z124" s="104"/>
      <c r="AA124" s="105">
        <v>1</v>
      </c>
      <c r="AB124" s="103" t="s">
        <v>412</v>
      </c>
      <c r="AC124" s="152"/>
      <c r="AD124" s="107">
        <v>0.29166666666666669</v>
      </c>
      <c r="AE124" s="105">
        <v>9038</v>
      </c>
      <c r="AF124" s="105" t="s">
        <v>679</v>
      </c>
      <c r="AG124" s="105"/>
      <c r="AH124" s="15"/>
      <c r="AI124" s="126" t="str">
        <f>IF(BS_CONTROLE[[#This Row],[Atividade]]=0, "-", BS_CONTROLE[[#This Row],[Atividade]])</f>
        <v>DESLOCAMENTO</v>
      </c>
      <c r="AJ124" s="9" t="str">
        <f>IF(BS_CONTROLE[[#This Row],[Atividade]]=0, "-", BS_CONTROLE[[#This Row],[Atividade]])</f>
        <v>DESLOCAMENTO</v>
      </c>
      <c r="AK124" s="31" t="str">
        <f>BS_CONTROLE[[#This Row],[Local - Partida]]</f>
        <v>ZPT1051</v>
      </c>
      <c r="AL124" s="31" t="str">
        <f>BS_CONTROLE[[#This Row],[Local - Encerramento]]</f>
        <v>ZPTZDR</v>
      </c>
      <c r="AM124" s="105" t="str">
        <f>IF(BS_CONTROLE[[#This Row],[Entre - Estações]]=0, "-", BS_CONTROLE[[#This Row],[Entre - Estações]])</f>
        <v>ZXW-ZGP</v>
      </c>
      <c r="AN124" s="105" t="str">
        <f>IF(BS_CONTROLE[[#This Row],[SB]]=0, "-", BS_CONTROLE[[#This Row],[SB]])</f>
        <v>K84ZXW2</v>
      </c>
      <c r="AO124" s="105">
        <f>IF(BS_CONTROLE[[#This Row],[SUB]]=0, "-", BS_CONTROLE[[#This Row],[SUB]])</f>
        <v>92</v>
      </c>
      <c r="AP124" s="105">
        <f>BS_CONTROLE[[#This Row],[KM - Inicio]]</f>
        <v>83.7</v>
      </c>
      <c r="AQ124" s="105">
        <f>BS_CONTROLE[[#This Row],[KM - Inicio]]</f>
        <v>83.7</v>
      </c>
      <c r="AR124" s="108">
        <v>0.36458333333333331</v>
      </c>
      <c r="AS124" s="108">
        <v>0</v>
      </c>
      <c r="AT124" s="108">
        <v>4.1666666666666664E-2</v>
      </c>
      <c r="AU124" s="136"/>
      <c r="AV124" s="136"/>
      <c r="AW124" s="14"/>
      <c r="AX124" s="14"/>
      <c r="AY124" s="162">
        <f t="shared" si="8"/>
        <v>4.1666666666666664E-2</v>
      </c>
      <c r="AZ124" s="153"/>
      <c r="BA124" s="109">
        <v>1</v>
      </c>
      <c r="BB124" s="10" t="str">
        <f>IFERROR(_xlfn.XLOOKUP(AI124, BS_ATIVIDADE[ATIVIDADE],BS_ATIVIDADE[UNIDADE] ), "*")</f>
        <v>BINÁRIO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4" s="150"/>
      <c r="BG124" s="16"/>
      <c r="BH124" s="17">
        <v>2</v>
      </c>
      <c r="BI124" s="17"/>
      <c r="BJ124" s="17" t="s">
        <v>796</v>
      </c>
      <c r="BK124" s="18" t="s">
        <v>914</v>
      </c>
      <c r="BL124" s="16"/>
      <c r="BM124" s="130" t="s">
        <v>445</v>
      </c>
      <c r="BN124" s="130" t="s">
        <v>445</v>
      </c>
      <c r="BO124" s="130" t="s">
        <v>445</v>
      </c>
      <c r="BP124" s="18" t="s">
        <v>679</v>
      </c>
      <c r="BQ124" s="12" t="str">
        <f t="shared" si="10"/>
        <v>Aderente</v>
      </c>
      <c r="BR124" s="19">
        <f t="shared" si="11"/>
        <v>1</v>
      </c>
      <c r="BS124" s="19">
        <f t="shared" si="12"/>
        <v>1</v>
      </c>
      <c r="BT124" s="188" t="str">
        <f t="shared" si="13"/>
        <v>OKOK</v>
      </c>
    </row>
    <row r="125" spans="1:72" hidden="1">
      <c r="A125" s="47" t="str">
        <f t="shared" si="9"/>
        <v>DIEGO (TF-42)46058</v>
      </c>
      <c r="B125" s="102">
        <v>46058</v>
      </c>
      <c r="C125" s="135">
        <f>IF(BS_CONTROLE[[#This Row],[DATA]]="","",WEEKNUM(BS_CONTROLE[[#This Row],[DATA]]))</f>
        <v>6</v>
      </c>
      <c r="D125" s="104" t="s">
        <v>876</v>
      </c>
      <c r="E125" s="157">
        <v>93</v>
      </c>
      <c r="F125" s="126" t="s">
        <v>877</v>
      </c>
      <c r="G125" s="142" t="str">
        <f>IF(D125="","*",VLOOKUP(F125,BS_ATIVIDADE[],3,FALSE))</f>
        <v>LIMPEZA LASTRO</v>
      </c>
      <c r="H125" s="106" t="s">
        <v>679</v>
      </c>
      <c r="I125" s="106" t="s">
        <v>679</v>
      </c>
      <c r="J125" s="105">
        <v>53</v>
      </c>
      <c r="K125" s="105">
        <v>109.05</v>
      </c>
      <c r="L125" s="105" t="s">
        <v>679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25" s="106">
        <v>0.41666666666666669</v>
      </c>
      <c r="P125" s="106">
        <v>6.25E-2</v>
      </c>
      <c r="Q125" s="105">
        <v>25</v>
      </c>
      <c r="R125" s="10" t="str">
        <f>IFERROR(_xlfn.XLOOKUP(F125, BS_ATIVIDADE[ATIVIDADE],BS_ATIVIDADE[UNIDADE] ), "*")</f>
        <v>M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5" s="105" t="s">
        <v>773</v>
      </c>
      <c r="W125" s="151" t="s">
        <v>878</v>
      </c>
      <c r="X125" s="104" t="s">
        <v>421</v>
      </c>
      <c r="Y125" s="129" t="s">
        <v>424</v>
      </c>
      <c r="Z125" s="104"/>
      <c r="AA125" s="105" t="s">
        <v>679</v>
      </c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LIMPEZA LASTRO</v>
      </c>
      <c r="AJ125" s="9" t="str">
        <f>IF(BS_CONTROLE[[#This Row],[Atividade]]=0, "-", BS_CONTROLE[[#This Row],[Atividade]])</f>
        <v>LIMPEZA LASTRO</v>
      </c>
      <c r="AK125" s="31" t="str">
        <f>BS_CONTROLE[[#This Row],[Local - Partida]]</f>
        <v>-</v>
      </c>
      <c r="AL125" s="31" t="str">
        <f>BS_CONTROLE[[#This Row],[Local - Encerramento]]</f>
        <v>-</v>
      </c>
      <c r="AM125" s="105" t="str">
        <f>IF(BS_CONTROLE[[#This Row],[Entre - Estações]]=0, "-", BS_CONTROLE[[#This Row],[Entre - Estações]])</f>
        <v>PAT-ZGM</v>
      </c>
      <c r="AN125" s="105" t="str">
        <f>IF(BS_CONTROLE[[#This Row],[SB]]=0, "-", BS_CONTROLE[[#This Row],[SB]])</f>
        <v>PAT1102</v>
      </c>
      <c r="AO125" s="105">
        <f>IF(BS_CONTROLE[[#This Row],[SUB]]=0, "-", BS_CONTROLE[[#This Row],[SUB]])</f>
        <v>53</v>
      </c>
      <c r="AP125" s="105">
        <f>BS_CONTROLE[[#This Row],[KM - Inicio]]</f>
        <v>109.05</v>
      </c>
      <c r="AQ125" s="105">
        <f>BS_CONTROLE[[#This Row],[KM - Inicio]]</f>
        <v>109.05</v>
      </c>
      <c r="AR125" s="176">
        <v>0.37638888888888888</v>
      </c>
      <c r="AS125" s="176">
        <v>0.53125</v>
      </c>
      <c r="AT125" s="176">
        <v>0.59375</v>
      </c>
      <c r="AU125" s="136"/>
      <c r="AV125" s="136"/>
      <c r="AW125" s="14"/>
      <c r="AX125" s="14"/>
      <c r="AY125" s="162">
        <f t="shared" si="8"/>
        <v>6.25E-2</v>
      </c>
      <c r="AZ125" s="153"/>
      <c r="BA125" s="175">
        <v>26</v>
      </c>
      <c r="BB125" s="10" t="str">
        <f>IFERROR(_xlfn.XLOOKUP(AI125, BS_ATIVIDADE[ATIVIDADE],BS_ATIVIDADE[UNIDADE] ), "*")</f>
        <v>M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5" s="150"/>
      <c r="BG125" s="16"/>
      <c r="BH125" s="17">
        <v>2</v>
      </c>
      <c r="BI125" s="17"/>
      <c r="BJ125" s="17" t="s">
        <v>736</v>
      </c>
      <c r="BK125" s="177" t="s">
        <v>915</v>
      </c>
      <c r="BL125" s="16"/>
      <c r="BM125" s="130" t="s">
        <v>445</v>
      </c>
      <c r="BN125" s="130" t="s">
        <v>445</v>
      </c>
      <c r="BO125" s="130" t="s">
        <v>445</v>
      </c>
      <c r="BP125" s="18" t="s">
        <v>679</v>
      </c>
      <c r="BQ125" s="12" t="str">
        <f t="shared" si="10"/>
        <v>Aderente</v>
      </c>
      <c r="BR125" s="19">
        <f t="shared" si="11"/>
        <v>1</v>
      </c>
      <c r="BS125" s="19">
        <f t="shared" si="12"/>
        <v>1.04</v>
      </c>
      <c r="BT125" s="188" t="str">
        <f t="shared" si="13"/>
        <v>OKOK</v>
      </c>
    </row>
    <row r="126" spans="1:72" hidden="1">
      <c r="A126" s="47" t="str">
        <f t="shared" si="9"/>
        <v>V8546058</v>
      </c>
      <c r="B126" s="102">
        <v>46058</v>
      </c>
      <c r="C126" s="135">
        <f>IF(BS_CONTROLE[[#This Row],[DATA]]="","",WEEKNUM(BS_CONTROLE[[#This Row],[DATA]]))</f>
        <v>6</v>
      </c>
      <c r="D126" s="104" t="s">
        <v>690</v>
      </c>
      <c r="E126" s="157">
        <v>60</v>
      </c>
      <c r="F126" s="126" t="s">
        <v>687</v>
      </c>
      <c r="G126" s="142" t="str">
        <f>IF(D126="","*",VLOOKUP(F126,BS_ATIVIDADE[],3,FALSE))</f>
        <v>MECANIZAÇÃO - SOCADORA</v>
      </c>
      <c r="H126" s="106" t="s">
        <v>830</v>
      </c>
      <c r="I126" s="106" t="s">
        <v>830</v>
      </c>
      <c r="J126" s="105">
        <v>30</v>
      </c>
      <c r="K126" s="105">
        <v>115.3</v>
      </c>
      <c r="L126" s="105">
        <v>118.8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26" s="106">
        <v>0.39583333333333331</v>
      </c>
      <c r="P126" s="106">
        <v>8.3333333333333329E-2</v>
      </c>
      <c r="Q126" s="105">
        <v>480</v>
      </c>
      <c r="R126" s="10" t="str">
        <f>IFERROR(_xlfn.XLOOKUP(F126, BS_ATIVIDADE[ATIVIDADE],BS_ATIVIDADE[UNIDADE] ), "*")</f>
        <v>M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26" s="105" t="s">
        <v>709</v>
      </c>
      <c r="W126" s="151" t="s">
        <v>688</v>
      </c>
      <c r="X126" s="104" t="s">
        <v>421</v>
      </c>
      <c r="Y126" s="129" t="s">
        <v>424</v>
      </c>
      <c r="Z126" s="104"/>
      <c r="AA126" s="105">
        <v>1</v>
      </c>
      <c r="AB126" s="103" t="s">
        <v>412</v>
      </c>
      <c r="AC126" s="152"/>
      <c r="AD126" s="107">
        <v>0.35416666666666669</v>
      </c>
      <c r="AE126" s="105">
        <v>2235</v>
      </c>
      <c r="AF126" s="105" t="s">
        <v>679</v>
      </c>
      <c r="AG126" s="105" t="s">
        <v>679</v>
      </c>
      <c r="AH126" s="15"/>
      <c r="AI126" s="126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ZDRZPT</v>
      </c>
      <c r="AL126" s="31" t="str">
        <f>BS_CONTROLE[[#This Row],[Local - Encerramento]]</f>
        <v>ZDRZPT</v>
      </c>
      <c r="AM126" s="105" t="str">
        <f>IF(BS_CONTROLE[[#This Row],[Entre - Estações]]=0, "-", BS_CONTROLE[[#This Row],[Entre - Estações]])</f>
        <v>ZGM-ZZV</v>
      </c>
      <c r="AN126" s="105" t="str">
        <f>IF(BS_CONTROLE[[#This Row],[SB]]=0, "-", BS_CONTROLE[[#This Row],[SB]])</f>
        <v>117ZGM1</v>
      </c>
      <c r="AO126" s="105">
        <f>IF(BS_CONTROLE[[#This Row],[SUB]]=0, "-", BS_CONTROLE[[#This Row],[SUB]])</f>
        <v>30</v>
      </c>
      <c r="AP126" s="105">
        <f>BS_CONTROLE[[#This Row],[KM - Inicio]]</f>
        <v>115.3</v>
      </c>
      <c r="AQ126" s="105">
        <f>BS_CONTROLE[[#This Row],[KM - Inicio]]</f>
        <v>115.3</v>
      </c>
      <c r="AR126" s="108">
        <v>0.3611111111111111</v>
      </c>
      <c r="AS126" s="108">
        <v>0</v>
      </c>
      <c r="AT126" s="108">
        <v>0</v>
      </c>
      <c r="AU126" s="136"/>
      <c r="AV126" s="136"/>
      <c r="AW126" s="14"/>
      <c r="AX126" s="14"/>
      <c r="AY126" s="162">
        <f t="shared" si="8"/>
        <v>0</v>
      </c>
      <c r="AZ126" s="153"/>
      <c r="BA126" s="109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26" s="150"/>
      <c r="BG126" s="16"/>
      <c r="BH126" s="17">
        <v>0</v>
      </c>
      <c r="BI126" s="17"/>
      <c r="BJ126" s="17" t="s">
        <v>796</v>
      </c>
      <c r="BK126" s="18" t="s">
        <v>894</v>
      </c>
      <c r="BL126" s="16"/>
      <c r="BM126" s="130" t="s">
        <v>440</v>
      </c>
      <c r="BN126" s="130" t="s">
        <v>469</v>
      </c>
      <c r="BO126" s="130" t="s">
        <v>530</v>
      </c>
      <c r="BP126" s="18" t="s">
        <v>679</v>
      </c>
      <c r="BQ126" s="12" t="str">
        <f t="shared" si="10"/>
        <v>Produção e Intervalo</v>
      </c>
      <c r="BR126" s="19">
        <f t="shared" si="11"/>
        <v>0</v>
      </c>
      <c r="BS126" s="19">
        <f t="shared" si="12"/>
        <v>0</v>
      </c>
      <c r="BT126" s="188" t="str">
        <f t="shared" si="13"/>
        <v>CCOCirculaçãoIntervaloOportunidade</v>
      </c>
    </row>
    <row r="127" spans="1:72" ht="23.25" hidden="1">
      <c r="A127" s="47" t="str">
        <f t="shared" si="9"/>
        <v>INFRA 146058</v>
      </c>
      <c r="B127" s="102">
        <v>46058</v>
      </c>
      <c r="C127" s="135">
        <f>IF(BS_CONTROLE[[#This Row],[DATA]]="","",WEEKNUM(BS_CONTROLE[[#This Row],[DATA]]))</f>
        <v>6</v>
      </c>
      <c r="D127" s="104" t="s">
        <v>916</v>
      </c>
      <c r="E127" s="157">
        <v>121</v>
      </c>
      <c r="F127" s="126" t="s">
        <v>847</v>
      </c>
      <c r="G127" s="142" t="str">
        <f>IF(D127="","*",VLOOKUP(F127,BS_ATIVIDADE[],3,FALSE))</f>
        <v>OUTROS</v>
      </c>
      <c r="H127" s="106" t="s">
        <v>679</v>
      </c>
      <c r="I127" s="106" t="s">
        <v>679</v>
      </c>
      <c r="J127" s="105">
        <v>53</v>
      </c>
      <c r="K127" s="105">
        <v>117</v>
      </c>
      <c r="L127" s="105">
        <v>118</v>
      </c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7" s="127" t="s">
        <v>917</v>
      </c>
      <c r="O127" s="106">
        <v>0.41666666666666669</v>
      </c>
      <c r="P127" s="106">
        <v>4.1666666666666664E-2</v>
      </c>
      <c r="Q127" s="105">
        <v>1</v>
      </c>
      <c r="R127" s="10" t="str">
        <f>IFERROR(_xlfn.XLOOKUP(F127, BS_ATIVIDADE[ATIVIDADE],BS_ATIVIDADE[UNIDADE] ), "*")</f>
        <v>BINÁRIO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7" s="105" t="s">
        <v>918</v>
      </c>
      <c r="W127" s="151" t="s">
        <v>919</v>
      </c>
      <c r="X127" s="104" t="s">
        <v>421</v>
      </c>
      <c r="Y127" s="129" t="s">
        <v>424</v>
      </c>
      <c r="Z127" s="104"/>
      <c r="AA127" s="105" t="s">
        <v>679</v>
      </c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OUTRAS ATIVIDADES</v>
      </c>
      <c r="AJ127" s="9" t="str">
        <f>IF(BS_CONTROLE[[#This Row],[Atividade]]=0, "-", BS_CONTROLE[[#This Row],[Atividade]])</f>
        <v>OUTRAS ATIVIDADES</v>
      </c>
      <c r="AK127" s="31" t="str">
        <f>BS_CONTROLE[[#This Row],[Local - Partida]]</f>
        <v>-</v>
      </c>
      <c r="AL127" s="31" t="str">
        <f>BS_CONTROLE[[#This Row],[Local - Encerramento]]</f>
        <v>-</v>
      </c>
      <c r="AM127" s="105" t="str">
        <f>IF(BS_CONTROLE[[#This Row],[Entre - Estações]]=0, "-", BS_CONTROLE[[#This Row],[Entre - Estações]])</f>
        <v>ZGM-ZZV</v>
      </c>
      <c r="AN127" s="105" t="str">
        <f>IF(BS_CONTROLE[[#This Row],[SB]]=0, "-", BS_CONTROLE[[#This Row],[SB]])</f>
        <v>1181171/1181172/ 117ZGM2/117ZGM1</v>
      </c>
      <c r="AO127" s="105">
        <f>IF(BS_CONTROLE[[#This Row],[SUB]]=0, "-", BS_CONTROLE[[#This Row],[SUB]])</f>
        <v>53</v>
      </c>
      <c r="AP127" s="105">
        <f>BS_CONTROLE[[#This Row],[KM - Inicio]]</f>
        <v>117</v>
      </c>
      <c r="AQ127" s="105">
        <f>BS_CONTROLE[[#This Row],[KM - Inicio]]</f>
        <v>117</v>
      </c>
      <c r="AR127" s="176">
        <v>0</v>
      </c>
      <c r="AS127" s="176">
        <v>0</v>
      </c>
      <c r="AT127" s="176">
        <v>0</v>
      </c>
      <c r="AU127" s="136"/>
      <c r="AV127" s="136"/>
      <c r="AW127" s="14"/>
      <c r="AX127" s="14"/>
      <c r="AY127" s="162">
        <f t="shared" si="8"/>
        <v>0</v>
      </c>
      <c r="AZ127" s="153"/>
      <c r="BA127" s="175">
        <v>0</v>
      </c>
      <c r="BB127" s="10" t="str">
        <f>IFERROR(_xlfn.XLOOKUP(AI127, BS_ATIVIDADE[ATIVIDADE],BS_ATIVIDADE[UNIDADE] ), "*")</f>
        <v>BINÁRIO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7" s="150"/>
      <c r="BG127" s="16"/>
      <c r="BH127" s="17">
        <v>0</v>
      </c>
      <c r="BI127" s="17"/>
      <c r="BJ127" s="17" t="s">
        <v>736</v>
      </c>
      <c r="BK127" s="177" t="s">
        <v>913</v>
      </c>
      <c r="BL127" s="16"/>
      <c r="BM127" s="130" t="s">
        <v>447</v>
      </c>
      <c r="BN127" s="130" t="s">
        <v>471</v>
      </c>
      <c r="BO127" s="130" t="s">
        <v>471</v>
      </c>
      <c r="BP127" s="18" t="s">
        <v>679</v>
      </c>
      <c r="BQ127" s="12" t="str">
        <f t="shared" si="10"/>
        <v>Produção e Intervalo</v>
      </c>
      <c r="BR127" s="19">
        <f t="shared" si="11"/>
        <v>0</v>
      </c>
      <c r="BS127" s="19">
        <f t="shared" si="12"/>
        <v>0</v>
      </c>
      <c r="BT127" s="188" t="str">
        <f t="shared" si="13"/>
        <v>CondiçõesClimáticaChuva</v>
      </c>
    </row>
    <row r="128" spans="1:72" hidden="1">
      <c r="A128" s="47" t="str">
        <f t="shared" si="9"/>
        <v>EXPANSÃO TURMA 146058</v>
      </c>
      <c r="B128" s="102">
        <v>46058</v>
      </c>
      <c r="C128" s="135">
        <f>IF(BS_CONTROLE[[#This Row],[DATA]]="","",WEEKNUM(BS_CONTROLE[[#This Row],[DATA]]))</f>
        <v>6</v>
      </c>
      <c r="D128" s="104" t="s">
        <v>703</v>
      </c>
      <c r="E128" s="157">
        <v>94</v>
      </c>
      <c r="F128" s="126" t="s">
        <v>704</v>
      </c>
      <c r="G128" s="142" t="str">
        <f>IF(D128="","*",VLOOKUP(F128,BS_ATIVIDADE[],3,FALSE))</f>
        <v>EXPANSÃO</v>
      </c>
      <c r="H128" s="106" t="s">
        <v>679</v>
      </c>
      <c r="I128" s="106" t="s">
        <v>679</v>
      </c>
      <c r="J128" s="105">
        <v>53</v>
      </c>
      <c r="K128" s="105">
        <v>123.59</v>
      </c>
      <c r="L128" s="105" t="s">
        <v>679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28" s="106">
        <v>0.35416666666666669</v>
      </c>
      <c r="P128" s="106">
        <v>6.25E-2</v>
      </c>
      <c r="Q128" s="105">
        <v>1</v>
      </c>
      <c r="R128" s="10" t="str">
        <f>IFERROR(_xlfn.XLOOKUP(F128, BS_ATIVIDADE[ATIVIDADE],BS_ATIVIDADE[UNIDADE] ), "*")</f>
        <v>Nº DE SOLDA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8" s="105" t="s">
        <v>785</v>
      </c>
      <c r="W128" s="151" t="s">
        <v>700</v>
      </c>
      <c r="X128" s="104" t="s">
        <v>421</v>
      </c>
      <c r="Y128" s="129" t="s">
        <v>424</v>
      </c>
      <c r="Z128" s="104"/>
      <c r="AA128" s="105" t="s">
        <v>679</v>
      </c>
      <c r="AB128" s="103"/>
      <c r="AC128" s="152"/>
      <c r="AD128" s="107"/>
      <c r="AE128" s="105"/>
      <c r="AF128" s="105"/>
      <c r="AG128" s="105"/>
      <c r="AH128" s="15"/>
      <c r="AI128" s="126" t="str">
        <f>IF(BS_CONTROLE[[#This Row],[Atividade]]=0, "-", BS_CONTROLE[[#This Row],[Atividade]])</f>
        <v>EXPANSÃO - SOLDA</v>
      </c>
      <c r="AJ128" s="9" t="str">
        <f>IF(BS_CONTROLE[[#This Row],[Atividade]]=0, "-", BS_CONTROLE[[#This Row],[Atividade]])</f>
        <v>EXPANSÃO - SOLDA</v>
      </c>
      <c r="AK128" s="31" t="str">
        <f>BS_CONTROLE[[#This Row],[Local - Partida]]</f>
        <v>-</v>
      </c>
      <c r="AL128" s="31" t="str">
        <f>BS_CONTROLE[[#This Row],[Local - Encerramento]]</f>
        <v>-</v>
      </c>
      <c r="AM128" s="105" t="str">
        <f>IF(BS_CONTROLE[[#This Row],[Entre - Estações]]=0, "-", BS_CONTROLE[[#This Row],[Entre - Estações]])</f>
        <v>ZZV-ZPG</v>
      </c>
      <c r="AN128" s="105" t="str">
        <f>IF(BS_CONTROLE[[#This Row],[SB]]=0, "-", BS_CONTROLE[[#This Row],[SB]])</f>
        <v>ZPGZZV</v>
      </c>
      <c r="AO128" s="105">
        <f>IF(BS_CONTROLE[[#This Row],[SUB]]=0, "-", BS_CONTROLE[[#This Row],[SUB]])</f>
        <v>53</v>
      </c>
      <c r="AP128" s="105">
        <f>BS_CONTROLE[[#This Row],[KM - Inicio]]</f>
        <v>123.59</v>
      </c>
      <c r="AQ128" s="105">
        <f>BS_CONTROLE[[#This Row],[KM - Inicio]]</f>
        <v>123.59</v>
      </c>
      <c r="AR128" s="176">
        <v>0</v>
      </c>
      <c r="AS128" s="176">
        <v>0</v>
      </c>
      <c r="AT128" s="176">
        <v>0</v>
      </c>
      <c r="AU128" s="136"/>
      <c r="AV128" s="136"/>
      <c r="AW128" s="14"/>
      <c r="AX128" s="14"/>
      <c r="AY128" s="162">
        <f t="shared" si="8"/>
        <v>0</v>
      </c>
      <c r="AZ128" s="153"/>
      <c r="BA128" s="175">
        <v>0</v>
      </c>
      <c r="BB128" s="10" t="str">
        <f>IFERROR(_xlfn.XLOOKUP(AI128, BS_ATIVIDADE[ATIVIDADE],BS_ATIVIDADE[UNIDADE] ), "*")</f>
        <v>Nº DE SOLDA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8" s="150"/>
      <c r="BG128" s="16"/>
      <c r="BH128" s="17">
        <v>0</v>
      </c>
      <c r="BI128" s="17"/>
      <c r="BJ128" s="17" t="s">
        <v>904</v>
      </c>
      <c r="BK128" s="177" t="s">
        <v>913</v>
      </c>
      <c r="BL128" s="16"/>
      <c r="BM128" s="130" t="s">
        <v>447</v>
      </c>
      <c r="BN128" s="130" t="s">
        <v>471</v>
      </c>
      <c r="BO128" s="130" t="s">
        <v>471</v>
      </c>
      <c r="BP128" s="18" t="s">
        <v>679</v>
      </c>
      <c r="BQ128" s="12" t="str">
        <f t="shared" si="10"/>
        <v>Produção e Intervalo</v>
      </c>
      <c r="BR128" s="19">
        <f t="shared" si="11"/>
        <v>0</v>
      </c>
      <c r="BS128" s="19">
        <f t="shared" si="12"/>
        <v>0</v>
      </c>
      <c r="BT128" s="188" t="str">
        <f t="shared" si="13"/>
        <v>CondiçõesClimáticaChuva</v>
      </c>
    </row>
    <row r="129" spans="1:72" hidden="1">
      <c r="A129" s="47" t="str">
        <f t="shared" si="9"/>
        <v/>
      </c>
      <c r="B129" s="102"/>
      <c r="C129" s="135" t="str">
        <f>IF(BS_CONTROLE[[#This Row],[DATA]]="","",WEEKNUM(BS_CONTROLE[[#This Row],[DATA]]))</f>
        <v/>
      </c>
      <c r="D129" s="104"/>
      <c r="E129" s="157">
        <v>123</v>
      </c>
      <c r="F129" s="126"/>
      <c r="G129" s="142" t="str">
        <f>IF(D129="","*",VLOOKUP(F129,BS_ATIVIDADE[],3,FALSE))</f>
        <v>*</v>
      </c>
      <c r="H129" s="106"/>
      <c r="I129" s="106"/>
      <c r="J129" s="105"/>
      <c r="K129" s="105"/>
      <c r="L129" s="105"/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27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6"/>
      <c r="P129" s="106"/>
      <c r="Q129" s="105"/>
      <c r="R129" s="10" t="str">
        <f>IFERROR(_xlfn.XLOOKUP(F129, BS_ATIVIDADE[ATIVIDADE],BS_ATIVIDADE[UNIDADE] ), "*")</f>
        <v>*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5"/>
      <c r="W129" s="151"/>
      <c r="X129" s="104"/>
      <c r="Y129" s="129"/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5" t="str">
        <f>IF(BS_CONTROLE[[#This Row],[Entre - Estações]]=0, "-", BS_CONTROLE[[#This Row],[Entre - Estações]])</f>
        <v>-</v>
      </c>
      <c r="AN129" s="105" t="str">
        <f>IF(BS_CONTROLE[[#This Row],[SB]]=0, "-", BS_CONTROLE[[#This Row],[SB]])</f>
        <v>-</v>
      </c>
      <c r="AO129" s="105" t="str">
        <f>IF(BS_CONTROLE[[#This Row],[SUB]]=0, "-", BS_CONTROLE[[#This Row],[SUB]])</f>
        <v>-</v>
      </c>
      <c r="AP129" s="105">
        <f>BS_CONTROLE[[#This Row],[KM - Inicio]]</f>
        <v>0</v>
      </c>
      <c r="AQ129" s="105">
        <f>BS_CONTROLE[[#This Row],[KM - Inicio]]</f>
        <v>0</v>
      </c>
      <c r="AR129" s="108"/>
      <c r="AS129" s="108"/>
      <c r="AT129" s="108"/>
      <c r="AU129" s="136"/>
      <c r="AV129" s="136"/>
      <c r="AW129" s="14"/>
      <c r="AX129" s="14"/>
      <c r="AY129" s="162" t="str">
        <f t="shared" si="8"/>
        <v>*</v>
      </c>
      <c r="AZ129" s="153"/>
      <c r="BA129" s="109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0"/>
      <c r="BG129" s="16"/>
      <c r="BH129" s="17"/>
      <c r="BI129" s="17"/>
      <c r="BJ129" s="17"/>
      <c r="BK129" s="18"/>
      <c r="BL129" s="16"/>
      <c r="BM129" s="130"/>
      <c r="BN129" s="130"/>
      <c r="BO129" s="130"/>
      <c r="BP129" s="18"/>
      <c r="BQ129" s="12" t="str">
        <f t="shared" si="10"/>
        <v>Aderente</v>
      </c>
      <c r="BR129" s="19" t="str">
        <f t="shared" si="11"/>
        <v>*</v>
      </c>
      <c r="BS129" s="19" t="str">
        <f t="shared" si="12"/>
        <v>*</v>
      </c>
      <c r="BT129" s="188" t="str">
        <f t="shared" si="13"/>
        <v/>
      </c>
    </row>
    <row r="130" spans="1:72" hidden="1">
      <c r="A130" s="47" t="str">
        <f t="shared" si="9"/>
        <v/>
      </c>
      <c r="B130" s="102"/>
      <c r="C130" s="135" t="str">
        <f>IF(BS_CONTROLE[[#This Row],[DATA]]="","",WEEKNUM(BS_CONTROLE[[#This Row],[DATA]]))</f>
        <v/>
      </c>
      <c r="D130" s="104"/>
      <c r="E130" s="157">
        <v>124</v>
      </c>
      <c r="F130" s="126"/>
      <c r="G130" s="142" t="str">
        <f>IF(D130="","*",VLOOKUP(F130,BS_ATIVIDADE[],3,FALSE))</f>
        <v>*</v>
      </c>
      <c r="H130" s="106"/>
      <c r="I130" s="106"/>
      <c r="J130" s="105"/>
      <c r="K130" s="105"/>
      <c r="L130" s="105"/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7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6"/>
      <c r="P130" s="106"/>
      <c r="Q130" s="105"/>
      <c r="R130" s="10" t="str">
        <f>IFERROR(_xlfn.XLOOKUP(F130, BS_ATIVIDADE[ATIVIDADE],BS_ATIVIDADE[UNIDADE] ), "*")</f>
        <v>*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5"/>
      <c r="W130" s="151"/>
      <c r="X130" s="104"/>
      <c r="Y130" s="129"/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5" t="str">
        <f>IF(BS_CONTROLE[[#This Row],[Entre - Estações]]=0, "-", BS_CONTROLE[[#This Row],[Entre - Estações]])</f>
        <v>-</v>
      </c>
      <c r="AN130" s="105" t="str">
        <f>IF(BS_CONTROLE[[#This Row],[SB]]=0, "-", BS_CONTROLE[[#This Row],[SB]])</f>
        <v>-</v>
      </c>
      <c r="AO130" s="105" t="str">
        <f>IF(BS_CONTROLE[[#This Row],[SUB]]=0, "-", BS_CONTROLE[[#This Row],[SUB]])</f>
        <v>-</v>
      </c>
      <c r="AP130" s="105">
        <f>BS_CONTROLE[[#This Row],[KM - Inicio]]</f>
        <v>0</v>
      </c>
      <c r="AQ130" s="105">
        <f>BS_CONTROLE[[#This Row],[KM - Inicio]]</f>
        <v>0</v>
      </c>
      <c r="AR130" s="108"/>
      <c r="AS130" s="108"/>
      <c r="AT130" s="108"/>
      <c r="AU130" s="136"/>
      <c r="AV130" s="136"/>
      <c r="AW130" s="14"/>
      <c r="AX130" s="14"/>
      <c r="AY130" s="162" t="str">
        <f t="shared" si="8"/>
        <v>*</v>
      </c>
      <c r="AZ130" s="153"/>
      <c r="BA130" s="109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0"/>
      <c r="BG130" s="16"/>
      <c r="BH130" s="17"/>
      <c r="BI130" s="17"/>
      <c r="BJ130" s="17"/>
      <c r="BK130" s="18"/>
      <c r="BL130" s="16"/>
      <c r="BM130" s="130"/>
      <c r="BN130" s="130"/>
      <c r="BO130" s="130"/>
      <c r="BP130" s="18"/>
      <c r="BQ130" s="12" t="str">
        <f t="shared" si="10"/>
        <v>Aderente</v>
      </c>
      <c r="BR130" s="19" t="str">
        <f t="shared" si="11"/>
        <v>*</v>
      </c>
      <c r="BS130" s="19" t="str">
        <f t="shared" si="12"/>
        <v>*</v>
      </c>
      <c r="BT130" s="188" t="str">
        <f t="shared" si="13"/>
        <v/>
      </c>
    </row>
    <row r="131" spans="1:72" hidden="1">
      <c r="A131" s="47" t="str">
        <f t="shared" si="9"/>
        <v>EXPANSÃO TURMA 1</v>
      </c>
      <c r="B131" s="102"/>
      <c r="C131" s="135" t="str">
        <f>IF(BS_CONTROLE[[#This Row],[DATA]]="","",WEEKNUM(BS_CONTROLE[[#This Row],[DATA]]))</f>
        <v/>
      </c>
      <c r="D131" s="104" t="s">
        <v>703</v>
      </c>
      <c r="E131" s="157"/>
      <c r="F131" s="126" t="s">
        <v>704</v>
      </c>
      <c r="G131" s="142" t="str">
        <f>IF(D131="","*",VLOOKUP(F131,BS_ATIVIDADE[],3,FALSE))</f>
        <v>EXPANSÃO</v>
      </c>
      <c r="H131" s="106" t="s">
        <v>679</v>
      </c>
      <c r="I131" s="106" t="s">
        <v>679</v>
      </c>
      <c r="J131" s="105">
        <v>70</v>
      </c>
      <c r="K131" s="105">
        <v>113.5</v>
      </c>
      <c r="L131" s="105" t="s">
        <v>679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1" s="127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31" s="106">
        <v>0.375</v>
      </c>
      <c r="P131" s="106">
        <v>8.3333333333333329E-2</v>
      </c>
      <c r="Q131" s="105">
        <v>1</v>
      </c>
      <c r="R131" s="10" t="str">
        <f>IFERROR(_xlfn.XLOOKUP(F131, BS_ATIVIDADE[ATIVIDADE],BS_ATIVIDADE[UNIDADE] ), "*")</f>
        <v>Nº DE SOLDA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1" s="105" t="s">
        <v>706</v>
      </c>
      <c r="W131" s="151" t="s">
        <v>700</v>
      </c>
      <c r="X131" s="104" t="s">
        <v>421</v>
      </c>
      <c r="Y131" s="129"/>
      <c r="Z131" s="104"/>
      <c r="AA131" s="105" t="s">
        <v>679</v>
      </c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EXPANSÃO - SOLDA</v>
      </c>
      <c r="AJ131" s="9" t="str">
        <f>IF(BS_CONTROLE[[#This Row],[Atividade]]=0, "-", BS_CONTROLE[[#This Row],[Atividade]])</f>
        <v>EXPANSÃO - SOLDA</v>
      </c>
      <c r="AK131" s="31" t="str">
        <f>BS_CONTROLE[[#This Row],[Local - Partida]]</f>
        <v>-</v>
      </c>
      <c r="AL131" s="31" t="str">
        <f>BS_CONTROLE[[#This Row],[Local - Encerramento]]</f>
        <v>-</v>
      </c>
      <c r="AM131" s="105" t="str">
        <f>IF(BS_CONTROLE[[#This Row],[Entre - Estações]]=0, "-", BS_CONTROLE[[#This Row],[Entre - Estações]])</f>
        <v>ZCD</v>
      </c>
      <c r="AN131" s="105" t="str">
        <f>IF(BS_CONTROLE[[#This Row],[SB]]=0, "-", BS_CONTROLE[[#This Row],[SB]])</f>
        <v>ZCD1</v>
      </c>
      <c r="AO131" s="105">
        <f>IF(BS_CONTROLE[[#This Row],[SUB]]=0, "-", BS_CONTROLE[[#This Row],[SUB]])</f>
        <v>70</v>
      </c>
      <c r="AP131" s="105">
        <f>BS_CONTROLE[[#This Row],[KM - Inicio]]</f>
        <v>113.5</v>
      </c>
      <c r="AQ131" s="105">
        <f>BS_CONTROLE[[#This Row],[KM - Inicio]]</f>
        <v>113.5</v>
      </c>
      <c r="AR131" s="108"/>
      <c r="AS131" s="108"/>
      <c r="AT131" s="108"/>
      <c r="AU131" s="136"/>
      <c r="AV131" s="136"/>
      <c r="AW131" s="14"/>
      <c r="AX131" s="14"/>
      <c r="AY131" s="162">
        <f t="shared" si="8"/>
        <v>0</v>
      </c>
      <c r="AZ131" s="153"/>
      <c r="BA131" s="109"/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1" s="150"/>
      <c r="BG131" s="16"/>
      <c r="BH131" s="17"/>
      <c r="BI131" s="17"/>
      <c r="BJ131" s="17"/>
      <c r="BK131" s="18"/>
      <c r="BL131" s="16"/>
      <c r="BM131" s="130"/>
      <c r="BN131" s="130"/>
      <c r="BO131" s="130"/>
      <c r="BP131" s="18"/>
      <c r="BQ131" s="12" t="str">
        <f t="shared" si="10"/>
        <v>Aderente</v>
      </c>
      <c r="BR131" s="19" t="str">
        <f t="shared" si="11"/>
        <v>*</v>
      </c>
      <c r="BS131" s="19" t="str">
        <f t="shared" si="12"/>
        <v>*</v>
      </c>
      <c r="BT131" s="188" t="str">
        <f t="shared" si="13"/>
        <v/>
      </c>
    </row>
    <row r="132" spans="1:72" hidden="1">
      <c r="A132" s="47" t="str">
        <f t="shared" si="9"/>
        <v>EXPANSÃO TURMA 146059</v>
      </c>
      <c r="B132" s="102">
        <v>46059</v>
      </c>
      <c r="C132" s="135">
        <f>IF(BS_CONTROLE[[#This Row],[DATA]]="","",WEEKNUM(BS_CONTROLE[[#This Row],[DATA]]))</f>
        <v>6</v>
      </c>
      <c r="D132" s="104" t="s">
        <v>703</v>
      </c>
      <c r="E132" s="157">
        <v>40</v>
      </c>
      <c r="F132" s="126" t="s">
        <v>790</v>
      </c>
      <c r="G132" s="142" t="str">
        <f>IF(D132="","*",VLOOKUP(F132,BS_ATIVIDADE[],3,FALSE))</f>
        <v>EXPANSÃO</v>
      </c>
      <c r="H132" s="106" t="s">
        <v>679</v>
      </c>
      <c r="I132" s="106" t="s">
        <v>679</v>
      </c>
      <c r="J132" s="105">
        <v>170</v>
      </c>
      <c r="K132" s="105">
        <v>110.35</v>
      </c>
      <c r="L132" s="105"/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2" s="127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32" s="106">
        <v>0.375</v>
      </c>
      <c r="P132" s="106">
        <v>8.3333333333333329E-2</v>
      </c>
      <c r="Q132" s="105">
        <v>2</v>
      </c>
      <c r="R132" s="10" t="str">
        <f>IFERROR(_xlfn.XLOOKUP(F132, BS_ATIVIDADE[ATIVIDADE],BS_ATIVIDADE[UNIDADE] ), "*")</f>
        <v>M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2" s="105" t="s">
        <v>706</v>
      </c>
      <c r="W132" s="151" t="s">
        <v>920</v>
      </c>
      <c r="X132" s="104" t="s">
        <v>421</v>
      </c>
      <c r="Y132" s="129" t="s">
        <v>424</v>
      </c>
      <c r="Z132" s="104"/>
      <c r="AA132" s="105" t="s">
        <v>679</v>
      </c>
      <c r="AB132" s="103"/>
      <c r="AC132" s="152"/>
      <c r="AD132" s="107"/>
      <c r="AE132" s="105"/>
      <c r="AF132" s="105"/>
      <c r="AG132" s="105"/>
      <c r="AH132" s="15"/>
      <c r="AI132" s="126" t="s">
        <v>704</v>
      </c>
      <c r="AJ132" s="9" t="str">
        <f>IF(BS_CONTROLE[[#This Row],[Atividade]]=0, "-", BS_CONTROLE[[#This Row],[Atividade]])</f>
        <v>EXPANSÃO - ALÍVIO DE TENSÃO</v>
      </c>
      <c r="AK132" s="31" t="str">
        <f>BS_CONTROLE[[#This Row],[Local - Partida]]</f>
        <v>-</v>
      </c>
      <c r="AL132" s="31" t="str">
        <f>BS_CONTROLE[[#This Row],[Local - Encerramento]]</f>
        <v>-</v>
      </c>
      <c r="AM132" s="105" t="str">
        <f>IF(BS_CONTROLE[[#This Row],[Entre - Estações]]=0, "-", BS_CONTROLE[[#This Row],[Entre - Estações]])</f>
        <v>ZCD</v>
      </c>
      <c r="AN132" s="105" t="s">
        <v>342</v>
      </c>
      <c r="AO132" s="105">
        <f>IF(BS_CONTROLE[[#This Row],[SUB]]=0, "-", BS_CONTROLE[[#This Row],[SUB]])</f>
        <v>170</v>
      </c>
      <c r="AP132" s="105">
        <v>113</v>
      </c>
      <c r="AQ132" s="105">
        <v>114</v>
      </c>
      <c r="AR132" s="108">
        <v>0.39583333333333331</v>
      </c>
      <c r="AS132" s="108">
        <v>0.42222222222222222</v>
      </c>
      <c r="AT132" s="108">
        <v>0.50555555555555554</v>
      </c>
      <c r="AU132" s="136"/>
      <c r="AV132" s="136"/>
      <c r="AW132" s="14"/>
      <c r="AX132" s="14"/>
      <c r="AY132" s="162">
        <f t="shared" si="8"/>
        <v>8.3333333333333315E-2</v>
      </c>
      <c r="AZ132" s="153"/>
      <c r="BA132" s="109">
        <v>2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2" s="150"/>
      <c r="BG132" s="16"/>
      <c r="BH132" s="17">
        <v>2</v>
      </c>
      <c r="BI132" s="17"/>
      <c r="BJ132" s="17" t="s">
        <v>921</v>
      </c>
      <c r="BK132" s="18" t="s">
        <v>922</v>
      </c>
      <c r="BL132" s="16"/>
      <c r="BM132" s="130" t="s">
        <v>445</v>
      </c>
      <c r="BN132" s="130" t="s">
        <v>445</v>
      </c>
      <c r="BO132" s="130" t="s">
        <v>445</v>
      </c>
      <c r="BP132" s="18" t="s">
        <v>679</v>
      </c>
      <c r="BQ132" s="12" t="str">
        <f t="shared" si="10"/>
        <v>Aderente</v>
      </c>
      <c r="BR132" s="19">
        <f t="shared" si="11"/>
        <v>0.99999999999999978</v>
      </c>
      <c r="BS132" s="19">
        <f t="shared" si="12"/>
        <v>1</v>
      </c>
      <c r="BT132" s="188" t="str">
        <f t="shared" si="13"/>
        <v>OKOK</v>
      </c>
    </row>
    <row r="133" spans="1:72" hidden="1">
      <c r="A133" s="47" t="str">
        <f t="shared" si="9"/>
        <v>KLECIO (TP-699)46059</v>
      </c>
      <c r="B133" s="102">
        <v>46059</v>
      </c>
      <c r="C133" s="135">
        <f>IF(BS_CONTROLE[[#This Row],[DATA]]="","",WEEKNUM(BS_CONTROLE[[#This Row],[DATA]]))</f>
        <v>6</v>
      </c>
      <c r="D133" s="104" t="s">
        <v>695</v>
      </c>
      <c r="E133" s="157"/>
      <c r="F133" s="126" t="s">
        <v>696</v>
      </c>
      <c r="G133" s="142" t="str">
        <f>IF(D133="","*",VLOOKUP(F133,BS_ATIVIDADE[],3,FALSE))</f>
        <v>SOLDA</v>
      </c>
      <c r="H133" s="106" t="s">
        <v>679</v>
      </c>
      <c r="I133" s="106" t="s">
        <v>679</v>
      </c>
      <c r="J133" s="105">
        <v>70</v>
      </c>
      <c r="K133" s="105">
        <v>87.3</v>
      </c>
      <c r="L133" s="105" t="s">
        <v>679</v>
      </c>
      <c r="M133" s="105" t="s">
        <v>792</v>
      </c>
      <c r="N133" s="150" t="s">
        <v>793</v>
      </c>
      <c r="O133" s="106">
        <v>0.375</v>
      </c>
      <c r="P133" s="106">
        <v>6.25E-2</v>
      </c>
      <c r="Q133" s="170">
        <v>1</v>
      </c>
      <c r="R133" s="10" t="str">
        <f>IFERROR(_xlfn.XLOOKUP(F133, BS_ATIVIDADE[ATIVIDADE],BS_ATIVIDADE[UNIDADE] ), "*")</f>
        <v>Nº DE SOLDA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3" s="151" t="s">
        <v>699</v>
      </c>
      <c r="W133" s="151" t="s">
        <v>700</v>
      </c>
      <c r="X133" s="104" t="s">
        <v>421</v>
      </c>
      <c r="Y133" s="129" t="s">
        <v>424</v>
      </c>
      <c r="Z133" s="104"/>
      <c r="AA133" s="105" t="s">
        <v>679</v>
      </c>
      <c r="AB133" s="126"/>
      <c r="AC133" s="126" t="s">
        <v>679</v>
      </c>
      <c r="AD133" s="107" t="s">
        <v>679</v>
      </c>
      <c r="AE133" s="105" t="s">
        <v>679</v>
      </c>
      <c r="AF133" s="105" t="s">
        <v>679</v>
      </c>
      <c r="AG133" s="105" t="s">
        <v>679</v>
      </c>
      <c r="AH133" s="15"/>
      <c r="AI133" s="126" t="str">
        <f>IF(BS_CONTROLE[[#This Row],[Atividade]]=0, "-", BS_CONTROLE[[#This Row],[Atividade]])</f>
        <v>PDM - SOLDA</v>
      </c>
      <c r="AJ133" s="9" t="str">
        <f>IF(BS_CONTROLE[[#This Row],[Atividade]]=0, "-", BS_CONTROLE[[#This Row],[Atividade]])</f>
        <v>PDM - SOLDA</v>
      </c>
      <c r="AK133" s="31" t="str">
        <f>BS_CONTROLE[[#This Row],[Local - Partida]]</f>
        <v>-</v>
      </c>
      <c r="AL133" s="31" t="str">
        <f>BS_CONTROLE[[#This Row],[Local - Encerramento]]</f>
        <v>-</v>
      </c>
      <c r="AM133" s="105" t="str">
        <f>IF(BS_CONTROLE[[#This Row],[Entre - Estações]]=0, "-", BS_CONTROLE[[#This Row],[Entre - Estações]])</f>
        <v>ZSW-2</v>
      </c>
      <c r="AN133" s="105" t="str">
        <f>IF(BS_CONTROLE[[#This Row],[SB]]=0, "-", BS_CONTROLE[[#This Row],[SB]])</f>
        <v>ZSWS</v>
      </c>
      <c r="AO133" s="105">
        <f>IF(BS_CONTROLE[[#This Row],[SUB]]=0, "-", BS_CONTROLE[[#This Row],[SUB]])</f>
        <v>70</v>
      </c>
      <c r="AP133" s="105">
        <f>BS_CONTROLE[[#This Row],[KM - Inicio]]</f>
        <v>87.3</v>
      </c>
      <c r="AQ133" s="105">
        <f>BS_CONTROLE[[#This Row],[KM - Inicio]]</f>
        <v>87.3</v>
      </c>
      <c r="AR133" s="108">
        <v>0.34722222222222221</v>
      </c>
      <c r="AS133" s="108">
        <v>0</v>
      </c>
      <c r="AT133" s="108">
        <v>0</v>
      </c>
      <c r="AU133" s="136"/>
      <c r="AV133" s="136"/>
      <c r="AW133" s="14"/>
      <c r="AX133" s="14"/>
      <c r="AY133" s="162">
        <f t="shared" si="8"/>
        <v>0</v>
      </c>
      <c r="AZ133" s="153"/>
      <c r="BA133" s="109">
        <v>0</v>
      </c>
      <c r="BB133" s="10" t="str">
        <f>IFERROR(_xlfn.XLOOKUP(AI133, BS_ATIVIDADE[ATIVIDADE],BS_ATIVIDADE[UNIDADE] ), "*")</f>
        <v>Nº DE SOLDA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3" s="150"/>
      <c r="BG133" s="16"/>
      <c r="BH133" s="17">
        <v>0</v>
      </c>
      <c r="BI133" s="17"/>
      <c r="BJ133" s="17" t="s">
        <v>923</v>
      </c>
      <c r="BK133" s="18" t="s">
        <v>924</v>
      </c>
      <c r="BL133" s="16"/>
      <c r="BM133" s="130" t="s">
        <v>441</v>
      </c>
      <c r="BN133" s="130" t="s">
        <v>470</v>
      </c>
      <c r="BO133" s="130" t="s">
        <v>521</v>
      </c>
      <c r="BP133" s="18" t="s">
        <v>924</v>
      </c>
      <c r="BQ133" s="12" t="str">
        <f t="shared" si="10"/>
        <v>Produção e Intervalo</v>
      </c>
      <c r="BR133" s="19">
        <f t="shared" si="11"/>
        <v>0</v>
      </c>
      <c r="BS133" s="19">
        <f t="shared" si="12"/>
        <v>0</v>
      </c>
      <c r="BT133" s="188" t="str">
        <f t="shared" si="13"/>
        <v>SuperExecução</v>
      </c>
    </row>
    <row r="134" spans="1:72" hidden="1">
      <c r="A134" s="47" t="str">
        <f t="shared" si="9"/>
        <v>V4846059</v>
      </c>
      <c r="B134" s="102">
        <v>46059</v>
      </c>
      <c r="C134" s="135">
        <f>IF(BS_CONTROLE[[#This Row],[DATA]]="","",WEEKNUM(BS_CONTROLE[[#This Row],[DATA]]))</f>
        <v>6</v>
      </c>
      <c r="D134" s="104" t="s">
        <v>677</v>
      </c>
      <c r="E134" s="157"/>
      <c r="F134" s="126" t="s">
        <v>687</v>
      </c>
      <c r="G134" s="142" t="str">
        <f>IF(D134="","*",VLOOKUP(F134,BS_ATIVIDADE[],3,FALSE))</f>
        <v>MECANIZAÇÃO - SOCADORA</v>
      </c>
      <c r="H134" s="106" t="s">
        <v>360</v>
      </c>
      <c r="I134" s="106" t="s">
        <v>360</v>
      </c>
      <c r="J134" s="105">
        <v>70</v>
      </c>
      <c r="K134" s="105">
        <v>82.5</v>
      </c>
      <c r="L134" s="105">
        <v>87</v>
      </c>
      <c r="M134" s="105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34" s="150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34" s="106">
        <v>0.35416666666666669</v>
      </c>
      <c r="P134" s="106">
        <v>8.3333333333333329E-2</v>
      </c>
      <c r="Q134" s="170">
        <v>510</v>
      </c>
      <c r="R134" s="10" t="str">
        <f>IFERROR(_xlfn.XLOOKUP(F134, BS_ATIVIDADE[ATIVIDADE],BS_ATIVIDADE[UNIDADE] ), "*")</f>
        <v>M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4" s="151" t="s">
        <v>682</v>
      </c>
      <c r="W134" s="151" t="s">
        <v>688</v>
      </c>
      <c r="X134" s="104" t="s">
        <v>421</v>
      </c>
      <c r="Y134" s="129" t="s">
        <v>424</v>
      </c>
      <c r="Z134" s="104"/>
      <c r="AA134" s="105">
        <v>1</v>
      </c>
      <c r="AB134" s="126" t="s">
        <v>412</v>
      </c>
      <c r="AC134" s="126" t="s">
        <v>679</v>
      </c>
      <c r="AD134" s="107">
        <v>0.29166666666666669</v>
      </c>
      <c r="AE134" s="105">
        <v>6249</v>
      </c>
      <c r="AF134" s="105" t="s">
        <v>679</v>
      </c>
      <c r="AG134" s="105" t="s">
        <v>679</v>
      </c>
      <c r="AH134" s="15"/>
      <c r="AI134" s="126" t="str">
        <f>IF(BS_CONTROLE[[#This Row],[Atividade]]=0, "-", BS_CONTROLE[[#This Row],[Atividade]])</f>
        <v>MECANIZAÇÃO - SOCADORA</v>
      </c>
      <c r="AJ134" s="9" t="str">
        <f>IF(BS_CONTROLE[[#This Row],[Atividade]]=0, "-", BS_CONTROLE[[#This Row],[Atividade]])</f>
        <v>MECANIZAÇÃO - SOCADORA</v>
      </c>
      <c r="AK134" s="31" t="str">
        <f>BS_CONTROLE[[#This Row],[Local - Partida]]</f>
        <v>ZAC2</v>
      </c>
      <c r="AL134" s="31" t="str">
        <f>BS_CONTROLE[[#This Row],[Local - Encerramento]]</f>
        <v>ZAC2</v>
      </c>
      <c r="AM134" s="105" t="str">
        <f>IF(BS_CONTROLE[[#This Row],[Entre - Estações]]=0, "-", BS_CONTROLE[[#This Row],[Entre - Estações]])</f>
        <v>ZAC-ZSW</v>
      </c>
      <c r="AN134" s="105" t="str">
        <f>IF(BS_CONTROLE[[#This Row],[SB]]=0, "-", BS_CONTROLE[[#This Row],[SB]])</f>
        <v>ZACZSW</v>
      </c>
      <c r="AO134" s="105">
        <f>IF(BS_CONTROLE[[#This Row],[SUB]]=0, "-", BS_CONTROLE[[#This Row],[SUB]])</f>
        <v>70</v>
      </c>
      <c r="AP134" s="105">
        <f>BS_CONTROLE[[#This Row],[KM - Inicio]]</f>
        <v>82.5</v>
      </c>
      <c r="AQ134" s="105">
        <f>BS_CONTROLE[[#This Row],[KM - Inicio]]</f>
        <v>82.5</v>
      </c>
      <c r="AR134" s="108">
        <v>0.32916666666666666</v>
      </c>
      <c r="AS134" s="108">
        <v>0</v>
      </c>
      <c r="AT134" s="108">
        <v>0</v>
      </c>
      <c r="AU134" s="136"/>
      <c r="AV134" s="136"/>
      <c r="AW134" s="14"/>
      <c r="AX134" s="14"/>
      <c r="AY134" s="162">
        <f t="shared" si="8"/>
        <v>0</v>
      </c>
      <c r="AZ134" s="153"/>
      <c r="BA134" s="109">
        <v>0</v>
      </c>
      <c r="BB134" s="10" t="str">
        <f>IFERROR(_xlfn.XLOOKUP(AI134, BS_ATIVIDADE[ATIVIDADE],BS_ATIVIDADE[UNIDADE] ), "*")</f>
        <v>M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4" s="150"/>
      <c r="BG134" s="16"/>
      <c r="BH134" s="17">
        <v>0</v>
      </c>
      <c r="BI134" s="17"/>
      <c r="BJ134" s="17" t="s">
        <v>925</v>
      </c>
      <c r="BK134" s="18" t="s">
        <v>925</v>
      </c>
      <c r="BL134" s="16"/>
      <c r="BM134" s="130" t="s">
        <v>440</v>
      </c>
      <c r="BN134" s="130" t="s">
        <v>469</v>
      </c>
      <c r="BO134" s="130" t="s">
        <v>530</v>
      </c>
      <c r="BP134" s="18" t="s">
        <v>925</v>
      </c>
      <c r="BQ134" s="12" t="str">
        <f t="shared" si="10"/>
        <v>Produção e Intervalo</v>
      </c>
      <c r="BR134" s="19">
        <f t="shared" si="11"/>
        <v>0</v>
      </c>
      <c r="BS134" s="19">
        <f t="shared" si="12"/>
        <v>0</v>
      </c>
      <c r="BT134" s="188" t="str">
        <f t="shared" si="13"/>
        <v>CCOCirculaçãoIntervaloOportunidade</v>
      </c>
    </row>
    <row r="135" spans="1:72" hidden="1">
      <c r="A135" s="47" t="str">
        <f t="shared" si="9"/>
        <v>W5846059</v>
      </c>
      <c r="B135" s="102">
        <v>46059</v>
      </c>
      <c r="C135" s="135">
        <f>IF(BS_CONTROLE[[#This Row],[DATA]]="","",WEEKNUM(BS_CONTROLE[[#This Row],[DATA]]))</f>
        <v>6</v>
      </c>
      <c r="D135" s="104" t="s">
        <v>712</v>
      </c>
      <c r="E135" s="157"/>
      <c r="F135" s="126" t="s">
        <v>717</v>
      </c>
      <c r="G135" s="142" t="str">
        <f>IF(D135="","*",VLOOKUP(F135,BS_ATIVIDADE[],3,FALSE))</f>
        <v>OUTROS</v>
      </c>
      <c r="H135" s="105">
        <v>106109</v>
      </c>
      <c r="I135" s="105">
        <v>106109</v>
      </c>
      <c r="J135" s="105">
        <v>68</v>
      </c>
      <c r="K135" s="105">
        <v>57</v>
      </c>
      <c r="L135" s="105">
        <v>53</v>
      </c>
      <c r="M135" s="105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35" s="15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35" s="106">
        <v>0.33333333333333331</v>
      </c>
      <c r="P135" s="106">
        <v>4.1666666666666664E-2</v>
      </c>
      <c r="Q135" s="170">
        <v>100</v>
      </c>
      <c r="R135" s="10" t="str">
        <f>IFERROR(_xlfn.XLOOKUP(F135, BS_ATIVIDADE[ATIVIDADE],BS_ATIVIDADE[UNIDADE] ), "*")</f>
        <v>Nº DE PEÇAS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5" s="151" t="s">
        <v>714</v>
      </c>
      <c r="W135" s="151" t="s">
        <v>718</v>
      </c>
      <c r="X135" s="104" t="s">
        <v>421</v>
      </c>
      <c r="Y135" s="129" t="s">
        <v>424</v>
      </c>
      <c r="Z135" s="104"/>
      <c r="AA135" s="105">
        <v>2</v>
      </c>
      <c r="AB135" s="126" t="s">
        <v>423</v>
      </c>
      <c r="AC135" s="126" t="s">
        <v>679</v>
      </c>
      <c r="AD135" s="107">
        <v>0.29166666666666669</v>
      </c>
      <c r="AE135" s="105">
        <v>9341</v>
      </c>
      <c r="AF135" s="105" t="s">
        <v>679</v>
      </c>
      <c r="AG135" s="105" t="s">
        <v>679</v>
      </c>
      <c r="AH135" s="15"/>
      <c r="AI135" s="126" t="str">
        <f>IF(BS_CONTROLE[[#This Row],[Atividade]]=0, "-", BS_CONTROLE[[#This Row],[Atividade]])</f>
        <v>RECOLHIMENTO DE DORMENTE</v>
      </c>
      <c r="AJ135" s="9" t="str">
        <f>IF(BS_CONTROLE[[#This Row],[Atividade]]=0, "-", BS_CONTROLE[[#This Row],[Atividade]])</f>
        <v>RECOLHIMENTO DE DORMENTE</v>
      </c>
      <c r="AK135" s="31">
        <f>BS_CONTROLE[[#This Row],[Local - Partida]]</f>
        <v>106109</v>
      </c>
      <c r="AL135" s="31">
        <f>BS_CONTROLE[[#This Row],[Local - Encerramento]]</f>
        <v>106109</v>
      </c>
      <c r="AM135" s="105" t="str">
        <f>IF(BS_CONTROLE[[#This Row],[Entre - Estações]]=0, "-", BS_CONTROLE[[#This Row],[Entre - Estações]])</f>
        <v>ZBM-ZHO</v>
      </c>
      <c r="AN135" s="105" t="str">
        <f>IF(BS_CONTROLE[[#This Row],[SB]]=0, "-", BS_CONTROLE[[#This Row],[SB]])</f>
        <v>K57ZHO</v>
      </c>
      <c r="AO135" s="105">
        <f>IF(BS_CONTROLE[[#This Row],[SUB]]=0, "-", BS_CONTROLE[[#This Row],[SUB]])</f>
        <v>68</v>
      </c>
      <c r="AP135" s="105">
        <f>BS_CONTROLE[[#This Row],[KM - Inicio]]</f>
        <v>57</v>
      </c>
      <c r="AQ135" s="105">
        <f>BS_CONTROLE[[#This Row],[KM - Inicio]]</f>
        <v>57</v>
      </c>
      <c r="AR135" s="108">
        <v>0.45833333333333331</v>
      </c>
      <c r="AS135" s="108">
        <v>0</v>
      </c>
      <c r="AT135" s="108">
        <v>0</v>
      </c>
      <c r="AU135" s="136"/>
      <c r="AV135" s="136"/>
      <c r="AW135" s="14"/>
      <c r="AX135" s="14"/>
      <c r="AY135" s="162">
        <f t="shared" ref="AY135:AY198" si="14">IF(D135="","*",IFERROR(IF(ISODD(COUNT(AS135:AX135)),"ERRO",SUM((AT135-AS135),(AV135-AU135),(AX135-AW135))),"ERRO"))</f>
        <v>0</v>
      </c>
      <c r="AZ135" s="153"/>
      <c r="BA135" s="109">
        <v>0</v>
      </c>
      <c r="BB135" s="10" t="str">
        <f>IFERROR(_xlfn.XLOOKUP(AI135, BS_ATIVIDADE[ATIVIDADE],BS_ATIVIDADE[UNIDADE] ), "*")</f>
        <v>Nº DE PEÇAS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5" s="150"/>
      <c r="BG135" s="16"/>
      <c r="BH135" s="17">
        <v>0</v>
      </c>
      <c r="BI135" s="17"/>
      <c r="BJ135" s="17" t="s">
        <v>926</v>
      </c>
      <c r="BK135" s="18" t="s">
        <v>926</v>
      </c>
      <c r="BL135" s="16"/>
      <c r="BM135" s="130" t="s">
        <v>440</v>
      </c>
      <c r="BN135" s="130" t="s">
        <v>469</v>
      </c>
      <c r="BO135" s="130" t="s">
        <v>530</v>
      </c>
      <c r="BP135" s="18" t="s">
        <v>926</v>
      </c>
      <c r="BQ135" s="12" t="str">
        <f t="shared" si="10"/>
        <v>Produção e Intervalo</v>
      </c>
      <c r="BR135" s="19">
        <f t="shared" si="11"/>
        <v>0</v>
      </c>
      <c r="BS135" s="19">
        <f t="shared" si="12"/>
        <v>0</v>
      </c>
      <c r="BT135" s="188" t="str">
        <f t="shared" si="13"/>
        <v>CCOCirculaçãoIntervaloOportunidade</v>
      </c>
    </row>
    <row r="136" spans="1:72" hidden="1">
      <c r="A136" s="47" t="str">
        <f t="shared" ref="A136:A199" si="15">D136&amp;B136</f>
        <v>CLEBISON (TP-728)46059</v>
      </c>
      <c r="B136" s="102">
        <v>46059</v>
      </c>
      <c r="C136" s="135">
        <f>IF(BS_CONTROLE[[#This Row],[DATA]]="","",WEEKNUM(BS_CONTROLE[[#This Row],[DATA]]))</f>
        <v>6</v>
      </c>
      <c r="D136" s="104" t="s">
        <v>813</v>
      </c>
      <c r="E136" s="157">
        <v>130</v>
      </c>
      <c r="F136" s="126" t="s">
        <v>696</v>
      </c>
      <c r="G136" s="142" t="str">
        <f>IF(D136="","*",VLOOKUP(F136,BS_ATIVIDADE[],3,FALSE))</f>
        <v>SOLDA</v>
      </c>
      <c r="H136" s="106" t="s">
        <v>679</v>
      </c>
      <c r="I136" s="106" t="s">
        <v>679</v>
      </c>
      <c r="J136" s="105">
        <v>48</v>
      </c>
      <c r="K136" s="105">
        <v>91.5</v>
      </c>
      <c r="L136" s="105" t="s">
        <v>679</v>
      </c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127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6" s="106">
        <v>0.375</v>
      </c>
      <c r="P136" s="106">
        <v>6.25E-2</v>
      </c>
      <c r="Q136" s="105">
        <v>1</v>
      </c>
      <c r="R136" s="10" t="str">
        <f>IFERROR(_xlfn.XLOOKUP(F136, BS_ATIVIDADE[ATIVIDADE],BS_ATIVIDADE[UNIDADE] ), "*")</f>
        <v>Nº DE SOLDA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6" s="105" t="s">
        <v>908</v>
      </c>
      <c r="W136" s="151" t="s">
        <v>700</v>
      </c>
      <c r="X136" s="104" t="s">
        <v>421</v>
      </c>
      <c r="Y136" s="129"/>
      <c r="Z136" s="104"/>
      <c r="AA136" s="105"/>
      <c r="AB136" s="103"/>
      <c r="AC136" s="152"/>
      <c r="AD136" s="107"/>
      <c r="AE136" s="105"/>
      <c r="AF136" s="105"/>
      <c r="AG136" s="105"/>
      <c r="AH136" s="15"/>
      <c r="AI136" s="126" t="str">
        <f>IF(BS_CONTROLE[[#This Row],[Atividade]]=0, "-", BS_CONTROLE[[#This Row],[Atividade]])</f>
        <v>PDM - SOLDA</v>
      </c>
      <c r="AJ136" s="9" t="str">
        <f>IF(BS_CONTROLE[[#This Row],[Atividade]]=0, "-", BS_CONTROLE[[#This Row],[Atividade]])</f>
        <v>PDM - SOLDA</v>
      </c>
      <c r="AK136" s="31" t="str">
        <f>BS_CONTROLE[[#This Row],[Local - Partida]]</f>
        <v>-</v>
      </c>
      <c r="AL136" s="31" t="str">
        <f>BS_CONTROLE[[#This Row],[Local - Encerramento]]</f>
        <v>-</v>
      </c>
      <c r="AM136" s="105" t="str">
        <f>IF(BS_CONTROLE[[#This Row],[Entre - Estações]]=0, "-", BS_CONTROLE[[#This Row],[Entre - Estações]])</f>
        <v>ZWW-ZKW</v>
      </c>
      <c r="AN136" s="105" t="str">
        <f>IF(BS_CONTROLE[[#This Row],[SB]]=0, "-", BS_CONTROLE[[#This Row],[SB]])</f>
        <v>K93K911</v>
      </c>
      <c r="AO136" s="105">
        <f>IF(BS_CONTROLE[[#This Row],[SUB]]=0, "-", BS_CONTROLE[[#This Row],[SUB]])</f>
        <v>48</v>
      </c>
      <c r="AP136" s="105">
        <f>BS_CONTROLE[[#This Row],[KM - Inicio]]</f>
        <v>91.5</v>
      </c>
      <c r="AQ136" s="105">
        <f>BS_CONTROLE[[#This Row],[KM - Inicio]]</f>
        <v>91.5</v>
      </c>
      <c r="AR136" s="108">
        <v>0.39583333333333331</v>
      </c>
      <c r="AS136" s="108">
        <v>0.54861111111111116</v>
      </c>
      <c r="AT136" s="108">
        <v>0.61111111111111116</v>
      </c>
      <c r="AU136" s="136"/>
      <c r="AV136" s="136"/>
      <c r="AW136" s="14"/>
      <c r="AX136" s="14"/>
      <c r="AY136" s="162">
        <f t="shared" si="14"/>
        <v>6.25E-2</v>
      </c>
      <c r="AZ136" s="153"/>
      <c r="BA136" s="109">
        <v>1</v>
      </c>
      <c r="BB136" s="10" t="str">
        <f>IFERROR(_xlfn.XLOOKUP(AI136, BS_ATIVIDADE[ATIVIDADE],BS_ATIVIDADE[UNIDADE] ), "*")</f>
        <v>Nº DE SOLDA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6" s="150"/>
      <c r="BG136" s="16"/>
      <c r="BH136" s="17">
        <v>2</v>
      </c>
      <c r="BI136" s="17"/>
      <c r="BJ136" s="17"/>
      <c r="BK136" s="18" t="s">
        <v>927</v>
      </c>
      <c r="BL136" s="16"/>
      <c r="BM136" s="130" t="s">
        <v>445</v>
      </c>
      <c r="BN136" s="130" t="s">
        <v>445</v>
      </c>
      <c r="BO136" s="130" t="s">
        <v>445</v>
      </c>
      <c r="BP136" s="18" t="s">
        <v>679</v>
      </c>
      <c r="BQ136" s="12" t="str">
        <f t="shared" ref="BQ136:BQ199" si="16">IF(AND(BR136&lt;1,BS136&lt;1),"Produção e Intervalo",IF(BR136&lt;1,"Intervalo",IF(BS136&lt;1,"Produção","Aderente")))</f>
        <v>Aderente</v>
      </c>
      <c r="BR136" s="19">
        <f t="shared" ref="BR136:BR199" si="17">IF(OR(B136="",F136=""),"*",AY136/P136)</f>
        <v>1</v>
      </c>
      <c r="BS136" s="19">
        <f t="shared" ref="BS136:BS199" si="18">IF(OR(B136="",F136=""),"*",BA136/Q136)</f>
        <v>1</v>
      </c>
      <c r="BT136" s="188" t="str">
        <f t="shared" ref="BT136:BT199" si="19">IF(BN136="","",SUBSTITUTE(BM136," ","")&amp;SUBSTITUTE(BN136," ",""))</f>
        <v>OKOK</v>
      </c>
    </row>
    <row r="137" spans="1:72" hidden="1">
      <c r="A137" s="47" t="str">
        <f t="shared" si="15"/>
        <v>ISMAEL(TP-726)46059</v>
      </c>
      <c r="B137" s="102">
        <v>46059</v>
      </c>
      <c r="C137" s="135">
        <f>IF(BS_CONTROLE[[#This Row],[DATA]]="","",WEEKNUM(BS_CONTROLE[[#This Row],[DATA]]))</f>
        <v>6</v>
      </c>
      <c r="D137" s="104" t="s">
        <v>755</v>
      </c>
      <c r="E137" s="157">
        <v>131</v>
      </c>
      <c r="F137" s="126" t="s">
        <v>696</v>
      </c>
      <c r="G137" s="142" t="str">
        <f>IF(D137="","*",VLOOKUP(F137,BS_ATIVIDADE[],3,FALSE))</f>
        <v>SOLDA</v>
      </c>
      <c r="H137" s="106" t="s">
        <v>679</v>
      </c>
      <c r="I137" s="106" t="s">
        <v>679</v>
      </c>
      <c r="J137" s="105">
        <v>48</v>
      </c>
      <c r="K137" s="105">
        <v>91.5</v>
      </c>
      <c r="L137" s="105" t="s">
        <v>679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7" s="106">
        <v>0.375</v>
      </c>
      <c r="P137" s="106">
        <v>6.25E-2</v>
      </c>
      <c r="Q137" s="105">
        <v>1</v>
      </c>
      <c r="R137" s="10" t="str">
        <f>IFERROR(_xlfn.XLOOKUP(F137, BS_ATIVIDADE[ATIVIDADE],BS_ATIVIDADE[UNIDADE] ), "*")</f>
        <v>Nº DE SOLDA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7" s="105" t="s">
        <v>908</v>
      </c>
      <c r="W137" s="151" t="s">
        <v>700</v>
      </c>
      <c r="X137" s="104" t="s">
        <v>421</v>
      </c>
      <c r="Y137" s="129"/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PDM - SOLDA</v>
      </c>
      <c r="AJ137" s="9" t="str">
        <f>IF(BS_CONTROLE[[#This Row],[Atividade]]=0, "-", BS_CONTROLE[[#This Row],[Atividade]])</f>
        <v>PDM - SOLDA</v>
      </c>
      <c r="AK137" s="31" t="str">
        <f>BS_CONTROLE[[#This Row],[Local - Partida]]</f>
        <v>-</v>
      </c>
      <c r="AL137" s="31" t="str">
        <f>BS_CONTROLE[[#This Row],[Local - Encerramento]]</f>
        <v>-</v>
      </c>
      <c r="AM137" s="105" t="str">
        <f>IF(BS_CONTROLE[[#This Row],[Entre - Estações]]=0, "-", BS_CONTROLE[[#This Row],[Entre - Estações]])</f>
        <v>ZWW-ZKW</v>
      </c>
      <c r="AN137" s="105" t="str">
        <f>IF(BS_CONTROLE[[#This Row],[SB]]=0, "-", BS_CONTROLE[[#This Row],[SB]])</f>
        <v>K93K911</v>
      </c>
      <c r="AO137" s="105">
        <f>IF(BS_CONTROLE[[#This Row],[SUB]]=0, "-", BS_CONTROLE[[#This Row],[SUB]])</f>
        <v>48</v>
      </c>
      <c r="AP137" s="105">
        <f>BS_CONTROLE[[#This Row],[KM - Inicio]]</f>
        <v>91.5</v>
      </c>
      <c r="AQ137" s="105">
        <f>BS_CONTROLE[[#This Row],[KM - Inicio]]</f>
        <v>91.5</v>
      </c>
      <c r="AR137" s="108">
        <v>0.39583333333333331</v>
      </c>
      <c r="AS137" s="108">
        <v>0.54861111111111116</v>
      </c>
      <c r="AT137" s="108">
        <v>0.61111111111111116</v>
      </c>
      <c r="AU137" s="136"/>
      <c r="AV137" s="136"/>
      <c r="AW137" s="14"/>
      <c r="AX137" s="14"/>
      <c r="AY137" s="162">
        <f t="shared" si="14"/>
        <v>6.25E-2</v>
      </c>
      <c r="AZ137" s="153"/>
      <c r="BA137" s="109">
        <v>1</v>
      </c>
      <c r="BB137" s="10" t="str">
        <f>IFERROR(_xlfn.XLOOKUP(AI137, BS_ATIVIDADE[ATIVIDADE],BS_ATIVIDADE[UNIDADE] ), "*")</f>
        <v>Nº DE SOLDA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7" s="150"/>
      <c r="BG137" s="16"/>
      <c r="BH137" s="17">
        <v>2</v>
      </c>
      <c r="BI137" s="17"/>
      <c r="BJ137" s="17"/>
      <c r="BK137" s="18" t="s">
        <v>927</v>
      </c>
      <c r="BL137" s="16"/>
      <c r="BM137" s="130" t="s">
        <v>445</v>
      </c>
      <c r="BN137" s="130" t="s">
        <v>445</v>
      </c>
      <c r="BO137" s="130" t="s">
        <v>445</v>
      </c>
      <c r="BP137" s="18" t="s">
        <v>679</v>
      </c>
      <c r="BQ137" s="12" t="str">
        <f t="shared" si="16"/>
        <v>Aderente</v>
      </c>
      <c r="BR137" s="19">
        <f t="shared" si="17"/>
        <v>1</v>
      </c>
      <c r="BS137" s="19">
        <f t="shared" si="18"/>
        <v>1</v>
      </c>
      <c r="BT137" s="188" t="str">
        <f t="shared" si="19"/>
        <v>OKOK</v>
      </c>
    </row>
    <row r="138" spans="1:72" hidden="1">
      <c r="A138" s="47" t="str">
        <f t="shared" si="15"/>
        <v>V4246059</v>
      </c>
      <c r="B138" s="102">
        <v>46059</v>
      </c>
      <c r="C138" s="135">
        <f>IF(BS_CONTROLE[[#This Row],[DATA]]="","",WEEKNUM(BS_CONTROLE[[#This Row],[DATA]]))</f>
        <v>6</v>
      </c>
      <c r="D138" s="169" t="s">
        <v>686</v>
      </c>
      <c r="E138" s="157"/>
      <c r="F138" s="126" t="s">
        <v>687</v>
      </c>
      <c r="G138" s="142" t="str">
        <f>IF(D138="","*",VLOOKUP(F138,BS_ATIVIDADE[],3,FALSE))</f>
        <v>MECANIZAÇÃO - SOCADORA</v>
      </c>
      <c r="H138" s="105" t="s">
        <v>104</v>
      </c>
      <c r="I138" s="105" t="s">
        <v>104</v>
      </c>
      <c r="J138" s="105">
        <v>56</v>
      </c>
      <c r="K138" s="105">
        <v>208</v>
      </c>
      <c r="L138" s="105">
        <v>206</v>
      </c>
      <c r="M138" s="105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8" s="15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38" s="106">
        <v>0.35416666666666669</v>
      </c>
      <c r="P138" s="106">
        <v>8.3333333333333329E-2</v>
      </c>
      <c r="Q138" s="170">
        <v>400</v>
      </c>
      <c r="R138" s="10" t="str">
        <f>IFERROR(_xlfn.XLOOKUP(F138, BS_ATIVIDADE[ATIVIDADE],BS_ATIVIDADE[UNIDADE] ), "*")</f>
        <v>M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8" s="151" t="s">
        <v>682</v>
      </c>
      <c r="W138" s="151" t="s">
        <v>688</v>
      </c>
      <c r="X138" s="104" t="s">
        <v>421</v>
      </c>
      <c r="Y138" s="129" t="s">
        <v>424</v>
      </c>
      <c r="Z138" s="104"/>
      <c r="AA138" s="105">
        <v>1</v>
      </c>
      <c r="AB138" s="103" t="s">
        <v>412</v>
      </c>
      <c r="AC138" s="152"/>
      <c r="AD138" s="107">
        <v>0.33333333333333331</v>
      </c>
      <c r="AE138" s="105" t="s">
        <v>679</v>
      </c>
      <c r="AF138" s="105" t="s">
        <v>679</v>
      </c>
      <c r="AG138" s="105" t="s">
        <v>679</v>
      </c>
      <c r="AH138" s="15"/>
      <c r="AI138" s="126" t="str">
        <f>IF(BS_CONTROLE[[#This Row],[Atividade]]=0, "-", BS_CONTROLE[[#This Row],[Atividade]])</f>
        <v>MECANIZAÇÃO - SOCADORA</v>
      </c>
      <c r="AJ138" s="9" t="str">
        <f>IF(BS_CONTROLE[[#This Row],[Atividade]]=0, "-", BS_CONTROLE[[#This Row],[Atividade]])</f>
        <v>MECANIZAÇÃO - SOCADORA</v>
      </c>
      <c r="AK138" s="31" t="str">
        <f>BS_CONTROLE[[#This Row],[Local - Partida]]</f>
        <v>ZYU1</v>
      </c>
      <c r="AL138" s="31" t="str">
        <f>BS_CONTROLE[[#This Row],[Local - Encerramento]]</f>
        <v>ZYU1</v>
      </c>
      <c r="AM138" s="105" t="str">
        <f>IF(BS_CONTROLE[[#This Row],[Entre - Estações]]=0, "-", BS_CONTROLE[[#This Row],[Entre - Estações]])</f>
        <v>ZYU-ZST</v>
      </c>
      <c r="AN138" s="105" t="str">
        <f>IF(BS_CONTROLE[[#This Row],[SB]]=0, "-", BS_CONTROLE[[#This Row],[SB]])</f>
        <v>206ZST</v>
      </c>
      <c r="AO138" s="105">
        <f>IF(BS_CONTROLE[[#This Row],[SUB]]=0, "-", BS_CONTROLE[[#This Row],[SUB]])</f>
        <v>56</v>
      </c>
      <c r="AP138" s="105">
        <f>BS_CONTROLE[[#This Row],[KM - Inicio]]</f>
        <v>208</v>
      </c>
      <c r="AQ138" s="105">
        <f>BS_CONTROLE[[#This Row],[KM - Inicio]]</f>
        <v>208</v>
      </c>
      <c r="AR138" s="108">
        <v>0.48472222222222222</v>
      </c>
      <c r="AS138" s="108">
        <v>0</v>
      </c>
      <c r="AT138" s="108">
        <v>0</v>
      </c>
      <c r="AU138" s="136"/>
      <c r="AV138" s="136"/>
      <c r="AW138" s="14"/>
      <c r="AX138" s="14"/>
      <c r="AY138" s="162">
        <f t="shared" si="14"/>
        <v>0</v>
      </c>
      <c r="AZ138" s="153"/>
      <c r="BA138" s="109">
        <v>0</v>
      </c>
      <c r="BB138" s="10" t="str">
        <f>IFERROR(_xlfn.XLOOKUP(AI138, BS_ATIVIDADE[ATIVIDADE],BS_ATIVIDADE[UNIDADE] ), "*")</f>
        <v>M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38" s="150"/>
      <c r="BG138" s="16"/>
      <c r="BH138" s="17">
        <v>0</v>
      </c>
      <c r="BI138" s="17"/>
      <c r="BJ138" s="17" t="s">
        <v>928</v>
      </c>
      <c r="BK138" s="18" t="s">
        <v>929</v>
      </c>
      <c r="BL138" s="16"/>
      <c r="BM138" s="130" t="s">
        <v>440</v>
      </c>
      <c r="BN138" s="130" t="s">
        <v>469</v>
      </c>
      <c r="BO138" s="130" t="s">
        <v>530</v>
      </c>
      <c r="BP138" s="18" t="s">
        <v>929</v>
      </c>
      <c r="BQ138" s="12" t="str">
        <f t="shared" si="16"/>
        <v>Produção e Intervalo</v>
      </c>
      <c r="BR138" s="19">
        <f t="shared" si="17"/>
        <v>0</v>
      </c>
      <c r="BS138" s="19">
        <f t="shared" si="18"/>
        <v>0</v>
      </c>
      <c r="BT138" s="188" t="str">
        <f t="shared" si="19"/>
        <v>CCOCirculaçãoIntervaloOportunidade</v>
      </c>
    </row>
    <row r="139" spans="1:72" hidden="1">
      <c r="A139" s="47" t="str">
        <f t="shared" si="15"/>
        <v>EDSON (TP-780)46059</v>
      </c>
      <c r="B139" s="102">
        <v>46059</v>
      </c>
      <c r="C139" s="135">
        <f>IF(BS_CONTROLE[[#This Row],[DATA]]="","",WEEKNUM(BS_CONTROLE[[#This Row],[DATA]]))</f>
        <v>6</v>
      </c>
      <c r="D139" s="169" t="s">
        <v>720</v>
      </c>
      <c r="E139" s="157"/>
      <c r="F139" s="126" t="s">
        <v>721</v>
      </c>
      <c r="G139" s="142" t="str">
        <f>IF(D139="","*",VLOOKUP(F139,BS_ATIVIDADE[],3,FALSE))</f>
        <v>DORMENTE - SUBSTITUIÇÂO</v>
      </c>
      <c r="H139" s="105" t="s">
        <v>679</v>
      </c>
      <c r="I139" s="105" t="s">
        <v>679</v>
      </c>
      <c r="J139" s="105">
        <v>56</v>
      </c>
      <c r="K139" s="105">
        <v>205</v>
      </c>
      <c r="L139" s="105" t="s">
        <v>679</v>
      </c>
      <c r="M139" s="105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9" s="15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39" s="106">
        <v>0.375</v>
      </c>
      <c r="P139" s="106">
        <v>8.3333333333333329E-2</v>
      </c>
      <c r="Q139" s="170">
        <v>40</v>
      </c>
      <c r="R139" s="10" t="str">
        <f>IFERROR(_xlfn.XLOOKUP(F139, BS_ATIVIDADE[ATIVIDADE],BS_ATIVIDADE[UNIDADE] ), "*")</f>
        <v>Nº DE DORMENTES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9" s="105" t="s">
        <v>722</v>
      </c>
      <c r="W139" s="151" t="s">
        <v>799</v>
      </c>
      <c r="X139" s="104" t="s">
        <v>421</v>
      </c>
      <c r="Y139" s="129" t="s">
        <v>424</v>
      </c>
      <c r="Z139" s="104"/>
      <c r="AA139" s="105" t="s">
        <v>679</v>
      </c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PDM - SUBSTITUIÇÃO - DORMENTE</v>
      </c>
      <c r="AJ139" s="9" t="str">
        <f>IF(BS_CONTROLE[[#This Row],[Atividade]]=0, "-", BS_CONTROLE[[#This Row],[Atividade]])</f>
        <v>PDM - SUBSTITUIÇÃO - DORMENTE</v>
      </c>
      <c r="AK139" s="31" t="str">
        <f>BS_CONTROLE[[#This Row],[Local - Partida]]</f>
        <v>-</v>
      </c>
      <c r="AL139" s="31" t="str">
        <f>BS_CONTROLE[[#This Row],[Local - Encerramento]]</f>
        <v>-</v>
      </c>
      <c r="AM139" s="105" t="s">
        <v>930</v>
      </c>
      <c r="AN139" s="105" t="s">
        <v>104</v>
      </c>
      <c r="AO139" s="105">
        <v>49</v>
      </c>
      <c r="AP139" s="105">
        <v>202.41499999999999</v>
      </c>
      <c r="AQ139" s="105">
        <v>202.8</v>
      </c>
      <c r="AR139" s="108">
        <v>0.31319444444444444</v>
      </c>
      <c r="AS139" s="108">
        <v>0</v>
      </c>
      <c r="AT139" s="108">
        <v>0</v>
      </c>
      <c r="AU139" s="136"/>
      <c r="AV139" s="136"/>
      <c r="AW139" s="14"/>
      <c r="AX139" s="14"/>
      <c r="AY139" s="162">
        <f t="shared" si="14"/>
        <v>0</v>
      </c>
      <c r="AZ139" s="153"/>
      <c r="BA139" s="109">
        <v>0</v>
      </c>
      <c r="BB139" s="10" t="str">
        <f>IFERROR(_xlfn.XLOOKUP(AI139, BS_ATIVIDADE[ATIVIDADE],BS_ATIVIDADE[UNIDADE] ), "*")</f>
        <v>Nº DE DORMENTES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0"/>
      <c r="BG139" s="16"/>
      <c r="BH139" s="17">
        <v>0</v>
      </c>
      <c r="BI139" s="17"/>
      <c r="BJ139" s="17" t="s">
        <v>931</v>
      </c>
      <c r="BK139" s="18" t="s">
        <v>932</v>
      </c>
      <c r="BL139" s="16"/>
      <c r="BM139" s="130" t="s">
        <v>441</v>
      </c>
      <c r="BN139" s="130" t="s">
        <v>470</v>
      </c>
      <c r="BO139" s="130" t="s">
        <v>521</v>
      </c>
      <c r="BP139" s="18" t="s">
        <v>932</v>
      </c>
      <c r="BQ139" s="12" t="str">
        <f t="shared" si="16"/>
        <v>Produção e Intervalo</v>
      </c>
      <c r="BR139" s="19">
        <f t="shared" si="17"/>
        <v>0</v>
      </c>
      <c r="BS139" s="19">
        <f t="shared" si="18"/>
        <v>0</v>
      </c>
      <c r="BT139" s="188" t="str">
        <f t="shared" si="19"/>
        <v>SuperExecução</v>
      </c>
    </row>
    <row r="140" spans="1:72" hidden="1">
      <c r="A140" s="47" t="str">
        <f t="shared" si="15"/>
        <v>ROGÉRIO (TP-730)46059</v>
      </c>
      <c r="B140" s="102">
        <v>46059</v>
      </c>
      <c r="C140" s="135">
        <f>IF(BS_CONTROLE[[#This Row],[DATA]]="","",WEEKNUM(BS_CONTROLE[[#This Row],[DATA]]))</f>
        <v>6</v>
      </c>
      <c r="D140" s="104" t="s">
        <v>857</v>
      </c>
      <c r="E140" s="157">
        <v>81</v>
      </c>
      <c r="F140" s="126" t="s">
        <v>721</v>
      </c>
      <c r="G140" s="142" t="str">
        <f>IF(D140="","*",VLOOKUP(F140,BS_ATIVIDADE[],3,FALSE))</f>
        <v>DORMENTE - SUBSTITUIÇÂO</v>
      </c>
      <c r="H140" s="105" t="s">
        <v>679</v>
      </c>
      <c r="I140" s="105" t="s">
        <v>679</v>
      </c>
      <c r="J140" s="105">
        <v>56</v>
      </c>
      <c r="K140" s="105">
        <v>205</v>
      </c>
      <c r="L140" s="105" t="s">
        <v>679</v>
      </c>
      <c r="M140" s="105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40" s="150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40" s="106">
        <v>0.375</v>
      </c>
      <c r="P140" s="106">
        <v>8.3333333333333329E-2</v>
      </c>
      <c r="Q140" s="170">
        <v>40</v>
      </c>
      <c r="R140" s="10" t="str">
        <f>IFERROR(_xlfn.XLOOKUP(F140, BS_ATIVIDADE[ATIVIDADE],BS_ATIVIDADE[UNIDADE] ), "*")</f>
        <v>Nº DE DORMENTES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0" s="105" t="s">
        <v>858</v>
      </c>
      <c r="W140" s="151" t="s">
        <v>799</v>
      </c>
      <c r="X140" s="104" t="s">
        <v>421</v>
      </c>
      <c r="Y140" s="129" t="s">
        <v>424</v>
      </c>
      <c r="Z140" s="104"/>
      <c r="AA140" s="105" t="s">
        <v>679</v>
      </c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PDM - SUBSTITUIÇÃO - DORMENTE</v>
      </c>
      <c r="AJ140" s="9" t="str">
        <f>IF(BS_CONTROLE[[#This Row],[Atividade]]=0, "-", BS_CONTROLE[[#This Row],[Atividade]])</f>
        <v>PDM - SUBSTITUIÇÃO - DORMENTE</v>
      </c>
      <c r="AK140" s="31" t="str">
        <f>BS_CONTROLE[[#This Row],[Local - Partida]]</f>
        <v>-</v>
      </c>
      <c r="AL140" s="31" t="str">
        <f>BS_CONTROLE[[#This Row],[Local - Encerramento]]</f>
        <v>-</v>
      </c>
      <c r="AM140" s="105" t="str">
        <f>IF(BS_CONTROLE[[#This Row],[Entre - Estações]]=0, "-", BS_CONTROLE[[#This Row],[Entre - Estações]])</f>
        <v>ZYU-ZST</v>
      </c>
      <c r="AN140" s="105" t="str">
        <f>IF(BS_CONTROLE[[#This Row],[SB]]=0, "-", BS_CONTROLE[[#This Row],[SB]])</f>
        <v>ZYU206</v>
      </c>
      <c r="AO140" s="105">
        <f>IF(BS_CONTROLE[[#This Row],[SUB]]=0, "-", BS_CONTROLE[[#This Row],[SUB]])</f>
        <v>56</v>
      </c>
      <c r="AP140" s="105">
        <f>BS_CONTROLE[[#This Row],[KM - Inicio]]</f>
        <v>205</v>
      </c>
      <c r="AQ140" s="105">
        <f>BS_CONTROLE[[#This Row],[KM - Inicio]]</f>
        <v>205</v>
      </c>
      <c r="AR140" s="108">
        <v>0.38611111111111113</v>
      </c>
      <c r="AS140" s="108">
        <v>0</v>
      </c>
      <c r="AT140" s="108">
        <v>0</v>
      </c>
      <c r="AU140" s="136"/>
      <c r="AV140" s="136"/>
      <c r="AW140" s="14"/>
      <c r="AX140" s="14"/>
      <c r="AY140" s="162">
        <f t="shared" si="14"/>
        <v>0</v>
      </c>
      <c r="AZ140" s="153"/>
      <c r="BA140" s="109">
        <v>0</v>
      </c>
      <c r="BB140" s="10" t="str">
        <f>IFERROR(_xlfn.XLOOKUP(AI140, BS_ATIVIDADE[ATIVIDADE],BS_ATIVIDADE[UNIDADE] ), "*")</f>
        <v>Nº DE DORMENTES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0" s="150"/>
      <c r="BG140" s="16"/>
      <c r="BH140" s="17">
        <v>0</v>
      </c>
      <c r="BI140" s="17"/>
      <c r="BJ140" s="17" t="s">
        <v>933</v>
      </c>
      <c r="BK140" s="18" t="s">
        <v>934</v>
      </c>
      <c r="BL140" s="16"/>
      <c r="BM140" s="130" t="s">
        <v>440</v>
      </c>
      <c r="BN140" s="130" t="s">
        <v>469</v>
      </c>
      <c r="BO140" s="130" t="s">
        <v>530</v>
      </c>
      <c r="BP140" s="18" t="s">
        <v>934</v>
      </c>
      <c r="BQ140" s="12" t="str">
        <f t="shared" si="16"/>
        <v>Produção e Intervalo</v>
      </c>
      <c r="BR140" s="19">
        <f t="shared" si="17"/>
        <v>0</v>
      </c>
      <c r="BS140" s="19">
        <f t="shared" si="18"/>
        <v>0</v>
      </c>
      <c r="BT140" s="188" t="str">
        <f t="shared" si="19"/>
        <v>CCOCirculaçãoIntervaloOportunidade</v>
      </c>
    </row>
    <row r="141" spans="1:72" hidden="1">
      <c r="A141" s="47" t="str">
        <f t="shared" si="15"/>
        <v>DANIEL (TP-647)46059</v>
      </c>
      <c r="B141" s="102">
        <v>46059</v>
      </c>
      <c r="C141" s="135">
        <f>IF(BS_CONTROLE[[#This Row],[DATA]]="","",WEEKNUM(BS_CONTROLE[[#This Row],[DATA]]))</f>
        <v>6</v>
      </c>
      <c r="D141" s="104" t="s">
        <v>801</v>
      </c>
      <c r="E141" s="157">
        <v>108</v>
      </c>
      <c r="F141" s="126" t="s">
        <v>696</v>
      </c>
      <c r="G141" s="142" t="str">
        <f>IF(D141="","*",VLOOKUP(F141,BS_ATIVIDADE[],3,FALSE))</f>
        <v>SOLDA</v>
      </c>
      <c r="H141" s="106" t="s">
        <v>679</v>
      </c>
      <c r="I141" s="106" t="s">
        <v>679</v>
      </c>
      <c r="J141" s="105">
        <v>49</v>
      </c>
      <c r="K141" s="105">
        <v>201.5</v>
      </c>
      <c r="L141" s="105">
        <v>202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1" s="127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41" s="106">
        <v>0.375</v>
      </c>
      <c r="P141" s="106">
        <v>6.25E-2</v>
      </c>
      <c r="Q141" s="105">
        <v>1</v>
      </c>
      <c r="R141" s="10" t="str">
        <f>IFERROR(_xlfn.XLOOKUP(F141, BS_ATIVIDADE[ATIVIDADE],BS_ATIVIDADE[UNIDADE] ), "*")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1" s="105" t="s">
        <v>900</v>
      </c>
      <c r="W141" s="151" t="s">
        <v>700</v>
      </c>
      <c r="X141" s="104" t="s">
        <v>421</v>
      </c>
      <c r="Y141" s="129" t="s">
        <v>424</v>
      </c>
      <c r="Z141" s="104"/>
      <c r="AA141" s="105" t="s">
        <v>679</v>
      </c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PDM - SOLDA</v>
      </c>
      <c r="AJ141" s="9" t="str">
        <f>IF(BS_CONTROLE[[#This Row],[Atividade]]=0, "-", BS_CONTROLE[[#This Row],[Atividade]])</f>
        <v>PDM - SOLDA</v>
      </c>
      <c r="AK141" s="31" t="str">
        <f>BS_CONTROLE[[#This Row],[Local - Partida]]</f>
        <v>-</v>
      </c>
      <c r="AL141" s="31" t="str">
        <f>BS_CONTROLE[[#This Row],[Local - Encerramento]]</f>
        <v>-</v>
      </c>
      <c r="AM141" s="105" t="str">
        <f>IF(BS_CONTROLE[[#This Row],[Entre - Estações]]=0, "-", BS_CONTROLE[[#This Row],[Entre - Estações]])</f>
        <v>ZYU</v>
      </c>
      <c r="AN141" s="105" t="str">
        <f>IF(BS_CONTROLE[[#This Row],[SB]]=0, "-", BS_CONTROLE[[#This Row],[SB]])</f>
        <v>ZYU1</v>
      </c>
      <c r="AO141" s="105">
        <f>IF(BS_CONTROLE[[#This Row],[SUB]]=0, "-", BS_CONTROLE[[#This Row],[SUB]])</f>
        <v>49</v>
      </c>
      <c r="AP141" s="105">
        <f>BS_CONTROLE[[#This Row],[KM - Inicio]]</f>
        <v>201.5</v>
      </c>
      <c r="AQ141" s="105">
        <f>BS_CONTROLE[[#This Row],[KM - Inicio]]</f>
        <v>201.5</v>
      </c>
      <c r="AR141" s="108">
        <v>0</v>
      </c>
      <c r="AS141" s="108">
        <v>0</v>
      </c>
      <c r="AT141" s="108">
        <v>0</v>
      </c>
      <c r="AU141" s="136"/>
      <c r="AV141" s="136"/>
      <c r="AW141" s="14"/>
      <c r="AX141" s="14"/>
      <c r="AY141" s="162">
        <f t="shared" si="14"/>
        <v>0</v>
      </c>
      <c r="AZ141" s="153"/>
      <c r="BA141" s="109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1" s="150"/>
      <c r="BG141" s="16"/>
      <c r="BH141" s="17">
        <v>0</v>
      </c>
      <c r="BI141" s="17"/>
      <c r="BJ141" s="17" t="s">
        <v>736</v>
      </c>
      <c r="BK141" s="18" t="s">
        <v>935</v>
      </c>
      <c r="BL141" s="16"/>
      <c r="BM141" s="130" t="s">
        <v>441</v>
      </c>
      <c r="BN141" s="130" t="s">
        <v>470</v>
      </c>
      <c r="BO141" s="130" t="s">
        <v>521</v>
      </c>
      <c r="BP141" s="18" t="s">
        <v>935</v>
      </c>
      <c r="BQ141" s="12" t="str">
        <f t="shared" si="16"/>
        <v>Produção e Intervalo</v>
      </c>
      <c r="BR141" s="19">
        <f t="shared" si="17"/>
        <v>0</v>
      </c>
      <c r="BS141" s="19">
        <f t="shared" si="18"/>
        <v>0</v>
      </c>
      <c r="BT141" s="188" t="str">
        <f t="shared" si="19"/>
        <v>SuperExecução</v>
      </c>
    </row>
    <row r="142" spans="1:72" hidden="1">
      <c r="A142" s="47" t="str">
        <f t="shared" si="15"/>
        <v>W5946059</v>
      </c>
      <c r="B142" s="102">
        <v>46059</v>
      </c>
      <c r="C142" s="135">
        <f>IF(BS_CONTROLE[[#This Row],[DATA]]="","",WEEKNUM(BS_CONTROLE[[#This Row],[DATA]]))</f>
        <v>6</v>
      </c>
      <c r="D142" s="169" t="s">
        <v>726</v>
      </c>
      <c r="E142" s="157"/>
      <c r="F142" s="126" t="s">
        <v>713</v>
      </c>
      <c r="G142" s="142" t="str">
        <f>IF(D142="","*",VLOOKUP(F142,BS_ATIVIDADE[],3,FALSE))</f>
        <v>DORMENTE - DESCARGA</v>
      </c>
      <c r="H142" s="106" t="s">
        <v>104</v>
      </c>
      <c r="I142" s="106" t="s">
        <v>104</v>
      </c>
      <c r="J142" s="105">
        <v>49</v>
      </c>
      <c r="K142" s="105">
        <v>203.57</v>
      </c>
      <c r="L142" s="105">
        <v>198.57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2" s="127" t="s">
        <v>859</v>
      </c>
      <c r="O142" s="106">
        <v>0.35416666666666669</v>
      </c>
      <c r="P142" s="106">
        <v>6.25E-2</v>
      </c>
      <c r="Q142" s="105">
        <v>415</v>
      </c>
      <c r="R142" s="10" t="str">
        <f>IFERROR(_xlfn.XLOOKUP(F142, BS_ATIVIDADE[ATIVIDADE],BS_ATIVIDADE[UNIDADE] ), "*")</f>
        <v>Nº DE DORMENTES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2" s="105" t="s">
        <v>860</v>
      </c>
      <c r="W142" s="151" t="s">
        <v>803</v>
      </c>
      <c r="X142" s="104" t="s">
        <v>421</v>
      </c>
      <c r="Y142" s="129" t="s">
        <v>424</v>
      </c>
      <c r="Z142" s="104"/>
      <c r="AA142" s="105">
        <v>1</v>
      </c>
      <c r="AB142" s="103" t="s">
        <v>412</v>
      </c>
      <c r="AC142" s="152"/>
      <c r="AD142" s="107">
        <v>0.29166666666666669</v>
      </c>
      <c r="AE142" s="105">
        <v>7629</v>
      </c>
      <c r="AF142" s="105" t="s">
        <v>679</v>
      </c>
      <c r="AG142" s="105"/>
      <c r="AH142" s="15"/>
      <c r="AI142" s="126" t="str">
        <f>IF(BS_CONTROLE[[#This Row],[Atividade]]=0, "-", BS_CONTROLE[[#This Row],[Atividade]])</f>
        <v>PDM - DESCARGA - DORMENTE</v>
      </c>
      <c r="AJ142" s="9" t="str">
        <f>IF(BS_CONTROLE[[#This Row],[Atividade]]=0, "-", BS_CONTROLE[[#This Row],[Atividade]])</f>
        <v>PDM - DESCARGA - DORMENTE</v>
      </c>
      <c r="AK142" s="31" t="str">
        <f>BS_CONTROLE[[#This Row],[Local - Partida]]</f>
        <v>ZYU1</v>
      </c>
      <c r="AL142" s="31" t="str">
        <f>BS_CONTROLE[[#This Row],[Local - Encerramento]]</f>
        <v>ZYU1</v>
      </c>
      <c r="AM142" s="105" t="str">
        <f>IF(BS_CONTROLE[[#This Row],[Entre - Estações]]=0, "-", BS_CONTROLE[[#This Row],[Entre - Estações]])</f>
        <v>ZYU</v>
      </c>
      <c r="AN142" s="105" t="s">
        <v>248</v>
      </c>
      <c r="AO142" s="105">
        <f>IF(BS_CONTROLE[[#This Row],[SUB]]=0, "-", BS_CONTROLE[[#This Row],[SUB]])</f>
        <v>49</v>
      </c>
      <c r="AP142" s="105">
        <f>BS_CONTROLE[[#This Row],[KM - Inicio]]</f>
        <v>203.57</v>
      </c>
      <c r="AQ142" s="105">
        <f>BS_CONTROLE[[#This Row],[KM - Inicio]]</f>
        <v>203.57</v>
      </c>
      <c r="AR142" s="108">
        <v>0.35</v>
      </c>
      <c r="AS142" s="108">
        <v>0.41597222222222224</v>
      </c>
      <c r="AT142" s="108">
        <v>0.45763888888888887</v>
      </c>
      <c r="AU142" s="136"/>
      <c r="AV142" s="136"/>
      <c r="AW142" s="14"/>
      <c r="AX142" s="14"/>
      <c r="AY142" s="162">
        <f t="shared" si="14"/>
        <v>4.166666666666663E-2</v>
      </c>
      <c r="AZ142" s="153"/>
      <c r="BA142" s="109">
        <v>200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2" s="150"/>
      <c r="BG142" s="16"/>
      <c r="BH142" s="17">
        <v>2</v>
      </c>
      <c r="BI142" s="17"/>
      <c r="BJ142" s="17" t="s">
        <v>936</v>
      </c>
      <c r="BK142" s="18" t="s">
        <v>936</v>
      </c>
      <c r="BL142" s="16"/>
      <c r="BM142" s="130" t="s">
        <v>441</v>
      </c>
      <c r="BN142" s="130" t="s">
        <v>470</v>
      </c>
      <c r="BO142" s="130" t="s">
        <v>521</v>
      </c>
      <c r="BP142" s="18" t="s">
        <v>936</v>
      </c>
      <c r="BQ142" s="12" t="str">
        <f t="shared" si="16"/>
        <v>Produção e Intervalo</v>
      </c>
      <c r="BR142" s="19">
        <f t="shared" si="17"/>
        <v>0.66666666666666607</v>
      </c>
      <c r="BS142" s="19">
        <f t="shared" si="18"/>
        <v>0.48192771084337349</v>
      </c>
      <c r="BT142" s="188" t="str">
        <f t="shared" si="19"/>
        <v>SuperExecução</v>
      </c>
    </row>
    <row r="143" spans="1:72" hidden="1">
      <c r="A143" s="47" t="str">
        <f t="shared" si="15"/>
        <v/>
      </c>
      <c r="B143" s="102"/>
      <c r="C143" s="135" t="str">
        <f>IF(BS_CONTROLE[[#This Row],[DATA]]="","",WEEKNUM(BS_CONTROLE[[#This Row],[DATA]]))</f>
        <v/>
      </c>
      <c r="D143" s="104"/>
      <c r="E143" s="157">
        <v>137</v>
      </c>
      <c r="F143" s="126"/>
      <c r="G143" s="142" t="str">
        <f>IF(D143="","*",VLOOKUP(F143,BS_ATIVIDADE[],3,FALSE))</f>
        <v>*</v>
      </c>
      <c r="H143" s="106"/>
      <c r="I143" s="106"/>
      <c r="J143" s="105"/>
      <c r="K143" s="105"/>
      <c r="L143" s="105"/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7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6"/>
      <c r="P143" s="106"/>
      <c r="Q143" s="105"/>
      <c r="R143" s="10" t="str">
        <f>IFERROR(_xlfn.XLOOKUP(F143, BS_ATIVIDADE[ATIVIDADE],BS_ATIVIDADE[UNIDADE] ), "*")</f>
        <v>*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5"/>
      <c r="W143" s="151"/>
      <c r="X143" s="104"/>
      <c r="Y143" s="129"/>
      <c r="Z143" s="104"/>
      <c r="AA143" s="105"/>
      <c r="AB143" s="103"/>
      <c r="AC143" s="152"/>
      <c r="AD143" s="107"/>
      <c r="AE143" s="105"/>
      <c r="AF143" s="105"/>
      <c r="AG143" s="105"/>
      <c r="AH143" s="15"/>
      <c r="AI143" s="126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5" t="str">
        <f>IF(BS_CONTROLE[[#This Row],[Entre - Estações]]=0, "-", BS_CONTROLE[[#This Row],[Entre - Estações]])</f>
        <v>-</v>
      </c>
      <c r="AN143" s="105" t="str">
        <f>IF(BS_CONTROLE[[#This Row],[SB]]=0, "-", BS_CONTROLE[[#This Row],[SB]])</f>
        <v>-</v>
      </c>
      <c r="AO143" s="105" t="str">
        <f>IF(BS_CONTROLE[[#This Row],[SUB]]=0, "-", BS_CONTROLE[[#This Row],[SUB]])</f>
        <v>-</v>
      </c>
      <c r="AP143" s="105">
        <f>BS_CONTROLE[[#This Row],[KM - Inicio]]</f>
        <v>0</v>
      </c>
      <c r="AQ143" s="105">
        <f>BS_CONTROLE[[#This Row],[KM - Inicio]]</f>
        <v>0</v>
      </c>
      <c r="AR143" s="108"/>
      <c r="AS143" s="108"/>
      <c r="AT143" s="108"/>
      <c r="AU143" s="136"/>
      <c r="AV143" s="136"/>
      <c r="AW143" s="14"/>
      <c r="AX143" s="14"/>
      <c r="AY143" s="162" t="str">
        <f t="shared" si="14"/>
        <v>*</v>
      </c>
      <c r="AZ143" s="153"/>
      <c r="BA143" s="109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0"/>
      <c r="BG143" s="16"/>
      <c r="BH143" s="17"/>
      <c r="BI143" s="17"/>
      <c r="BJ143" s="17"/>
      <c r="BK143" s="18"/>
      <c r="BL143" s="16"/>
      <c r="BM143" s="130"/>
      <c r="BN143" s="130"/>
      <c r="BO143" s="130"/>
      <c r="BP143" s="18"/>
      <c r="BQ143" s="12" t="str">
        <f t="shared" si="16"/>
        <v>Aderente</v>
      </c>
      <c r="BR143" s="19" t="str">
        <f t="shared" si="17"/>
        <v>*</v>
      </c>
      <c r="BS143" s="19" t="str">
        <f t="shared" si="18"/>
        <v>*</v>
      </c>
      <c r="BT143" s="188" t="str">
        <f t="shared" si="19"/>
        <v/>
      </c>
    </row>
    <row r="144" spans="1:72" hidden="1">
      <c r="A144" s="47" t="str">
        <f t="shared" si="15"/>
        <v>E1746059</v>
      </c>
      <c r="B144" s="102">
        <v>46059</v>
      </c>
      <c r="C144" s="135">
        <f>IF(BS_CONTROLE[[#This Row],[DATA]]="","",WEEKNUM(BS_CONTROLE[[#This Row],[DATA]]))</f>
        <v>6</v>
      </c>
      <c r="D144" s="104" t="s">
        <v>692</v>
      </c>
      <c r="E144" s="157">
        <v>4</v>
      </c>
      <c r="F144" s="126" t="s">
        <v>693</v>
      </c>
      <c r="G144" s="142" t="str">
        <f>IF(D144="","*",VLOOKUP(F144,BS_ATIVIDADE[],3,FALSE))</f>
        <v>CAMINHÂO - SOLDA</v>
      </c>
      <c r="H144" s="106" t="s">
        <v>201</v>
      </c>
      <c r="I144" s="106" t="s">
        <v>201</v>
      </c>
      <c r="J144" s="105">
        <v>55</v>
      </c>
      <c r="K144" s="105">
        <v>81</v>
      </c>
      <c r="L144" s="105">
        <v>82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44" s="106">
        <v>0.375</v>
      </c>
      <c r="P144" s="106">
        <v>0.16666666666666666</v>
      </c>
      <c r="Q144" s="105">
        <v>4</v>
      </c>
      <c r="R144" s="10" t="str">
        <f>IFERROR(_xlfn.XLOOKUP(F144, BS_ATIVIDADE[ATIVIDADE],BS_ATIVIDADE[UNIDADE] ), "*")</f>
        <v>Nº DE SOLDA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4" s="105" t="s">
        <v>742</v>
      </c>
      <c r="W144" s="151" t="s">
        <v>743</v>
      </c>
      <c r="X144" s="104" t="s">
        <v>421</v>
      </c>
      <c r="Y144" s="129" t="s">
        <v>424</v>
      </c>
      <c r="Z144" s="104"/>
      <c r="AA144" s="105">
        <v>1</v>
      </c>
      <c r="AB144" s="103" t="s">
        <v>412</v>
      </c>
      <c r="AC144" s="152"/>
      <c r="AD144" s="107">
        <v>0.33333333333333331</v>
      </c>
      <c r="AE144" s="105">
        <v>6251</v>
      </c>
      <c r="AF144" s="105" t="s">
        <v>679</v>
      </c>
      <c r="AG144" s="105" t="s">
        <v>679</v>
      </c>
      <c r="AH144" s="15"/>
      <c r="AI144" s="126" t="str">
        <f>IF(BS_CONTROLE[[#This Row],[Atividade]]=0, "-", BS_CONTROLE[[#This Row],[Atividade]])</f>
        <v>CAMINHÃO DE SOLDA</v>
      </c>
      <c r="AJ144" s="9" t="str">
        <f>IF(BS_CONTROLE[[#This Row],[Atividade]]=0, "-", BS_CONTROLE[[#This Row],[Atividade]])</f>
        <v>CAMINHÃO DE SOLDA</v>
      </c>
      <c r="AK144" s="31" t="str">
        <f>BS_CONTROLE[[#This Row],[Local - Partida]]</f>
        <v>102ZKW2</v>
      </c>
      <c r="AL144" s="31" t="str">
        <f>BS_CONTROLE[[#This Row],[Local - Encerramento]]</f>
        <v>102ZKW2</v>
      </c>
      <c r="AM144" s="105" t="str">
        <f>IF(BS_CONTROLE[[#This Row],[Entre - Estações]]=0, "-", BS_CONTROLE[[#This Row],[Entre - Estações]])</f>
        <v>ZKE-ZWW</v>
      </c>
      <c r="AN144" s="105" t="str">
        <f>IF(BS_CONTROLE[[#This Row],[SB]]=0, "-", BS_CONTROLE[[#This Row],[SB]])</f>
        <v>K83K802</v>
      </c>
      <c r="AO144" s="105">
        <f>IF(BS_CONTROLE[[#This Row],[SUB]]=0, "-", BS_CONTROLE[[#This Row],[SUB]])</f>
        <v>55</v>
      </c>
      <c r="AP144" s="105">
        <f>BS_CONTROLE[[#This Row],[KM - Inicio]]</f>
        <v>81</v>
      </c>
      <c r="AQ144" s="105">
        <f>BS_CONTROLE[[#This Row],[KM - Inicio]]</f>
        <v>81</v>
      </c>
      <c r="AR144" s="108">
        <v>0.40277777777777779</v>
      </c>
      <c r="AS144" s="108">
        <v>0</v>
      </c>
      <c r="AT144" s="108">
        <v>0</v>
      </c>
      <c r="AU144" s="136"/>
      <c r="AV144" s="136"/>
      <c r="AW144" s="14"/>
      <c r="AX144" s="14"/>
      <c r="AY144" s="162">
        <f t="shared" si="14"/>
        <v>0</v>
      </c>
      <c r="AZ144" s="153"/>
      <c r="BA144" s="109">
        <v>0</v>
      </c>
      <c r="BB144" s="10" t="str">
        <f>IFERROR(_xlfn.XLOOKUP(AI144, BS_ATIVIDADE[ATIVIDADE],BS_ATIVIDADE[UNIDADE] ), "*")</f>
        <v>Nº DE SOLDA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4" s="150"/>
      <c r="BG144" s="16"/>
      <c r="BH144" s="17">
        <v>0</v>
      </c>
      <c r="BI144" s="17"/>
      <c r="BJ144" s="17" t="s">
        <v>937</v>
      </c>
      <c r="BK144" s="18" t="s">
        <v>937</v>
      </c>
      <c r="BL144" s="16"/>
      <c r="BM144" s="130" t="s">
        <v>438</v>
      </c>
      <c r="BN144" s="130" t="s">
        <v>458</v>
      </c>
      <c r="BO144" s="130" t="s">
        <v>525</v>
      </c>
      <c r="BP144" s="18" t="s">
        <v>937</v>
      </c>
      <c r="BQ144" s="12" t="str">
        <f t="shared" si="16"/>
        <v>Produção e Intervalo</v>
      </c>
      <c r="BR144" s="19">
        <f t="shared" si="17"/>
        <v>0</v>
      </c>
      <c r="BS144" s="19">
        <f t="shared" si="18"/>
        <v>0</v>
      </c>
      <c r="BT144" s="188" t="str">
        <f t="shared" si="19"/>
        <v>PCMVIARecursosInternos</v>
      </c>
    </row>
    <row r="145" spans="1:72" hidden="1">
      <c r="A145" s="47" t="str">
        <f t="shared" si="15"/>
        <v>V8946059</v>
      </c>
      <c r="B145" s="102">
        <v>46059</v>
      </c>
      <c r="C145" s="135">
        <f>IF(BS_CONTROLE[[#This Row],[DATA]]="","",WEEKNUM(BS_CONTROLE[[#This Row],[DATA]]))</f>
        <v>6</v>
      </c>
      <c r="D145" s="169" t="s">
        <v>746</v>
      </c>
      <c r="E145" s="157"/>
      <c r="F145" s="126" t="s">
        <v>687</v>
      </c>
      <c r="G145" s="142" t="str">
        <f>IF(D145="","*",VLOOKUP(F145,BS_ATIVIDADE[],3,FALSE))</f>
        <v>MECANIZAÇÃO - SOCADORA</v>
      </c>
      <c r="H145" s="105" t="s">
        <v>201</v>
      </c>
      <c r="I145" s="105" t="s">
        <v>201</v>
      </c>
      <c r="J145" s="105">
        <v>48</v>
      </c>
      <c r="K145" s="105">
        <v>92.745000000000005</v>
      </c>
      <c r="L145" s="105">
        <v>93.587000000000003</v>
      </c>
      <c r="M145" s="105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45" s="15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45" s="106">
        <v>0.375</v>
      </c>
      <c r="P145" s="106">
        <v>8.3333333333333329E-2</v>
      </c>
      <c r="Q145" s="170">
        <v>480</v>
      </c>
      <c r="R145" s="10" t="str">
        <f>IFERROR(_xlfn.XLOOKUP(F145, BS_ATIVIDADE[ATIVIDADE],BS_ATIVIDADE[UNIDADE] ), "*")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5" s="151" t="s">
        <v>709</v>
      </c>
      <c r="W145" s="151" t="s">
        <v>688</v>
      </c>
      <c r="X145" s="104" t="s">
        <v>421</v>
      </c>
      <c r="Y145" s="129" t="s">
        <v>424</v>
      </c>
      <c r="Z145" s="104"/>
      <c r="AA145" s="105">
        <v>1</v>
      </c>
      <c r="AB145" s="103" t="s">
        <v>412</v>
      </c>
      <c r="AC145" s="126"/>
      <c r="AD145" s="107">
        <v>0.35416666666666669</v>
      </c>
      <c r="AE145" s="105">
        <v>6239</v>
      </c>
      <c r="AF145" s="105"/>
      <c r="AG145" s="105"/>
      <c r="AH145" s="15"/>
      <c r="AI145" s="126" t="str">
        <f>IF(BS_CONTROLE[[#This Row],[Atividade]]=0, "-", BS_CONTROLE[[#This Row],[Atividade]])</f>
        <v>MECANIZAÇÃO - SOCADORA</v>
      </c>
      <c r="AJ145" s="9" t="str">
        <f>IF(BS_CONTROLE[[#This Row],[Atividade]]=0, "-", BS_CONTROLE[[#This Row],[Atividade]])</f>
        <v>MECANIZAÇÃO - SOCADORA</v>
      </c>
      <c r="AK145" s="31" t="str">
        <f>BS_CONTROLE[[#This Row],[Local - Partida]]</f>
        <v>102ZKW2</v>
      </c>
      <c r="AL145" s="31" t="str">
        <f>BS_CONTROLE[[#This Row],[Local - Encerramento]]</f>
        <v>102ZKW2</v>
      </c>
      <c r="AM145" s="105" t="str">
        <f>IF(BS_CONTROLE[[#This Row],[Entre - Estações]]=0, "-", BS_CONTROLE[[#This Row],[Entre - Estações]])</f>
        <v>ZWW-ZKW</v>
      </c>
      <c r="AN145" s="105" t="str">
        <f>IF(BS_CONTROLE[[#This Row],[SB]]=0, "-", BS_CONTROLE[[#This Row],[SB]])</f>
        <v>K93K911</v>
      </c>
      <c r="AO145" s="105">
        <f>IF(BS_CONTROLE[[#This Row],[SUB]]=0, "-", BS_CONTROLE[[#This Row],[SUB]])</f>
        <v>48</v>
      </c>
      <c r="AP145" s="105">
        <f>BS_CONTROLE[[#This Row],[KM - Inicio]]</f>
        <v>92.745000000000005</v>
      </c>
      <c r="AQ145" s="105">
        <f>BS_CONTROLE[[#This Row],[KM - Inicio]]</f>
        <v>92.745000000000005</v>
      </c>
      <c r="AR145" s="108">
        <v>0.38194444444444442</v>
      </c>
      <c r="AS145" s="108">
        <v>0.54583333333333328</v>
      </c>
      <c r="AT145" s="108">
        <v>0.66666666666666663</v>
      </c>
      <c r="AU145" s="136"/>
      <c r="AV145" s="136"/>
      <c r="AW145" s="14"/>
      <c r="AX145" s="14"/>
      <c r="AY145" s="162">
        <f t="shared" si="14"/>
        <v>0.12083333333333335</v>
      </c>
      <c r="AZ145" s="153"/>
      <c r="BA145" s="109">
        <v>920</v>
      </c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5" s="150"/>
      <c r="BG145" s="16"/>
      <c r="BH145" s="17">
        <v>2</v>
      </c>
      <c r="BI145" s="17"/>
      <c r="BJ145" s="17" t="s">
        <v>938</v>
      </c>
      <c r="BK145" s="18" t="s">
        <v>939</v>
      </c>
      <c r="BL145" s="16"/>
      <c r="BM145" s="130" t="s">
        <v>445</v>
      </c>
      <c r="BN145" s="130" t="s">
        <v>445</v>
      </c>
      <c r="BO145" s="130" t="s">
        <v>445</v>
      </c>
      <c r="BP145" s="18"/>
      <c r="BQ145" s="12" t="str">
        <f t="shared" si="16"/>
        <v>Aderente</v>
      </c>
      <c r="BR145" s="19">
        <f t="shared" si="17"/>
        <v>1.4500000000000002</v>
      </c>
      <c r="BS145" s="19">
        <f t="shared" si="18"/>
        <v>1.9166666666666667</v>
      </c>
      <c r="BT145" s="188" t="str">
        <f t="shared" si="19"/>
        <v>OKOK</v>
      </c>
    </row>
    <row r="146" spans="1:72" hidden="1">
      <c r="A146" s="47" t="str">
        <f t="shared" si="15"/>
        <v>E4246059</v>
      </c>
      <c r="B146" s="102">
        <v>46059</v>
      </c>
      <c r="C146" s="135">
        <f>IF(BS_CONTROLE[[#This Row],[DATA]]="","",WEEKNUM(BS_CONTROLE[[#This Row],[DATA]]))</f>
        <v>6</v>
      </c>
      <c r="D146" s="169" t="s">
        <v>749</v>
      </c>
      <c r="E146" s="157"/>
      <c r="F146" s="126" t="s">
        <v>678</v>
      </c>
      <c r="G146" s="142" t="str">
        <f>IF(D146="","*",VLOOKUP(F146,BS_ATIVIDADE[],3,FALSE))</f>
        <v>OUTROS</v>
      </c>
      <c r="H146" s="106" t="s">
        <v>201</v>
      </c>
      <c r="I146" s="106" t="s">
        <v>751</v>
      </c>
      <c r="J146" s="105">
        <v>55</v>
      </c>
      <c r="K146" s="105">
        <v>102</v>
      </c>
      <c r="L146" s="105" t="s">
        <v>679</v>
      </c>
      <c r="M146" s="105" t="s">
        <v>864</v>
      </c>
      <c r="N146" s="150" t="s">
        <v>865</v>
      </c>
      <c r="O146" s="106">
        <v>0.39583333333333331</v>
      </c>
      <c r="P146" s="106">
        <v>4.1666666666666664E-2</v>
      </c>
      <c r="Q146" s="170">
        <v>1</v>
      </c>
      <c r="R146" s="10" t="str">
        <f>IFERROR(_xlfn.XLOOKUP(F146, BS_ATIVIDADE[ATIVIDADE],BS_ATIVIDADE[UNIDADE] ), "*")</f>
        <v>BINÁRIO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6" s="151" t="s">
        <v>866</v>
      </c>
      <c r="W146" s="151" t="s">
        <v>683</v>
      </c>
      <c r="X146" s="104" t="s">
        <v>421</v>
      </c>
      <c r="Y146" s="129" t="s">
        <v>424</v>
      </c>
      <c r="Z146" s="104"/>
      <c r="AA146" s="105" t="s">
        <v>940</v>
      </c>
      <c r="AB146" s="126" t="s">
        <v>418</v>
      </c>
      <c r="AC146" s="126" t="s">
        <v>419</v>
      </c>
      <c r="AD146" s="107">
        <v>0.33333333333333331</v>
      </c>
      <c r="AE146" s="105">
        <v>9295</v>
      </c>
      <c r="AF146" s="105"/>
      <c r="AG146" s="105"/>
      <c r="AH146" s="15"/>
      <c r="AI146" s="126" t="str">
        <f>IF(BS_CONTROLE[[#This Row],[Atividade]]=0, "-", BS_CONTROLE[[#This Row],[Atividade]])</f>
        <v>DESLOCAMENTO</v>
      </c>
      <c r="AJ146" s="9" t="str">
        <f>IF(BS_CONTROLE[[#This Row],[Atividade]]=0, "-", BS_CONTROLE[[#This Row],[Atividade]])</f>
        <v>DESLOCAMENTO</v>
      </c>
      <c r="AK146" s="31" t="str">
        <f>BS_CONTROLE[[#This Row],[Local - Partida]]</f>
        <v>102ZKW2</v>
      </c>
      <c r="AL146" s="31" t="str">
        <f>BS_CONTROLE[[#This Row],[Local - Encerramento]]</f>
        <v>ZCP1</v>
      </c>
      <c r="AM146" s="105" t="str">
        <f>IF(BS_CONTROLE[[#This Row],[Entre - Estações]]=0, "-", BS_CONTROLE[[#This Row],[Entre - Estações]])</f>
        <v>ZKW-ZCP</v>
      </c>
      <c r="AN146" s="105" t="str">
        <f>IF(BS_CONTROLE[[#This Row],[SB]]=0, "-", BS_CONTROLE[[#This Row],[SB]])</f>
        <v>ZKWZCP</v>
      </c>
      <c r="AO146" s="105">
        <f>IF(BS_CONTROLE[[#This Row],[SUB]]=0, "-", BS_CONTROLE[[#This Row],[SUB]])</f>
        <v>55</v>
      </c>
      <c r="AP146" s="105">
        <f>BS_CONTROLE[[#This Row],[KM - Inicio]]</f>
        <v>102</v>
      </c>
      <c r="AQ146" s="105">
        <f>BS_CONTROLE[[#This Row],[KM - Inicio]]</f>
        <v>102</v>
      </c>
      <c r="AR146" s="108">
        <v>0</v>
      </c>
      <c r="AS146" s="108">
        <v>0</v>
      </c>
      <c r="AT146" s="108">
        <v>0</v>
      </c>
      <c r="AU146" s="136"/>
      <c r="AV146" s="136"/>
      <c r="AW146" s="14"/>
      <c r="AX146" s="14"/>
      <c r="AY146" s="162">
        <f t="shared" si="14"/>
        <v>0</v>
      </c>
      <c r="AZ146" s="153"/>
      <c r="BA146" s="109">
        <v>0</v>
      </c>
      <c r="BB146" s="10" t="str">
        <f>IFERROR(_xlfn.XLOOKUP(AI146, BS_ATIVIDADE[ATIVIDADE],BS_ATIVIDADE[UNIDADE] ), "*")</f>
        <v>BINÁRIO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6" s="150"/>
      <c r="BG146" s="16"/>
      <c r="BH146" s="17">
        <v>0</v>
      </c>
      <c r="BI146" s="17"/>
      <c r="BJ146" s="17" t="s">
        <v>941</v>
      </c>
      <c r="BK146" s="18" t="s">
        <v>942</v>
      </c>
      <c r="BL146" s="16"/>
      <c r="BM146" s="130" t="s">
        <v>451</v>
      </c>
      <c r="BN146" s="130" t="s">
        <v>451</v>
      </c>
      <c r="BO146" s="130" t="s">
        <v>451</v>
      </c>
      <c r="BP146" s="18" t="s">
        <v>942</v>
      </c>
      <c r="BQ146" s="12" t="str">
        <f t="shared" si="16"/>
        <v>Produção e Intervalo</v>
      </c>
      <c r="BR146" s="19">
        <f t="shared" si="17"/>
        <v>0</v>
      </c>
      <c r="BS146" s="19">
        <f t="shared" si="18"/>
        <v>0</v>
      </c>
      <c r="BT146" s="188" t="str">
        <f t="shared" si="19"/>
        <v>SemOportunidadeSemOportunidade</v>
      </c>
    </row>
    <row r="147" spans="1:72" ht="23.25" hidden="1">
      <c r="A147" s="47" t="str">
        <f t="shared" si="15"/>
        <v>W6046059</v>
      </c>
      <c r="B147" s="102">
        <v>46059</v>
      </c>
      <c r="C147" s="135">
        <f>IF(BS_CONTROLE[[#This Row],[DATA]]="","",WEEKNUM(BS_CONTROLE[[#This Row],[DATA]]))</f>
        <v>6</v>
      </c>
      <c r="D147" s="104" t="s">
        <v>760</v>
      </c>
      <c r="E147" s="157">
        <v>114</v>
      </c>
      <c r="F147" s="126" t="s">
        <v>713</v>
      </c>
      <c r="G147" s="142" t="str">
        <f>IF(D147="","*",VLOOKUP(F147,BS_ATIVIDADE[],3,FALSE))</f>
        <v>DORMENTE - DESCARGA</v>
      </c>
      <c r="H147" s="105" t="s">
        <v>212</v>
      </c>
      <c r="I147" s="105" t="s">
        <v>212</v>
      </c>
      <c r="J147" s="105">
        <v>48</v>
      </c>
      <c r="K147" s="105">
        <v>118</v>
      </c>
      <c r="L147" s="105">
        <v>114.5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147" s="127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147" s="106">
        <v>0.375</v>
      </c>
      <c r="P147" s="106">
        <v>4.1666666666666664E-2</v>
      </c>
      <c r="Q147" s="105">
        <v>55</v>
      </c>
      <c r="R147" s="10" t="str">
        <f>IFERROR(_xlfn.XLOOKUP(F147, BS_ATIVIDADE[ATIVIDADE],BS_ATIVIDADE[UNIDADE] ), "*")</f>
        <v>Nº DE DORMENTES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7" s="105" t="s">
        <v>908</v>
      </c>
      <c r="W147" s="151" t="s">
        <v>943</v>
      </c>
      <c r="X147" s="104" t="s">
        <v>421</v>
      </c>
      <c r="Y147" s="129" t="s">
        <v>424</v>
      </c>
      <c r="Z147" s="104"/>
      <c r="AA147" s="105">
        <v>1</v>
      </c>
      <c r="AB147" s="103" t="s">
        <v>412</v>
      </c>
      <c r="AC147" s="152"/>
      <c r="AD147" s="107">
        <v>0.29166666666666669</v>
      </c>
      <c r="AE147" s="105">
        <v>7694</v>
      </c>
      <c r="AF147" s="105"/>
      <c r="AG147" s="105"/>
      <c r="AH147" s="15"/>
      <c r="AI147" s="126" t="str">
        <f>IF(BS_CONTROLE[[#This Row],[Atividade]]=0, "-", BS_CONTROLE[[#This Row],[Atividade]])</f>
        <v>PDM - DESCARGA - DORMENTE</v>
      </c>
      <c r="AJ147" s="9" t="str">
        <f>IF(BS_CONTROLE[[#This Row],[Atividade]]=0, "-", BS_CONTROLE[[#This Row],[Atividade]])</f>
        <v>PDM - DESCARGA - DORMENTE</v>
      </c>
      <c r="AK147" s="31" t="str">
        <f>BS_CONTROLE[[#This Row],[Local - Partida]]</f>
        <v>ZEM1302</v>
      </c>
      <c r="AL147" s="31" t="str">
        <f>BS_CONTROLE[[#This Row],[Local - Encerramento]]</f>
        <v>ZEM1302</v>
      </c>
      <c r="AM147" s="105" t="str">
        <f>IF(BS_CONTROLE[[#This Row],[Entre - Estações]]=0, "-", BS_CONTROLE[[#This Row],[Entre - Estações]])</f>
        <v>ZLU-ZWI</v>
      </c>
      <c r="AN147" s="105" t="str">
        <f>IF(BS_CONTROLE[[#This Row],[SB]]=0, "-", BS_CONTROLE[[#This Row],[SB]])</f>
        <v>ZWI1131</v>
      </c>
      <c r="AO147" s="105">
        <f>IF(BS_CONTROLE[[#This Row],[SUB]]=0, "-", BS_CONTROLE[[#This Row],[SUB]])</f>
        <v>48</v>
      </c>
      <c r="AP147" s="105">
        <f>BS_CONTROLE[[#This Row],[KM - Inicio]]</f>
        <v>118</v>
      </c>
      <c r="AQ147" s="105">
        <f>BS_CONTROLE[[#This Row],[KM - Inicio]]</f>
        <v>118</v>
      </c>
      <c r="AR147" s="108">
        <v>0</v>
      </c>
      <c r="AS147" s="108">
        <v>0</v>
      </c>
      <c r="AT147" s="108">
        <v>0</v>
      </c>
      <c r="AU147" s="136"/>
      <c r="AV147" s="136"/>
      <c r="AW147" s="14"/>
      <c r="AX147" s="14"/>
      <c r="AY147" s="162">
        <f t="shared" si="14"/>
        <v>0</v>
      </c>
      <c r="AZ147" s="153"/>
      <c r="BA147" s="109">
        <v>0</v>
      </c>
      <c r="BB147" s="10" t="str">
        <f>IFERROR(_xlfn.XLOOKUP(AI147, BS_ATIVIDADE[ATIVIDADE],BS_ATIVIDADE[UNIDADE] ), "*")</f>
        <v>Nº DE DORMENTES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7" s="150"/>
      <c r="BG147" s="16"/>
      <c r="BH147" s="17">
        <v>0</v>
      </c>
      <c r="BI147" s="17"/>
      <c r="BJ147" s="17" t="s">
        <v>944</v>
      </c>
      <c r="BK147" s="18" t="s">
        <v>944</v>
      </c>
      <c r="BL147" s="16"/>
      <c r="BM147" s="130" t="s">
        <v>436</v>
      </c>
      <c r="BN147" s="130" t="s">
        <v>456</v>
      </c>
      <c r="BO147" s="130" t="s">
        <v>522</v>
      </c>
      <c r="BP147" s="18" t="s">
        <v>944</v>
      </c>
      <c r="BQ147" s="12" t="str">
        <f t="shared" si="16"/>
        <v>Produção e Intervalo</v>
      </c>
      <c r="BR147" s="19">
        <f t="shared" si="17"/>
        <v>0</v>
      </c>
      <c r="BS147" s="19">
        <f t="shared" si="18"/>
        <v>0</v>
      </c>
      <c r="BT147" s="188" t="str">
        <f t="shared" si="19"/>
        <v>MecânicaLocomotiva</v>
      </c>
    </row>
    <row r="148" spans="1:72" hidden="1">
      <c r="A148" s="47" t="str">
        <f t="shared" si="15"/>
        <v/>
      </c>
      <c r="B148" s="102"/>
      <c r="C148" s="135" t="str">
        <f>IF(BS_CONTROLE[[#This Row],[DATA]]="","",WEEKNUM(BS_CONTROLE[[#This Row],[DATA]]))</f>
        <v/>
      </c>
      <c r="D148" s="104"/>
      <c r="E148" s="157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2" t="str">
        <f t="shared" si="14"/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188" t="str">
        <f t="shared" si="19"/>
        <v/>
      </c>
    </row>
    <row r="149" spans="1:72" hidden="1">
      <c r="A149" s="47" t="str">
        <f t="shared" si="15"/>
        <v>MODERNIZAÇÃO SERRA46059</v>
      </c>
      <c r="B149" s="102">
        <v>46059</v>
      </c>
      <c r="C149" s="135">
        <f>IF(BS_CONTROLE[[#This Row],[DATA]]="","",WEEKNUM(BS_CONTROLE[[#This Row],[DATA]]))</f>
        <v>6</v>
      </c>
      <c r="D149" s="104" t="s">
        <v>819</v>
      </c>
      <c r="E149" s="157">
        <v>61</v>
      </c>
      <c r="F149" s="126" t="s">
        <v>820</v>
      </c>
      <c r="G149" s="142" t="str">
        <f>IF(D149="","*",VLOOKUP(F149,BS_ATIVIDADE[],3,FALSE))</f>
        <v>OUTROS</v>
      </c>
      <c r="H149" s="106" t="s">
        <v>679</v>
      </c>
      <c r="I149" s="106" t="s">
        <v>679</v>
      </c>
      <c r="J149" s="105">
        <v>92</v>
      </c>
      <c r="K149" s="105">
        <v>75.2</v>
      </c>
      <c r="L149" s="105">
        <v>81.8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49" s="127" t="s">
        <v>821</v>
      </c>
      <c r="O149" s="106">
        <v>0.33333333333333331</v>
      </c>
      <c r="P149" s="106">
        <v>0.16666666666666666</v>
      </c>
      <c r="Q149" s="105">
        <v>1</v>
      </c>
      <c r="R149" s="10" t="str">
        <f>IFERROR(_xlfn.XLOOKUP(F149, BS_ATIVIDADE[ATIVIDADE],BS_ATIVIDADE[UNIDADE] ), "*")</f>
        <v>BINÁRIO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9" s="105" t="s">
        <v>822</v>
      </c>
      <c r="W149" s="151" t="s">
        <v>823</v>
      </c>
      <c r="X149" s="104" t="s">
        <v>416</v>
      </c>
      <c r="Y149" s="129" t="s">
        <v>415</v>
      </c>
      <c r="Z149" s="104"/>
      <c r="AA149" s="105" t="s">
        <v>679</v>
      </c>
      <c r="AB149" s="103"/>
      <c r="AC149" s="152"/>
      <c r="AD149" s="107" t="s">
        <v>679</v>
      </c>
      <c r="AE149" s="105" t="s">
        <v>679</v>
      </c>
      <c r="AF149" s="105" t="s">
        <v>679</v>
      </c>
      <c r="AG149" s="105" t="s">
        <v>679</v>
      </c>
      <c r="AH149" s="15"/>
      <c r="AI149" s="126" t="str">
        <f>IF(BS_CONTROLE[[#This Row],[Atividade]]=0, "-", BS_CONTROLE[[#This Row],[Atividade]])</f>
        <v>BLOCO</v>
      </c>
      <c r="AJ149" s="9" t="str">
        <f>IF(BS_CONTROLE[[#This Row],[Atividade]]=0, "-", BS_CONTROLE[[#This Row],[Atividade]])</f>
        <v>BLOCO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5" t="str">
        <f>IF(BS_CONTROLE[[#This Row],[Entre - Estações]]=0, "-", BS_CONTROLE[[#This Row],[Entre - Estações]])</f>
        <v>ZEZ-ZXW</v>
      </c>
      <c r="AN149" s="105" t="str">
        <f>IF(BS_CONTROLE[[#This Row],[SB]]=0, "-", BS_CONTROLE[[#This Row],[SB]])</f>
        <v>K79ZEZ2/ZXWK792</v>
      </c>
      <c r="AO149" s="105">
        <f>IF(BS_CONTROLE[[#This Row],[SUB]]=0, "-", BS_CONTROLE[[#This Row],[SUB]])</f>
        <v>92</v>
      </c>
      <c r="AP149" s="105">
        <f>BS_CONTROLE[[#This Row],[KM - Inicio]]</f>
        <v>75.2</v>
      </c>
      <c r="AQ149" s="105">
        <f>BS_CONTROLE[[#This Row],[KM - Inicio]]</f>
        <v>75.2</v>
      </c>
      <c r="AR149" s="108">
        <v>0.33333333333333331</v>
      </c>
      <c r="AS149" s="108">
        <v>0.41736111111111113</v>
      </c>
      <c r="AT149" s="108">
        <v>0.58402777777777781</v>
      </c>
      <c r="AU149" s="136"/>
      <c r="AV149" s="136"/>
      <c r="AW149" s="14"/>
      <c r="AX149" s="14"/>
      <c r="AY149" s="162">
        <f t="shared" si="14"/>
        <v>0.16666666666666669</v>
      </c>
      <c r="AZ149" s="153"/>
      <c r="BA149" s="109">
        <v>1</v>
      </c>
      <c r="BB149" s="10" t="str">
        <f>IFERROR(_xlfn.XLOOKUP(AI149, BS_ATIVIDADE[ATIVIDADE],BS_ATIVIDADE[UNIDADE] ), "*")</f>
        <v>BINÁRIO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9" s="150"/>
      <c r="BG149" s="16"/>
      <c r="BH149" s="17">
        <v>2</v>
      </c>
      <c r="BI149" s="17"/>
      <c r="BJ149" s="17" t="s">
        <v>945</v>
      </c>
      <c r="BK149" s="18" t="s">
        <v>946</v>
      </c>
      <c r="BL149" s="16"/>
      <c r="BM149" s="130" t="s">
        <v>445</v>
      </c>
      <c r="BN149" s="130" t="s">
        <v>445</v>
      </c>
      <c r="BO149" s="130" t="s">
        <v>445</v>
      </c>
      <c r="BP149" s="18" t="s">
        <v>679</v>
      </c>
      <c r="BQ149" s="12" t="str">
        <f t="shared" si="16"/>
        <v>Aderente</v>
      </c>
      <c r="BR149" s="19">
        <f t="shared" si="17"/>
        <v>1.0000000000000002</v>
      </c>
      <c r="BS149" s="19">
        <f t="shared" si="18"/>
        <v>1</v>
      </c>
      <c r="BT149" s="188" t="str">
        <f t="shared" si="19"/>
        <v>OKOK</v>
      </c>
    </row>
    <row r="150" spans="1:72" ht="34.5" hidden="1">
      <c r="A150" s="47" t="str">
        <f t="shared" si="15"/>
        <v>W6146059</v>
      </c>
      <c r="B150" s="102">
        <v>46059</v>
      </c>
      <c r="C150" s="135">
        <f>IF(BS_CONTROLE[[#This Row],[DATA]]="","",WEEKNUM(BS_CONTROLE[[#This Row],[DATA]]))</f>
        <v>6</v>
      </c>
      <c r="D150" s="104" t="s">
        <v>772</v>
      </c>
      <c r="E150" s="157">
        <v>61</v>
      </c>
      <c r="F150" s="126" t="s">
        <v>825</v>
      </c>
      <c r="G150" s="142" t="str">
        <f>IF(D150="","*",VLOOKUP(F150,BS_ATIVIDADE[],3,FALSE))</f>
        <v>MODERNIZAÇÃO</v>
      </c>
      <c r="H150" s="178" t="s">
        <v>306</v>
      </c>
      <c r="I150" s="106" t="s">
        <v>306</v>
      </c>
      <c r="J150" s="105">
        <v>92</v>
      </c>
      <c r="K150" s="105">
        <v>75.2</v>
      </c>
      <c r="L150" s="105">
        <v>81.8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0" s="127" t="s">
        <v>821</v>
      </c>
      <c r="O150" s="106">
        <v>0.3125</v>
      </c>
      <c r="P150" s="106">
        <v>6.9444444444444447E-4</v>
      </c>
      <c r="Q150" s="105">
        <v>1</v>
      </c>
      <c r="R150" s="10" t="str">
        <f>IFERROR(_xlfn.XLOOKUP(F150, BS_ATIVIDADE[ATIVIDADE],BS_ATIVIDADE[UNIDADE] ), "*")</f>
        <v>Nº DE DORMENTES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0" s="105" t="s">
        <v>822</v>
      </c>
      <c r="W150" s="151" t="s">
        <v>826</v>
      </c>
      <c r="X150" s="104" t="s">
        <v>416</v>
      </c>
      <c r="Y150" s="129" t="s">
        <v>415</v>
      </c>
      <c r="Z150" s="104"/>
      <c r="AA150" s="105">
        <v>1</v>
      </c>
      <c r="AB150" s="103" t="s">
        <v>412</v>
      </c>
      <c r="AC150" s="152" t="s">
        <v>406</v>
      </c>
      <c r="AD150" s="107">
        <v>0.29166666666666669</v>
      </c>
      <c r="AE150" s="105">
        <v>7663</v>
      </c>
      <c r="AF150" s="105" t="s">
        <v>679</v>
      </c>
      <c r="AG150" s="105" t="s">
        <v>679</v>
      </c>
      <c r="AH150" s="15"/>
      <c r="AI150" s="126" t="str">
        <f>IF(BS_CONTROLE[[#This Row],[Atividade]]=0, "-", BS_CONTROLE[[#This Row],[Atividade]])</f>
        <v>MODERNIZAÇÃO - RECOLHIMENTO DE DORMENTE</v>
      </c>
      <c r="AJ150" s="9" t="str">
        <f>IF(BS_CONTROLE[[#This Row],[Atividade]]=0, "-", BS_CONTROLE[[#This Row],[Atividade]])</f>
        <v>MODERNIZAÇÃO - RECOLHIMENTO DE DORMENTE</v>
      </c>
      <c r="AK150" s="31" t="str">
        <f>BS_CONTROLE[[#This Row],[Local - Partida]]</f>
        <v>K67ZEV2</v>
      </c>
      <c r="AL150" s="31" t="str">
        <f>BS_CONTROLE[[#This Row],[Local - Encerramento]]</f>
        <v>K67ZEV2</v>
      </c>
      <c r="AM150" s="105" t="str">
        <f>IF(BS_CONTROLE[[#This Row],[Entre - Estações]]=0, "-", BS_CONTROLE[[#This Row],[Entre - Estações]])</f>
        <v>ZEZ-ZXW</v>
      </c>
      <c r="AN150" s="105" t="str">
        <f>IF(BS_CONTROLE[[#This Row],[SB]]=0, "-", BS_CONTROLE[[#This Row],[SB]])</f>
        <v>K79ZEZ2/ZXWK792</v>
      </c>
      <c r="AO150" s="105">
        <f>IF(BS_CONTROLE[[#This Row],[SUB]]=0, "-", BS_CONTROLE[[#This Row],[SUB]])</f>
        <v>92</v>
      </c>
      <c r="AP150" s="105">
        <f>BS_CONTROLE[[#This Row],[KM - Inicio]]</f>
        <v>75.2</v>
      </c>
      <c r="AQ150" s="105">
        <f>BS_CONTROLE[[#This Row],[KM - Inicio]]</f>
        <v>75.2</v>
      </c>
      <c r="AR150" s="108">
        <v>0.34305555555555556</v>
      </c>
      <c r="AS150" s="108">
        <v>0</v>
      </c>
      <c r="AT150" s="108">
        <v>6.9444444444444447E-4</v>
      </c>
      <c r="AU150" s="136"/>
      <c r="AV150" s="136"/>
      <c r="AW150" s="14"/>
      <c r="AX150" s="14"/>
      <c r="AY150" s="162">
        <f t="shared" si="14"/>
        <v>6.9444444444444447E-4</v>
      </c>
      <c r="AZ150" s="153"/>
      <c r="BA150" s="109">
        <v>1</v>
      </c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0" s="150"/>
      <c r="BG150" s="16"/>
      <c r="BH150" s="17">
        <v>2</v>
      </c>
      <c r="BI150" s="17"/>
      <c r="BJ150" s="17" t="s">
        <v>947</v>
      </c>
      <c r="BK150" s="18" t="s">
        <v>948</v>
      </c>
      <c r="BL150" s="16"/>
      <c r="BM150" s="130" t="s">
        <v>445</v>
      </c>
      <c r="BN150" s="130" t="s">
        <v>445</v>
      </c>
      <c r="BO150" s="130" t="s">
        <v>445</v>
      </c>
      <c r="BP150" s="18" t="s">
        <v>679</v>
      </c>
      <c r="BQ150" s="12" t="str">
        <f t="shared" si="16"/>
        <v>Aderente</v>
      </c>
      <c r="BR150" s="19">
        <f t="shared" si="17"/>
        <v>1</v>
      </c>
      <c r="BS150" s="19">
        <f t="shared" si="18"/>
        <v>1</v>
      </c>
      <c r="BT150" s="188" t="str">
        <f t="shared" si="19"/>
        <v>OKOK</v>
      </c>
    </row>
    <row r="151" spans="1:72" ht="23.25" hidden="1" customHeight="1">
      <c r="A151" s="47" t="str">
        <f t="shared" si="15"/>
        <v>MODERNIZAÇÃO TURMA 246059</v>
      </c>
      <c r="B151" s="102">
        <v>46059</v>
      </c>
      <c r="C151" s="135">
        <f>IF(BS_CONTROLE[[#This Row],[DATA]]="","",WEEKNUM(BS_CONTROLE[[#This Row],[DATA]]))</f>
        <v>6</v>
      </c>
      <c r="D151" s="104" t="s">
        <v>829</v>
      </c>
      <c r="E151" s="157">
        <v>62</v>
      </c>
      <c r="F151" s="126" t="s">
        <v>758</v>
      </c>
      <c r="G151" s="142" t="str">
        <f>IF(D151="","*",VLOOKUP(F151,BS_ATIVIDADE[],3,FALSE))</f>
        <v>MODERNIZAÇÃO</v>
      </c>
      <c r="H151" s="178" t="s">
        <v>679</v>
      </c>
      <c r="I151" s="106" t="s">
        <v>679</v>
      </c>
      <c r="J151" s="105">
        <v>92</v>
      </c>
      <c r="K151" s="105">
        <v>75.373999999999995</v>
      </c>
      <c r="L151" s="105">
        <v>75.45</v>
      </c>
      <c r="M151" s="127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1" s="127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151" s="106">
        <v>0.33333333333333331</v>
      </c>
      <c r="P151" s="106">
        <v>6.9444444444444447E-4</v>
      </c>
      <c r="Q151" s="105">
        <v>4</v>
      </c>
      <c r="R151" s="10" t="str">
        <f>IFERROR(_xlfn.XLOOKUP(F151, BS_ATIVIDADE[ATIVIDADE],BS_ATIVIDADE[UNIDADE] ), "*")</f>
        <v>Nº DE SOLDA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1" s="105" t="s">
        <v>822</v>
      </c>
      <c r="W151" s="151" t="s">
        <v>700</v>
      </c>
      <c r="X151" s="104" t="s">
        <v>416</v>
      </c>
      <c r="Y151" s="129" t="s">
        <v>415</v>
      </c>
      <c r="Z151" s="104"/>
      <c r="AA151" s="105" t="s">
        <v>679</v>
      </c>
      <c r="AB151" s="103"/>
      <c r="AC151" s="152"/>
      <c r="AD151" s="107"/>
      <c r="AE151" s="105"/>
      <c r="AF151" s="105" t="s">
        <v>679</v>
      </c>
      <c r="AG151" s="105"/>
      <c r="AH151" s="15"/>
      <c r="AI151" s="126" t="str">
        <f>IF(BS_CONTROLE[[#This Row],[Atividade]]=0, "-", BS_CONTROLE[[#This Row],[Atividade]])</f>
        <v>MODERNIZAÇÃO - SOLDA</v>
      </c>
      <c r="AJ151" s="9" t="str">
        <f>IF(BS_CONTROLE[[#This Row],[Atividade]]=0, "-", BS_CONTROLE[[#This Row],[Atividade]])</f>
        <v>MODERNIZAÇÃO - SOLDA</v>
      </c>
      <c r="AK151" s="31" t="str">
        <f>BS_CONTROLE[[#This Row],[Local - Partida]]</f>
        <v>-</v>
      </c>
      <c r="AL151" s="31" t="str">
        <f>BS_CONTROLE[[#This Row],[Local - Encerramento]]</f>
        <v>-</v>
      </c>
      <c r="AM151" s="105" t="str">
        <f>IF(BS_CONTROLE[[#This Row],[Entre - Estações]]=0, "-", BS_CONTROLE[[#This Row],[Entre - Estações]])</f>
        <v>ZEZ-ZXW</v>
      </c>
      <c r="AN151" s="105" t="str">
        <f>IF(BS_CONTROLE[[#This Row],[SB]]=0, "-", BS_CONTROLE[[#This Row],[SB]])</f>
        <v>K79ZEZ2</v>
      </c>
      <c r="AO151" s="105">
        <f>IF(BS_CONTROLE[[#This Row],[SUB]]=0, "-", BS_CONTROLE[[#This Row],[SUB]])</f>
        <v>92</v>
      </c>
      <c r="AP151" s="105">
        <f>BS_CONTROLE[[#This Row],[KM - Inicio]]</f>
        <v>75.373999999999995</v>
      </c>
      <c r="AQ151" s="105">
        <f>BS_CONTROLE[[#This Row],[KM - Inicio]]</f>
        <v>75.373999999999995</v>
      </c>
      <c r="AR151" s="108">
        <v>0.33333333333333331</v>
      </c>
      <c r="AS151" s="108">
        <v>0</v>
      </c>
      <c r="AT151" s="108">
        <v>6.9444444444444447E-4</v>
      </c>
      <c r="AU151" s="136"/>
      <c r="AV151" s="136"/>
      <c r="AW151" s="14"/>
      <c r="AX151" s="14"/>
      <c r="AY151" s="162">
        <f t="shared" si="14"/>
        <v>6.9444444444444447E-4</v>
      </c>
      <c r="AZ151" s="153"/>
      <c r="BA151" s="109">
        <v>0</v>
      </c>
      <c r="BB151" s="10" t="str">
        <f>IFERROR(_xlfn.XLOOKUP(AI151, BS_ATIVIDADE[ATIVIDADE],BS_ATIVIDADE[UNIDADE] ), "*")</f>
        <v>Nº DE SOLDA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1" s="150"/>
      <c r="BG151" s="16"/>
      <c r="BH151" s="17">
        <v>0</v>
      </c>
      <c r="BI151" s="17"/>
      <c r="BJ151" s="17" t="s">
        <v>945</v>
      </c>
      <c r="BK151" s="18" t="s">
        <v>949</v>
      </c>
      <c r="BL151" s="16"/>
      <c r="BM151" s="130" t="s">
        <v>431</v>
      </c>
      <c r="BN151" s="130" t="s">
        <v>453</v>
      </c>
      <c r="BO151" s="130" t="s">
        <v>561</v>
      </c>
      <c r="BP151" s="18" t="s">
        <v>949</v>
      </c>
      <c r="BQ151" s="12" t="str">
        <f t="shared" si="16"/>
        <v>Produção</v>
      </c>
      <c r="BR151" s="19">
        <f t="shared" si="17"/>
        <v>1</v>
      </c>
      <c r="BS151" s="19">
        <f t="shared" si="18"/>
        <v>0</v>
      </c>
      <c r="BT151" s="188" t="str">
        <f t="shared" si="19"/>
        <v>NãoControláveisVandalismo</v>
      </c>
    </row>
    <row r="152" spans="1:72" hidden="1">
      <c r="A152" s="47" t="str">
        <f t="shared" si="15"/>
        <v>MODERNIZAÇÃO SERRA46059</v>
      </c>
      <c r="B152" s="102">
        <v>46059</v>
      </c>
      <c r="C152" s="135">
        <f>IF(BS_CONTROLE[[#This Row],[DATA]]="","",WEEKNUM(BS_CONTROLE[[#This Row],[DATA]]))</f>
        <v>6</v>
      </c>
      <c r="D152" s="104" t="s">
        <v>819</v>
      </c>
      <c r="E152" s="157">
        <v>61</v>
      </c>
      <c r="F152" s="126" t="s">
        <v>820</v>
      </c>
      <c r="G152" s="142" t="str">
        <f>IF(D152="","*",VLOOKUP(F152,BS_ATIVIDADE[],3,FALSE))</f>
        <v>OUTROS</v>
      </c>
      <c r="H152" s="178" t="s">
        <v>679</v>
      </c>
      <c r="I152" s="106" t="s">
        <v>679</v>
      </c>
      <c r="J152" s="105">
        <v>92</v>
      </c>
      <c r="K152" s="105">
        <v>102.48</v>
      </c>
      <c r="L152" s="105">
        <v>102.18</v>
      </c>
      <c r="M152" s="127" t="s">
        <v>331</v>
      </c>
      <c r="N152" s="127" t="s">
        <v>835</v>
      </c>
      <c r="O152" s="106">
        <v>0.33333333333333331</v>
      </c>
      <c r="P152" s="106">
        <v>0.22916666666666666</v>
      </c>
      <c r="Q152" s="105">
        <v>1</v>
      </c>
      <c r="R152" s="10" t="str">
        <f>IFERROR(_xlfn.XLOOKUP(F152, BS_ATIVIDADE[ATIVIDADE],BS_ATIVIDADE[UNIDADE] ), "*")</f>
        <v>BINÁRIO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2" s="105" t="s">
        <v>822</v>
      </c>
      <c r="W152" s="151" t="s">
        <v>836</v>
      </c>
      <c r="X152" s="104" t="s">
        <v>416</v>
      </c>
      <c r="Y152" s="129" t="s">
        <v>415</v>
      </c>
      <c r="Z152" s="104"/>
      <c r="AA152" s="105" t="s">
        <v>679</v>
      </c>
      <c r="AB152" s="103"/>
      <c r="AC152" s="152"/>
      <c r="AD152" s="107"/>
      <c r="AE152" s="105"/>
      <c r="AF152" s="105"/>
      <c r="AG152" s="105"/>
      <c r="AH152" s="15"/>
      <c r="AI152" s="126" t="str">
        <f>IF(BS_CONTROLE[[#This Row],[Atividade]]=0, "-", BS_CONTROLE[[#This Row],[Atividade]])</f>
        <v>BLOCO</v>
      </c>
      <c r="AJ152" s="9" t="str">
        <f>IF(BS_CONTROLE[[#This Row],[Atividade]]=0, "-", BS_CONTROLE[[#This Row],[Atividade]])</f>
        <v>BLOCO</v>
      </c>
      <c r="AK152" s="31" t="str">
        <f>BS_CONTROLE[[#This Row],[Local - Partida]]</f>
        <v>-</v>
      </c>
      <c r="AL152" s="31" t="str">
        <f>BS_CONTROLE[[#This Row],[Local - Encerramento]]</f>
        <v>-</v>
      </c>
      <c r="AM152" s="105" t="str">
        <f>IF(BS_CONTROLE[[#This Row],[Entre - Estações]]=0, "-", BS_CONTROLE[[#This Row],[Entre - Estações]])</f>
        <v>ZGP-ZPT</v>
      </c>
      <c r="AN152" s="105" t="str">
        <f>IF(BS_CONTROLE[[#This Row],[SB]]=0, "-", BS_CONTROLE[[#This Row],[SB]])</f>
        <v>ZGP2/105ZGP2/ZPT1052</v>
      </c>
      <c r="AO152" s="105">
        <f>IF(BS_CONTROLE[[#This Row],[SUB]]=0, "-", BS_CONTROLE[[#This Row],[SUB]])</f>
        <v>92</v>
      </c>
      <c r="AP152" s="105">
        <f>BS_CONTROLE[[#This Row],[KM - Inicio]]</f>
        <v>102.48</v>
      </c>
      <c r="AQ152" s="105">
        <f>BS_CONTROLE[[#This Row],[KM - Inicio]]</f>
        <v>102.48</v>
      </c>
      <c r="AR152" s="108">
        <v>0.33333333333333331</v>
      </c>
      <c r="AS152" s="108">
        <v>0</v>
      </c>
      <c r="AT152" s="108">
        <v>0</v>
      </c>
      <c r="AU152" s="136"/>
      <c r="AV152" s="136"/>
      <c r="AW152" s="14"/>
      <c r="AX152" s="14"/>
      <c r="AY152" s="162">
        <f t="shared" si="14"/>
        <v>0</v>
      </c>
      <c r="AZ152" s="153"/>
      <c r="BA152" s="109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2" s="150"/>
      <c r="BG152" s="16"/>
      <c r="BH152" s="17">
        <v>0</v>
      </c>
      <c r="BI152" s="17"/>
      <c r="BJ152" s="17" t="s">
        <v>950</v>
      </c>
      <c r="BK152" s="18" t="s">
        <v>950</v>
      </c>
      <c r="BL152" s="16"/>
      <c r="BM152" s="130" t="s">
        <v>440</v>
      </c>
      <c r="BN152" s="130" t="s">
        <v>460</v>
      </c>
      <c r="BO152" s="130" t="s">
        <v>574</v>
      </c>
      <c r="BP152" s="18" t="s">
        <v>951</v>
      </c>
      <c r="BQ152" s="12" t="str">
        <f t="shared" si="16"/>
        <v>Produção e Intervalo</v>
      </c>
      <c r="BR152" s="19">
        <f t="shared" si="17"/>
        <v>0</v>
      </c>
      <c r="BS152" s="19">
        <f t="shared" si="18"/>
        <v>0</v>
      </c>
      <c r="BT152" s="188" t="str">
        <f t="shared" si="19"/>
        <v>CCOCirculaçãoIntervaloContrato</v>
      </c>
    </row>
    <row r="153" spans="1:72" ht="28.5" hidden="1" customHeight="1">
      <c r="A153" s="47" t="str">
        <f t="shared" si="15"/>
        <v>W6246059</v>
      </c>
      <c r="B153" s="102">
        <v>46059</v>
      </c>
      <c r="C153" s="135">
        <f>IF(BS_CONTROLE[[#This Row],[DATA]]="","",WEEKNUM(BS_CONTROLE[[#This Row],[DATA]]))</f>
        <v>6</v>
      </c>
      <c r="D153" s="104" t="s">
        <v>776</v>
      </c>
      <c r="E153" s="157">
        <v>66</v>
      </c>
      <c r="F153" s="126" t="s">
        <v>717</v>
      </c>
      <c r="G153" s="142" t="str">
        <f>IF(D153="","*",VLOOKUP(F153,BS_ATIVIDADE[],3,FALSE))</f>
        <v>OUTROS</v>
      </c>
      <c r="H153" s="178" t="s">
        <v>184</v>
      </c>
      <c r="I153" s="106" t="s">
        <v>777</v>
      </c>
      <c r="J153" s="105">
        <v>92</v>
      </c>
      <c r="K153" s="105">
        <v>102.1</v>
      </c>
      <c r="L153" s="105">
        <v>106</v>
      </c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53" s="127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53" s="106">
        <v>0.3125</v>
      </c>
      <c r="P153" s="106">
        <v>6.9444444444444447E-4</v>
      </c>
      <c r="Q153" s="105">
        <v>1</v>
      </c>
      <c r="R153" s="10" t="str">
        <f>IFERROR(_xlfn.XLOOKUP(F153, BS_ATIVIDADE[ATIVIDADE],BS_ATIVIDADE[UNIDADE] ), "*")</f>
        <v>Nº DE PEÇAS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3" s="105" t="s">
        <v>822</v>
      </c>
      <c r="W153" s="151" t="s">
        <v>837</v>
      </c>
      <c r="X153" s="104" t="s">
        <v>416</v>
      </c>
      <c r="Y153" s="129" t="s">
        <v>415</v>
      </c>
      <c r="Z153" s="104"/>
      <c r="AA153" s="105">
        <v>1</v>
      </c>
      <c r="AB153" s="103" t="s">
        <v>412</v>
      </c>
      <c r="AC153" s="152"/>
      <c r="AD153" s="107">
        <v>0.29166666666666669</v>
      </c>
      <c r="AE153" s="105">
        <v>9038</v>
      </c>
      <c r="AF153" s="105" t="s">
        <v>679</v>
      </c>
      <c r="AG153" s="105"/>
      <c r="AH153" s="15"/>
      <c r="AI153" s="126" t="str">
        <f>IF(BS_CONTROLE[[#This Row],[Atividade]]=0, "-", BS_CONTROLE[[#This Row],[Atividade]])</f>
        <v>RECOLHIMENTO DE DORMENTE</v>
      </c>
      <c r="AJ153" s="9" t="str">
        <f>IF(BS_CONTROLE[[#This Row],[Atividade]]=0, "-", BS_CONTROLE[[#This Row],[Atividade]])</f>
        <v>RECOLHIMENTO DE DORMENTE</v>
      </c>
      <c r="AK153" s="31" t="str">
        <f>BS_CONTROLE[[#This Row],[Local - Partida]]</f>
        <v>ZPT1051</v>
      </c>
      <c r="AL153" s="31" t="str">
        <f>BS_CONTROLE[[#This Row],[Local - Encerramento]]</f>
        <v>ZPTZDR</v>
      </c>
      <c r="AM153" s="105" t="str">
        <f>IF(BS_CONTROLE[[#This Row],[Entre - Estações]]=0, "-", BS_CONTROLE[[#This Row],[Entre - Estações]])</f>
        <v>ZGP</v>
      </c>
      <c r="AN153" s="105" t="str">
        <f>IF(BS_CONTROLE[[#This Row],[SB]]=0, "-", BS_CONTROLE[[#This Row],[SB]])</f>
        <v>ZGP2</v>
      </c>
      <c r="AO153" s="105">
        <f>IF(BS_CONTROLE[[#This Row],[SUB]]=0, "-", BS_CONTROLE[[#This Row],[SUB]])</f>
        <v>92</v>
      </c>
      <c r="AP153" s="105">
        <f>BS_CONTROLE[[#This Row],[KM - Inicio]]</f>
        <v>102.1</v>
      </c>
      <c r="AQ153" s="105">
        <f>BS_CONTROLE[[#This Row],[KM - Inicio]]</f>
        <v>102.1</v>
      </c>
      <c r="AR153" s="108">
        <v>0</v>
      </c>
      <c r="AS153" s="108">
        <v>0</v>
      </c>
      <c r="AT153" s="108">
        <v>0</v>
      </c>
      <c r="AU153" s="136"/>
      <c r="AV153" s="136"/>
      <c r="AW153" s="14"/>
      <c r="AX153" s="14"/>
      <c r="AY153" s="162">
        <f t="shared" si="14"/>
        <v>0</v>
      </c>
      <c r="AZ153" s="153"/>
      <c r="BA153" s="109">
        <v>0</v>
      </c>
      <c r="BB153" s="10" t="str">
        <f>IFERROR(_xlfn.XLOOKUP(AI153, BS_ATIVIDADE[ATIVIDADE],BS_ATIVIDADE[UNIDADE] ), "*")</f>
        <v>Nº DE PEÇAS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3" s="150"/>
      <c r="BG153" s="16"/>
      <c r="BH153" s="17">
        <v>0</v>
      </c>
      <c r="BI153" s="17"/>
      <c r="BJ153" s="17" t="s">
        <v>950</v>
      </c>
      <c r="BK153" s="18" t="s">
        <v>950</v>
      </c>
      <c r="BL153" s="16"/>
      <c r="BM153" s="130" t="s">
        <v>440</v>
      </c>
      <c r="BN153" s="130" t="s">
        <v>460</v>
      </c>
      <c r="BO153" s="130" t="s">
        <v>574</v>
      </c>
      <c r="BP153" s="18" t="s">
        <v>950</v>
      </c>
      <c r="BQ153" s="12" t="str">
        <f t="shared" si="16"/>
        <v>Produção e Intervalo</v>
      </c>
      <c r="BR153" s="19">
        <f t="shared" si="17"/>
        <v>0</v>
      </c>
      <c r="BS153" s="19">
        <f t="shared" si="18"/>
        <v>0</v>
      </c>
      <c r="BT153" s="188" t="str">
        <f t="shared" si="19"/>
        <v>CCOCirculaçãoIntervaloContrato</v>
      </c>
    </row>
    <row r="154" spans="1:72" hidden="1">
      <c r="A154" s="47" t="str">
        <f t="shared" si="15"/>
        <v>HUELTON (TP-725)46059</v>
      </c>
      <c r="B154" s="102">
        <v>46059</v>
      </c>
      <c r="C154" s="135">
        <f>IF(BS_CONTROLE[[#This Row],[DATA]]="","",WEEKNUM(BS_CONTROLE[[#This Row],[DATA]]))</f>
        <v>6</v>
      </c>
      <c r="D154" s="104" t="s">
        <v>782</v>
      </c>
      <c r="E154" s="157">
        <v>146</v>
      </c>
      <c r="F154" s="126" t="s">
        <v>696</v>
      </c>
      <c r="G154" s="142" t="str">
        <f>IF(D154="","*",VLOOKUP(F154,BS_ATIVIDADE[],3,FALSE))</f>
        <v>SOLDA</v>
      </c>
      <c r="H154" s="106" t="s">
        <v>679</v>
      </c>
      <c r="I154" s="106" t="s">
        <v>679</v>
      </c>
      <c r="J154" s="105">
        <v>92</v>
      </c>
      <c r="K154" s="105">
        <v>106.7</v>
      </c>
      <c r="L154" s="105"/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54" s="127" t="s">
        <v>337</v>
      </c>
      <c r="O154" s="106">
        <v>0.41666666666666669</v>
      </c>
      <c r="P154" s="106">
        <v>6.25E-2</v>
      </c>
      <c r="Q154" s="105">
        <v>1</v>
      </c>
      <c r="R154" s="10" t="str">
        <f>IFERROR(_xlfn.XLOOKUP(F154, BS_ATIVIDADE[ATIVIDADE],BS_ATIVIDADE[UNIDADE] ), "*")</f>
        <v>Nº DE SOLDA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4" s="105" t="s">
        <v>773</v>
      </c>
      <c r="W154" s="151" t="s">
        <v>700</v>
      </c>
      <c r="X154" s="104" t="s">
        <v>421</v>
      </c>
      <c r="Y154" s="129" t="s">
        <v>424</v>
      </c>
      <c r="Z154" s="104"/>
      <c r="AA154" s="105" t="s">
        <v>679</v>
      </c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PDM - SOLDA</v>
      </c>
      <c r="AJ154" s="9" t="str">
        <f>IF(BS_CONTROLE[[#This Row],[Atividade]]=0, "-", BS_CONTROLE[[#This Row],[Atividade]])</f>
        <v>PDM - SOLDA</v>
      </c>
      <c r="AK154" s="31" t="str">
        <f>BS_CONTROLE[[#This Row],[Local - Partida]]</f>
        <v>-</v>
      </c>
      <c r="AL154" s="31" t="str">
        <f>BS_CONTROLE[[#This Row],[Local - Encerramento]]</f>
        <v>-</v>
      </c>
      <c r="AM154" s="105" t="str">
        <f>IF(BS_CONTROLE[[#This Row],[Entre - Estações]]=0, "-", BS_CONTROLE[[#This Row],[Entre - Estações]])</f>
        <v>ZPT</v>
      </c>
      <c r="AN154" s="105" t="str">
        <f>IF(BS_CONTROLE[[#This Row],[SB]]=0, "-", BS_CONTROLE[[#This Row],[SB]])</f>
        <v>ZPT2</v>
      </c>
      <c r="AO154" s="105">
        <f>IF(BS_CONTROLE[[#This Row],[SUB]]=0, "-", BS_CONTROLE[[#This Row],[SUB]])</f>
        <v>92</v>
      </c>
      <c r="AP154" s="105">
        <f>BS_CONTROLE[[#This Row],[KM - Inicio]]</f>
        <v>106.7</v>
      </c>
      <c r="AQ154" s="105">
        <f>BS_CONTROLE[[#This Row],[KM - Inicio]]</f>
        <v>106.7</v>
      </c>
      <c r="AR154" s="108">
        <v>0.44861111111111113</v>
      </c>
      <c r="AS154" s="108">
        <v>0.58819444444444446</v>
      </c>
      <c r="AT154" s="108">
        <v>0.65069444444444446</v>
      </c>
      <c r="AU154" s="136"/>
      <c r="AV154" s="136"/>
      <c r="AW154" s="14"/>
      <c r="AX154" s="14"/>
      <c r="AY154" s="162">
        <f t="shared" si="14"/>
        <v>6.25E-2</v>
      </c>
      <c r="AZ154" s="153"/>
      <c r="BA154" s="109">
        <v>1</v>
      </c>
      <c r="BB154" s="10" t="str">
        <f>IFERROR(_xlfn.XLOOKUP(AI154, BS_ATIVIDADE[ATIVIDADE],BS_ATIVIDADE[UNIDADE] ), "*")</f>
        <v>Nº DE SOLDA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4" s="150"/>
      <c r="BG154" s="16"/>
      <c r="BH154" s="17">
        <v>2</v>
      </c>
      <c r="BI154" s="17"/>
      <c r="BJ154" s="17" t="s">
        <v>952</v>
      </c>
      <c r="BK154" s="18" t="s">
        <v>953</v>
      </c>
      <c r="BL154" s="16"/>
      <c r="BM154" s="130" t="s">
        <v>445</v>
      </c>
      <c r="BN154" s="130" t="s">
        <v>445</v>
      </c>
      <c r="BO154" s="130" t="s">
        <v>445</v>
      </c>
      <c r="BP154" s="18" t="s">
        <v>679</v>
      </c>
      <c r="BQ154" s="12" t="str">
        <f t="shared" si="16"/>
        <v>Aderente</v>
      </c>
      <c r="BR154" s="19">
        <f t="shared" si="17"/>
        <v>1</v>
      </c>
      <c r="BS154" s="19">
        <f t="shared" si="18"/>
        <v>1</v>
      </c>
      <c r="BT154" s="188" t="str">
        <f t="shared" si="19"/>
        <v>OKOK</v>
      </c>
    </row>
    <row r="155" spans="1:72" hidden="1">
      <c r="A155" s="47" t="str">
        <f t="shared" si="15"/>
        <v>DIEGO (TF-42)46059</v>
      </c>
      <c r="B155" s="102">
        <v>46059</v>
      </c>
      <c r="C155" s="135">
        <f>IF(BS_CONTROLE[[#This Row],[DATA]]="","",WEEKNUM(BS_CONTROLE[[#This Row],[DATA]]))</f>
        <v>6</v>
      </c>
      <c r="D155" s="104" t="s">
        <v>876</v>
      </c>
      <c r="E155" s="157">
        <v>93</v>
      </c>
      <c r="F155" s="126" t="s">
        <v>877</v>
      </c>
      <c r="G155" s="142" t="str">
        <f>IF(D155="","*",VLOOKUP(F155,BS_ATIVIDADE[],3,FALSE))</f>
        <v>LIMPEZA LASTRO</v>
      </c>
      <c r="H155" s="106" t="s">
        <v>679</v>
      </c>
      <c r="I155" s="106" t="s">
        <v>679</v>
      </c>
      <c r="J155" s="105">
        <v>53</v>
      </c>
      <c r="K155" s="105">
        <v>109.05</v>
      </c>
      <c r="L155" s="105" t="s">
        <v>679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55" s="106">
        <v>0.41666666666666669</v>
      </c>
      <c r="P155" s="106">
        <v>8.3333333333333329E-2</v>
      </c>
      <c r="Q155" s="105">
        <v>30</v>
      </c>
      <c r="R155" s="10" t="str">
        <f>IFERROR(_xlfn.XLOOKUP(F155, BS_ATIVIDADE[ATIVIDADE],BS_ATIVIDADE[UNIDADE] ), "*")</f>
        <v>M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5" s="105" t="s">
        <v>773</v>
      </c>
      <c r="W155" s="151" t="s">
        <v>878</v>
      </c>
      <c r="X155" s="104" t="s">
        <v>421</v>
      </c>
      <c r="Y155" s="129" t="s">
        <v>424</v>
      </c>
      <c r="Z155" s="104"/>
      <c r="AA155" s="105" t="s">
        <v>679</v>
      </c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-</v>
      </c>
      <c r="AL155" s="31" t="str">
        <f>BS_CONTROLE[[#This Row],[Local - Encerramento]]</f>
        <v>-</v>
      </c>
      <c r="AM155" s="105" t="str">
        <f>IF(BS_CONTROLE[[#This Row],[Entre - Estações]]=0, "-", BS_CONTROLE[[#This Row],[Entre - Estações]])</f>
        <v>PAT-ZGM</v>
      </c>
      <c r="AN155" s="105" t="str">
        <f>IF(BS_CONTROLE[[#This Row],[SB]]=0, "-", BS_CONTROLE[[#This Row],[SB]])</f>
        <v>PAT1102</v>
      </c>
      <c r="AO155" s="105">
        <f>IF(BS_CONTROLE[[#This Row],[SUB]]=0, "-", BS_CONTROLE[[#This Row],[SUB]])</f>
        <v>53</v>
      </c>
      <c r="AP155" s="105">
        <f>BS_CONTROLE[[#This Row],[KM - Inicio]]</f>
        <v>109.05</v>
      </c>
      <c r="AQ155" s="105">
        <f>BS_CONTROLE[[#This Row],[KM - Inicio]]</f>
        <v>109.05</v>
      </c>
      <c r="AR155" s="108">
        <v>0.39027777777777778</v>
      </c>
      <c r="AS155" s="108">
        <v>0.3923611111111111</v>
      </c>
      <c r="AT155" s="108">
        <v>0.47569444444444442</v>
      </c>
      <c r="AU155" s="136"/>
      <c r="AV155" s="136"/>
      <c r="AW155" s="14"/>
      <c r="AX155" s="14"/>
      <c r="AY155" s="162">
        <f t="shared" si="14"/>
        <v>8.3333333333333315E-2</v>
      </c>
      <c r="AZ155" s="153"/>
      <c r="BA155" s="109">
        <v>0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5" s="150"/>
      <c r="BG155" s="16"/>
      <c r="BH155" s="17">
        <v>0</v>
      </c>
      <c r="BI155" s="17"/>
      <c r="BJ155" s="17" t="s">
        <v>954</v>
      </c>
      <c r="BK155" s="18" t="s">
        <v>955</v>
      </c>
      <c r="BL155" s="16"/>
      <c r="BM155" s="130" t="s">
        <v>436</v>
      </c>
      <c r="BN155" s="130" t="s">
        <v>456</v>
      </c>
      <c r="BO155" s="130" t="s">
        <v>522</v>
      </c>
      <c r="BP155" s="18" t="s">
        <v>955</v>
      </c>
      <c r="BQ155" s="12" t="str">
        <f t="shared" si="16"/>
        <v>Produção</v>
      </c>
      <c r="BR155" s="19">
        <f t="shared" si="17"/>
        <v>0.99999999999999978</v>
      </c>
      <c r="BS155" s="19">
        <f t="shared" si="18"/>
        <v>0</v>
      </c>
      <c r="BT155" s="188" t="str">
        <f t="shared" si="19"/>
        <v>MecânicaLocomotiva</v>
      </c>
    </row>
    <row r="156" spans="1:72" hidden="1">
      <c r="A156" s="47" t="str">
        <f t="shared" si="15"/>
        <v>V8546059</v>
      </c>
      <c r="B156" s="102">
        <v>46059</v>
      </c>
      <c r="C156" s="135">
        <f>IF(BS_CONTROLE[[#This Row],[DATA]]="","",WEEKNUM(BS_CONTROLE[[#This Row],[DATA]]))</f>
        <v>6</v>
      </c>
      <c r="D156" s="104" t="s">
        <v>690</v>
      </c>
      <c r="E156" s="157">
        <v>60</v>
      </c>
      <c r="F156" s="126" t="s">
        <v>687</v>
      </c>
      <c r="G156" s="142" t="str">
        <f>IF(D156="","*",VLOOKUP(F156,BS_ATIVIDADE[],3,FALSE))</f>
        <v>MECANIZAÇÃO - SOCADORA</v>
      </c>
      <c r="H156" s="106" t="s">
        <v>830</v>
      </c>
      <c r="I156" s="106" t="s">
        <v>830</v>
      </c>
      <c r="J156" s="105">
        <v>30</v>
      </c>
      <c r="K156" s="105">
        <v>115.3</v>
      </c>
      <c r="L156" s="105">
        <v>118.8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56" s="106">
        <v>0.39583333333333331</v>
      </c>
      <c r="P156" s="106">
        <v>8.3333333333333329E-2</v>
      </c>
      <c r="Q156" s="105">
        <v>480</v>
      </c>
      <c r="R156" s="10" t="str">
        <f>IFERROR(_xlfn.XLOOKUP(F156, BS_ATIVIDADE[ATIVIDADE],BS_ATIVIDADE[UNIDADE] ), "*")</f>
        <v>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56" s="105" t="s">
        <v>709</v>
      </c>
      <c r="W156" s="151" t="s">
        <v>688</v>
      </c>
      <c r="X156" s="104" t="s">
        <v>421</v>
      </c>
      <c r="Y156" s="129" t="s">
        <v>424</v>
      </c>
      <c r="Z156" s="104"/>
      <c r="AA156" s="105">
        <v>1</v>
      </c>
      <c r="AB156" s="103" t="s">
        <v>412</v>
      </c>
      <c r="AC156" s="152"/>
      <c r="AD156" s="107">
        <v>0.35416666666666669</v>
      </c>
      <c r="AE156" s="105">
        <v>2235</v>
      </c>
      <c r="AF156" s="105" t="s">
        <v>679</v>
      </c>
      <c r="AG156" s="105" t="s">
        <v>679</v>
      </c>
      <c r="AH156" s="15"/>
      <c r="AI156" s="126" t="str">
        <f>IF(BS_CONTROLE[[#This Row],[Atividade]]=0, "-", BS_CONTROLE[[#This Row],[Atividade]])</f>
        <v>MECANIZAÇÃO - SOCADORA</v>
      </c>
      <c r="AJ156" s="9" t="str">
        <f>IF(BS_CONTROLE[[#This Row],[Atividade]]=0, "-", BS_CONTROLE[[#This Row],[Atividade]])</f>
        <v>MECANIZAÇÃO - SOCADORA</v>
      </c>
      <c r="AK156" s="31" t="str">
        <f>BS_CONTROLE[[#This Row],[Local - Partida]]</f>
        <v>ZDRZPT</v>
      </c>
      <c r="AL156" s="31" t="str">
        <f>BS_CONTROLE[[#This Row],[Local - Encerramento]]</f>
        <v>ZDRZPT</v>
      </c>
      <c r="AM156" s="105" t="str">
        <f>IF(BS_CONTROLE[[#This Row],[Entre - Estações]]=0, "-", BS_CONTROLE[[#This Row],[Entre - Estações]])</f>
        <v>ZGM-ZZV</v>
      </c>
      <c r="AN156" s="105" t="str">
        <f>IF(BS_CONTROLE[[#This Row],[SB]]=0, "-", BS_CONTROLE[[#This Row],[SB]])</f>
        <v>117ZGM1</v>
      </c>
      <c r="AO156" s="105">
        <f>IF(BS_CONTROLE[[#This Row],[SUB]]=0, "-", BS_CONTROLE[[#This Row],[SUB]])</f>
        <v>30</v>
      </c>
      <c r="AP156" s="105">
        <f>BS_CONTROLE[[#This Row],[KM - Inicio]]</f>
        <v>115.3</v>
      </c>
      <c r="AQ156" s="105">
        <f>BS_CONTROLE[[#This Row],[KM - Inicio]]</f>
        <v>115.3</v>
      </c>
      <c r="AR156" s="108">
        <v>0.34097222222222223</v>
      </c>
      <c r="AS156" s="108">
        <v>0</v>
      </c>
      <c r="AT156" s="108">
        <v>0</v>
      </c>
      <c r="AU156" s="136"/>
      <c r="AV156" s="136"/>
      <c r="AW156" s="14"/>
      <c r="AX156" s="14"/>
      <c r="AY156" s="162">
        <f t="shared" si="14"/>
        <v>0</v>
      </c>
      <c r="AZ156" s="153"/>
      <c r="BA156" s="109">
        <v>0</v>
      </c>
      <c r="BB156" s="10" t="str">
        <f>IFERROR(_xlfn.XLOOKUP(AI156, BS_ATIVIDADE[ATIVIDADE],BS_ATIVIDADE[UNIDADE] ), "*")</f>
        <v>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56" s="150"/>
      <c r="BG156" s="16"/>
      <c r="BH156" s="17">
        <v>0</v>
      </c>
      <c r="BI156" s="17"/>
      <c r="BJ156" s="17" t="s">
        <v>956</v>
      </c>
      <c r="BK156" s="18" t="s">
        <v>956</v>
      </c>
      <c r="BL156" s="16"/>
      <c r="BM156" s="130" t="s">
        <v>440</v>
      </c>
      <c r="BN156" s="130" t="s">
        <v>469</v>
      </c>
      <c r="BO156" s="130" t="s">
        <v>530</v>
      </c>
      <c r="BP156" s="18" t="s">
        <v>956</v>
      </c>
      <c r="BQ156" s="12" t="str">
        <f t="shared" si="16"/>
        <v>Produção e Intervalo</v>
      </c>
      <c r="BR156" s="19">
        <f t="shared" si="17"/>
        <v>0</v>
      </c>
      <c r="BS156" s="19">
        <f t="shared" si="18"/>
        <v>0</v>
      </c>
      <c r="BT156" s="188" t="str">
        <f t="shared" si="19"/>
        <v>CCOCirculaçãoIntervaloOportunidade</v>
      </c>
    </row>
    <row r="157" spans="1:72" hidden="1">
      <c r="A157" s="47" t="str">
        <f t="shared" si="15"/>
        <v>CAIQUE (TMA-677)46059</v>
      </c>
      <c r="B157" s="102">
        <v>46059</v>
      </c>
      <c r="C157" s="135">
        <f>IF(BS_CONTROLE[[#This Row],[DATA]]="","",WEEKNUM(BS_CONTROLE[[#This Row],[DATA]]))</f>
        <v>6</v>
      </c>
      <c r="D157" s="104" t="s">
        <v>779</v>
      </c>
      <c r="E157" s="157">
        <v>57</v>
      </c>
      <c r="F157" s="126" t="s">
        <v>758</v>
      </c>
      <c r="G157" s="142" t="str">
        <f>IF(D157="","*",VLOOKUP(F157,BS_ATIVIDADE[],3,FALSE))</f>
        <v>MODERNIZAÇÃO</v>
      </c>
      <c r="H157" s="106" t="s">
        <v>679</v>
      </c>
      <c r="I157" s="106" t="s">
        <v>679</v>
      </c>
      <c r="J157" s="105">
        <v>48</v>
      </c>
      <c r="K157" s="105">
        <v>123.363</v>
      </c>
      <c r="L157" s="105" t="s">
        <v>679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7" s="127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7" s="106">
        <v>0.35416666666666669</v>
      </c>
      <c r="P157" s="106">
        <v>6.25E-2</v>
      </c>
      <c r="Q157" s="105">
        <v>1</v>
      </c>
      <c r="R157" s="10" t="str">
        <f>IFERROR(_xlfn.XLOOKUP(F157, BS_ATIVIDADE[ATIVIDADE],BS_ATIVIDADE[UNIDADE] ), "*")</f>
        <v>Nº DE SOLDA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7" s="105" t="s">
        <v>768</v>
      </c>
      <c r="W157" s="151" t="s">
        <v>700</v>
      </c>
      <c r="X157" s="104" t="s">
        <v>421</v>
      </c>
      <c r="Y157" s="129"/>
      <c r="Z157" s="104"/>
      <c r="AA157" s="105"/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MODERNIZAÇÃO - SOLDA</v>
      </c>
      <c r="AJ157" s="9" t="str">
        <f>IF(BS_CONTROLE[[#This Row],[Atividade]]=0, "-", BS_CONTROLE[[#This Row],[Atividade]])</f>
        <v>MODERNIZAÇÃO - SOLDA</v>
      </c>
      <c r="AK157" s="31" t="str">
        <f>BS_CONTROLE[[#This Row],[Local - Partida]]</f>
        <v>-</v>
      </c>
      <c r="AL157" s="31" t="str">
        <f>BS_CONTROLE[[#This Row],[Local - Encerramento]]</f>
        <v>-</v>
      </c>
      <c r="AM157" s="105" t="str">
        <f>IF(BS_CONTROLE[[#This Row],[Entre - Estações]]=0, "-", BS_CONTROLE[[#This Row],[Entre - Estações]])</f>
        <v>ZWI-ZEM</v>
      </c>
      <c r="AN157" s="105">
        <f>IF(BS_CONTROLE[[#This Row],[SB]]=0, "-", BS_CONTROLE[[#This Row],[SB]])</f>
        <v>1241231</v>
      </c>
      <c r="AO157" s="105">
        <f>IF(BS_CONTROLE[[#This Row],[SUB]]=0, "-", BS_CONTROLE[[#This Row],[SUB]])</f>
        <v>48</v>
      </c>
      <c r="AP157" s="105">
        <f>BS_CONTROLE[[#This Row],[KM - Inicio]]</f>
        <v>123.363</v>
      </c>
      <c r="AQ157" s="105">
        <f>BS_CONTROLE[[#This Row],[KM - Inicio]]</f>
        <v>123.363</v>
      </c>
      <c r="AR157" s="108">
        <v>0.42222222222222222</v>
      </c>
      <c r="AS157" s="108">
        <v>0.43055555555555558</v>
      </c>
      <c r="AT157" s="108">
        <v>0.5</v>
      </c>
      <c r="AU157" s="136"/>
      <c r="AV157" s="136"/>
      <c r="AW157" s="14"/>
      <c r="AX157" s="14"/>
      <c r="AY157" s="162">
        <f t="shared" si="14"/>
        <v>6.944444444444442E-2</v>
      </c>
      <c r="AZ157" s="153"/>
      <c r="BA157" s="109">
        <v>1</v>
      </c>
      <c r="BB157" s="10" t="str">
        <f>IFERROR(_xlfn.XLOOKUP(AI157, BS_ATIVIDADE[ATIVIDADE],BS_ATIVIDADE[UNIDADE] ), "*")</f>
        <v>Nº DE SOLDA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7" s="150"/>
      <c r="BG157" s="16"/>
      <c r="BH157" s="17">
        <v>2</v>
      </c>
      <c r="BI157" s="17"/>
      <c r="BJ157" s="17" t="s">
        <v>957</v>
      </c>
      <c r="BK157" s="18" t="s">
        <v>958</v>
      </c>
      <c r="BL157" s="16"/>
      <c r="BM157" s="130" t="s">
        <v>445</v>
      </c>
      <c r="BN157" s="130" t="s">
        <v>445</v>
      </c>
      <c r="BO157" s="130" t="s">
        <v>445</v>
      </c>
      <c r="BP157" s="18" t="s">
        <v>679</v>
      </c>
      <c r="BQ157" s="12" t="str">
        <f t="shared" si="16"/>
        <v>Aderente</v>
      </c>
      <c r="BR157" s="19">
        <f t="shared" si="17"/>
        <v>1.1111111111111107</v>
      </c>
      <c r="BS157" s="19">
        <f t="shared" si="18"/>
        <v>1</v>
      </c>
      <c r="BT157" s="188" t="str">
        <f t="shared" si="19"/>
        <v>OKOK</v>
      </c>
    </row>
    <row r="158" spans="1:72" hidden="1">
      <c r="A158" s="47" t="str">
        <f t="shared" si="15"/>
        <v>WALTER (TP-810)46059</v>
      </c>
      <c r="B158" s="102">
        <v>46059</v>
      </c>
      <c r="C158" s="135">
        <f>IF(BS_CONTROLE[[#This Row],[DATA]]="","",WEEKNUM(BS_CONTROLE[[#This Row],[DATA]]))</f>
        <v>6</v>
      </c>
      <c r="D158" s="104" t="s">
        <v>812</v>
      </c>
      <c r="E158" s="157">
        <v>58</v>
      </c>
      <c r="F158" s="126" t="s">
        <v>758</v>
      </c>
      <c r="G158" s="142" t="str">
        <f>IF(D158="","*",VLOOKUP(F158,BS_ATIVIDADE[],3,FALSE))</f>
        <v>MODERNIZAÇÃO</v>
      </c>
      <c r="H158" s="106" t="s">
        <v>679</v>
      </c>
      <c r="I158" s="106" t="s">
        <v>679</v>
      </c>
      <c r="J158" s="105">
        <v>48</v>
      </c>
      <c r="K158" s="105">
        <v>123.465</v>
      </c>
      <c r="L158" s="105" t="s">
        <v>679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8" s="127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8" s="106">
        <v>0.35416666666666669</v>
      </c>
      <c r="P158" s="106">
        <v>6.25E-2</v>
      </c>
      <c r="Q158" s="105">
        <v>1</v>
      </c>
      <c r="R158" s="10" t="str">
        <f>IFERROR(_xlfn.XLOOKUP(F158, BS_ATIVIDADE[ATIVIDADE],BS_ATIVIDADE[UNIDADE] ), "*")</f>
        <v>Nº DE SOLDA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8" s="105" t="s">
        <v>768</v>
      </c>
      <c r="W158" s="151" t="s">
        <v>700</v>
      </c>
      <c r="X158" s="104" t="s">
        <v>421</v>
      </c>
      <c r="Y158" s="129"/>
      <c r="Z158" s="104"/>
      <c r="AA158" s="105"/>
      <c r="AB158" s="103"/>
      <c r="AC158" s="152"/>
      <c r="AD158" s="107"/>
      <c r="AE158" s="105"/>
      <c r="AF158" s="105"/>
      <c r="AG158" s="105"/>
      <c r="AH158" s="15"/>
      <c r="AI158" s="126" t="str">
        <f>IF(BS_CONTROLE[[#This Row],[Atividade]]=0, "-", BS_CONTROLE[[#This Row],[Atividade]])</f>
        <v>MODERNIZAÇÃO - SOLDA</v>
      </c>
      <c r="AJ158" s="9" t="str">
        <f>IF(BS_CONTROLE[[#This Row],[Atividade]]=0, "-", BS_CONTROLE[[#This Row],[Atividade]])</f>
        <v>MODERNIZAÇÃO - SOLDA</v>
      </c>
      <c r="AK158" s="31" t="str">
        <f>BS_CONTROLE[[#This Row],[Local - Partida]]</f>
        <v>-</v>
      </c>
      <c r="AL158" s="31" t="str">
        <f>BS_CONTROLE[[#This Row],[Local - Encerramento]]</f>
        <v>-</v>
      </c>
      <c r="AM158" s="105" t="str">
        <f>IF(BS_CONTROLE[[#This Row],[Entre - Estações]]=0, "-", BS_CONTROLE[[#This Row],[Entre - Estações]])</f>
        <v>ZWI-ZEM</v>
      </c>
      <c r="AN158" s="105">
        <f>IF(BS_CONTROLE[[#This Row],[SB]]=0, "-", BS_CONTROLE[[#This Row],[SB]])</f>
        <v>1241231</v>
      </c>
      <c r="AO158" s="105">
        <f>IF(BS_CONTROLE[[#This Row],[SUB]]=0, "-", BS_CONTROLE[[#This Row],[SUB]])</f>
        <v>48</v>
      </c>
      <c r="AP158" s="105">
        <f>BS_CONTROLE[[#This Row],[KM - Inicio]]</f>
        <v>123.465</v>
      </c>
      <c r="AQ158" s="105">
        <f>BS_CONTROLE[[#This Row],[KM - Inicio]]</f>
        <v>123.465</v>
      </c>
      <c r="AR158" s="108">
        <v>0.42222222222222222</v>
      </c>
      <c r="AS158" s="108">
        <v>0.43055555555555558</v>
      </c>
      <c r="AT158" s="108">
        <v>0.5</v>
      </c>
      <c r="AU158" s="136"/>
      <c r="AV158" s="136"/>
      <c r="AW158" s="14"/>
      <c r="AX158" s="14"/>
      <c r="AY158" s="162">
        <f t="shared" si="14"/>
        <v>6.944444444444442E-2</v>
      </c>
      <c r="AZ158" s="153"/>
      <c r="BA158" s="109">
        <v>1</v>
      </c>
      <c r="BB158" s="10" t="str">
        <f>IFERROR(_xlfn.XLOOKUP(AI158, BS_ATIVIDADE[ATIVIDADE],BS_ATIVIDADE[UNIDADE] ), "*")</f>
        <v>Nº DE SOLDA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8" s="150"/>
      <c r="BG158" s="16"/>
      <c r="BH158" s="17">
        <v>2</v>
      </c>
      <c r="BI158" s="17"/>
      <c r="BJ158" s="17" t="s">
        <v>957</v>
      </c>
      <c r="BK158" s="18" t="s">
        <v>958</v>
      </c>
      <c r="BL158" s="16"/>
      <c r="BM158" s="130" t="s">
        <v>445</v>
      </c>
      <c r="BN158" s="130" t="s">
        <v>445</v>
      </c>
      <c r="BO158" s="130" t="s">
        <v>445</v>
      </c>
      <c r="BP158" s="18" t="s">
        <v>679</v>
      </c>
      <c r="BQ158" s="12" t="str">
        <f t="shared" si="16"/>
        <v>Aderente</v>
      </c>
      <c r="BR158" s="19">
        <f t="shared" si="17"/>
        <v>1.1111111111111107</v>
      </c>
      <c r="BS158" s="19">
        <f t="shared" si="18"/>
        <v>1</v>
      </c>
      <c r="BT158" s="188" t="str">
        <f t="shared" si="19"/>
        <v>OKOK</v>
      </c>
    </row>
    <row r="159" spans="1:72" hidden="1">
      <c r="A159" s="47" t="str">
        <f t="shared" si="15"/>
        <v>EXPANSÃO TURMA 146059</v>
      </c>
      <c r="B159" s="102">
        <v>46059</v>
      </c>
      <c r="C159" s="135">
        <f>IF(BS_CONTROLE[[#This Row],[DATA]]="","",WEEKNUM(BS_CONTROLE[[#This Row],[DATA]]))</f>
        <v>6</v>
      </c>
      <c r="D159" s="104" t="s">
        <v>703</v>
      </c>
      <c r="E159" s="157">
        <v>94</v>
      </c>
      <c r="F159" s="126" t="s">
        <v>704</v>
      </c>
      <c r="G159" s="142" t="str">
        <f>IF(D159="","*",VLOOKUP(F159,BS_ATIVIDADE[],3,FALSE))</f>
        <v>EXPANSÃO</v>
      </c>
      <c r="H159" s="106" t="s">
        <v>679</v>
      </c>
      <c r="I159" s="106" t="s">
        <v>679</v>
      </c>
      <c r="J159" s="105">
        <v>53</v>
      </c>
      <c r="K159" s="105">
        <v>123.59</v>
      </c>
      <c r="L159" s="105" t="s">
        <v>679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59" s="106">
        <v>0.35416666666666669</v>
      </c>
      <c r="P159" s="106">
        <v>6.25E-2</v>
      </c>
      <c r="Q159" s="105">
        <v>1</v>
      </c>
      <c r="R159" s="10" t="str">
        <f>IFERROR(_xlfn.XLOOKUP(F159, BS_ATIVIDADE[ATIVIDADE],BS_ATIVIDADE[UNIDADE] ), "*")</f>
        <v>Nº DE SOLDA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9" s="105" t="s">
        <v>959</v>
      </c>
      <c r="W159" s="151" t="s">
        <v>700</v>
      </c>
      <c r="X159" s="104" t="s">
        <v>421</v>
      </c>
      <c r="Y159" s="129"/>
      <c r="Z159" s="104"/>
      <c r="AA159" s="105"/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EXPANSÃO - SOLDA</v>
      </c>
      <c r="AJ159" s="9" t="str">
        <f>IF(BS_CONTROLE[[#This Row],[Atividade]]=0, "-", BS_CONTROLE[[#This Row],[Atividade]])</f>
        <v>EXPANSÃO - SOLDA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5" t="str">
        <f>IF(BS_CONTROLE[[#This Row],[Entre - Estações]]=0, "-", BS_CONTROLE[[#This Row],[Entre - Estações]])</f>
        <v>ZZV-ZPG</v>
      </c>
      <c r="AN159" s="105" t="str">
        <f>IF(BS_CONTROLE[[#This Row],[SB]]=0, "-", BS_CONTROLE[[#This Row],[SB]])</f>
        <v>ZPGZZV</v>
      </c>
      <c r="AO159" s="105">
        <f>IF(BS_CONTROLE[[#This Row],[SUB]]=0, "-", BS_CONTROLE[[#This Row],[SUB]])</f>
        <v>53</v>
      </c>
      <c r="AP159" s="105">
        <f>BS_CONTROLE[[#This Row],[KM - Inicio]]</f>
        <v>123.59</v>
      </c>
      <c r="AQ159" s="105">
        <f>BS_CONTROLE[[#This Row],[KM - Inicio]]</f>
        <v>123.59</v>
      </c>
      <c r="AR159" s="108">
        <v>0.33333333333333331</v>
      </c>
      <c r="AS159" s="108">
        <v>0.375</v>
      </c>
      <c r="AT159" s="108">
        <v>0.4375</v>
      </c>
      <c r="AU159" s="136"/>
      <c r="AV159" s="136"/>
      <c r="AW159" s="14"/>
      <c r="AX159" s="14"/>
      <c r="AY159" s="162">
        <f t="shared" si="14"/>
        <v>6.25E-2</v>
      </c>
      <c r="AZ159" s="153"/>
      <c r="BA159" s="109">
        <v>1</v>
      </c>
      <c r="BB159" s="10" t="str">
        <f>IFERROR(_xlfn.XLOOKUP(AI159, BS_ATIVIDADE[ATIVIDADE],BS_ATIVIDADE[UNIDADE] ), "*")</f>
        <v>Nº DE SOLDA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9" s="150"/>
      <c r="BG159" s="16"/>
      <c r="BH159" s="17">
        <v>2</v>
      </c>
      <c r="BI159" s="17"/>
      <c r="BJ159" s="17" t="s">
        <v>960</v>
      </c>
      <c r="BK159" s="18" t="s">
        <v>960</v>
      </c>
      <c r="BL159" s="16"/>
      <c r="BM159" s="130" t="s">
        <v>445</v>
      </c>
      <c r="BN159" s="130" t="s">
        <v>445</v>
      </c>
      <c r="BO159" s="130" t="s">
        <v>445</v>
      </c>
      <c r="BP159" s="18" t="s">
        <v>679</v>
      </c>
      <c r="BQ159" s="12" t="str">
        <f t="shared" si="16"/>
        <v>Aderente</v>
      </c>
      <c r="BR159" s="19">
        <f t="shared" si="17"/>
        <v>1</v>
      </c>
      <c r="BS159" s="19">
        <f t="shared" si="18"/>
        <v>1</v>
      </c>
      <c r="BT159" s="188" t="str">
        <f t="shared" si="19"/>
        <v>OKOK</v>
      </c>
    </row>
    <row r="160" spans="1:72" hidden="1">
      <c r="A160" s="47" t="str">
        <f t="shared" si="15"/>
        <v/>
      </c>
      <c r="B160" s="102"/>
      <c r="C160" s="135" t="str">
        <f>IF(BS_CONTROLE[[#This Row],[DATA]]="","",WEEKNUM(BS_CONTROLE[[#This Row],[DATA]]))</f>
        <v/>
      </c>
      <c r="D160" s="104"/>
      <c r="E160" s="157">
        <v>154</v>
      </c>
      <c r="F160" s="126"/>
      <c r="G160" s="142" t="str">
        <f>IF(D160="","*",VLOOKUP(F160,BS_ATIVIDADE[],3,FALSE))</f>
        <v>*</v>
      </c>
      <c r="H160" s="106"/>
      <c r="I160" s="106"/>
      <c r="J160" s="105"/>
      <c r="K160" s="105"/>
      <c r="L160" s="105"/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6"/>
      <c r="P160" s="106"/>
      <c r="Q160" s="105"/>
      <c r="R160" s="10" t="str">
        <f>IFERROR(_xlfn.XLOOKUP(F160, BS_ATIVIDADE[ATIVIDADE],BS_ATIVIDADE[UNIDADE] ), "*")</f>
        <v>*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5"/>
      <c r="W160" s="151"/>
      <c r="X160" s="104"/>
      <c r="Y160" s="129"/>
      <c r="Z160" s="104"/>
      <c r="AA160" s="105"/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-</v>
      </c>
      <c r="AN160" s="105" t="str">
        <f>IF(BS_CONTROLE[[#This Row],[SB]]=0, "-", BS_CONTROLE[[#This Row],[SB]])</f>
        <v>-</v>
      </c>
      <c r="AO160" s="105" t="str">
        <f>IF(BS_CONTROLE[[#This Row],[SUB]]=0, "-", BS_CONTROLE[[#This Row],[SUB]])</f>
        <v>-</v>
      </c>
      <c r="AP160" s="105">
        <f>BS_CONTROLE[[#This Row],[KM - Inicio]]</f>
        <v>0</v>
      </c>
      <c r="AQ160" s="105">
        <f>BS_CONTROLE[[#This Row],[KM - Inicio]]</f>
        <v>0</v>
      </c>
      <c r="AR160" s="108"/>
      <c r="AS160" s="108"/>
      <c r="AT160" s="108"/>
      <c r="AU160" s="136"/>
      <c r="AV160" s="136"/>
      <c r="AW160" s="14"/>
      <c r="AX160" s="14"/>
      <c r="AY160" s="162" t="str">
        <f t="shared" si="14"/>
        <v>*</v>
      </c>
      <c r="AZ160" s="153"/>
      <c r="BA160" s="109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0"/>
      <c r="BG160" s="16"/>
      <c r="BH160" s="17"/>
      <c r="BI160" s="17"/>
      <c r="BJ160" s="17"/>
      <c r="BK160" s="18"/>
      <c r="BL160" s="16"/>
      <c r="BM160" s="130"/>
      <c r="BN160" s="130"/>
      <c r="BO160" s="130"/>
      <c r="BP160" s="18"/>
      <c r="BQ160" s="12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188" t="str">
        <f t="shared" si="19"/>
        <v/>
      </c>
    </row>
    <row r="161" spans="1:72" hidden="1">
      <c r="A161" s="47" t="str">
        <f t="shared" si="15"/>
        <v/>
      </c>
      <c r="B161" s="102"/>
      <c r="C161" s="135" t="str">
        <f>IF(BS_CONTROLE[[#This Row],[DATA]]="","",WEEKNUM(BS_CONTROLE[[#This Row],[DATA]]))</f>
        <v/>
      </c>
      <c r="D161" s="104"/>
      <c r="E161" s="157">
        <v>155</v>
      </c>
      <c r="F161" s="126"/>
      <c r="G161" s="142" t="str">
        <f>IF(D161="","*",VLOOKUP(F161,BS_ATIVIDADE[],3,FALSE))</f>
        <v>*</v>
      </c>
      <c r="H161" s="106"/>
      <c r="I161" s="106"/>
      <c r="J161" s="105"/>
      <c r="K161" s="105"/>
      <c r="L161" s="105"/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6"/>
      <c r="P161" s="106"/>
      <c r="Q161" s="105"/>
      <c r="R161" s="10" t="str">
        <f>IFERROR(_xlfn.XLOOKUP(F161, BS_ATIVIDADE[ATIVIDADE],BS_ATIVIDADE[UNIDADE] ), "*")</f>
        <v>*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5"/>
      <c r="W161" s="151"/>
      <c r="X161" s="104"/>
      <c r="Y161" s="129"/>
      <c r="Z161" s="104"/>
      <c r="AA161" s="105"/>
      <c r="AB161" s="103"/>
      <c r="AC161" s="152"/>
      <c r="AD161" s="107"/>
      <c r="AE161" s="105"/>
      <c r="AF161" s="105"/>
      <c r="AG161" s="105"/>
      <c r="AH161" s="15"/>
      <c r="AI161" s="126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5" t="str">
        <f>IF(BS_CONTROLE[[#This Row],[Entre - Estações]]=0, "-", BS_CONTROLE[[#This Row],[Entre - Estações]])</f>
        <v>-</v>
      </c>
      <c r="AN161" s="105" t="str">
        <f>IF(BS_CONTROLE[[#This Row],[SB]]=0, "-", BS_CONTROLE[[#This Row],[SB]])</f>
        <v>-</v>
      </c>
      <c r="AO161" s="105" t="str">
        <f>IF(BS_CONTROLE[[#This Row],[SUB]]=0, "-", BS_CONTROLE[[#This Row],[SUB]])</f>
        <v>-</v>
      </c>
      <c r="AP161" s="105">
        <f>BS_CONTROLE[[#This Row],[KM - Inicio]]</f>
        <v>0</v>
      </c>
      <c r="AQ161" s="105">
        <f>BS_CONTROLE[[#This Row],[KM - Inicio]]</f>
        <v>0</v>
      </c>
      <c r="AR161" s="108"/>
      <c r="AS161" s="108"/>
      <c r="AT161" s="108"/>
      <c r="AU161" s="136"/>
      <c r="AV161" s="136"/>
      <c r="AW161" s="14"/>
      <c r="AX161" s="14"/>
      <c r="AY161" s="162" t="str">
        <f t="shared" si="14"/>
        <v>*</v>
      </c>
      <c r="AZ161" s="153"/>
      <c r="BA161" s="109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0"/>
      <c r="BG161" s="16"/>
      <c r="BH161" s="17"/>
      <c r="BI161" s="17"/>
      <c r="BJ161" s="17"/>
      <c r="BK161" s="18"/>
      <c r="BL161" s="16"/>
      <c r="BM161" s="130"/>
      <c r="BN161" s="130"/>
      <c r="BO161" s="130"/>
      <c r="BP161" s="18"/>
      <c r="BQ161" s="12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188" t="str">
        <f t="shared" si="19"/>
        <v/>
      </c>
    </row>
    <row r="162" spans="1:72" hidden="1">
      <c r="A162" s="47" t="str">
        <f t="shared" si="15"/>
        <v>EXPANSÃO TURMA 146060</v>
      </c>
      <c r="B162" s="102">
        <v>46060</v>
      </c>
      <c r="C162" s="135">
        <f>IF(BS_CONTROLE[[#This Row],[DATA]]="","",WEEKNUM(BS_CONTROLE[[#This Row],[DATA]]))</f>
        <v>6</v>
      </c>
      <c r="D162" s="104" t="s">
        <v>703</v>
      </c>
      <c r="E162" s="157"/>
      <c r="F162" s="126" t="s">
        <v>704</v>
      </c>
      <c r="G162" s="142" t="str">
        <f>IF(D162="","*",VLOOKUP(F162,BS_ATIVIDADE[],3,FALSE))</f>
        <v>EXPANSÃO</v>
      </c>
      <c r="H162" s="106" t="s">
        <v>679</v>
      </c>
      <c r="I162" s="106" t="s">
        <v>679</v>
      </c>
      <c r="J162" s="105">
        <v>70</v>
      </c>
      <c r="K162" s="105">
        <v>113.4</v>
      </c>
      <c r="L162" s="105" t="s">
        <v>679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62" s="106">
        <v>0.35416666666666669</v>
      </c>
      <c r="P162" s="106">
        <v>6.25E-2</v>
      </c>
      <c r="Q162" s="105">
        <v>1</v>
      </c>
      <c r="R162" s="10" t="str">
        <f>IFERROR(_xlfn.XLOOKUP(F162, BS_ATIVIDADE[ATIVIDADE],BS_ATIVIDADE[UNIDADE] ), "*")</f>
        <v>Nº DE SOLDA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2" s="105" t="s">
        <v>961</v>
      </c>
      <c r="W162" s="151" t="s">
        <v>700</v>
      </c>
      <c r="X162" s="104" t="s">
        <v>421</v>
      </c>
      <c r="Y162" s="129" t="s">
        <v>424</v>
      </c>
      <c r="Z162" s="104"/>
      <c r="AA162" s="105" t="s">
        <v>679</v>
      </c>
      <c r="AB162" s="103"/>
      <c r="AC162" s="126" t="s">
        <v>679</v>
      </c>
      <c r="AD162" s="105" t="s">
        <v>679</v>
      </c>
      <c r="AE162" s="105" t="s">
        <v>679</v>
      </c>
      <c r="AF162" s="105" t="s">
        <v>679</v>
      </c>
      <c r="AG162" s="105" t="s">
        <v>679</v>
      </c>
      <c r="AH162" s="15"/>
      <c r="AI162" s="126" t="str">
        <f>IF(BS_CONTROLE[[#This Row],[Atividade]]=0, "-", BS_CONTROLE[[#This Row],[Atividade]])</f>
        <v>EXPANSÃO - SOLDA</v>
      </c>
      <c r="AJ162" s="9" t="str">
        <f>IF(BS_CONTROLE[[#This Row],[Atividade]]=0, "-", BS_CONTROLE[[#This Row],[Atividade]])</f>
        <v>EXPANSÃO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5" t="str">
        <f>IF(BS_CONTROLE[[#This Row],[Entre - Estações]]=0, "-", BS_CONTROLE[[#This Row],[Entre - Estações]])</f>
        <v>ZCD</v>
      </c>
      <c r="AN162" s="105" t="str">
        <f>IF(BS_CONTROLE[[#This Row],[SB]]=0, "-", BS_CONTROLE[[#This Row],[SB]])</f>
        <v>ZCD1</v>
      </c>
      <c r="AO162" s="105">
        <f>IF(BS_CONTROLE[[#This Row],[SUB]]=0, "-", BS_CONTROLE[[#This Row],[SUB]])</f>
        <v>70</v>
      </c>
      <c r="AP162" s="105">
        <f>BS_CONTROLE[[#This Row],[KM - Inicio]]</f>
        <v>113.4</v>
      </c>
      <c r="AQ162" s="105">
        <f>BS_CONTROLE[[#This Row],[KM - Inicio]]</f>
        <v>113.4</v>
      </c>
      <c r="AR162" s="108">
        <v>0</v>
      </c>
      <c r="AS162" s="108">
        <v>0</v>
      </c>
      <c r="AT162" s="108">
        <v>0</v>
      </c>
      <c r="AU162" s="136"/>
      <c r="AV162" s="136"/>
      <c r="AW162" s="14"/>
      <c r="AX162" s="14"/>
      <c r="AY162" s="162">
        <f t="shared" si="14"/>
        <v>0</v>
      </c>
      <c r="AZ162" s="153"/>
      <c r="BA162" s="109">
        <v>0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2" s="150"/>
      <c r="BG162" s="16"/>
      <c r="BH162" s="17">
        <v>0</v>
      </c>
      <c r="BI162" s="17"/>
      <c r="BJ162" s="17" t="s">
        <v>962</v>
      </c>
      <c r="BK162" s="18" t="s">
        <v>963</v>
      </c>
      <c r="BL162" s="16"/>
      <c r="BM162" s="130" t="s">
        <v>447</v>
      </c>
      <c r="BN162" s="130" t="s">
        <v>471</v>
      </c>
      <c r="BO162" s="130" t="s">
        <v>471</v>
      </c>
      <c r="BP162" s="18" t="s">
        <v>679</v>
      </c>
      <c r="BQ162" s="12" t="str">
        <f t="shared" si="16"/>
        <v>Produção e Intervalo</v>
      </c>
      <c r="BR162" s="19">
        <f t="shared" si="17"/>
        <v>0</v>
      </c>
      <c r="BS162" s="19">
        <f t="shared" si="18"/>
        <v>0</v>
      </c>
      <c r="BT162" s="188" t="str">
        <f t="shared" si="19"/>
        <v>CondiçõesClimáticaChuva</v>
      </c>
    </row>
    <row r="163" spans="1:72" hidden="1">
      <c r="A163" s="47" t="str">
        <f t="shared" si="15"/>
        <v>KLECIO (TP-699)</v>
      </c>
      <c r="B163" s="102"/>
      <c r="C163" s="135" t="str">
        <f>IF(BS_CONTROLE[[#This Row],[DATA]]="","",WEEKNUM(BS_CONTROLE[[#This Row],[DATA]]))</f>
        <v/>
      </c>
      <c r="D163" s="104" t="s">
        <v>695</v>
      </c>
      <c r="E163" s="157"/>
      <c r="F163" s="126" t="s">
        <v>696</v>
      </c>
      <c r="G163" s="142" t="str">
        <f>IF(D163="","*",VLOOKUP(F163,BS_ATIVIDADE[],3,FALSE))</f>
        <v>SOLDA</v>
      </c>
      <c r="H163" s="106" t="s">
        <v>679</v>
      </c>
      <c r="I163" s="106" t="s">
        <v>679</v>
      </c>
      <c r="J163" s="105">
        <v>70</v>
      </c>
      <c r="K163" s="105">
        <v>134.9</v>
      </c>
      <c r="L163" s="105" t="s">
        <v>679</v>
      </c>
      <c r="M163" s="105" t="s">
        <v>697</v>
      </c>
      <c r="N163" s="150" t="s">
        <v>698</v>
      </c>
      <c r="O163" s="106">
        <v>0.33333333333333331</v>
      </c>
      <c r="P163" s="106">
        <v>6.25E-2</v>
      </c>
      <c r="Q163" s="170">
        <v>1</v>
      </c>
      <c r="R163" s="10" t="str">
        <f>IFERROR(_xlfn.XLOOKUP(F163, BS_ATIVIDADE[ATIVIDADE],BS_ATIVIDADE[UNIDADE] ), "*")</f>
        <v>Nº DE SOLDA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3" s="151" t="s">
        <v>699</v>
      </c>
      <c r="W163" s="151" t="s">
        <v>700</v>
      </c>
      <c r="X163" s="104" t="s">
        <v>421</v>
      </c>
      <c r="Y163" s="129"/>
      <c r="Z163" s="104"/>
      <c r="AA163" s="105" t="s">
        <v>679</v>
      </c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5" t="str">
        <f>IF(BS_CONTROLE[[#This Row],[Entre - Estações]]=0, "-", BS_CONTROLE[[#This Row],[Entre - Estações]])</f>
        <v>ZRX-ZWX</v>
      </c>
      <c r="AN163" s="105" t="str">
        <f>IF(BS_CONTROLE[[#This Row],[SB]]=0, "-", BS_CONTROLE[[#This Row],[SB]])</f>
        <v>ZRQ1/133ZRQ1</v>
      </c>
      <c r="AO163" s="105">
        <f>IF(BS_CONTROLE[[#This Row],[SUB]]=0, "-", BS_CONTROLE[[#This Row],[SUB]])</f>
        <v>70</v>
      </c>
      <c r="AP163" s="105">
        <f>BS_CONTROLE[[#This Row],[KM - Inicio]]</f>
        <v>134.9</v>
      </c>
      <c r="AQ163" s="105">
        <f>BS_CONTROLE[[#This Row],[KM - Inicio]]</f>
        <v>134.9</v>
      </c>
      <c r="AR163" s="108"/>
      <c r="AS163" s="108"/>
      <c r="AT163" s="108"/>
      <c r="AU163" s="136"/>
      <c r="AV163" s="136"/>
      <c r="AW163" s="14"/>
      <c r="AX163" s="14"/>
      <c r="AY163" s="162">
        <f t="shared" si="14"/>
        <v>0</v>
      </c>
      <c r="AZ163" s="153"/>
      <c r="BA163" s="109"/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3" s="150"/>
      <c r="BG163" s="16"/>
      <c r="BH163" s="17"/>
      <c r="BI163" s="17"/>
      <c r="BJ163" s="17"/>
      <c r="BK163" s="18"/>
      <c r="BL163" s="16"/>
      <c r="BM163" s="130"/>
      <c r="BN163" s="130"/>
      <c r="BO163" s="130"/>
      <c r="BP163" s="18"/>
      <c r="BQ163" s="12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188" t="str">
        <f t="shared" si="19"/>
        <v/>
      </c>
    </row>
    <row r="164" spans="1:72" hidden="1">
      <c r="A164" s="47" t="str">
        <f t="shared" si="15"/>
        <v>V4846060</v>
      </c>
      <c r="B164" s="102">
        <v>46060</v>
      </c>
      <c r="C164" s="135">
        <f>IF(BS_CONTROLE[[#This Row],[DATA]]="","",WEEKNUM(BS_CONTROLE[[#This Row],[DATA]]))</f>
        <v>6</v>
      </c>
      <c r="D164" s="104" t="s">
        <v>677</v>
      </c>
      <c r="E164" s="157"/>
      <c r="F164" s="126" t="s">
        <v>678</v>
      </c>
      <c r="G164" s="142" t="str">
        <f>IF(D164="","*",VLOOKUP(F164,BS_ATIVIDADE[],3,FALSE))</f>
        <v>OUTROS</v>
      </c>
      <c r="H164" s="106" t="s">
        <v>360</v>
      </c>
      <c r="I164" s="106" t="s">
        <v>964</v>
      </c>
      <c r="J164" s="105">
        <v>70</v>
      </c>
      <c r="K164" s="105">
        <v>82</v>
      </c>
      <c r="L164" s="105" t="s">
        <v>679</v>
      </c>
      <c r="M164" s="105" t="s">
        <v>965</v>
      </c>
      <c r="N164" s="150" t="s">
        <v>966</v>
      </c>
      <c r="O164" s="106">
        <v>0.33333333333333331</v>
      </c>
      <c r="P164" s="106">
        <v>4.1666666666666664E-2</v>
      </c>
      <c r="Q164" s="170">
        <v>1</v>
      </c>
      <c r="R164" s="10" t="str">
        <f>IFERROR(_xlfn.XLOOKUP(F164, BS_ATIVIDADE[ATIVIDADE],BS_ATIVIDADE[UNIDADE] ), "*")</f>
        <v>BINÁRIO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4" s="151" t="s">
        <v>682</v>
      </c>
      <c r="W164" s="151" t="s">
        <v>683</v>
      </c>
      <c r="X164" s="104" t="s">
        <v>421</v>
      </c>
      <c r="Y164" s="129" t="s">
        <v>424</v>
      </c>
      <c r="Z164" s="104"/>
      <c r="AA164" s="105">
        <v>1</v>
      </c>
      <c r="AB164" s="126" t="s">
        <v>412</v>
      </c>
      <c r="AC164" s="126" t="s">
        <v>679</v>
      </c>
      <c r="AD164" s="107">
        <v>0.29166666666666669</v>
      </c>
      <c r="AE164" s="105">
        <v>6249</v>
      </c>
      <c r="AF164" s="105" t="s">
        <v>679</v>
      </c>
      <c r="AG164" s="105" t="s">
        <v>679</v>
      </c>
      <c r="AH164" s="15"/>
      <c r="AI164" s="126" t="str">
        <f>IF(BS_CONTROLE[[#This Row],[Atividade]]=0, "-", BS_CONTROLE[[#This Row],[Atividade]])</f>
        <v>DESLOCAMENTO</v>
      </c>
      <c r="AJ164" s="9" t="str">
        <f>IF(BS_CONTROLE[[#This Row],[Atividade]]=0, "-", BS_CONTROLE[[#This Row],[Atividade]])</f>
        <v>DESLOCAMENTO</v>
      </c>
      <c r="AK164" s="31" t="str">
        <f>BS_CONTROLE[[#This Row],[Local - Partida]]</f>
        <v>ZAC2</v>
      </c>
      <c r="AL164" s="31" t="str">
        <f>BS_CONTROLE[[#This Row],[Local - Encerramento]]</f>
        <v>ZSK-2</v>
      </c>
      <c r="AM164" s="105" t="str">
        <f>IF(BS_CONTROLE[[#This Row],[Entre - Estações]]=0, "-", BS_CONTROLE[[#This Row],[Entre - Estações]])</f>
        <v>ZAC-ZSK</v>
      </c>
      <c r="AN164" s="105" t="str">
        <f>IF(BS_CONTROLE[[#This Row],[SB]]=0, "-", BS_CONTROLE[[#This Row],[SB]])</f>
        <v>ZACZSK</v>
      </c>
      <c r="AO164" s="105">
        <f>IF(BS_CONTROLE[[#This Row],[SUB]]=0, "-", BS_CONTROLE[[#This Row],[SUB]])</f>
        <v>70</v>
      </c>
      <c r="AP164" s="105">
        <f>BS_CONTROLE[[#This Row],[KM - Inicio]]</f>
        <v>82</v>
      </c>
      <c r="AQ164" s="105">
        <f>BS_CONTROLE[[#This Row],[KM - Inicio]]</f>
        <v>82</v>
      </c>
      <c r="AR164" s="108">
        <v>0.32291666666666669</v>
      </c>
      <c r="AS164" s="108">
        <v>0.40069444444444446</v>
      </c>
      <c r="AT164" s="108">
        <v>0.44236111111111109</v>
      </c>
      <c r="AU164" s="136"/>
      <c r="AV164" s="136"/>
      <c r="AW164" s="14"/>
      <c r="AX164" s="14"/>
      <c r="AY164" s="162">
        <f t="shared" si="14"/>
        <v>4.166666666666663E-2</v>
      </c>
      <c r="AZ164" s="153"/>
      <c r="BA164" s="109">
        <v>1</v>
      </c>
      <c r="BB164" s="10" t="str">
        <f>IFERROR(_xlfn.XLOOKUP(AI164, BS_ATIVIDADE[ATIVIDADE],BS_ATIVIDADE[UNIDADE] ), "*")</f>
        <v>BINÁRIO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4" s="150"/>
      <c r="BG164" s="16"/>
      <c r="BH164" s="17">
        <v>2</v>
      </c>
      <c r="BI164" s="17"/>
      <c r="BJ164" s="17" t="s">
        <v>967</v>
      </c>
      <c r="BK164" s="18" t="s">
        <v>968</v>
      </c>
      <c r="BL164" s="16"/>
      <c r="BM164" s="130" t="s">
        <v>445</v>
      </c>
      <c r="BN164" s="130" t="s">
        <v>445</v>
      </c>
      <c r="BO164" s="130" t="s">
        <v>445</v>
      </c>
      <c r="BP164" s="18" t="s">
        <v>679</v>
      </c>
      <c r="BQ164" s="12" t="str">
        <f t="shared" si="16"/>
        <v>Intervalo</v>
      </c>
      <c r="BR164" s="19">
        <f t="shared" si="17"/>
        <v>0.99999999999999911</v>
      </c>
      <c r="BS164" s="19">
        <f t="shared" si="18"/>
        <v>1</v>
      </c>
      <c r="BT164" s="188" t="str">
        <f t="shared" si="19"/>
        <v>OKOK</v>
      </c>
    </row>
    <row r="165" spans="1:72" ht="20.25" hidden="1" customHeight="1">
      <c r="A165" s="47" t="str">
        <f t="shared" si="15"/>
        <v>W5846060</v>
      </c>
      <c r="B165" s="102">
        <v>46060</v>
      </c>
      <c r="C165" s="135">
        <f>IF(BS_CONTROLE[[#This Row],[DATA]]="","",WEEKNUM(BS_CONTROLE[[#This Row],[DATA]]))</f>
        <v>6</v>
      </c>
      <c r="D165" s="104" t="s">
        <v>712</v>
      </c>
      <c r="E165" s="157"/>
      <c r="F165" s="126" t="s">
        <v>713</v>
      </c>
      <c r="G165" s="142" t="str">
        <f>IF(D165="","*",VLOOKUP(F165,BS_ATIVIDADE[],3,FALSE))</f>
        <v>DORMENTE - DESCARGA</v>
      </c>
      <c r="H165" s="105">
        <v>106109</v>
      </c>
      <c r="I165" s="105">
        <v>106109</v>
      </c>
      <c r="J165" s="105">
        <v>68</v>
      </c>
      <c r="K165" s="105">
        <v>64</v>
      </c>
      <c r="L165" s="105">
        <v>95</v>
      </c>
      <c r="M165" s="105" t="s">
        <v>697</v>
      </c>
      <c r="N165" s="127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K63K65</v>
      </c>
      <c r="O165" s="106">
        <v>0.39583333333333331</v>
      </c>
      <c r="P165" s="106">
        <v>4.1666666666666664E-2</v>
      </c>
      <c r="Q165" s="105">
        <v>88</v>
      </c>
      <c r="R165" s="10" t="str">
        <f>IFERROR(_xlfn.XLOOKUP(F165, BS_ATIVIDADE[ATIVIDADE],BS_ATIVIDADE[UNIDADE] ), "*")</f>
        <v>Nº DE DORMENTES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5" s="105" t="s">
        <v>714</v>
      </c>
      <c r="W165" s="151" t="s">
        <v>969</v>
      </c>
      <c r="X165" s="104" t="s">
        <v>421</v>
      </c>
      <c r="Y165" s="129" t="s">
        <v>424</v>
      </c>
      <c r="Z165" s="104"/>
      <c r="AA165" s="105" t="s">
        <v>970</v>
      </c>
      <c r="AB165" s="103" t="s">
        <v>423</v>
      </c>
      <c r="AC165" s="152" t="s">
        <v>406</v>
      </c>
      <c r="AD165" s="107">
        <v>0.29166666666666669</v>
      </c>
      <c r="AE165" s="105">
        <v>9341</v>
      </c>
      <c r="AF165" s="105" t="s">
        <v>679</v>
      </c>
      <c r="AG165" s="105"/>
      <c r="AH165" s="15"/>
      <c r="AI165" s="126" t="str">
        <f>IF(BS_CONTROLE[[#This Row],[Atividade]]=0, "-", BS_CONTROLE[[#This Row],[Atividade]])</f>
        <v>PDM - DESCARGA - DORMENTE</v>
      </c>
      <c r="AJ165" s="9" t="str">
        <f>IF(BS_CONTROLE[[#This Row],[Atividade]]=0, "-", BS_CONTROLE[[#This Row],[Atividade]])</f>
        <v>PDM - DESCARGA - DORMENTE</v>
      </c>
      <c r="AK165" s="179">
        <f>BS_CONTROLE[[#This Row],[Local - Partida]]</f>
        <v>106109</v>
      </c>
      <c r="AL165" s="179">
        <f>BS_CONTROLE[[#This Row],[Local - Encerramento]]</f>
        <v>106109</v>
      </c>
      <c r="AM165" s="105" t="str">
        <f>IF(BS_CONTROLE[[#This Row],[Entre - Estações]]=0, "-", BS_CONTROLE[[#This Row],[Entre - Estações]])</f>
        <v>ZRX-ZWX</v>
      </c>
      <c r="AN165" s="105" t="str">
        <f>IF(BS_CONTROLE[[#This Row],[SB]]=0, "-", BS_CONTROLE[[#This Row],[SB]])</f>
        <v>K63K65</v>
      </c>
      <c r="AO165" s="105">
        <f>IF(BS_CONTROLE[[#This Row],[SUB]]=0, "-", BS_CONTROLE[[#This Row],[SUB]])</f>
        <v>68</v>
      </c>
      <c r="AP165" s="105">
        <f>BS_CONTROLE[[#This Row],[KM - Inicio]]</f>
        <v>64</v>
      </c>
      <c r="AQ165" s="105">
        <f>BS_CONTROLE[[#This Row],[KM - Inicio]]</f>
        <v>64</v>
      </c>
      <c r="AR165" s="108">
        <v>0.35208333333333336</v>
      </c>
      <c r="AS165" s="108">
        <v>0.5229166666666667</v>
      </c>
      <c r="AT165" s="108">
        <v>0.56458333333333333</v>
      </c>
      <c r="AU165" s="136"/>
      <c r="AV165" s="136"/>
      <c r="AW165" s="14"/>
      <c r="AX165" s="14"/>
      <c r="AY165" s="162">
        <f t="shared" si="14"/>
        <v>4.166666666666663E-2</v>
      </c>
      <c r="AZ165" s="153"/>
      <c r="BA165" s="109">
        <v>88</v>
      </c>
      <c r="BB165" s="10" t="str">
        <f>IFERROR(_xlfn.XLOOKUP(AI165, BS_ATIVIDADE[ATIVIDADE],BS_ATIVIDADE[UNIDADE] ), "*")</f>
        <v>Nº DE DORMENTES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5" s="150"/>
      <c r="BG165" s="16"/>
      <c r="BH165" s="17">
        <v>2</v>
      </c>
      <c r="BI165" s="17"/>
      <c r="BJ165" s="17" t="s">
        <v>971</v>
      </c>
      <c r="BK165" s="17" t="s">
        <v>972</v>
      </c>
      <c r="BL165" s="16"/>
      <c r="BM165" s="130" t="s">
        <v>445</v>
      </c>
      <c r="BN165" s="130" t="s">
        <v>445</v>
      </c>
      <c r="BO165" s="130" t="s">
        <v>445</v>
      </c>
      <c r="BP165" s="18" t="s">
        <v>679</v>
      </c>
      <c r="BQ165" s="12" t="str">
        <f t="shared" si="16"/>
        <v>Intervalo</v>
      </c>
      <c r="BR165" s="19">
        <f t="shared" si="17"/>
        <v>0.99999999999999911</v>
      </c>
      <c r="BS165" s="19">
        <f t="shared" si="18"/>
        <v>1</v>
      </c>
      <c r="BT165" s="188" t="str">
        <f t="shared" si="19"/>
        <v>OKOK</v>
      </c>
    </row>
    <row r="166" spans="1:72" ht="36" hidden="1" customHeight="1">
      <c r="A166" s="47" t="str">
        <f t="shared" si="15"/>
        <v/>
      </c>
      <c r="B166" s="102"/>
      <c r="C166" s="135" t="str">
        <f>IF(BS_CONTROLE[[#This Row],[DATA]]="","",WEEKNUM(BS_CONTROLE[[#This Row],[DATA]]))</f>
        <v/>
      </c>
      <c r="D166" s="104"/>
      <c r="E166" s="157">
        <v>160</v>
      </c>
      <c r="F166" s="126"/>
      <c r="G166" s="142" t="str">
        <f>IF(D166="","*",VLOOKUP(F166,BS_ATIVIDADE[],3,FALSE))</f>
        <v>*</v>
      </c>
      <c r="H166" s="106"/>
      <c r="I166" s="106"/>
      <c r="J166" s="105"/>
      <c r="K166" s="105"/>
      <c r="L166" s="105"/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27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6"/>
      <c r="P166" s="106"/>
      <c r="Q166" s="105"/>
      <c r="R166" s="10" t="str">
        <f>IFERROR(_xlfn.XLOOKUP(F166, BS_ATIVIDADE[ATIVIDADE],BS_ATIVIDADE[UNIDADE] ), "*")</f>
        <v>*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5"/>
      <c r="W166" s="151"/>
      <c r="X166" s="104"/>
      <c r="Y166" s="129"/>
      <c r="Z166" s="104"/>
      <c r="AA166" s="105"/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5" t="str">
        <f>IF(BS_CONTROLE[[#This Row],[Entre - Estações]]=0, "-", BS_CONTROLE[[#This Row],[Entre - Estações]])</f>
        <v>-</v>
      </c>
      <c r="AN166" s="105" t="str">
        <f>IF(BS_CONTROLE[[#This Row],[SB]]=0, "-", BS_CONTROLE[[#This Row],[SB]])</f>
        <v>-</v>
      </c>
      <c r="AO166" s="105" t="str">
        <f>IF(BS_CONTROLE[[#This Row],[SUB]]=0, "-", BS_CONTROLE[[#This Row],[SUB]])</f>
        <v>-</v>
      </c>
      <c r="AP166" s="105">
        <f>BS_CONTROLE[[#This Row],[KM - Inicio]]</f>
        <v>0</v>
      </c>
      <c r="AQ166" s="105">
        <f>BS_CONTROLE[[#This Row],[KM - Inicio]]</f>
        <v>0</v>
      </c>
      <c r="AR166" s="108"/>
      <c r="AS166" s="108"/>
      <c r="AT166" s="108"/>
      <c r="AU166" s="136"/>
      <c r="AV166" s="136"/>
      <c r="AW166" s="14"/>
      <c r="AX166" s="14"/>
      <c r="AY166" s="162" t="str">
        <f t="shared" si="14"/>
        <v>*</v>
      </c>
      <c r="AZ166" s="153"/>
      <c r="BA166" s="109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0"/>
      <c r="BG166" s="16"/>
      <c r="BH166" s="17"/>
      <c r="BI166" s="17"/>
      <c r="BJ166" s="17"/>
      <c r="BK166" s="18"/>
      <c r="BL166" s="16"/>
      <c r="BM166" s="130"/>
      <c r="BN166" s="130"/>
      <c r="BO166" s="130"/>
      <c r="BP166" s="18"/>
      <c r="BQ166" s="12" t="str">
        <f t="shared" si="16"/>
        <v>Aderente</v>
      </c>
      <c r="BR166" s="19" t="str">
        <f t="shared" si="17"/>
        <v>*</v>
      </c>
      <c r="BS166" s="19" t="str">
        <f t="shared" si="18"/>
        <v>*</v>
      </c>
      <c r="BT166" s="188" t="str">
        <f t="shared" si="19"/>
        <v/>
      </c>
    </row>
    <row r="167" spans="1:72" hidden="1">
      <c r="A167" s="47" t="str">
        <f t="shared" si="15"/>
        <v>V4246060</v>
      </c>
      <c r="B167" s="102">
        <v>46060</v>
      </c>
      <c r="C167" s="135">
        <f>IF(BS_CONTROLE[[#This Row],[DATA]]="","",WEEKNUM(BS_CONTROLE[[#This Row],[DATA]]))</f>
        <v>6</v>
      </c>
      <c r="D167" s="104" t="s">
        <v>686</v>
      </c>
      <c r="E167" s="157"/>
      <c r="F167" s="126" t="s">
        <v>678</v>
      </c>
      <c r="G167" s="142" t="str">
        <f>IF(D167="","*",VLOOKUP(F167,BS_ATIVIDADE[],3,FALSE))</f>
        <v>OUTROS</v>
      </c>
      <c r="H167" s="105" t="s">
        <v>104</v>
      </c>
      <c r="I167" s="105" t="s">
        <v>973</v>
      </c>
      <c r="J167" s="105">
        <v>56</v>
      </c>
      <c r="K167" s="105">
        <v>201</v>
      </c>
      <c r="L167" s="105" t="s">
        <v>679</v>
      </c>
      <c r="M167" s="105" t="s">
        <v>974</v>
      </c>
      <c r="N167" s="150" t="s">
        <v>975</v>
      </c>
      <c r="O167" s="106">
        <v>0.33333333333333331</v>
      </c>
      <c r="P167" s="106">
        <v>4.1666666666666664E-2</v>
      </c>
      <c r="Q167" s="170">
        <v>1</v>
      </c>
      <c r="R167" s="10" t="str">
        <f>IFERROR(_xlfn.XLOOKUP(F167, BS_ATIVIDADE[ATIVIDADE],BS_ATIVIDADE[UNIDADE] ), "*")</f>
        <v>BINÁRIO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7" s="151" t="s">
        <v>682</v>
      </c>
      <c r="W167" s="151" t="s">
        <v>683</v>
      </c>
      <c r="X167" s="104" t="s">
        <v>421</v>
      </c>
      <c r="Y167" s="129" t="s">
        <v>424</v>
      </c>
      <c r="Z167" s="104"/>
      <c r="AA167" s="105">
        <v>1</v>
      </c>
      <c r="AB167" s="103" t="s">
        <v>412</v>
      </c>
      <c r="AC167" s="126" t="s">
        <v>679</v>
      </c>
      <c r="AD167" s="107">
        <v>0.33333333333333331</v>
      </c>
      <c r="AE167" s="105">
        <v>6241</v>
      </c>
      <c r="AF167" s="105" t="s">
        <v>679</v>
      </c>
      <c r="AG167" s="105" t="s">
        <v>679</v>
      </c>
      <c r="AH167" s="15"/>
      <c r="AI167" s="126" t="str">
        <f>IF(BS_CONTROLE[[#This Row],[Atividade]]=0, "-", BS_CONTROLE[[#This Row],[Atividade]])</f>
        <v>DESLOCAMENTO</v>
      </c>
      <c r="AJ167" s="9" t="str">
        <f>IF(BS_CONTROLE[[#This Row],[Atividade]]=0, "-", BS_CONTROLE[[#This Row],[Atividade]])</f>
        <v>DESLOCAMENTO</v>
      </c>
      <c r="AK167" s="31" t="str">
        <f>BS_CONTROLE[[#This Row],[Local - Partida]]</f>
        <v>ZYU1</v>
      </c>
      <c r="AL167" s="31" t="str">
        <f>BS_CONTROLE[[#This Row],[Local - Encerramento]]</f>
        <v>ZBV-3</v>
      </c>
      <c r="AM167" s="105" t="str">
        <f>IF(BS_CONTROLE[[#This Row],[Entre - Estações]]=0, "-", BS_CONTROLE[[#This Row],[Entre - Estações]])</f>
        <v>ZYU-ZBV</v>
      </c>
      <c r="AN167" s="105" t="str">
        <f>IF(BS_CONTROLE[[#This Row],[SB]]=0, "-", BS_CONTROLE[[#This Row],[SB]])</f>
        <v>ZYUZBV</v>
      </c>
      <c r="AO167" s="105">
        <f>IF(BS_CONTROLE[[#This Row],[SUB]]=0, "-", BS_CONTROLE[[#This Row],[SUB]])</f>
        <v>56</v>
      </c>
      <c r="AP167" s="105">
        <f>BS_CONTROLE[[#This Row],[KM - Inicio]]</f>
        <v>201</v>
      </c>
      <c r="AQ167" s="105">
        <f>BS_CONTROLE[[#This Row],[KM - Inicio]]</f>
        <v>201</v>
      </c>
      <c r="AR167" s="108">
        <v>0.32222222222222224</v>
      </c>
      <c r="AS167" s="108">
        <v>0.38958333333333334</v>
      </c>
      <c r="AT167" s="108">
        <v>0.43125000000000002</v>
      </c>
      <c r="AU167" s="136"/>
      <c r="AV167" s="136"/>
      <c r="AW167" s="14"/>
      <c r="AX167" s="14"/>
      <c r="AY167" s="162">
        <f t="shared" si="14"/>
        <v>4.1666666666666685E-2</v>
      </c>
      <c r="AZ167" s="153"/>
      <c r="BA167" s="109">
        <v>1</v>
      </c>
      <c r="BB167" s="10" t="str">
        <f>IFERROR(_xlfn.XLOOKUP(AI167, BS_ATIVIDADE[ATIVIDADE],BS_ATIVIDADE[UNIDADE] ), "*")</f>
        <v>BINÁRIO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7" s="150"/>
      <c r="BG167" s="16"/>
      <c r="BH167" s="17">
        <v>2</v>
      </c>
      <c r="BI167" s="17"/>
      <c r="BJ167" s="17" t="s">
        <v>976</v>
      </c>
      <c r="BK167" s="18" t="s">
        <v>977</v>
      </c>
      <c r="BL167" s="16"/>
      <c r="BM167" s="130" t="s">
        <v>445</v>
      </c>
      <c r="BN167" s="130" t="s">
        <v>445</v>
      </c>
      <c r="BO167" s="130" t="s">
        <v>445</v>
      </c>
      <c r="BP167" s="18" t="s">
        <v>679</v>
      </c>
      <c r="BQ167" s="12" t="str">
        <f t="shared" si="16"/>
        <v>Aderente</v>
      </c>
      <c r="BR167" s="19">
        <f t="shared" si="17"/>
        <v>1.0000000000000004</v>
      </c>
      <c r="BS167" s="19">
        <f t="shared" si="18"/>
        <v>1</v>
      </c>
      <c r="BT167" s="188" t="str">
        <f t="shared" si="19"/>
        <v>OKOK</v>
      </c>
    </row>
    <row r="168" spans="1:72" hidden="1">
      <c r="A168" s="47" t="str">
        <f t="shared" si="15"/>
        <v>V9346060</v>
      </c>
      <c r="B168" s="102">
        <v>46060</v>
      </c>
      <c r="C168" s="135">
        <f>IF(BS_CONTROLE[[#This Row],[DATA]]="","",WEEKNUM(BS_CONTROLE[[#This Row],[DATA]]))</f>
        <v>6</v>
      </c>
      <c r="D168" s="104" t="s">
        <v>978</v>
      </c>
      <c r="E168" s="157">
        <v>162</v>
      </c>
      <c r="F168" s="126" t="s">
        <v>687</v>
      </c>
      <c r="G168" s="142" t="str">
        <f>IF(D168="","*",VLOOKUP(F168,BS_ATIVIDADE[],3,FALSE))</f>
        <v>MECANIZAÇÃO - SOCADORA</v>
      </c>
      <c r="H168" s="105" t="s">
        <v>104</v>
      </c>
      <c r="I168" s="105" t="s">
        <v>104</v>
      </c>
      <c r="J168" s="105">
        <v>56</v>
      </c>
      <c r="K168" s="105">
        <v>206.38</v>
      </c>
      <c r="L168" s="105">
        <v>206.7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68" s="127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68" s="106">
        <v>0.35416666666666669</v>
      </c>
      <c r="P168" s="106">
        <v>8.3333333333333329E-2</v>
      </c>
      <c r="Q168" s="105">
        <v>200</v>
      </c>
      <c r="R168" s="10" t="str">
        <f>IFERROR(_xlfn.XLOOKUP(F168, BS_ATIVIDADE[ATIVIDADE],BS_ATIVIDADE[UNIDADE] ), "*")</f>
        <v>M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8" s="105" t="s">
        <v>709</v>
      </c>
      <c r="W168" s="151" t="s">
        <v>688</v>
      </c>
      <c r="X168" s="104" t="s">
        <v>421</v>
      </c>
      <c r="Y168" s="129" t="s">
        <v>424</v>
      </c>
      <c r="Z168" s="104"/>
      <c r="AA168" s="105">
        <v>1</v>
      </c>
      <c r="AB168" s="103" t="s">
        <v>412</v>
      </c>
      <c r="AC168" s="126" t="s">
        <v>679</v>
      </c>
      <c r="AD168" s="107">
        <v>0.29166666666666669</v>
      </c>
      <c r="AE168" s="105">
        <v>7309</v>
      </c>
      <c r="AF168" s="105"/>
      <c r="AG168" s="105"/>
      <c r="AH168" s="15"/>
      <c r="AI168" s="126" t="str">
        <f>IF(BS_CONTROLE[[#This Row],[Atividade]]=0, "-", BS_CONTROLE[[#This Row],[Atividade]])</f>
        <v>MECANIZAÇÃO - SOCADORA</v>
      </c>
      <c r="AJ168" s="9" t="str">
        <f>IF(BS_CONTROLE[[#This Row],[Atividade]]=0, "-", BS_CONTROLE[[#This Row],[Atividade]])</f>
        <v>MECANIZAÇÃO - SOCADORA</v>
      </c>
      <c r="AK168" s="31" t="str">
        <f>BS_CONTROLE[[#This Row],[Local - Partida]]</f>
        <v>ZYU1</v>
      </c>
      <c r="AL168" s="31" t="str">
        <f>BS_CONTROLE[[#This Row],[Local - Encerramento]]</f>
        <v>ZYU1</v>
      </c>
      <c r="AM168" s="105" t="str">
        <f>IF(BS_CONTROLE[[#This Row],[Entre - Estações]]=0, "-", BS_CONTROLE[[#This Row],[Entre - Estações]])</f>
        <v>ZYU-ZST</v>
      </c>
      <c r="AN168" s="105" t="str">
        <f>IF(BS_CONTROLE[[#This Row],[SB]]=0, "-", BS_CONTROLE[[#This Row],[SB]])</f>
        <v>206ZST</v>
      </c>
      <c r="AO168" s="105">
        <f>IF(BS_CONTROLE[[#This Row],[SUB]]=0, "-", BS_CONTROLE[[#This Row],[SUB]])</f>
        <v>56</v>
      </c>
      <c r="AP168" s="105">
        <f>BS_CONTROLE[[#This Row],[KM - Inicio]]</f>
        <v>206.38</v>
      </c>
      <c r="AQ168" s="105">
        <f>BS_CONTROLE[[#This Row],[KM - Inicio]]</f>
        <v>206.38</v>
      </c>
      <c r="AR168" s="108">
        <v>0.3576388888888889</v>
      </c>
      <c r="AS168" s="108">
        <v>0</v>
      </c>
      <c r="AT168" s="108">
        <v>0</v>
      </c>
      <c r="AU168" s="136"/>
      <c r="AV168" s="136"/>
      <c r="AW168" s="14"/>
      <c r="AX168" s="14"/>
      <c r="AY168" s="162">
        <f t="shared" si="14"/>
        <v>0</v>
      </c>
      <c r="AZ168" s="153"/>
      <c r="BA168" s="109">
        <v>0</v>
      </c>
      <c r="BB168" s="10" t="str">
        <f>IFERROR(_xlfn.XLOOKUP(AI168, BS_ATIVIDADE[ATIVIDADE],BS_ATIVIDADE[UNIDADE] ), "*")</f>
        <v>M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8" s="150"/>
      <c r="BG168" s="16"/>
      <c r="BH168" s="17">
        <v>0</v>
      </c>
      <c r="BI168" s="17"/>
      <c r="BJ168" s="17" t="s">
        <v>979</v>
      </c>
      <c r="BK168" s="18" t="s">
        <v>980</v>
      </c>
      <c r="BL168" s="16"/>
      <c r="BM168" s="130" t="s">
        <v>440</v>
      </c>
      <c r="BN168" s="130" t="s">
        <v>469</v>
      </c>
      <c r="BO168" s="130" t="s">
        <v>568</v>
      </c>
      <c r="BP168" s="18" t="s">
        <v>679</v>
      </c>
      <c r="BQ168" s="12" t="str">
        <f t="shared" si="16"/>
        <v>Produção e Intervalo</v>
      </c>
      <c r="BR168" s="19">
        <f t="shared" si="17"/>
        <v>0</v>
      </c>
      <c r="BS168" s="19">
        <f t="shared" si="18"/>
        <v>0</v>
      </c>
      <c r="BT168" s="188" t="str">
        <f t="shared" si="19"/>
        <v>CCOCirculaçãoIntervaloOportunidade</v>
      </c>
    </row>
    <row r="169" spans="1:72" hidden="1">
      <c r="A169" s="47" t="str">
        <f t="shared" si="15"/>
        <v/>
      </c>
      <c r="B169" s="102"/>
      <c r="C169" s="135" t="str">
        <f>IF(BS_CONTROLE[[#This Row],[DATA]]="","",WEEKNUM(BS_CONTROLE[[#This Row],[DATA]]))</f>
        <v/>
      </c>
      <c r="D169" s="104"/>
      <c r="E169" s="157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2" t="str">
        <f t="shared" si="14"/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 t="shared" si="16"/>
        <v>Aderente</v>
      </c>
      <c r="BR169" s="19" t="str">
        <f t="shared" si="17"/>
        <v>*</v>
      </c>
      <c r="BS169" s="19" t="str">
        <f t="shared" si="18"/>
        <v>*</v>
      </c>
      <c r="BT169" s="188" t="str">
        <f t="shared" si="19"/>
        <v/>
      </c>
    </row>
    <row r="170" spans="1:72" hidden="1">
      <c r="A170" s="47" t="str">
        <f t="shared" si="15"/>
        <v/>
      </c>
      <c r="B170" s="102"/>
      <c r="C170" s="135" t="str">
        <f>IF(BS_CONTROLE[[#This Row],[DATA]]="","",WEEKNUM(BS_CONTROLE[[#This Row],[DATA]]))</f>
        <v/>
      </c>
      <c r="D170" s="104"/>
      <c r="E170" s="157">
        <v>164</v>
      </c>
      <c r="F170" s="126"/>
      <c r="G170" s="142" t="str">
        <f>IF(D170="","*",VLOOKUP(F170,BS_ATIVIDADE[],3,FALSE))</f>
        <v>*</v>
      </c>
      <c r="H170" s="106"/>
      <c r="I170" s="106"/>
      <c r="J170" s="105"/>
      <c r="K170" s="105"/>
      <c r="L170" s="105"/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6"/>
      <c r="P170" s="106"/>
      <c r="Q170" s="105"/>
      <c r="R170" s="10" t="str">
        <f>IFERROR(_xlfn.XLOOKUP(F170, BS_ATIVIDADE[ATIVIDADE],BS_ATIVIDADE[UNIDADE] ), "*")</f>
        <v>*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5"/>
      <c r="W170" s="151"/>
      <c r="X170" s="104"/>
      <c r="Y170" s="129"/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5" t="str">
        <f>IF(BS_CONTROLE[[#This Row],[Entre - Estações]]=0, "-", BS_CONTROLE[[#This Row],[Entre - Estações]])</f>
        <v>-</v>
      </c>
      <c r="AN170" s="105" t="str">
        <f>IF(BS_CONTROLE[[#This Row],[SB]]=0, "-", BS_CONTROLE[[#This Row],[SB]])</f>
        <v>-</v>
      </c>
      <c r="AO170" s="105" t="str">
        <f>IF(BS_CONTROLE[[#This Row],[SUB]]=0, "-", BS_CONTROLE[[#This Row],[SUB]])</f>
        <v>-</v>
      </c>
      <c r="AP170" s="105">
        <f>BS_CONTROLE[[#This Row],[KM - Inicio]]</f>
        <v>0</v>
      </c>
      <c r="AQ170" s="105">
        <f>BS_CONTROLE[[#This Row],[KM - Inicio]]</f>
        <v>0</v>
      </c>
      <c r="AR170" s="108"/>
      <c r="AS170" s="108"/>
      <c r="AT170" s="108"/>
      <c r="AU170" s="136"/>
      <c r="AV170" s="136"/>
      <c r="AW170" s="14"/>
      <c r="AX170" s="14"/>
      <c r="AY170" s="162" t="str">
        <f t="shared" si="14"/>
        <v>*</v>
      </c>
      <c r="AZ170" s="153"/>
      <c r="BA170" s="109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0"/>
      <c r="BG170" s="16"/>
      <c r="BH170" s="17"/>
      <c r="BI170" s="17"/>
      <c r="BJ170" s="17"/>
      <c r="BK170" s="18"/>
      <c r="BL170" s="16"/>
      <c r="BM170" s="130"/>
      <c r="BN170" s="130"/>
      <c r="BO170" s="130"/>
      <c r="BP170" s="18"/>
      <c r="BQ170" s="12" t="str">
        <f t="shared" si="16"/>
        <v>Aderente</v>
      </c>
      <c r="BR170" s="19" t="str">
        <f t="shared" si="17"/>
        <v>*</v>
      </c>
      <c r="BS170" s="19" t="str">
        <f t="shared" si="18"/>
        <v>*</v>
      </c>
      <c r="BT170" s="188" t="str">
        <f t="shared" si="19"/>
        <v/>
      </c>
    </row>
    <row r="171" spans="1:72" hidden="1">
      <c r="A171" s="47" t="str">
        <f t="shared" si="15"/>
        <v/>
      </c>
      <c r="B171" s="102"/>
      <c r="C171" s="135" t="str">
        <f>IF(BS_CONTROLE[[#This Row],[DATA]]="","",WEEKNUM(BS_CONTROLE[[#This Row],[DATA]]))</f>
        <v/>
      </c>
      <c r="D171" s="104"/>
      <c r="E171" s="157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2" t="str">
        <f t="shared" si="14"/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 t="shared" si="16"/>
        <v>Aderente</v>
      </c>
      <c r="BR171" s="19" t="str">
        <f t="shared" si="17"/>
        <v>*</v>
      </c>
      <c r="BS171" s="19" t="str">
        <f t="shared" si="18"/>
        <v>*</v>
      </c>
      <c r="BT171" s="188" t="str">
        <f t="shared" si="19"/>
        <v/>
      </c>
    </row>
    <row r="172" spans="1:72" hidden="1">
      <c r="A172" s="47" t="str">
        <f t="shared" si="15"/>
        <v/>
      </c>
      <c r="B172" s="102"/>
      <c r="C172" s="135" t="str">
        <f>IF(BS_CONTROLE[[#This Row],[DATA]]="","",WEEKNUM(BS_CONTROLE[[#This Row],[DATA]]))</f>
        <v/>
      </c>
      <c r="D172" s="104"/>
      <c r="E172" s="157">
        <v>166</v>
      </c>
      <c r="F172" s="126"/>
      <c r="G172" s="142" t="str">
        <f>IF(D172="","*",VLOOKUP(F172,BS_ATIVIDADE[],3,FALSE))</f>
        <v>*</v>
      </c>
      <c r="H172" s="106"/>
      <c r="I172" s="106"/>
      <c r="J172" s="105"/>
      <c r="K172" s="105"/>
      <c r="L172" s="105"/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6"/>
      <c r="P172" s="106"/>
      <c r="Q172" s="105"/>
      <c r="R172" s="10" t="str">
        <f>IFERROR(_xlfn.XLOOKUP(F172, BS_ATIVIDADE[ATIVIDADE],BS_ATIVIDADE[UNIDADE] ), "*")</f>
        <v>*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5"/>
      <c r="W172" s="151"/>
      <c r="X172" s="104"/>
      <c r="Y172" s="129"/>
      <c r="Z172" s="104"/>
      <c r="AA172" s="105"/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5" t="str">
        <f>IF(BS_CONTROLE[[#This Row],[Entre - Estações]]=0, "-", BS_CONTROLE[[#This Row],[Entre - Estações]])</f>
        <v>-</v>
      </c>
      <c r="AN172" s="105" t="str">
        <f>IF(BS_CONTROLE[[#This Row],[SB]]=0, "-", BS_CONTROLE[[#This Row],[SB]])</f>
        <v>-</v>
      </c>
      <c r="AO172" s="105" t="str">
        <f>IF(BS_CONTROLE[[#This Row],[SUB]]=0, "-", BS_CONTROLE[[#This Row],[SUB]])</f>
        <v>-</v>
      </c>
      <c r="AP172" s="105">
        <f>BS_CONTROLE[[#This Row],[KM - Inicio]]</f>
        <v>0</v>
      </c>
      <c r="AQ172" s="105">
        <f>BS_CONTROLE[[#This Row],[KM - Inicio]]</f>
        <v>0</v>
      </c>
      <c r="AR172" s="108"/>
      <c r="AS172" s="108"/>
      <c r="AT172" s="108"/>
      <c r="AU172" s="136"/>
      <c r="AV172" s="136"/>
      <c r="AW172" s="14"/>
      <c r="AX172" s="14"/>
      <c r="AY172" s="162" t="str">
        <f t="shared" si="14"/>
        <v>*</v>
      </c>
      <c r="AZ172" s="153"/>
      <c r="BA172" s="109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0"/>
      <c r="BG172" s="16"/>
      <c r="BH172" s="17"/>
      <c r="BI172" s="17"/>
      <c r="BJ172" s="17"/>
      <c r="BK172" s="18"/>
      <c r="BL172" s="16"/>
      <c r="BM172" s="130"/>
      <c r="BN172" s="130"/>
      <c r="BO172" s="130"/>
      <c r="BP172" s="18"/>
      <c r="BQ172" s="12" t="str">
        <f t="shared" si="16"/>
        <v>Aderente</v>
      </c>
      <c r="BR172" s="19" t="str">
        <f t="shared" si="17"/>
        <v>*</v>
      </c>
      <c r="BS172" s="19" t="str">
        <f t="shared" si="18"/>
        <v>*</v>
      </c>
      <c r="BT172" s="188" t="str">
        <f t="shared" si="19"/>
        <v/>
      </c>
    </row>
    <row r="173" spans="1:72" hidden="1">
      <c r="A173" s="47" t="str">
        <f t="shared" si="15"/>
        <v>E1746060</v>
      </c>
      <c r="B173" s="102">
        <v>46060</v>
      </c>
      <c r="C173" s="135">
        <f>IF(BS_CONTROLE[[#This Row],[DATA]]="","",WEEKNUM(BS_CONTROLE[[#This Row],[DATA]]))</f>
        <v>6</v>
      </c>
      <c r="D173" s="104" t="s">
        <v>692</v>
      </c>
      <c r="E173" s="157">
        <v>4</v>
      </c>
      <c r="F173" s="126" t="s">
        <v>693</v>
      </c>
      <c r="G173" s="142" t="str">
        <f>IF(D173="","*",VLOOKUP(F173,BS_ATIVIDADE[],3,FALSE))</f>
        <v>CAMINHÂO - SOLDA</v>
      </c>
      <c r="H173" s="106" t="s">
        <v>201</v>
      </c>
      <c r="I173" s="106" t="s">
        <v>201</v>
      </c>
      <c r="J173" s="105">
        <v>55</v>
      </c>
      <c r="K173" s="105">
        <v>81</v>
      </c>
      <c r="L173" s="105">
        <v>82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73" s="106">
        <v>0.375</v>
      </c>
      <c r="P173" s="106">
        <v>0.16666666666666666</v>
      </c>
      <c r="Q173" s="105">
        <v>4</v>
      </c>
      <c r="R173" s="10" t="str">
        <f>IFERROR(_xlfn.XLOOKUP(F173, BS_ATIVIDADE[ATIVIDADE],BS_ATIVIDADE[UNIDADE] ), "*")</f>
        <v>Nº DE SOLDA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3" s="105" t="s">
        <v>742</v>
      </c>
      <c r="W173" s="151" t="s">
        <v>743</v>
      </c>
      <c r="X173" s="104" t="s">
        <v>421</v>
      </c>
      <c r="Y173" s="129" t="s">
        <v>424</v>
      </c>
      <c r="Z173" s="104"/>
      <c r="AA173" s="105">
        <v>1</v>
      </c>
      <c r="AB173" s="103" t="s">
        <v>412</v>
      </c>
      <c r="AC173" s="126" t="s">
        <v>679</v>
      </c>
      <c r="AD173" s="107">
        <v>0.33333333333333331</v>
      </c>
      <c r="AE173" s="105">
        <v>6251</v>
      </c>
      <c r="AF173" s="105" t="s">
        <v>679</v>
      </c>
      <c r="AG173" s="105" t="s">
        <v>679</v>
      </c>
      <c r="AH173" s="15"/>
      <c r="AI173" s="126" t="str">
        <f>IF(BS_CONTROLE[[#This Row],[Atividade]]=0, "-", BS_CONTROLE[[#This Row],[Atividade]])</f>
        <v>CAMINHÃO DE SOLDA</v>
      </c>
      <c r="AJ173" s="9" t="str">
        <f>IF(BS_CONTROLE[[#This Row],[Atividade]]=0, "-", BS_CONTROLE[[#This Row],[Atividade]])</f>
        <v>CAMINHÃO DE SOLDA</v>
      </c>
      <c r="AK173" s="31" t="str">
        <f>BS_CONTROLE[[#This Row],[Local - Partida]]</f>
        <v>102ZKW2</v>
      </c>
      <c r="AL173" s="31" t="str">
        <f>BS_CONTROLE[[#This Row],[Local - Encerramento]]</f>
        <v>102ZKW2</v>
      </c>
      <c r="AM173" s="105" t="str">
        <f>IF(BS_CONTROLE[[#This Row],[Entre - Estações]]=0, "-", BS_CONTROLE[[#This Row],[Entre - Estações]])</f>
        <v>ZKE-ZWW</v>
      </c>
      <c r="AN173" s="105" t="str">
        <f>IF(BS_CONTROLE[[#This Row],[SB]]=0, "-", BS_CONTROLE[[#This Row],[SB]])</f>
        <v>K83K802</v>
      </c>
      <c r="AO173" s="105">
        <f>IF(BS_CONTROLE[[#This Row],[SUB]]=0, "-", BS_CONTROLE[[#This Row],[SUB]])</f>
        <v>55</v>
      </c>
      <c r="AP173" s="105">
        <f>BS_CONTROLE[[#This Row],[KM - Inicio]]</f>
        <v>81</v>
      </c>
      <c r="AQ173" s="105">
        <f>BS_CONTROLE[[#This Row],[KM - Inicio]]</f>
        <v>81</v>
      </c>
      <c r="AR173" s="108">
        <v>0.33680555555555558</v>
      </c>
      <c r="AS173" s="108">
        <v>0.37152777777777779</v>
      </c>
      <c r="AT173" s="108">
        <v>0.46805555555555556</v>
      </c>
      <c r="AU173" s="136"/>
      <c r="AV173" s="136"/>
      <c r="AW173" s="14"/>
      <c r="AX173" s="14"/>
      <c r="AY173" s="162">
        <f t="shared" si="14"/>
        <v>9.6527777777777768E-2</v>
      </c>
      <c r="AZ173" s="153"/>
      <c r="BA173" s="109">
        <v>3</v>
      </c>
      <c r="BB173" s="10" t="str">
        <f>IFERROR(_xlfn.XLOOKUP(AI173, BS_ATIVIDADE[ATIVIDADE],BS_ATIVIDADE[UNIDADE] ), "*")</f>
        <v>Nº DE SOLDA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3" s="150"/>
      <c r="BG173" s="16"/>
      <c r="BH173" s="17">
        <v>2</v>
      </c>
      <c r="BI173" s="17"/>
      <c r="BJ173" s="17" t="s">
        <v>981</v>
      </c>
      <c r="BK173" s="18" t="s">
        <v>982</v>
      </c>
      <c r="BL173" s="16"/>
      <c r="BM173" s="130" t="s">
        <v>440</v>
      </c>
      <c r="BN173" s="130" t="s">
        <v>469</v>
      </c>
      <c r="BO173" s="130" t="s">
        <v>547</v>
      </c>
      <c r="BP173" s="18" t="s">
        <v>679</v>
      </c>
      <c r="BQ173" s="12" t="str">
        <f t="shared" si="16"/>
        <v>Produção e Intervalo</v>
      </c>
      <c r="BR173" s="19">
        <f t="shared" si="17"/>
        <v>0.57916666666666661</v>
      </c>
      <c r="BS173" s="19">
        <f t="shared" si="18"/>
        <v>0.75</v>
      </c>
      <c r="BT173" s="188" t="str">
        <f t="shared" si="19"/>
        <v>CCOCirculaçãoIntervaloOportunidade</v>
      </c>
    </row>
    <row r="174" spans="1:72" hidden="1">
      <c r="A174" s="47" t="str">
        <f t="shared" si="15"/>
        <v>V89</v>
      </c>
      <c r="B174" s="102"/>
      <c r="C174" s="135" t="str">
        <f>IF(BS_CONTROLE[[#This Row],[DATA]]="","",WEEKNUM(BS_CONTROLE[[#This Row],[DATA]]))</f>
        <v/>
      </c>
      <c r="D174" s="104" t="s">
        <v>746</v>
      </c>
      <c r="E174" s="157"/>
      <c r="F174" s="126" t="s">
        <v>687</v>
      </c>
      <c r="G174" s="142" t="str">
        <f>IF(D174="","*",VLOOKUP(F174,BS_ATIVIDADE[],3,FALSE))</f>
        <v>MECANIZAÇÃO - SOCADORA</v>
      </c>
      <c r="H174" s="105" t="s">
        <v>201</v>
      </c>
      <c r="I174" s="105" t="s">
        <v>201</v>
      </c>
      <c r="J174" s="105">
        <v>48</v>
      </c>
      <c r="K174" s="105">
        <v>92.745000000000005</v>
      </c>
      <c r="L174" s="105">
        <v>93.587000000000003</v>
      </c>
      <c r="M174" s="105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4" s="150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74" s="106">
        <v>0.375</v>
      </c>
      <c r="P174" s="106">
        <v>0.16666666666666666</v>
      </c>
      <c r="Q174" s="170">
        <v>480</v>
      </c>
      <c r="R174" s="10" t="str">
        <f>IFERROR(_xlfn.XLOOKUP(F174, BS_ATIVIDADE[ATIVIDADE],BS_ATIVIDADE[UNIDADE] ), "*")</f>
        <v>M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4" s="151" t="s">
        <v>709</v>
      </c>
      <c r="W174" s="151" t="s">
        <v>688</v>
      </c>
      <c r="X174" s="104" t="s">
        <v>421</v>
      </c>
      <c r="Y174" s="129"/>
      <c r="Z174" s="104"/>
      <c r="AA174" s="105">
        <v>1</v>
      </c>
      <c r="AB174" s="103" t="s">
        <v>412</v>
      </c>
      <c r="AC174" s="126"/>
      <c r="AD174" s="107">
        <v>0.35416666666666669</v>
      </c>
      <c r="AE174" s="105">
        <v>6239</v>
      </c>
      <c r="AF174" s="105"/>
      <c r="AG174" s="105"/>
      <c r="AH174" s="15"/>
      <c r="AI174" s="126" t="str">
        <f>IF(BS_CONTROLE[[#This Row],[Atividade]]=0, "-", BS_CONTROLE[[#This Row],[Atividade]])</f>
        <v>MECANIZAÇÃO - SOCADORA</v>
      </c>
      <c r="AJ174" s="9" t="str">
        <f>IF(BS_CONTROLE[[#This Row],[Atividade]]=0, "-", BS_CONTROLE[[#This Row],[Atividade]])</f>
        <v>MECANIZAÇÃO - SOCADORA</v>
      </c>
      <c r="AK174" s="31" t="str">
        <f>BS_CONTROLE[[#This Row],[Local - Partida]]</f>
        <v>102ZKW2</v>
      </c>
      <c r="AL174" s="31" t="str">
        <f>BS_CONTROLE[[#This Row],[Local - Encerramento]]</f>
        <v>102ZKW2</v>
      </c>
      <c r="AM174" s="105" t="str">
        <f>IF(BS_CONTROLE[[#This Row],[Entre - Estações]]=0, "-", BS_CONTROLE[[#This Row],[Entre - Estações]])</f>
        <v>ZWW-ZKW</v>
      </c>
      <c r="AN174" s="105" t="str">
        <f>IF(BS_CONTROLE[[#This Row],[SB]]=0, "-", BS_CONTROLE[[#This Row],[SB]])</f>
        <v>K93K911</v>
      </c>
      <c r="AO174" s="105">
        <f>IF(BS_CONTROLE[[#This Row],[SUB]]=0, "-", BS_CONTROLE[[#This Row],[SUB]])</f>
        <v>48</v>
      </c>
      <c r="AP174" s="105">
        <f>BS_CONTROLE[[#This Row],[KM - Inicio]]</f>
        <v>92.745000000000005</v>
      </c>
      <c r="AQ174" s="105">
        <f>BS_CONTROLE[[#This Row],[KM - Inicio]]</f>
        <v>92.745000000000005</v>
      </c>
      <c r="AR174" s="108"/>
      <c r="AS174" s="108"/>
      <c r="AT174" s="108"/>
      <c r="AU174" s="136"/>
      <c r="AV174" s="136"/>
      <c r="AW174" s="14"/>
      <c r="AX174" s="14"/>
      <c r="AY174" s="162">
        <f t="shared" si="14"/>
        <v>0</v>
      </c>
      <c r="AZ174" s="153"/>
      <c r="BA174" s="109"/>
      <c r="BB174" s="10" t="str">
        <f>IFERROR(_xlfn.XLOOKUP(AI174, BS_ATIVIDADE[ATIVIDADE],BS_ATIVIDADE[UNIDADE] ), "*")</f>
        <v>M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4" s="150"/>
      <c r="BG174" s="16"/>
      <c r="BH174" s="17"/>
      <c r="BI174" s="17"/>
      <c r="BJ174" s="17"/>
      <c r="BK174" s="18"/>
      <c r="BL174" s="16"/>
      <c r="BM174" s="130"/>
      <c r="BN174" s="130"/>
      <c r="BO174" s="130"/>
      <c r="BP174" s="18"/>
      <c r="BQ174" s="12" t="str">
        <f t="shared" si="16"/>
        <v>Aderente</v>
      </c>
      <c r="BR174" s="19" t="str">
        <f t="shared" si="17"/>
        <v>*</v>
      </c>
      <c r="BS174" s="19" t="str">
        <f t="shared" si="18"/>
        <v>*</v>
      </c>
      <c r="BT174" s="188" t="str">
        <f t="shared" si="19"/>
        <v/>
      </c>
    </row>
    <row r="175" spans="1:72" hidden="1">
      <c r="A175" s="47" t="str">
        <f t="shared" si="15"/>
        <v>CLEBISON (TP-728)46060</v>
      </c>
      <c r="B175" s="102">
        <v>46060</v>
      </c>
      <c r="C175" s="135">
        <f>IF(BS_CONTROLE[[#This Row],[DATA]]="","",WEEKNUM(BS_CONTROLE[[#This Row],[DATA]]))</f>
        <v>6</v>
      </c>
      <c r="D175" s="104" t="s">
        <v>813</v>
      </c>
      <c r="E175" s="157">
        <v>169</v>
      </c>
      <c r="F175" s="126" t="s">
        <v>696</v>
      </c>
      <c r="G175" s="142" t="str">
        <f>IF(D175="","*",VLOOKUP(F175,BS_ATIVIDADE[],3,FALSE))</f>
        <v>SOLDA</v>
      </c>
      <c r="H175" s="106" t="s">
        <v>679</v>
      </c>
      <c r="I175" s="106" t="s">
        <v>679</v>
      </c>
      <c r="J175" s="105">
        <v>55</v>
      </c>
      <c r="K175" s="105">
        <v>91.15</v>
      </c>
      <c r="L175" s="105">
        <v>91.516999999999996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5" s="106">
        <v>0.375</v>
      </c>
      <c r="P175" s="106">
        <v>8.3333333333333329E-2</v>
      </c>
      <c r="Q175" s="105">
        <v>1</v>
      </c>
      <c r="R175" s="10" t="str">
        <f>IFERROR(_xlfn.XLOOKUP(F175, BS_ATIVIDADE[ATIVIDADE],BS_ATIVIDADE[UNIDADE] ), "*")</f>
        <v>Nº DE SOLDA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5" s="105" t="s">
        <v>908</v>
      </c>
      <c r="W175" s="151" t="s">
        <v>700</v>
      </c>
      <c r="X175" s="104" t="s">
        <v>421</v>
      </c>
      <c r="Y175" s="129" t="s">
        <v>424</v>
      </c>
      <c r="Z175" s="104"/>
      <c r="AA175" s="105" t="s">
        <v>679</v>
      </c>
      <c r="AB175" s="103"/>
      <c r="AC175" s="126" t="s">
        <v>679</v>
      </c>
      <c r="AD175" s="107" t="s">
        <v>679</v>
      </c>
      <c r="AE175" s="107" t="s">
        <v>679</v>
      </c>
      <c r="AF175" s="107" t="s">
        <v>679</v>
      </c>
      <c r="AG175" s="107" t="s">
        <v>679</v>
      </c>
      <c r="AH175" s="15"/>
      <c r="AI175" s="126" t="str">
        <f>IF(BS_CONTROLE[[#This Row],[Atividade]]=0, "-", BS_CONTROLE[[#This Row],[Atividade]])</f>
        <v>PDM - SOLDA</v>
      </c>
      <c r="AJ175" s="9" t="str">
        <f>IF(BS_CONTROLE[[#This Row],[Atividade]]=0, "-", BS_CONTROLE[[#This Row],[Atividade]])</f>
        <v>PDM - SOLDA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5" t="str">
        <f>IF(BS_CONTROLE[[#This Row],[Entre - Estações]]=0, "-", BS_CONTROLE[[#This Row],[Entre - Estações]])</f>
        <v>ZWW-ZKW</v>
      </c>
      <c r="AN175" s="105" t="str">
        <f>IF(BS_CONTROLE[[#This Row],[SB]]=0, "-", BS_CONTROLE[[#This Row],[SB]])</f>
        <v>K93K912</v>
      </c>
      <c r="AO175" s="105">
        <f>IF(BS_CONTROLE[[#This Row],[SUB]]=0, "-", BS_CONTROLE[[#This Row],[SUB]])</f>
        <v>55</v>
      </c>
      <c r="AP175" s="105">
        <f>BS_CONTROLE[[#This Row],[KM - Inicio]]</f>
        <v>91.15</v>
      </c>
      <c r="AQ175" s="105">
        <f>BS_CONTROLE[[#This Row],[KM - Inicio]]</f>
        <v>91.15</v>
      </c>
      <c r="AR175" s="108">
        <v>0</v>
      </c>
      <c r="AS175" s="108">
        <v>0</v>
      </c>
      <c r="AT175" s="108">
        <v>0</v>
      </c>
      <c r="AU175" s="136"/>
      <c r="AV175" s="136"/>
      <c r="AW175" s="14"/>
      <c r="AX175" s="14"/>
      <c r="AY175" s="162">
        <f t="shared" si="14"/>
        <v>0</v>
      </c>
      <c r="AZ175" s="153"/>
      <c r="BA175" s="109">
        <v>0</v>
      </c>
      <c r="BB175" s="10" t="str">
        <f>IFERROR(_xlfn.XLOOKUP(AI175, BS_ATIVIDADE[ATIVIDADE],BS_ATIVIDADE[UNIDADE] ), "*")</f>
        <v>Nº DE SOLDA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5" s="150"/>
      <c r="BG175" s="16"/>
      <c r="BH175" s="17">
        <v>0</v>
      </c>
      <c r="BI175" s="17"/>
      <c r="BJ175" s="17" t="s">
        <v>983</v>
      </c>
      <c r="BK175" s="18" t="s">
        <v>984</v>
      </c>
      <c r="BL175" s="16"/>
      <c r="BM175" s="130" t="s">
        <v>438</v>
      </c>
      <c r="BN175" s="130" t="s">
        <v>458</v>
      </c>
      <c r="BO175" s="130" t="s">
        <v>525</v>
      </c>
      <c r="BP175" s="18" t="s">
        <v>679</v>
      </c>
      <c r="BQ175" s="12" t="str">
        <f t="shared" si="16"/>
        <v>Produção e Intervalo</v>
      </c>
      <c r="BR175" s="19">
        <f t="shared" si="17"/>
        <v>0</v>
      </c>
      <c r="BS175" s="19">
        <f t="shared" si="18"/>
        <v>0</v>
      </c>
      <c r="BT175" s="188" t="str">
        <f t="shared" si="19"/>
        <v>PCMVIARecursosInternos</v>
      </c>
    </row>
    <row r="176" spans="1:72" hidden="1">
      <c r="A176" s="47" t="str">
        <f t="shared" si="15"/>
        <v>ISMAEL(TP-726)46060</v>
      </c>
      <c r="B176" s="102">
        <v>46060</v>
      </c>
      <c r="C176" s="135">
        <f>IF(BS_CONTROLE[[#This Row],[DATA]]="","",WEEKNUM(BS_CONTROLE[[#This Row],[DATA]]))</f>
        <v>6</v>
      </c>
      <c r="D176" s="104" t="s">
        <v>755</v>
      </c>
      <c r="E176" s="157">
        <v>170</v>
      </c>
      <c r="F176" s="126" t="s">
        <v>696</v>
      </c>
      <c r="G176" s="142" t="str">
        <f>IF(D176="","*",VLOOKUP(F176,BS_ATIVIDADE[],3,FALSE))</f>
        <v>SOLDA</v>
      </c>
      <c r="H176" s="106" t="s">
        <v>679</v>
      </c>
      <c r="I176" s="106"/>
      <c r="J176" s="105">
        <v>55</v>
      </c>
      <c r="K176" s="105">
        <v>91.15</v>
      </c>
      <c r="L176" s="105">
        <v>91.516999999999996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6" s="127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6" s="106">
        <v>0.375</v>
      </c>
      <c r="P176" s="106">
        <v>8.3333333333333329E-2</v>
      </c>
      <c r="Q176" s="105">
        <v>1</v>
      </c>
      <c r="R176" s="10" t="str">
        <f>IFERROR(_xlfn.XLOOKUP(F176, BS_ATIVIDADE[ATIVIDADE],BS_ATIVIDADE[UNIDADE] ), "*")</f>
        <v>Nº DE SOLDA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6" s="105" t="s">
        <v>908</v>
      </c>
      <c r="W176" s="151" t="s">
        <v>700</v>
      </c>
      <c r="X176" s="104" t="s">
        <v>421</v>
      </c>
      <c r="Y176" s="129" t="s">
        <v>424</v>
      </c>
      <c r="Z176" s="104"/>
      <c r="AA176" s="105" t="s">
        <v>679</v>
      </c>
      <c r="AB176" s="103"/>
      <c r="AC176" s="126" t="s">
        <v>679</v>
      </c>
      <c r="AD176" s="107" t="s">
        <v>679</v>
      </c>
      <c r="AE176" s="107" t="s">
        <v>679</v>
      </c>
      <c r="AF176" s="107" t="s">
        <v>679</v>
      </c>
      <c r="AG176" s="107" t="s">
        <v>679</v>
      </c>
      <c r="AH176" s="15"/>
      <c r="AI176" s="126" t="str">
        <f>IF(BS_CONTROLE[[#This Row],[Atividade]]=0, "-", BS_CONTROLE[[#This Row],[Atividade]])</f>
        <v>PDM - SOLDA</v>
      </c>
      <c r="AJ176" s="9" t="str">
        <f>IF(BS_CONTROLE[[#This Row],[Atividade]]=0, "-", BS_CONTROLE[[#This Row],[Atividade]])</f>
        <v>PDM - SOLDA</v>
      </c>
      <c r="AK176" s="31" t="str">
        <f>BS_CONTROLE[[#This Row],[Local - Partida]]</f>
        <v>-</v>
      </c>
      <c r="AL176" s="31">
        <f>BS_CONTROLE[[#This Row],[Local - Encerramento]]</f>
        <v>0</v>
      </c>
      <c r="AM176" s="105" t="str">
        <f>IF(BS_CONTROLE[[#This Row],[Entre - Estações]]=0, "-", BS_CONTROLE[[#This Row],[Entre - Estações]])</f>
        <v>ZWW-ZKW</v>
      </c>
      <c r="AN176" s="105" t="str">
        <f>IF(BS_CONTROLE[[#This Row],[SB]]=0, "-", BS_CONTROLE[[#This Row],[SB]])</f>
        <v>K93K912</v>
      </c>
      <c r="AO176" s="105">
        <f>IF(BS_CONTROLE[[#This Row],[SUB]]=0, "-", BS_CONTROLE[[#This Row],[SUB]])</f>
        <v>55</v>
      </c>
      <c r="AP176" s="105">
        <f>BS_CONTROLE[[#This Row],[KM - Inicio]]</f>
        <v>91.15</v>
      </c>
      <c r="AQ176" s="105">
        <f>BS_CONTROLE[[#This Row],[KM - Inicio]]</f>
        <v>91.15</v>
      </c>
      <c r="AR176" s="108">
        <v>0</v>
      </c>
      <c r="AS176" s="108">
        <v>0</v>
      </c>
      <c r="AT176" s="108">
        <v>0</v>
      </c>
      <c r="AU176" s="136"/>
      <c r="AV176" s="136"/>
      <c r="AW176" s="14"/>
      <c r="AX176" s="14"/>
      <c r="AY176" s="162">
        <f t="shared" si="14"/>
        <v>0</v>
      </c>
      <c r="AZ176" s="153"/>
      <c r="BA176" s="109">
        <v>0</v>
      </c>
      <c r="BB176" s="10" t="str">
        <f>IFERROR(_xlfn.XLOOKUP(AI176, BS_ATIVIDADE[ATIVIDADE],BS_ATIVIDADE[UNIDADE] ), "*")</f>
        <v>Nº DE SOLDA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6" s="150"/>
      <c r="BG176" s="16"/>
      <c r="BH176" s="17">
        <v>0</v>
      </c>
      <c r="BI176" s="17"/>
      <c r="BJ176" s="17" t="s">
        <v>983</v>
      </c>
      <c r="BK176" s="18" t="s">
        <v>984</v>
      </c>
      <c r="BL176" s="16"/>
      <c r="BM176" s="130" t="s">
        <v>438</v>
      </c>
      <c r="BN176" s="130" t="s">
        <v>458</v>
      </c>
      <c r="BO176" s="130" t="s">
        <v>525</v>
      </c>
      <c r="BP176" s="18" t="s">
        <v>679</v>
      </c>
      <c r="BQ176" s="12" t="str">
        <f t="shared" si="16"/>
        <v>Produção e Intervalo</v>
      </c>
      <c r="BR176" s="19">
        <f t="shared" si="17"/>
        <v>0</v>
      </c>
      <c r="BS176" s="19">
        <f t="shared" si="18"/>
        <v>0</v>
      </c>
      <c r="BT176" s="188" t="str">
        <f t="shared" si="19"/>
        <v>PCMVIARecursosInternos</v>
      </c>
    </row>
    <row r="177" spans="1:72" hidden="1">
      <c r="A177" s="47" t="str">
        <f t="shared" si="15"/>
        <v>TURMA FIXA VIA 46060</v>
      </c>
      <c r="B177" s="102">
        <v>46060</v>
      </c>
      <c r="C177" s="135">
        <f>IF(BS_CONTROLE[[#This Row],[DATA]]="","",WEEKNUM(BS_CONTROLE[[#This Row],[DATA]]))</f>
        <v>6</v>
      </c>
      <c r="D177" s="104" t="s">
        <v>846</v>
      </c>
      <c r="E177" s="157">
        <v>171</v>
      </c>
      <c r="F177" s="126" t="s">
        <v>877</v>
      </c>
      <c r="G177" s="142" t="str">
        <f>IF(D177="","*",VLOOKUP(F177,BS_ATIVIDADE[],3,FALSE))</f>
        <v>LIMPEZA LASTRO</v>
      </c>
      <c r="H177" s="106" t="s">
        <v>679</v>
      </c>
      <c r="I177" s="106" t="s">
        <v>679</v>
      </c>
      <c r="J177" s="105">
        <v>55</v>
      </c>
      <c r="K177" s="105">
        <v>135</v>
      </c>
      <c r="L177" s="105" t="s">
        <v>679</v>
      </c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77" s="127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77" s="106">
        <v>0.375</v>
      </c>
      <c r="P177" s="106">
        <v>6.25E-2</v>
      </c>
      <c r="Q177" s="105">
        <v>30</v>
      </c>
      <c r="R177" s="10" t="str">
        <f>IFERROR(_xlfn.XLOOKUP(F177, BS_ATIVIDADE[ATIVIDADE],BS_ATIVIDADE[UNIDADE] ), "*")</f>
        <v>M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7" s="105" t="s">
        <v>908</v>
      </c>
      <c r="W177" s="151" t="s">
        <v>878</v>
      </c>
      <c r="X177" s="104" t="s">
        <v>421</v>
      </c>
      <c r="Y177" s="129" t="s">
        <v>424</v>
      </c>
      <c r="Z177" s="104"/>
      <c r="AA177" s="105" t="s">
        <v>679</v>
      </c>
      <c r="AB177" s="103"/>
      <c r="AC177" s="126" t="s">
        <v>679</v>
      </c>
      <c r="AD177" s="107" t="s">
        <v>679</v>
      </c>
      <c r="AE177" s="107" t="s">
        <v>679</v>
      </c>
      <c r="AF177" s="107" t="s">
        <v>679</v>
      </c>
      <c r="AG177" s="107" t="s">
        <v>679</v>
      </c>
      <c r="AH177" s="15"/>
      <c r="AI177" s="126" t="str">
        <f>IF(BS_CONTROLE[[#This Row],[Atividade]]=0, "-", BS_CONTROLE[[#This Row],[Atividade]])</f>
        <v>LIMPEZA LASTRO</v>
      </c>
      <c r="AJ177" s="9" t="str">
        <f>IF(BS_CONTROLE[[#This Row],[Atividade]]=0, "-", BS_CONTROLE[[#This Row],[Atividade]])</f>
        <v>LIMPEZA LASTRO</v>
      </c>
      <c r="AK177" s="31" t="str">
        <f>BS_CONTROLE[[#This Row],[Local - Partida]]</f>
        <v>-</v>
      </c>
      <c r="AL177" s="31" t="str">
        <f>BS_CONTROLE[[#This Row],[Local - Encerramento]]</f>
        <v>-</v>
      </c>
      <c r="AM177" s="105" t="str">
        <f>IF(BS_CONTROLE[[#This Row],[Entre - Estações]]=0, "-", BS_CONTROLE[[#This Row],[Entre - Estações]])</f>
        <v>ZEM</v>
      </c>
      <c r="AN177" s="105" t="str">
        <f>IF(BS_CONTROLE[[#This Row],[SB]]=0, "-", BS_CONTROLE[[#This Row],[SB]])</f>
        <v>ZEM2</v>
      </c>
      <c r="AO177" s="105">
        <f>IF(BS_CONTROLE[[#This Row],[SUB]]=0, "-", BS_CONTROLE[[#This Row],[SUB]])</f>
        <v>55</v>
      </c>
      <c r="AP177" s="105">
        <f>BS_CONTROLE[[#This Row],[KM - Inicio]]</f>
        <v>135</v>
      </c>
      <c r="AQ177" s="105">
        <f>BS_CONTROLE[[#This Row],[KM - Inicio]]</f>
        <v>135</v>
      </c>
      <c r="AR177" s="108">
        <v>0</v>
      </c>
      <c r="AS177" s="108">
        <v>0</v>
      </c>
      <c r="AT177" s="108">
        <v>0</v>
      </c>
      <c r="AU177" s="136"/>
      <c r="AV177" s="136"/>
      <c r="AW177" s="14"/>
      <c r="AX177" s="14"/>
      <c r="AY177" s="162">
        <f t="shared" si="14"/>
        <v>0</v>
      </c>
      <c r="AZ177" s="153"/>
      <c r="BA177" s="109">
        <v>0</v>
      </c>
      <c r="BB177" s="10" t="str">
        <f>IFERROR(_xlfn.XLOOKUP(AI177, BS_ATIVIDADE[ATIVIDADE],BS_ATIVIDADE[UNIDADE] ), "*")</f>
        <v>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7" s="150"/>
      <c r="BG177" s="16"/>
      <c r="BH177" s="17">
        <v>0</v>
      </c>
      <c r="BI177" s="17"/>
      <c r="BJ177" s="17" t="s">
        <v>983</v>
      </c>
      <c r="BK177" s="18" t="s">
        <v>985</v>
      </c>
      <c r="BL177" s="16"/>
      <c r="BM177" s="130" t="s">
        <v>441</v>
      </c>
      <c r="BN177" s="130" t="s">
        <v>470</v>
      </c>
      <c r="BO177" s="130" t="s">
        <v>521</v>
      </c>
      <c r="BP177" s="18" t="s">
        <v>679</v>
      </c>
      <c r="BQ177" s="12" t="str">
        <f t="shared" si="16"/>
        <v>Produção e Intervalo</v>
      </c>
      <c r="BR177" s="19">
        <f t="shared" si="17"/>
        <v>0</v>
      </c>
      <c r="BS177" s="19">
        <f t="shared" si="18"/>
        <v>0</v>
      </c>
      <c r="BT177" s="188" t="str">
        <f t="shared" si="19"/>
        <v>SuperExecução</v>
      </c>
    </row>
    <row r="178" spans="1:72" hidden="1">
      <c r="A178" s="47" t="str">
        <f t="shared" si="15"/>
        <v/>
      </c>
      <c r="B178" s="102"/>
      <c r="C178" s="135" t="str">
        <f>IF(BS_CONTROLE[[#This Row],[DATA]]="","",WEEKNUM(BS_CONTROLE[[#This Row],[DATA]]))</f>
        <v/>
      </c>
      <c r="D178" s="104"/>
      <c r="E178" s="157">
        <v>172</v>
      </c>
      <c r="F178" s="126"/>
      <c r="G178" s="142" t="str">
        <f>IF(D178="","*",VLOOKUP(F178,BS_ATIVIDADE[],3,FALSE))</f>
        <v>*</v>
      </c>
      <c r="H178" s="106"/>
      <c r="I178" s="106"/>
      <c r="J178" s="105"/>
      <c r="K178" s="105"/>
      <c r="L178" s="105"/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6"/>
      <c r="P178" s="106"/>
      <c r="Q178" s="105"/>
      <c r="R178" s="10" t="str">
        <f>IFERROR(_xlfn.XLOOKUP(F178, BS_ATIVIDADE[ATIVIDADE],BS_ATIVIDADE[UNIDADE] ), "*")</f>
        <v>*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5"/>
      <c r="W178" s="151"/>
      <c r="X178" s="104"/>
      <c r="Y178" s="129"/>
      <c r="Z178" s="104"/>
      <c r="AA178" s="105"/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5" t="str">
        <f>IF(BS_CONTROLE[[#This Row],[Entre - Estações]]=0, "-", BS_CONTROLE[[#This Row],[Entre - Estações]])</f>
        <v>-</v>
      </c>
      <c r="AN178" s="105" t="str">
        <f>IF(BS_CONTROLE[[#This Row],[SB]]=0, "-", BS_CONTROLE[[#This Row],[SB]])</f>
        <v>-</v>
      </c>
      <c r="AO178" s="105" t="str">
        <f>IF(BS_CONTROLE[[#This Row],[SUB]]=0, "-", BS_CONTROLE[[#This Row],[SUB]])</f>
        <v>-</v>
      </c>
      <c r="AP178" s="105">
        <f>BS_CONTROLE[[#This Row],[KM - Inicio]]</f>
        <v>0</v>
      </c>
      <c r="AQ178" s="105">
        <f>BS_CONTROLE[[#This Row],[KM - Inicio]]</f>
        <v>0</v>
      </c>
      <c r="AR178" s="108"/>
      <c r="AS178" s="108"/>
      <c r="AT178" s="108"/>
      <c r="AU178" s="136"/>
      <c r="AV178" s="136"/>
      <c r="AW178" s="14"/>
      <c r="AX178" s="14"/>
      <c r="AY178" s="162" t="str">
        <f t="shared" si="14"/>
        <v>*</v>
      </c>
      <c r="AZ178" s="153"/>
      <c r="BA178" s="109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0"/>
      <c r="BG178" s="16"/>
      <c r="BH178" s="17"/>
      <c r="BI178" s="17"/>
      <c r="BJ178" s="17"/>
      <c r="BK178" s="18"/>
      <c r="BL178" s="16"/>
      <c r="BM178" s="130"/>
      <c r="BN178" s="130"/>
      <c r="BO178" s="130"/>
      <c r="BP178" s="18"/>
      <c r="BQ178" s="12" t="str">
        <f t="shared" si="16"/>
        <v>Aderente</v>
      </c>
      <c r="BR178" s="19" t="str">
        <f t="shared" si="17"/>
        <v>*</v>
      </c>
      <c r="BS178" s="19" t="str">
        <f t="shared" si="18"/>
        <v>*</v>
      </c>
      <c r="BT178" s="188" t="str">
        <f t="shared" si="19"/>
        <v/>
      </c>
    </row>
    <row r="179" spans="1:72" hidden="1">
      <c r="A179" s="47" t="str">
        <f t="shared" si="15"/>
        <v>MOD ZRB46060</v>
      </c>
      <c r="B179" s="102">
        <v>46060</v>
      </c>
      <c r="C179" s="135">
        <f>IF(BS_CONTROLE[[#This Row],[DATA]]="","",WEEKNUM(BS_CONTROLE[[#This Row],[DATA]]))</f>
        <v>6</v>
      </c>
      <c r="D179" s="104" t="s">
        <v>986</v>
      </c>
      <c r="E179" s="157">
        <v>173</v>
      </c>
      <c r="F179" s="126" t="s">
        <v>820</v>
      </c>
      <c r="G179" s="142" t="str">
        <f>IF(D179="","*",VLOOKUP(F179,BS_ATIVIDADE[],3,FALSE))</f>
        <v>OUTROS</v>
      </c>
      <c r="H179" s="106" t="s">
        <v>679</v>
      </c>
      <c r="I179" s="106" t="s">
        <v>679</v>
      </c>
      <c r="J179" s="105">
        <v>48</v>
      </c>
      <c r="K179" s="105">
        <v>145.834</v>
      </c>
      <c r="L179" s="105">
        <v>151.78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179" s="127" t="s">
        <v>987</v>
      </c>
      <c r="O179" s="106">
        <v>0.33333333333333331</v>
      </c>
      <c r="P179" s="106">
        <v>0.16666666666666666</v>
      </c>
      <c r="Q179" s="105">
        <v>1</v>
      </c>
      <c r="R179" s="10" t="str">
        <f>IFERROR(_xlfn.XLOOKUP(F179, BS_ATIVIDADE[ATIVIDADE],BS_ATIVIDADE[UNIDADE] ), "*")</f>
        <v>BINÁRIO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9" s="105" t="s">
        <v>768</v>
      </c>
      <c r="W179" s="151" t="s">
        <v>988</v>
      </c>
      <c r="X179" s="104" t="s">
        <v>416</v>
      </c>
      <c r="Y179" s="129" t="s">
        <v>415</v>
      </c>
      <c r="Z179" s="104"/>
      <c r="AA179" s="105" t="s">
        <v>679</v>
      </c>
      <c r="AB179" s="103"/>
      <c r="AC179" s="126" t="s">
        <v>679</v>
      </c>
      <c r="AD179" s="107" t="s">
        <v>679</v>
      </c>
      <c r="AE179" s="107" t="s">
        <v>679</v>
      </c>
      <c r="AF179" s="107" t="s">
        <v>679</v>
      </c>
      <c r="AG179" s="107" t="s">
        <v>679</v>
      </c>
      <c r="AH179" s="15"/>
      <c r="AI179" s="126" t="str">
        <f>IF(BS_CONTROLE[[#This Row],[Atividade]]=0, "-", BS_CONTROLE[[#This Row],[Atividade]])</f>
        <v>BLOCO</v>
      </c>
      <c r="AJ179" s="9" t="str">
        <f>IF(BS_CONTROLE[[#This Row],[Atividade]]=0, "-", BS_CONTROLE[[#This Row],[Atividade]])</f>
        <v>BLOCO</v>
      </c>
      <c r="AK179" s="31" t="str">
        <f>BS_CONTROLE[[#This Row],[Local - Partida]]</f>
        <v>-</v>
      </c>
      <c r="AL179" s="31" t="str">
        <f>BS_CONTROLE[[#This Row],[Local - Encerramento]]</f>
        <v>-</v>
      </c>
      <c r="AM179" s="105" t="str">
        <f>IF(BS_CONTROLE[[#This Row],[Entre - Estações]]=0, "-", BS_CONTROLE[[#This Row],[Entre - Estações]])</f>
        <v>ZEJ</v>
      </c>
      <c r="AN179" s="105" t="str">
        <f>IF(BS_CONTROLE[[#This Row],[SB]]=0, "-", BS_CONTROLE[[#This Row],[SB]])</f>
        <v>ZEJZRB</v>
      </c>
      <c r="AO179" s="105">
        <f>IF(BS_CONTROLE[[#This Row],[SUB]]=0, "-", BS_CONTROLE[[#This Row],[SUB]])</f>
        <v>48</v>
      </c>
      <c r="AP179" s="105">
        <f>BS_CONTROLE[[#This Row],[KM - Inicio]]</f>
        <v>145.834</v>
      </c>
      <c r="AQ179" s="105">
        <f>BS_CONTROLE[[#This Row],[KM - Inicio]]</f>
        <v>145.834</v>
      </c>
      <c r="AR179" s="108" t="s">
        <v>679</v>
      </c>
      <c r="AS179" s="108">
        <v>0.38541666666666669</v>
      </c>
      <c r="AT179" s="108">
        <v>0.57291666666666663</v>
      </c>
      <c r="AU179" s="136"/>
      <c r="AV179" s="136"/>
      <c r="AW179" s="14"/>
      <c r="AX179" s="14"/>
      <c r="AY179" s="162">
        <f t="shared" si="14"/>
        <v>0.18749999999999994</v>
      </c>
      <c r="AZ179" s="153"/>
      <c r="BA179" s="109">
        <v>1</v>
      </c>
      <c r="BB179" s="10" t="str">
        <f>IFERROR(_xlfn.XLOOKUP(AI179, BS_ATIVIDADE[ATIVIDADE],BS_ATIVIDADE[UNIDADE] ), "*")</f>
        <v>BINÁRIO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9" s="150"/>
      <c r="BG179" s="16"/>
      <c r="BH179" s="17">
        <v>2</v>
      </c>
      <c r="BI179" s="17"/>
      <c r="BJ179" s="17" t="s">
        <v>989</v>
      </c>
      <c r="BK179" s="18" t="s">
        <v>990</v>
      </c>
      <c r="BL179" s="16"/>
      <c r="BM179" s="130" t="s">
        <v>445</v>
      </c>
      <c r="BN179" s="130" t="s">
        <v>445</v>
      </c>
      <c r="BO179" s="130" t="s">
        <v>445</v>
      </c>
      <c r="BP179" s="18" t="s">
        <v>679</v>
      </c>
      <c r="BQ179" s="12" t="str">
        <f t="shared" si="16"/>
        <v>Aderente</v>
      </c>
      <c r="BR179" s="19">
        <f t="shared" si="17"/>
        <v>1.1249999999999998</v>
      </c>
      <c r="BS179" s="19">
        <f t="shared" si="18"/>
        <v>1</v>
      </c>
      <c r="BT179" s="188" t="str">
        <f t="shared" si="19"/>
        <v>OKOK</v>
      </c>
    </row>
    <row r="180" spans="1:72" ht="46.5" hidden="1">
      <c r="A180" s="47" t="str">
        <f t="shared" si="15"/>
        <v>W9646060</v>
      </c>
      <c r="B180" s="102">
        <v>46060</v>
      </c>
      <c r="C180" s="135">
        <f>IF(BS_CONTROLE[[#This Row],[DATA]]="","",WEEKNUM(BS_CONTROLE[[#This Row],[DATA]]))</f>
        <v>6</v>
      </c>
      <c r="D180" s="104" t="s">
        <v>766</v>
      </c>
      <c r="E180" s="157">
        <v>174</v>
      </c>
      <c r="F180" s="126" t="s">
        <v>767</v>
      </c>
      <c r="G180" s="142" t="str">
        <f>IF(D180="","*",VLOOKUP(F180,BS_ATIVIDADE[],3,FALSE))</f>
        <v>MODERNIZAÇÃO</v>
      </c>
      <c r="H180" s="106" t="s">
        <v>816</v>
      </c>
      <c r="I180" s="106" t="s">
        <v>816</v>
      </c>
      <c r="J180" s="105">
        <v>48</v>
      </c>
      <c r="K180" s="105">
        <v>150.6</v>
      </c>
      <c r="L180" s="105" t="s">
        <v>679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0" s="106">
        <v>0.3125</v>
      </c>
      <c r="P180" s="106">
        <v>6.9444444444444447E-4</v>
      </c>
      <c r="Q180" s="105">
        <v>1</v>
      </c>
      <c r="R180" s="10" t="str">
        <f>IFERROR(_xlfn.XLOOKUP(F180, BS_ATIVIDADE[ATIVIDADE],BS_ATIVIDADE[UNIDADE] ), "*")</f>
        <v>Nº DE DORMENTES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0" s="105" t="s">
        <v>768</v>
      </c>
      <c r="W180" s="151" t="s">
        <v>991</v>
      </c>
      <c r="X180" s="104" t="s">
        <v>416</v>
      </c>
      <c r="Y180" s="129" t="s">
        <v>415</v>
      </c>
      <c r="Z180" s="104"/>
      <c r="AA180" s="105">
        <v>1</v>
      </c>
      <c r="AB180" s="103" t="s">
        <v>412</v>
      </c>
      <c r="AC180" s="126" t="s">
        <v>679</v>
      </c>
      <c r="AD180" s="107">
        <v>0.29166666666666669</v>
      </c>
      <c r="AE180" s="105" t="s">
        <v>679</v>
      </c>
      <c r="AF180" s="107" t="s">
        <v>679</v>
      </c>
      <c r="AG180" s="107" t="s">
        <v>679</v>
      </c>
      <c r="AH180" s="15"/>
      <c r="AI180" s="126" t="str">
        <f>IF(BS_CONTROLE[[#This Row],[Atividade]]=0, "-", BS_CONTROLE[[#This Row],[Atividade]])</f>
        <v>MODERNIZAÇÃO - DORMENTE - DESCARGA</v>
      </c>
      <c r="AJ180" s="9" t="str">
        <f>IF(BS_CONTROLE[[#This Row],[Atividade]]=0, "-", BS_CONTROLE[[#This Row],[Atividade]])</f>
        <v>MODERNIZAÇÃO - DORMENTE - DESCARGA</v>
      </c>
      <c r="AK180" s="31" t="str">
        <f>BS_CONTROLE[[#This Row],[Local - Partida]]</f>
        <v>ZEM-1</v>
      </c>
      <c r="AL180" s="31" t="str">
        <f>BS_CONTROLE[[#This Row],[Local - Encerramento]]</f>
        <v>ZEM-1</v>
      </c>
      <c r="AM180" s="105" t="str">
        <f>IF(BS_CONTROLE[[#This Row],[Entre - Estações]]=0, "-", BS_CONTROLE[[#This Row],[Entre - Estações]])</f>
        <v>ZEJ-ZRB</v>
      </c>
      <c r="AN180" s="105" t="str">
        <f>IF(BS_CONTROLE[[#This Row],[SB]]=0, "-", BS_CONTROLE[[#This Row],[SB]])</f>
        <v>ZRB1501</v>
      </c>
      <c r="AO180" s="105">
        <f>IF(BS_CONTROLE[[#This Row],[SUB]]=0, "-", BS_CONTROLE[[#This Row],[SUB]])</f>
        <v>48</v>
      </c>
      <c r="AP180" s="105">
        <f>BS_CONTROLE[[#This Row],[KM - Inicio]]</f>
        <v>150.6</v>
      </c>
      <c r="AQ180" s="105">
        <f>BS_CONTROLE[[#This Row],[KM - Inicio]]</f>
        <v>150.6</v>
      </c>
      <c r="AR180" s="108">
        <v>0.30763888888888891</v>
      </c>
      <c r="AS180" s="108">
        <v>0.38541666666666669</v>
      </c>
      <c r="AT180" s="108">
        <v>0.38611111111111113</v>
      </c>
      <c r="AU180" s="136"/>
      <c r="AV180" s="136"/>
      <c r="AW180" s="14"/>
      <c r="AX180" s="14"/>
      <c r="AY180" s="162">
        <f t="shared" si="14"/>
        <v>6.9444444444444198E-4</v>
      </c>
      <c r="AZ180" s="153"/>
      <c r="BA180" s="109">
        <v>2200</v>
      </c>
      <c r="BB180" s="10" t="str">
        <f>IFERROR(_xlfn.XLOOKUP(AI180, BS_ATIVIDADE[ATIVIDADE],BS_ATIVIDADE[UNIDADE] ), "*")</f>
        <v>Nº DE DORMENTES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0" s="150"/>
      <c r="BG180" s="16"/>
      <c r="BH180" s="17">
        <v>2</v>
      </c>
      <c r="BI180" s="17"/>
      <c r="BJ180" s="17" t="s">
        <v>992</v>
      </c>
      <c r="BK180" s="18" t="s">
        <v>993</v>
      </c>
      <c r="BL180" s="16"/>
      <c r="BM180" s="130" t="s">
        <v>445</v>
      </c>
      <c r="BN180" s="130" t="s">
        <v>445</v>
      </c>
      <c r="BO180" s="130" t="s">
        <v>445</v>
      </c>
      <c r="BP180" s="18" t="s">
        <v>679</v>
      </c>
      <c r="BQ180" s="12" t="str">
        <f t="shared" si="16"/>
        <v>Intervalo</v>
      </c>
      <c r="BR180" s="19">
        <f t="shared" si="17"/>
        <v>0.99999999999999645</v>
      </c>
      <c r="BS180" s="19">
        <f t="shared" si="18"/>
        <v>2200</v>
      </c>
      <c r="BT180" s="188" t="str">
        <f t="shared" si="19"/>
        <v>OKOK</v>
      </c>
    </row>
    <row r="181" spans="1:72" hidden="1">
      <c r="A181" s="47" t="str">
        <f t="shared" si="15"/>
        <v>CAIQUE (TMA-677)46060</v>
      </c>
      <c r="B181" s="102">
        <v>46060</v>
      </c>
      <c r="C181" s="135">
        <f>IF(BS_CONTROLE[[#This Row],[DATA]]="","",WEEKNUM(BS_CONTROLE[[#This Row],[DATA]]))</f>
        <v>6</v>
      </c>
      <c r="D181" s="104" t="s">
        <v>779</v>
      </c>
      <c r="E181" s="157"/>
      <c r="F181" s="126" t="s">
        <v>758</v>
      </c>
      <c r="G181" s="142" t="str">
        <f>IF(D181="","*",VLOOKUP(F181,BS_ATIVIDADE[],3,FALSE))</f>
        <v>MODERNIZAÇÃO</v>
      </c>
      <c r="H181" s="106" t="s">
        <v>679</v>
      </c>
      <c r="I181" s="106" t="s">
        <v>679</v>
      </c>
      <c r="J181" s="105">
        <v>48</v>
      </c>
      <c r="K181" s="105">
        <v>150.827</v>
      </c>
      <c r="L181" s="105" t="s">
        <v>679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1" s="127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1" s="106">
        <v>0.33333333333333331</v>
      </c>
      <c r="P181" s="106">
        <v>6.9444444444444447E-4</v>
      </c>
      <c r="Q181" s="105">
        <v>1</v>
      </c>
      <c r="R181" s="10" t="str">
        <f>IFERROR(_xlfn.XLOOKUP(F181, BS_ATIVIDADE[ATIVIDADE],BS_ATIVIDADE[UNIDADE] ), "*")</f>
        <v>Nº DE SOLDA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1" s="105" t="s">
        <v>768</v>
      </c>
      <c r="W181" s="151" t="s">
        <v>700</v>
      </c>
      <c r="X181" s="104" t="s">
        <v>416</v>
      </c>
      <c r="Y181" s="129" t="s">
        <v>415</v>
      </c>
      <c r="Z181" s="104"/>
      <c r="AA181" s="105" t="s">
        <v>679</v>
      </c>
      <c r="AB181" s="103"/>
      <c r="AC181" s="126" t="s">
        <v>679</v>
      </c>
      <c r="AD181" s="107" t="s">
        <v>679</v>
      </c>
      <c r="AE181" s="107" t="s">
        <v>679</v>
      </c>
      <c r="AF181" s="107" t="s">
        <v>679</v>
      </c>
      <c r="AG181" s="107" t="s">
        <v>679</v>
      </c>
      <c r="AH181" s="15"/>
      <c r="AI181" s="126" t="str">
        <f>IF(BS_CONTROLE[[#This Row],[Atividade]]=0, "-", BS_CONTROLE[[#This Row],[Atividade]])</f>
        <v>MODERNIZAÇÃO - SOLDA</v>
      </c>
      <c r="AJ181" s="9" t="str">
        <f>IF(BS_CONTROLE[[#This Row],[Atividade]]=0, "-", BS_CONTROLE[[#This Row],[Atividade]])</f>
        <v>MODERNIZAÇÃO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5" t="str">
        <f>IF(BS_CONTROLE[[#This Row],[Entre - Estações]]=0, "-", BS_CONTROLE[[#This Row],[Entre - Estações]])</f>
        <v>ZEJ-ZRB</v>
      </c>
      <c r="AN181" s="105" t="str">
        <f>IF(BS_CONTROLE[[#This Row],[SB]]=0, "-", BS_CONTROLE[[#This Row],[SB]])</f>
        <v>ZRB1501</v>
      </c>
      <c r="AO181" s="105">
        <f>IF(BS_CONTROLE[[#This Row],[SUB]]=0, "-", BS_CONTROLE[[#This Row],[SUB]])</f>
        <v>48</v>
      </c>
      <c r="AP181" s="105">
        <f>BS_CONTROLE[[#This Row],[KM - Inicio]]</f>
        <v>150.827</v>
      </c>
      <c r="AQ181" s="105">
        <f>BS_CONTROLE[[#This Row],[KM - Inicio]]</f>
        <v>150.827</v>
      </c>
      <c r="AR181" s="108" t="s">
        <v>679</v>
      </c>
      <c r="AS181" s="108">
        <v>0.38541666666666669</v>
      </c>
      <c r="AT181" s="108">
        <v>0.38611111111111113</v>
      </c>
      <c r="AU181" s="136"/>
      <c r="AV181" s="136"/>
      <c r="AW181" s="14"/>
      <c r="AX181" s="14"/>
      <c r="AY181" s="162">
        <f t="shared" si="14"/>
        <v>6.9444444444444198E-4</v>
      </c>
      <c r="AZ181" s="153"/>
      <c r="BA181" s="109">
        <v>2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1" s="150"/>
      <c r="BG181" s="16"/>
      <c r="BH181" s="17">
        <v>2</v>
      </c>
      <c r="BI181" s="17"/>
      <c r="BJ181" s="17" t="s">
        <v>994</v>
      </c>
      <c r="BK181" s="18" t="s">
        <v>995</v>
      </c>
      <c r="BL181" s="16"/>
      <c r="BM181" s="130" t="s">
        <v>445</v>
      </c>
      <c r="BN181" s="130" t="s">
        <v>445</v>
      </c>
      <c r="BO181" s="130" t="s">
        <v>445</v>
      </c>
      <c r="BP181" s="18" t="s">
        <v>679</v>
      </c>
      <c r="BQ181" s="12" t="str">
        <f t="shared" si="16"/>
        <v>Intervalo</v>
      </c>
      <c r="BR181" s="19">
        <f t="shared" si="17"/>
        <v>0.99999999999999645</v>
      </c>
      <c r="BS181" s="19">
        <f t="shared" si="18"/>
        <v>2</v>
      </c>
      <c r="BT181" s="188" t="str">
        <f t="shared" si="19"/>
        <v>OKOK</v>
      </c>
    </row>
    <row r="182" spans="1:72" hidden="1">
      <c r="A182" s="47" t="str">
        <f t="shared" si="15"/>
        <v>WALTER (TP-810)46060</v>
      </c>
      <c r="B182" s="102">
        <v>46060</v>
      </c>
      <c r="C182" s="135">
        <f>IF(BS_CONTROLE[[#This Row],[DATA]]="","",WEEKNUM(BS_CONTROLE[[#This Row],[DATA]]))</f>
        <v>6</v>
      </c>
      <c r="D182" s="104" t="s">
        <v>812</v>
      </c>
      <c r="E182" s="157">
        <v>176</v>
      </c>
      <c r="F182" s="126" t="s">
        <v>758</v>
      </c>
      <c r="G182" s="142" t="str">
        <f>IF(D182="","*",VLOOKUP(F182,BS_ATIVIDADE[],3,FALSE))</f>
        <v>MODERNIZAÇÃO</v>
      </c>
      <c r="H182" s="106" t="s">
        <v>679</v>
      </c>
      <c r="I182" s="106" t="s">
        <v>679</v>
      </c>
      <c r="J182" s="105">
        <v>48</v>
      </c>
      <c r="K182" s="105">
        <v>150.92500000000001</v>
      </c>
      <c r="L182" s="105" t="s">
        <v>679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2" s="106">
        <v>0.33333333333333331</v>
      </c>
      <c r="P182" s="106">
        <v>6.9444444444444447E-4</v>
      </c>
      <c r="Q182" s="105">
        <v>1</v>
      </c>
      <c r="R182" s="10" t="str">
        <f>IFERROR(_xlfn.XLOOKUP(F182, BS_ATIVIDADE[ATIVIDADE],BS_ATIVIDADE[UNIDADE] ), "*")</f>
        <v>Nº DE SOLDA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2" s="105" t="s">
        <v>768</v>
      </c>
      <c r="W182" s="151" t="s">
        <v>700</v>
      </c>
      <c r="X182" s="104" t="s">
        <v>416</v>
      </c>
      <c r="Y182" s="129" t="s">
        <v>415</v>
      </c>
      <c r="Z182" s="104"/>
      <c r="AA182" s="105" t="s">
        <v>679</v>
      </c>
      <c r="AB182" s="103"/>
      <c r="AC182" s="126" t="s">
        <v>679</v>
      </c>
      <c r="AD182" s="107" t="s">
        <v>679</v>
      </c>
      <c r="AE182" s="107" t="s">
        <v>679</v>
      </c>
      <c r="AF182" s="105"/>
      <c r="AG182" s="105"/>
      <c r="AH182" s="15"/>
      <c r="AI182" s="126" t="str">
        <f>IF(BS_CONTROLE[[#This Row],[Atividade]]=0, "-", BS_CONTROLE[[#This Row],[Atividade]])</f>
        <v>MODERNIZAÇÃO - SOLDA</v>
      </c>
      <c r="AJ182" s="9" t="str">
        <f>IF(BS_CONTROLE[[#This Row],[Atividade]]=0, "-", BS_CONTROLE[[#This Row],[Atividade]])</f>
        <v>MODERNIZAÇÃO - SOLDA</v>
      </c>
      <c r="AK182" s="31" t="str">
        <f>BS_CONTROLE[[#This Row],[Local - Partida]]</f>
        <v>-</v>
      </c>
      <c r="AL182" s="31" t="str">
        <f>BS_CONTROLE[[#This Row],[Local - Encerramento]]</f>
        <v>-</v>
      </c>
      <c r="AM182" s="105" t="str">
        <f>IF(BS_CONTROLE[[#This Row],[Entre - Estações]]=0, "-", BS_CONTROLE[[#This Row],[Entre - Estações]])</f>
        <v>ZEJ-ZRB</v>
      </c>
      <c r="AN182" s="105" t="str">
        <f>IF(BS_CONTROLE[[#This Row],[SB]]=0, "-", BS_CONTROLE[[#This Row],[SB]])</f>
        <v>ZRB1501</v>
      </c>
      <c r="AO182" s="105">
        <f>IF(BS_CONTROLE[[#This Row],[SUB]]=0, "-", BS_CONTROLE[[#This Row],[SUB]])</f>
        <v>48</v>
      </c>
      <c r="AP182" s="105">
        <f>BS_CONTROLE[[#This Row],[KM - Inicio]]</f>
        <v>150.92500000000001</v>
      </c>
      <c r="AQ182" s="105">
        <f>BS_CONTROLE[[#This Row],[KM - Inicio]]</f>
        <v>150.92500000000001</v>
      </c>
      <c r="AR182" s="108" t="s">
        <v>679</v>
      </c>
      <c r="AS182" s="108">
        <v>0.38541666666666669</v>
      </c>
      <c r="AT182" s="108">
        <v>0.38611111111111113</v>
      </c>
      <c r="AU182" s="136"/>
      <c r="AV182" s="136"/>
      <c r="AW182" s="14"/>
      <c r="AX182" s="14"/>
      <c r="AY182" s="162">
        <f t="shared" si="14"/>
        <v>6.9444444444444198E-4</v>
      </c>
      <c r="AZ182" s="153"/>
      <c r="BA182" s="109">
        <v>2</v>
      </c>
      <c r="BB182" s="10" t="str">
        <f>IFERROR(_xlfn.XLOOKUP(AI182, BS_ATIVIDADE[ATIVIDADE],BS_ATIVIDADE[UNIDADE] ), "*")</f>
        <v>Nº DE SOLDA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2" s="150"/>
      <c r="BG182" s="16"/>
      <c r="BH182" s="17">
        <v>2</v>
      </c>
      <c r="BI182" s="17"/>
      <c r="BJ182" s="17" t="s">
        <v>994</v>
      </c>
      <c r="BK182" s="18" t="s">
        <v>995</v>
      </c>
      <c r="BL182" s="16"/>
      <c r="BM182" s="130" t="s">
        <v>445</v>
      </c>
      <c r="BN182" s="130" t="s">
        <v>445</v>
      </c>
      <c r="BO182" s="130" t="s">
        <v>445</v>
      </c>
      <c r="BP182" s="18" t="s">
        <v>679</v>
      </c>
      <c r="BQ182" s="12" t="str">
        <f t="shared" si="16"/>
        <v>Intervalo</v>
      </c>
      <c r="BR182" s="19">
        <f t="shared" si="17"/>
        <v>0.99999999999999645</v>
      </c>
      <c r="BS182" s="19">
        <f t="shared" si="18"/>
        <v>2</v>
      </c>
      <c r="BT182" s="188" t="str">
        <f t="shared" si="19"/>
        <v>OKOK</v>
      </c>
    </row>
    <row r="183" spans="1:72" hidden="1">
      <c r="A183" s="47" t="str">
        <f t="shared" si="15"/>
        <v/>
      </c>
      <c r="B183" s="102"/>
      <c r="C183" s="135" t="str">
        <f>IF(BS_CONTROLE[[#This Row],[DATA]]="","",WEEKNUM(BS_CONTROLE[[#This Row],[DATA]]))</f>
        <v/>
      </c>
      <c r="D183" s="104"/>
      <c r="E183" s="157">
        <v>177</v>
      </c>
      <c r="F183" s="126"/>
      <c r="G183" s="142" t="str">
        <f>IF(D183="","*",VLOOKUP(F183,BS_ATIVIDADE[],3,FALSE))</f>
        <v>*</v>
      </c>
      <c r="H183" s="106"/>
      <c r="I183" s="106"/>
      <c r="J183" s="105"/>
      <c r="K183" s="105"/>
      <c r="L183" s="105"/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7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6"/>
      <c r="P183" s="106"/>
      <c r="Q183" s="105"/>
      <c r="R183" s="10" t="str">
        <f>IFERROR(_xlfn.XLOOKUP(F183, BS_ATIVIDADE[ATIVIDADE],BS_ATIVIDADE[UNIDADE] ), "*")</f>
        <v>*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5"/>
      <c r="W183" s="151"/>
      <c r="X183" s="104"/>
      <c r="Y183" s="129"/>
      <c r="Z183" s="104"/>
      <c r="AA183" s="105"/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-</v>
      </c>
      <c r="AN183" s="105" t="str">
        <f>IF(BS_CONTROLE[[#This Row],[SB]]=0, "-", BS_CONTROLE[[#This Row],[SB]])</f>
        <v>-</v>
      </c>
      <c r="AO183" s="105" t="str">
        <f>IF(BS_CONTROLE[[#This Row],[SUB]]=0, "-", BS_CONTROLE[[#This Row],[SUB]])</f>
        <v>-</v>
      </c>
      <c r="AP183" s="105">
        <f>BS_CONTROLE[[#This Row],[KM - Inicio]]</f>
        <v>0</v>
      </c>
      <c r="AQ183" s="105">
        <f>BS_CONTROLE[[#This Row],[KM - Inicio]]</f>
        <v>0</v>
      </c>
      <c r="AR183" s="108"/>
      <c r="AS183" s="108"/>
      <c r="AT183" s="108"/>
      <c r="AU183" s="136"/>
      <c r="AV183" s="136"/>
      <c r="AW183" s="14"/>
      <c r="AX183" s="14"/>
      <c r="AY183" s="162" t="str">
        <f t="shared" si="14"/>
        <v>*</v>
      </c>
      <c r="AZ183" s="153"/>
      <c r="BA183" s="109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0"/>
      <c r="BG183" s="16"/>
      <c r="BH183" s="17"/>
      <c r="BI183" s="17"/>
      <c r="BJ183" s="17"/>
      <c r="BK183" s="18"/>
      <c r="BL183" s="16"/>
      <c r="BM183" s="130"/>
      <c r="BN183" s="130"/>
      <c r="BO183" s="130"/>
      <c r="BP183" s="18"/>
      <c r="BQ183" s="12" t="str">
        <f t="shared" si="16"/>
        <v>Aderente</v>
      </c>
      <c r="BR183" s="19" t="str">
        <f t="shared" si="17"/>
        <v>*</v>
      </c>
      <c r="BS183" s="19" t="str">
        <f t="shared" si="18"/>
        <v>*</v>
      </c>
      <c r="BT183" s="188" t="str">
        <f t="shared" si="19"/>
        <v/>
      </c>
    </row>
    <row r="184" spans="1:72" hidden="1">
      <c r="A184" s="47" t="str">
        <f t="shared" si="15"/>
        <v>W6146060</v>
      </c>
      <c r="B184" s="102">
        <v>46060</v>
      </c>
      <c r="C184" s="135">
        <f>IF(BS_CONTROLE[[#This Row],[DATA]]="","",WEEKNUM(BS_CONTROLE[[#This Row],[DATA]]))</f>
        <v>6</v>
      </c>
      <c r="D184" s="104" t="s">
        <v>772</v>
      </c>
      <c r="E184" s="157">
        <v>178</v>
      </c>
      <c r="F184" s="126" t="s">
        <v>678</v>
      </c>
      <c r="G184" s="142" t="str">
        <f>IF(D184="","*",VLOOKUP(F184,BS_ATIVIDADE[],3,FALSE))</f>
        <v>OUTROS</v>
      </c>
      <c r="H184" s="106" t="s">
        <v>306</v>
      </c>
      <c r="I184" s="106" t="s">
        <v>306</v>
      </c>
      <c r="J184" s="105">
        <v>92</v>
      </c>
      <c r="K184" s="105">
        <v>83.7</v>
      </c>
      <c r="L184" s="105" t="s">
        <v>679</v>
      </c>
      <c r="M184" s="105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84" s="150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4" s="106">
        <v>0.33333333333333331</v>
      </c>
      <c r="P184" s="106">
        <v>4.1666666666666664E-2</v>
      </c>
      <c r="Q184" s="170">
        <v>1</v>
      </c>
      <c r="R184" s="10" t="str">
        <f>IFERROR(_xlfn.XLOOKUP(F184, BS_ATIVIDADE[ATIVIDADE],BS_ATIVIDADE[UNIDADE] ), "*")</f>
        <v>BINÁRIO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4" s="151" t="s">
        <v>773</v>
      </c>
      <c r="W184" s="151" t="s">
        <v>774</v>
      </c>
      <c r="X184" s="104" t="s">
        <v>416</v>
      </c>
      <c r="Y184" s="129" t="s">
        <v>415</v>
      </c>
      <c r="Z184" s="104"/>
      <c r="AA184" s="105">
        <v>1</v>
      </c>
      <c r="AB184" s="103" t="s">
        <v>412</v>
      </c>
      <c r="AC184" s="126" t="s">
        <v>679</v>
      </c>
      <c r="AD184" s="107">
        <v>0.3125</v>
      </c>
      <c r="AE184" s="105">
        <v>7663</v>
      </c>
      <c r="AF184" s="107" t="s">
        <v>679</v>
      </c>
      <c r="AG184" s="107" t="s">
        <v>679</v>
      </c>
      <c r="AH184" s="15"/>
      <c r="AI184" s="126" t="str">
        <f>IF(BS_CONTROLE[[#This Row],[Atividade]]=0, "-", BS_CONTROLE[[#This Row],[Atividade]])</f>
        <v>DESLOCAMENTO</v>
      </c>
      <c r="AJ184" s="9" t="str">
        <f>IF(BS_CONTROLE[[#This Row],[Atividade]]=0, "-", BS_CONTROLE[[#This Row],[Atividade]])</f>
        <v>DESLOCAMENTO</v>
      </c>
      <c r="AK184" s="31" t="str">
        <f>BS_CONTROLE[[#This Row],[Local - Partida]]</f>
        <v>K67ZEV2</v>
      </c>
      <c r="AL184" s="31" t="str">
        <f>BS_CONTROLE[[#This Row],[Local - Encerramento]]</f>
        <v>K67ZEV2</v>
      </c>
      <c r="AM184" s="105" t="str">
        <f>IF(BS_CONTROLE[[#This Row],[Entre - Estações]]=0, "-", BS_CONTROLE[[#This Row],[Entre - Estações]])</f>
        <v>ZXW-ZGP</v>
      </c>
      <c r="AN184" s="105" t="str">
        <f>IF(BS_CONTROLE[[#This Row],[SB]]=0, "-", BS_CONTROLE[[#This Row],[SB]])</f>
        <v>K84ZXW2</v>
      </c>
      <c r="AO184" s="105">
        <f>IF(BS_CONTROLE[[#This Row],[SUB]]=0, "-", BS_CONTROLE[[#This Row],[SUB]])</f>
        <v>92</v>
      </c>
      <c r="AP184" s="105">
        <f>BS_CONTROLE[[#This Row],[KM - Inicio]]</f>
        <v>83.7</v>
      </c>
      <c r="AQ184" s="105">
        <f>BS_CONTROLE[[#This Row],[KM - Inicio]]</f>
        <v>83.7</v>
      </c>
      <c r="AR184" s="108">
        <v>0.33888888888888891</v>
      </c>
      <c r="AS184" s="108">
        <v>0.38263888888888886</v>
      </c>
      <c r="AT184" s="108">
        <v>0.42430555555555555</v>
      </c>
      <c r="AU184" s="136"/>
      <c r="AV184" s="136"/>
      <c r="AW184" s="14"/>
      <c r="AX184" s="14"/>
      <c r="AY184" s="162">
        <f t="shared" si="14"/>
        <v>4.1666666666666685E-2</v>
      </c>
      <c r="AZ184" s="153"/>
      <c r="BA184" s="109">
        <v>1</v>
      </c>
      <c r="BB184" s="10" t="str">
        <f>IFERROR(_xlfn.XLOOKUP(AI184, BS_ATIVIDADE[ATIVIDADE],BS_ATIVIDADE[UNIDADE] ), "*")</f>
        <v>BINÁRIO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4" s="150"/>
      <c r="BG184" s="16"/>
      <c r="BH184" s="17">
        <v>2</v>
      </c>
      <c r="BI184" s="17"/>
      <c r="BJ184" s="17" t="s">
        <v>996</v>
      </c>
      <c r="BK184" s="18" t="s">
        <v>997</v>
      </c>
      <c r="BL184" s="16"/>
      <c r="BM184" s="130" t="s">
        <v>445</v>
      </c>
      <c r="BN184" s="130" t="s">
        <v>445</v>
      </c>
      <c r="BO184" s="130" t="s">
        <v>445</v>
      </c>
      <c r="BP184" s="18" t="s">
        <v>679</v>
      </c>
      <c r="BQ184" s="12" t="str">
        <f t="shared" si="16"/>
        <v>Aderente</v>
      </c>
      <c r="BR184" s="19">
        <f t="shared" si="17"/>
        <v>1.0000000000000004</v>
      </c>
      <c r="BS184" s="19">
        <f t="shared" si="18"/>
        <v>1</v>
      </c>
      <c r="BT184" s="188" t="str">
        <f t="shared" si="19"/>
        <v>OKOK</v>
      </c>
    </row>
    <row r="185" spans="1:72" hidden="1">
      <c r="A185" s="47" t="str">
        <f t="shared" si="15"/>
        <v>V8546060</v>
      </c>
      <c r="B185" s="102">
        <v>46060</v>
      </c>
      <c r="C185" s="135">
        <f>IF(BS_CONTROLE[[#This Row],[DATA]]="","",WEEKNUM(BS_CONTROLE[[#This Row],[DATA]]))</f>
        <v>6</v>
      </c>
      <c r="D185" s="104" t="s">
        <v>690</v>
      </c>
      <c r="E185" s="157">
        <v>180</v>
      </c>
      <c r="F185" s="126" t="s">
        <v>678</v>
      </c>
      <c r="G185" s="142" t="str">
        <f>IF(D185="","*",VLOOKUP(F185,BS_ATIVIDADE[],3,FALSE))</f>
        <v>OUTROS</v>
      </c>
      <c r="H185" s="106" t="s">
        <v>830</v>
      </c>
      <c r="I185" s="106" t="s">
        <v>71</v>
      </c>
      <c r="J185" s="105">
        <v>54</v>
      </c>
      <c r="K185" s="105">
        <v>106</v>
      </c>
      <c r="L185" s="105" t="s">
        <v>679</v>
      </c>
      <c r="M185" s="105" t="s">
        <v>832</v>
      </c>
      <c r="N185" s="150" t="s">
        <v>833</v>
      </c>
      <c r="O185" s="106">
        <v>0.33333333333333331</v>
      </c>
      <c r="P185" s="106">
        <v>4.1666666666666664E-2</v>
      </c>
      <c r="Q185" s="170">
        <v>1</v>
      </c>
      <c r="R185" s="10" t="str">
        <f>IFERROR(_xlfn.XLOOKUP(F185, BS_ATIVIDADE[ATIVIDADE],BS_ATIVIDADE[UNIDADE] ), "*")</f>
        <v>BINÁRIO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85" s="151" t="s">
        <v>709</v>
      </c>
      <c r="W185" s="151" t="s">
        <v>683</v>
      </c>
      <c r="X185" s="104" t="s">
        <v>421</v>
      </c>
      <c r="Y185" s="129" t="s">
        <v>424</v>
      </c>
      <c r="Z185" s="104"/>
      <c r="AA185" s="105">
        <v>1</v>
      </c>
      <c r="AB185" s="103" t="s">
        <v>998</v>
      </c>
      <c r="AC185" s="126" t="s">
        <v>679</v>
      </c>
      <c r="AD185" s="107">
        <v>0.3125</v>
      </c>
      <c r="AE185" s="105">
        <v>6235</v>
      </c>
      <c r="AF185" s="107" t="s">
        <v>679</v>
      </c>
      <c r="AG185" s="107" t="s">
        <v>679</v>
      </c>
      <c r="AH185" s="15"/>
      <c r="AI185" s="126" t="str">
        <f>IF(BS_CONTROLE[[#This Row],[Atividade]]=0, "-", BS_CONTROLE[[#This Row],[Atividade]])</f>
        <v>DESLOCAMENTO</v>
      </c>
      <c r="AJ185" s="9" t="str">
        <f>IF(BS_CONTROLE[[#This Row],[Atividade]]=0, "-", BS_CONTROLE[[#This Row],[Atividade]])</f>
        <v>DESLOCAMENTO</v>
      </c>
      <c r="AK185" s="31" t="str">
        <f>BS_CONTROLE[[#This Row],[Local - Partida]]</f>
        <v>ZDRZPT</v>
      </c>
      <c r="AL185" s="31" t="str">
        <f>BS_CONTROLE[[#This Row],[Local - Encerramento]]</f>
        <v>ZEV</v>
      </c>
      <c r="AM185" s="105" t="str">
        <f>IF(BS_CONTROLE[[#This Row],[Entre - Estações]]=0, "-", BS_CONTROLE[[#This Row],[Entre - Estações]])</f>
        <v>ZPT-ZEV</v>
      </c>
      <c r="AN185" s="105" t="str">
        <f>IF(BS_CONTROLE[[#This Row],[SB]]=0, "-", BS_CONTROLE[[#This Row],[SB]])</f>
        <v>ZPTZEV</v>
      </c>
      <c r="AO185" s="105">
        <f>IF(BS_CONTROLE[[#This Row],[SUB]]=0, "-", BS_CONTROLE[[#This Row],[SUB]])</f>
        <v>54</v>
      </c>
      <c r="AP185" s="105">
        <f>BS_CONTROLE[[#This Row],[KM - Inicio]]</f>
        <v>106</v>
      </c>
      <c r="AQ185" s="105">
        <f>BS_CONTROLE[[#This Row],[KM - Inicio]]</f>
        <v>106</v>
      </c>
      <c r="AR185" s="108">
        <v>0.35</v>
      </c>
      <c r="AS185" s="108">
        <v>0.39305555555555555</v>
      </c>
      <c r="AT185" s="108">
        <v>0.43472222222222223</v>
      </c>
      <c r="AU185" s="136"/>
      <c r="AV185" s="136"/>
      <c r="AW185" s="14"/>
      <c r="AX185" s="14"/>
      <c r="AY185" s="162">
        <f t="shared" si="14"/>
        <v>4.1666666666666685E-2</v>
      </c>
      <c r="AZ185" s="153"/>
      <c r="BA185" s="109">
        <v>1</v>
      </c>
      <c r="BB185" s="10" t="str">
        <f>IFERROR(_xlfn.XLOOKUP(AI185, BS_ATIVIDADE[ATIVIDADE],BS_ATIVIDADE[UNIDADE] ), "*")</f>
        <v>BINÁRIO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85" s="150"/>
      <c r="BG185" s="16"/>
      <c r="BH185" s="17">
        <v>2</v>
      </c>
      <c r="BI185" s="17"/>
      <c r="BJ185" s="17" t="s">
        <v>999</v>
      </c>
      <c r="BK185" s="18" t="s">
        <v>997</v>
      </c>
      <c r="BL185" s="16"/>
      <c r="BM185" s="130" t="s">
        <v>445</v>
      </c>
      <c r="BN185" s="130" t="s">
        <v>445</v>
      </c>
      <c r="BO185" s="130" t="s">
        <v>445</v>
      </c>
      <c r="BP185" s="18" t="s">
        <v>679</v>
      </c>
      <c r="BQ185" s="12" t="str">
        <f t="shared" si="16"/>
        <v>Aderente</v>
      </c>
      <c r="BR185" s="19">
        <f t="shared" si="17"/>
        <v>1.0000000000000004</v>
      </c>
      <c r="BS185" s="19">
        <f t="shared" si="18"/>
        <v>1</v>
      </c>
      <c r="BT185" s="188" t="str">
        <f t="shared" si="19"/>
        <v>OKOK</v>
      </c>
    </row>
    <row r="186" spans="1:72" hidden="1">
      <c r="A186" s="47" t="str">
        <f t="shared" si="15"/>
        <v/>
      </c>
      <c r="B186" s="102"/>
      <c r="C186" s="135" t="str">
        <f>IF(BS_CONTROLE[[#This Row],[DATA]]="","",WEEKNUM(BS_CONTROLE[[#This Row],[DATA]]))</f>
        <v/>
      </c>
      <c r="D186" s="104"/>
      <c r="E186" s="157"/>
      <c r="F186" s="126"/>
      <c r="G186" s="142" t="str">
        <f>IF(D186="","*",VLOOKUP(F186,BS_ATIVIDADE[],3,FALSE))</f>
        <v>*</v>
      </c>
      <c r="H186" s="106"/>
      <c r="I186" s="106"/>
      <c r="J186" s="105"/>
      <c r="K186" s="105"/>
      <c r="L186" s="105"/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6"/>
      <c r="P186" s="106"/>
      <c r="Q186" s="105"/>
      <c r="R186" s="10" t="str">
        <f>IFERROR(_xlfn.XLOOKUP(F186, BS_ATIVIDADE[ATIVIDADE],BS_ATIVIDADE[UNIDADE] ), "*")</f>
        <v>*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5"/>
      <c r="W186" s="151"/>
      <c r="X186" s="104"/>
      <c r="Y186" s="129"/>
      <c r="Z186" s="104"/>
      <c r="AA186" s="105"/>
      <c r="AB186" s="103"/>
      <c r="AC186" s="152"/>
      <c r="AD186" s="107"/>
      <c r="AE186" s="105"/>
      <c r="AF186" s="105"/>
      <c r="AG186" s="105"/>
      <c r="AH186" s="15"/>
      <c r="AI186" s="126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5" t="str">
        <f>IF(BS_CONTROLE[[#This Row],[Entre - Estações]]=0, "-", BS_CONTROLE[[#This Row],[Entre - Estações]])</f>
        <v>-</v>
      </c>
      <c r="AN186" s="105" t="str">
        <f>IF(BS_CONTROLE[[#This Row],[SB]]=0, "-", BS_CONTROLE[[#This Row],[SB]])</f>
        <v>-</v>
      </c>
      <c r="AO186" s="105" t="str">
        <f>IF(BS_CONTROLE[[#This Row],[SUB]]=0, "-", BS_CONTROLE[[#This Row],[SUB]])</f>
        <v>-</v>
      </c>
      <c r="AP186" s="105">
        <f>BS_CONTROLE[[#This Row],[KM - Inicio]]</f>
        <v>0</v>
      </c>
      <c r="AQ186" s="105">
        <f>BS_CONTROLE[[#This Row],[KM - Inicio]]</f>
        <v>0</v>
      </c>
      <c r="AR186" s="108"/>
      <c r="AS186" s="108"/>
      <c r="AT186" s="108"/>
      <c r="AU186" s="136"/>
      <c r="AV186" s="136"/>
      <c r="AW186" s="14"/>
      <c r="AX186" s="14"/>
      <c r="AY186" s="162" t="str">
        <f t="shared" si="14"/>
        <v>*</v>
      </c>
      <c r="AZ186" s="153"/>
      <c r="BA186" s="109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0"/>
      <c r="BG186" s="16"/>
      <c r="BH186" s="17"/>
      <c r="BI186" s="17"/>
      <c r="BJ186" s="17"/>
      <c r="BK186" s="18"/>
      <c r="BL186" s="16"/>
      <c r="BM186" s="130"/>
      <c r="BN186" s="130"/>
      <c r="BO186" s="130"/>
      <c r="BP186" s="18"/>
      <c r="BQ186" s="12" t="str">
        <f t="shared" si="16"/>
        <v>Aderente</v>
      </c>
      <c r="BR186" s="19" t="str">
        <f t="shared" si="17"/>
        <v>*</v>
      </c>
      <c r="BS186" s="19" t="str">
        <f t="shared" si="18"/>
        <v>*</v>
      </c>
      <c r="BT186" s="188" t="str">
        <f t="shared" si="19"/>
        <v/>
      </c>
    </row>
    <row r="187" spans="1:72" hidden="1">
      <c r="A187" s="47" t="str">
        <f t="shared" si="15"/>
        <v>W6246060</v>
      </c>
      <c r="B187" s="102">
        <v>46060</v>
      </c>
      <c r="C187" s="135">
        <f>IF(BS_CONTROLE[[#This Row],[DATA]]="","",WEEKNUM(BS_CONTROLE[[#This Row],[DATA]]))</f>
        <v>6</v>
      </c>
      <c r="D187" s="104" t="s">
        <v>776</v>
      </c>
      <c r="E187" s="157">
        <v>179</v>
      </c>
      <c r="F187" s="126" t="s">
        <v>885</v>
      </c>
      <c r="G187" s="142" t="str">
        <f>IF(D187="","*",VLOOKUP(F187,BS_ATIVIDADE[],3,FALSE))</f>
        <v>PEDRA</v>
      </c>
      <c r="H187" s="106" t="s">
        <v>830</v>
      </c>
      <c r="I187" s="106" t="s">
        <v>830</v>
      </c>
      <c r="J187" s="105">
        <v>53</v>
      </c>
      <c r="K187" s="105">
        <v>109.5</v>
      </c>
      <c r="L187" s="105">
        <v>110.2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7" s="106">
        <v>0.33333333333333331</v>
      </c>
      <c r="P187" s="106">
        <v>4.1666666666666664E-2</v>
      </c>
      <c r="Q187" s="105">
        <v>5</v>
      </c>
      <c r="R187" s="10" t="str">
        <f>IFERROR(_xlfn.XLOOKUP(F187, BS_ATIVIDADE[ATIVIDADE],BS_ATIVIDADE[UNIDADE] ), "*")</f>
        <v>VAGÕES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7" s="105" t="s">
        <v>773</v>
      </c>
      <c r="W187" s="151" t="s">
        <v>1000</v>
      </c>
      <c r="X187" s="104" t="s">
        <v>421</v>
      </c>
      <c r="Y187" s="129" t="s">
        <v>424</v>
      </c>
      <c r="Z187" s="104"/>
      <c r="AA187" s="105">
        <v>1</v>
      </c>
      <c r="AB187" s="103" t="s">
        <v>412</v>
      </c>
      <c r="AC187" s="126" t="s">
        <v>679</v>
      </c>
      <c r="AD187" s="107">
        <v>0.3125</v>
      </c>
      <c r="AE187" s="105">
        <v>9038</v>
      </c>
      <c r="AF187" s="107" t="s">
        <v>679</v>
      </c>
      <c r="AG187" s="107" t="s">
        <v>679</v>
      </c>
      <c r="AH187" s="15"/>
      <c r="AI187" s="126" t="str">
        <f>IF(BS_CONTROLE[[#This Row],[Atividade]]=0, "-", BS_CONTROLE[[#This Row],[Atividade]])</f>
        <v>PDM - PEDRA - DESCARGA</v>
      </c>
      <c r="AJ187" s="9" t="str">
        <f>IF(BS_CONTROLE[[#This Row],[Atividade]]=0, "-", BS_CONTROLE[[#This Row],[Atividade]])</f>
        <v>PDM - PEDRA - DESCARGA</v>
      </c>
      <c r="AK187" s="31" t="str">
        <f>BS_CONTROLE[[#This Row],[Local - Partida]]</f>
        <v>ZDRZPT</v>
      </c>
      <c r="AL187" s="31" t="str">
        <f>BS_CONTROLE[[#This Row],[Local - Encerramento]]</f>
        <v>ZDRZPT</v>
      </c>
      <c r="AM187" s="105" t="str">
        <f>IF(BS_CONTROLE[[#This Row],[Entre - Estações]]=0, "-", BS_CONTROLE[[#This Row],[Entre - Estações]])</f>
        <v>PAT-ZGM</v>
      </c>
      <c r="AN187" s="105" t="str">
        <f>IF(BS_CONTROLE[[#This Row],[SB]]=0, "-", BS_CONTROLE[[#This Row],[SB]])</f>
        <v>PAT1102</v>
      </c>
      <c r="AO187" s="105">
        <f>IF(BS_CONTROLE[[#This Row],[SUB]]=0, "-", BS_CONTROLE[[#This Row],[SUB]])</f>
        <v>53</v>
      </c>
      <c r="AP187" s="105">
        <f>BS_CONTROLE[[#This Row],[KM - Inicio]]</f>
        <v>109.5</v>
      </c>
      <c r="AQ187" s="105">
        <f>BS_CONTROLE[[#This Row],[KM - Inicio]]</f>
        <v>109.5</v>
      </c>
      <c r="AR187" s="108">
        <v>0.31805555555555554</v>
      </c>
      <c r="AS187" s="108">
        <v>0.5</v>
      </c>
      <c r="AT187" s="108">
        <v>0.58333333333333337</v>
      </c>
      <c r="AU187" s="136"/>
      <c r="AV187" s="136"/>
      <c r="AW187" s="14"/>
      <c r="AX187" s="14"/>
      <c r="AY187" s="162">
        <f t="shared" si="14"/>
        <v>8.333333333333337E-2</v>
      </c>
      <c r="AZ187" s="153"/>
      <c r="BA187" s="109">
        <v>5</v>
      </c>
      <c r="BB187" s="10" t="str">
        <f>IFERROR(_xlfn.XLOOKUP(AI187, BS_ATIVIDADE[ATIVIDADE],BS_ATIVIDADE[UNIDADE] ), "*")</f>
        <v>VAGÕES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7" s="150"/>
      <c r="BG187" s="16"/>
      <c r="BH187" s="17">
        <v>2</v>
      </c>
      <c r="BI187" s="17"/>
      <c r="BJ187" s="17" t="s">
        <v>1001</v>
      </c>
      <c r="BK187" s="18" t="s">
        <v>1002</v>
      </c>
      <c r="BL187" s="16"/>
      <c r="BM187" s="130" t="s">
        <v>445</v>
      </c>
      <c r="BN187" s="130" t="s">
        <v>445</v>
      </c>
      <c r="BO187" s="130" t="s">
        <v>445</v>
      </c>
      <c r="BP187" s="18" t="s">
        <v>679</v>
      </c>
      <c r="BQ187" s="12" t="str">
        <f t="shared" si="16"/>
        <v>Aderente</v>
      </c>
      <c r="BR187" s="19">
        <f t="shared" si="17"/>
        <v>2.0000000000000009</v>
      </c>
      <c r="BS187" s="19">
        <f t="shared" si="18"/>
        <v>1</v>
      </c>
      <c r="BT187" s="188" t="str">
        <f t="shared" si="19"/>
        <v>OKOK</v>
      </c>
    </row>
    <row r="188" spans="1:72" hidden="1">
      <c r="A188" s="47" t="str">
        <f t="shared" si="15"/>
        <v>RAFAEL (TP-695)46060</v>
      </c>
      <c r="B188" s="102">
        <v>46060</v>
      </c>
      <c r="C188" s="135">
        <f>IF(BS_CONTROLE[[#This Row],[DATA]]="","",WEEKNUM(BS_CONTROLE[[#This Row],[DATA]]))</f>
        <v>6</v>
      </c>
      <c r="D188" s="104" t="s">
        <v>1003</v>
      </c>
      <c r="E188" s="157"/>
      <c r="F188" s="126" t="s">
        <v>721</v>
      </c>
      <c r="G188" s="142" t="str">
        <f>IF(D188="","*",VLOOKUP(F188,BS_ATIVIDADE[],3,FALSE))</f>
        <v>DORMENTE - SUBSTITUIÇÂO</v>
      </c>
      <c r="H188" s="106" t="s">
        <v>679</v>
      </c>
      <c r="I188" s="106" t="s">
        <v>830</v>
      </c>
      <c r="J188" s="105">
        <v>92</v>
      </c>
      <c r="K188" s="105">
        <v>108</v>
      </c>
      <c r="L188" s="105" t="s">
        <v>679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88" s="127" t="s">
        <v>337</v>
      </c>
      <c r="O188" s="106">
        <v>0.45833333333333331</v>
      </c>
      <c r="P188" s="106">
        <v>8.3333333333333329E-2</v>
      </c>
      <c r="Q188" s="105">
        <v>1</v>
      </c>
      <c r="R188" s="10" t="str">
        <f>IFERROR(_xlfn.XLOOKUP(F188, BS_ATIVIDADE[ATIVIDADE],BS_ATIVIDADE[UNIDADE] ), "*")</f>
        <v>Nº DE DORMENTES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8" s="105" t="s">
        <v>773</v>
      </c>
      <c r="W188" s="151" t="s">
        <v>1004</v>
      </c>
      <c r="X188" s="104" t="s">
        <v>421</v>
      </c>
      <c r="Y188" s="129" t="s">
        <v>424</v>
      </c>
      <c r="Z188" s="104"/>
      <c r="AA188" s="105" t="s">
        <v>679</v>
      </c>
      <c r="AB188" s="103"/>
      <c r="AC188" s="126" t="s">
        <v>679</v>
      </c>
      <c r="AD188" s="107" t="s">
        <v>679</v>
      </c>
      <c r="AE188" s="107" t="s">
        <v>679</v>
      </c>
      <c r="AF188" s="107" t="s">
        <v>679</v>
      </c>
      <c r="AG188" s="107" t="s">
        <v>679</v>
      </c>
      <c r="AH188" s="15"/>
      <c r="AI188" s="126" t="str">
        <f>IF(BS_CONTROLE[[#This Row],[Atividade]]=0, "-", BS_CONTROLE[[#This Row],[Atividade]])</f>
        <v>PDM - SUBSTITUIÇÃO - DORMENTE</v>
      </c>
      <c r="AJ188" s="9" t="str">
        <f>IF(BS_CONTROLE[[#This Row],[Atividade]]=0, "-", BS_CONTROLE[[#This Row],[Atividade]])</f>
        <v>PDM - SUBSTITUIÇÃO - DORMENTE</v>
      </c>
      <c r="AK188" s="31" t="str">
        <f>BS_CONTROLE[[#This Row],[Local - Partida]]</f>
        <v>-</v>
      </c>
      <c r="AL188" s="31" t="str">
        <f>BS_CONTROLE[[#This Row],[Local - Encerramento]]</f>
        <v>ZDRZPT</v>
      </c>
      <c r="AM188" s="105" t="str">
        <f>IF(BS_CONTROLE[[#This Row],[Entre - Estações]]=0, "-", BS_CONTROLE[[#This Row],[Entre - Estações]])</f>
        <v>ZPT</v>
      </c>
      <c r="AN188" s="105" t="str">
        <f>IF(BS_CONTROLE[[#This Row],[SB]]=0, "-", BS_CONTROLE[[#This Row],[SB]])</f>
        <v>ZPT2</v>
      </c>
      <c r="AO188" s="105">
        <f>IF(BS_CONTROLE[[#This Row],[SUB]]=0, "-", BS_CONTROLE[[#This Row],[SUB]])</f>
        <v>92</v>
      </c>
      <c r="AP188" s="105">
        <f>BS_CONTROLE[[#This Row],[KM - Inicio]]</f>
        <v>108</v>
      </c>
      <c r="AQ188" s="105">
        <f>BS_CONTROLE[[#This Row],[KM - Inicio]]</f>
        <v>108</v>
      </c>
      <c r="AR188" s="108">
        <v>0</v>
      </c>
      <c r="AS188" s="108">
        <v>0</v>
      </c>
      <c r="AT188" s="108">
        <v>0</v>
      </c>
      <c r="AU188" s="136"/>
      <c r="AV188" s="136"/>
      <c r="AW188" s="14"/>
      <c r="AX188" s="14"/>
      <c r="AY188" s="162">
        <f t="shared" si="14"/>
        <v>0</v>
      </c>
      <c r="AZ188" s="153"/>
      <c r="BA188" s="109">
        <v>0</v>
      </c>
      <c r="BB188" s="10" t="str">
        <f>IFERROR(_xlfn.XLOOKUP(AI188, BS_ATIVIDADE[ATIVIDADE],BS_ATIVIDADE[UNIDADE] ), "*")</f>
        <v>Nº DE DORMENTES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8" s="150"/>
      <c r="BG188" s="16"/>
      <c r="BH188" s="17">
        <v>0</v>
      </c>
      <c r="BI188" s="17"/>
      <c r="BJ188" s="17" t="s">
        <v>983</v>
      </c>
      <c r="BK188" s="18" t="s">
        <v>985</v>
      </c>
      <c r="BL188" s="16"/>
      <c r="BM188" s="130" t="s">
        <v>441</v>
      </c>
      <c r="BN188" s="130" t="s">
        <v>470</v>
      </c>
      <c r="BO188" s="130" t="s">
        <v>521</v>
      </c>
      <c r="BP188" s="18" t="s">
        <v>679</v>
      </c>
      <c r="BQ188" s="12" t="str">
        <f t="shared" si="16"/>
        <v>Produção e Intervalo</v>
      </c>
      <c r="BR188" s="19">
        <f t="shared" si="17"/>
        <v>0</v>
      </c>
      <c r="BS188" s="19">
        <f t="shared" si="18"/>
        <v>0</v>
      </c>
      <c r="BT188" s="188" t="str">
        <f t="shared" si="19"/>
        <v>SuperExecução</v>
      </c>
    </row>
    <row r="189" spans="1:72" hidden="1">
      <c r="A189" s="47" t="str">
        <f t="shared" si="15"/>
        <v>DIEGO (TF-42)46060</v>
      </c>
      <c r="B189" s="102">
        <v>46060</v>
      </c>
      <c r="C189" s="135">
        <f>IF(BS_CONTROLE[[#This Row],[DATA]]="","",WEEKNUM(BS_CONTROLE[[#This Row],[DATA]]))</f>
        <v>6</v>
      </c>
      <c r="D189" s="104" t="s">
        <v>876</v>
      </c>
      <c r="E189" s="157">
        <v>93</v>
      </c>
      <c r="F189" s="126" t="s">
        <v>877</v>
      </c>
      <c r="G189" s="142" t="str">
        <f>IF(D189="","*",VLOOKUP(F189,BS_ATIVIDADE[],3,FALSE))</f>
        <v>LIMPEZA LASTRO</v>
      </c>
      <c r="H189" s="106" t="s">
        <v>679</v>
      </c>
      <c r="I189" s="106" t="s">
        <v>679</v>
      </c>
      <c r="J189" s="105">
        <v>53</v>
      </c>
      <c r="K189" s="105">
        <v>109.05</v>
      </c>
      <c r="L189" s="105" t="s">
        <v>679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9" s="106">
        <v>0.41666666666666669</v>
      </c>
      <c r="P189" s="106">
        <v>8.3333333333333329E-2</v>
      </c>
      <c r="Q189" s="105">
        <v>30</v>
      </c>
      <c r="R189" s="10" t="str">
        <f>IFERROR(_xlfn.XLOOKUP(F189, BS_ATIVIDADE[ATIVIDADE],BS_ATIVIDADE[UNIDADE] ), "*")</f>
        <v>M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9" s="105" t="s">
        <v>773</v>
      </c>
      <c r="W189" s="151" t="s">
        <v>878</v>
      </c>
      <c r="X189" s="104" t="s">
        <v>421</v>
      </c>
      <c r="Y189" s="129" t="s">
        <v>424</v>
      </c>
      <c r="Z189" s="104"/>
      <c r="AA189" s="105" t="s">
        <v>679</v>
      </c>
      <c r="AB189" s="103"/>
      <c r="AC189" s="126" t="s">
        <v>679</v>
      </c>
      <c r="AD189" s="107" t="s">
        <v>679</v>
      </c>
      <c r="AE189" s="107" t="s">
        <v>679</v>
      </c>
      <c r="AF189" s="107" t="s">
        <v>679</v>
      </c>
      <c r="AG189" s="107" t="s">
        <v>679</v>
      </c>
      <c r="AH189" s="15"/>
      <c r="AI189" s="126" t="str">
        <f>IF(BS_CONTROLE[[#This Row],[Atividade]]=0, "-", BS_CONTROLE[[#This Row],[Atividade]])</f>
        <v>LIMPEZA LASTRO</v>
      </c>
      <c r="AJ189" s="9" t="str">
        <f>IF(BS_CONTROLE[[#This Row],[Atividade]]=0, "-", BS_CONTROLE[[#This Row],[Atividade]])</f>
        <v>LIMPEZA LASTRO</v>
      </c>
      <c r="AK189" s="31" t="str">
        <f>BS_CONTROLE[[#This Row],[Local - Partida]]</f>
        <v>-</v>
      </c>
      <c r="AL189" s="31" t="str">
        <f>BS_CONTROLE[[#This Row],[Local - Encerramento]]</f>
        <v>-</v>
      </c>
      <c r="AM189" s="105" t="str">
        <f>IF(BS_CONTROLE[[#This Row],[Entre - Estações]]=0, "-", BS_CONTROLE[[#This Row],[Entre - Estações]])</f>
        <v>PAT-ZGM</v>
      </c>
      <c r="AN189" s="105" t="str">
        <f>IF(BS_CONTROLE[[#This Row],[SB]]=0, "-", BS_CONTROLE[[#This Row],[SB]])</f>
        <v>PAT1102</v>
      </c>
      <c r="AO189" s="105">
        <f>IF(BS_CONTROLE[[#This Row],[SUB]]=0, "-", BS_CONTROLE[[#This Row],[SUB]])</f>
        <v>53</v>
      </c>
      <c r="AP189" s="105">
        <f>BS_CONTROLE[[#This Row],[KM - Inicio]]</f>
        <v>109.05</v>
      </c>
      <c r="AQ189" s="105">
        <f>BS_CONTROLE[[#This Row],[KM - Inicio]]</f>
        <v>109.05</v>
      </c>
      <c r="AR189" s="108">
        <v>0.38958333333333334</v>
      </c>
      <c r="AS189" s="108">
        <v>0.5</v>
      </c>
      <c r="AT189" s="108">
        <v>0.58333333333333337</v>
      </c>
      <c r="AU189" s="136"/>
      <c r="AV189" s="136"/>
      <c r="AW189" s="14"/>
      <c r="AX189" s="14"/>
      <c r="AY189" s="162">
        <f t="shared" si="14"/>
        <v>8.333333333333337E-2</v>
      </c>
      <c r="AZ189" s="153"/>
      <c r="BA189" s="109">
        <v>50</v>
      </c>
      <c r="BB189" s="10" t="str">
        <f>IFERROR(_xlfn.XLOOKUP(AI189, BS_ATIVIDADE[ATIVIDADE],BS_ATIVIDADE[UNIDADE] ), "*")</f>
        <v>M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9" s="150"/>
      <c r="BG189" s="16"/>
      <c r="BH189" s="17">
        <v>2</v>
      </c>
      <c r="BI189" s="17"/>
      <c r="BJ189" s="17" t="s">
        <v>1005</v>
      </c>
      <c r="BK189" s="18" t="s">
        <v>1006</v>
      </c>
      <c r="BL189" s="16"/>
      <c r="BM189" s="130" t="s">
        <v>445</v>
      </c>
      <c r="BN189" s="130" t="s">
        <v>445</v>
      </c>
      <c r="BO189" s="130" t="s">
        <v>445</v>
      </c>
      <c r="BP189" s="18" t="s">
        <v>679</v>
      </c>
      <c r="BQ189" s="12" t="str">
        <f t="shared" si="16"/>
        <v>Aderente</v>
      </c>
      <c r="BR189" s="19">
        <f t="shared" si="17"/>
        <v>1.0000000000000004</v>
      </c>
      <c r="BS189" s="19">
        <f t="shared" si="18"/>
        <v>1.6666666666666667</v>
      </c>
      <c r="BT189" s="188" t="str">
        <f t="shared" si="19"/>
        <v>OKOK</v>
      </c>
    </row>
    <row r="190" spans="1:72" hidden="1">
      <c r="A190" s="47" t="str">
        <f t="shared" si="15"/>
        <v>W6246060</v>
      </c>
      <c r="B190" s="102">
        <v>46060</v>
      </c>
      <c r="C190" s="135">
        <f>IF(BS_CONTROLE[[#This Row],[DATA]]="","",WEEKNUM(BS_CONTROLE[[#This Row],[DATA]]))</f>
        <v>6</v>
      </c>
      <c r="D190" s="104" t="s">
        <v>776</v>
      </c>
      <c r="E190" s="157">
        <v>182</v>
      </c>
      <c r="F190" s="126" t="s">
        <v>717</v>
      </c>
      <c r="G190" s="142" t="str">
        <f>IF(D190="","*",VLOOKUP(F190,BS_ATIVIDADE[],3,FALSE))</f>
        <v>OUTROS</v>
      </c>
      <c r="H190" s="106" t="s">
        <v>830</v>
      </c>
      <c r="I190" s="106" t="s">
        <v>830</v>
      </c>
      <c r="J190" s="105">
        <v>53</v>
      </c>
      <c r="K190" s="105">
        <v>125</v>
      </c>
      <c r="L190" s="105">
        <v>125.4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0" s="127" t="s">
        <v>142</v>
      </c>
      <c r="O190" s="106">
        <v>0.45833333333333331</v>
      </c>
      <c r="P190" s="106">
        <v>4.1666666666666664E-2</v>
      </c>
      <c r="Q190" s="105">
        <v>300</v>
      </c>
      <c r="R190" s="10" t="str">
        <f>IFERROR(_xlfn.XLOOKUP(F190, BS_ATIVIDADE[ATIVIDADE],BS_ATIVIDADE[UNIDADE] ), "*")</f>
        <v>Nº DE PEÇAS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0" s="105" t="s">
        <v>773</v>
      </c>
      <c r="W190" s="151" t="s">
        <v>1007</v>
      </c>
      <c r="X190" s="104" t="s">
        <v>421</v>
      </c>
      <c r="Y190" s="129" t="s">
        <v>424</v>
      </c>
      <c r="Z190" s="104"/>
      <c r="AA190" s="105">
        <v>1</v>
      </c>
      <c r="AB190" s="103" t="s">
        <v>412</v>
      </c>
      <c r="AC190" s="126" t="s">
        <v>679</v>
      </c>
      <c r="AD190" s="107">
        <v>0.3125</v>
      </c>
      <c r="AE190" s="105">
        <v>9038</v>
      </c>
      <c r="AF190" s="107" t="s">
        <v>679</v>
      </c>
      <c r="AG190" s="107" t="s">
        <v>679</v>
      </c>
      <c r="AH190" s="15"/>
      <c r="AI190" s="126" t="str">
        <f>IF(BS_CONTROLE[[#This Row],[Atividade]]=0, "-", BS_CONTROLE[[#This Row],[Atividade]])</f>
        <v>RECOLHIMENTO DE DORMENTE</v>
      </c>
      <c r="AJ190" s="9" t="str">
        <f>IF(BS_CONTROLE[[#This Row],[Atividade]]=0, "-", BS_CONTROLE[[#This Row],[Atividade]])</f>
        <v>RECOLHIMENTO DE DORMENTE</v>
      </c>
      <c r="AK190" s="31" t="str">
        <f>BS_CONTROLE[[#This Row],[Local - Partida]]</f>
        <v>ZDRZPT</v>
      </c>
      <c r="AL190" s="31" t="str">
        <f>BS_CONTROLE[[#This Row],[Local - Encerramento]]</f>
        <v>ZDRZPT</v>
      </c>
      <c r="AM190" s="105" t="str">
        <f>IF(BS_CONTROLE[[#This Row],[Entre - Estações]]=0, "-", BS_CONTROLE[[#This Row],[Entre - Estações]])</f>
        <v>ZZV-ZPG</v>
      </c>
      <c r="AN190" s="105" t="str">
        <f>IF(BS_CONTROLE[[#This Row],[SB]]=0, "-", BS_CONTROLE[[#This Row],[SB]])</f>
        <v>ZPGRUM2</v>
      </c>
      <c r="AO190" s="105">
        <f>IF(BS_CONTROLE[[#This Row],[SUB]]=0, "-", BS_CONTROLE[[#This Row],[SUB]])</f>
        <v>53</v>
      </c>
      <c r="AP190" s="105">
        <f>BS_CONTROLE[[#This Row],[KM - Inicio]]</f>
        <v>125</v>
      </c>
      <c r="AQ190" s="105">
        <f>BS_CONTROLE[[#This Row],[KM - Inicio]]</f>
        <v>125</v>
      </c>
      <c r="AR190" s="108">
        <v>0.31805555555555554</v>
      </c>
      <c r="AS190" s="108">
        <v>0</v>
      </c>
      <c r="AT190" s="108">
        <v>0</v>
      </c>
      <c r="AU190" s="136"/>
      <c r="AV190" s="136"/>
      <c r="AW190" s="14"/>
      <c r="AX190" s="14"/>
      <c r="AY190" s="162">
        <f t="shared" si="14"/>
        <v>0</v>
      </c>
      <c r="AZ190" s="153"/>
      <c r="BA190" s="109">
        <v>0</v>
      </c>
      <c r="BB190" s="10" t="str">
        <f>IFERROR(_xlfn.XLOOKUP(AI190, BS_ATIVIDADE[ATIVIDADE],BS_ATIVIDADE[UNIDADE] ), "*")</f>
        <v>Nº DE PEÇAS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0" s="150"/>
      <c r="BG190" s="16"/>
      <c r="BH190" s="17">
        <v>0</v>
      </c>
      <c r="BI190" s="17"/>
      <c r="BJ190" s="17" t="s">
        <v>1001</v>
      </c>
      <c r="BK190" s="18" t="s">
        <v>1008</v>
      </c>
      <c r="BL190" s="16"/>
      <c r="BM190" s="130" t="s">
        <v>440</v>
      </c>
      <c r="BN190" s="130" t="s">
        <v>469</v>
      </c>
      <c r="BO190" s="130" t="s">
        <v>568</v>
      </c>
      <c r="BP190" s="18" t="s">
        <v>679</v>
      </c>
      <c r="BQ190" s="12" t="str">
        <f t="shared" si="16"/>
        <v>Produção e Intervalo</v>
      </c>
      <c r="BR190" s="19">
        <f t="shared" si="17"/>
        <v>0</v>
      </c>
      <c r="BS190" s="19">
        <f t="shared" si="18"/>
        <v>0</v>
      </c>
      <c r="BT190" s="188" t="str">
        <f t="shared" si="19"/>
        <v>CCOCirculaçãoIntervaloOportunidade</v>
      </c>
    </row>
    <row r="191" spans="1:72" hidden="1">
      <c r="A191" s="47" t="str">
        <f t="shared" si="15"/>
        <v>EXPANSÃO TURMA 146060</v>
      </c>
      <c r="B191" s="102">
        <v>46060</v>
      </c>
      <c r="C191" s="135">
        <f>IF(BS_CONTROLE[[#This Row],[DATA]]="","",WEEKNUM(BS_CONTROLE[[#This Row],[DATA]]))</f>
        <v>6</v>
      </c>
      <c r="D191" s="104" t="s">
        <v>703</v>
      </c>
      <c r="E191" s="157">
        <v>185</v>
      </c>
      <c r="F191" s="126" t="s">
        <v>704</v>
      </c>
      <c r="G191" s="142" t="str">
        <f>IF(D191="","*",VLOOKUP(F191,BS_ATIVIDADE[],3,FALSE))</f>
        <v>EXPANSÃO</v>
      </c>
      <c r="H191" s="106" t="s">
        <v>679</v>
      </c>
      <c r="I191" s="106" t="s">
        <v>679</v>
      </c>
      <c r="J191" s="105">
        <v>53</v>
      </c>
      <c r="K191" s="105">
        <v>123.67</v>
      </c>
      <c r="L191" s="105" t="s">
        <v>679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1" s="127" t="s">
        <v>142</v>
      </c>
      <c r="O191" s="106">
        <v>0.33333333333333331</v>
      </c>
      <c r="P191" s="106">
        <v>6.25E-2</v>
      </c>
      <c r="Q191" s="105">
        <v>1</v>
      </c>
      <c r="R191" s="10" t="str">
        <f>IFERROR(_xlfn.XLOOKUP(F191, BS_ATIVIDADE[ATIVIDADE],BS_ATIVIDADE[UNIDADE] ), "*")</f>
        <v>Nº DE SOLDA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1" s="105" t="s">
        <v>785</v>
      </c>
      <c r="W191" s="151" t="s">
        <v>700</v>
      </c>
      <c r="X191" s="104" t="s">
        <v>421</v>
      </c>
      <c r="Y191" s="129" t="s">
        <v>424</v>
      </c>
      <c r="Z191" s="104"/>
      <c r="AA191" s="105" t="s">
        <v>679</v>
      </c>
      <c r="AB191" s="103"/>
      <c r="AC191" s="126" t="s">
        <v>679</v>
      </c>
      <c r="AD191" s="107" t="s">
        <v>679</v>
      </c>
      <c r="AE191" s="107" t="s">
        <v>679</v>
      </c>
      <c r="AF191" s="107" t="s">
        <v>679</v>
      </c>
      <c r="AG191" s="107" t="s">
        <v>679</v>
      </c>
      <c r="AH191" s="15"/>
      <c r="AI191" s="126" t="str">
        <f>IF(BS_CONTROLE[[#This Row],[Atividade]]=0, "-", BS_CONTROLE[[#This Row],[Atividade]])</f>
        <v>EXPANSÃO - SOLDA</v>
      </c>
      <c r="AJ191" s="9" t="str">
        <f>IF(BS_CONTROLE[[#This Row],[Atividade]]=0, "-", BS_CONTROLE[[#This Row],[Atividade]])</f>
        <v>EXPANSÃO - SOLDA</v>
      </c>
      <c r="AK191" s="31" t="str">
        <f>BS_CONTROLE[[#This Row],[Local - Partida]]</f>
        <v>-</v>
      </c>
      <c r="AL191" s="31" t="str">
        <f>BS_CONTROLE[[#This Row],[Local - Encerramento]]</f>
        <v>-</v>
      </c>
      <c r="AM191" s="105" t="str">
        <f>IF(BS_CONTROLE[[#This Row],[Entre - Estações]]=0, "-", BS_CONTROLE[[#This Row],[Entre - Estações]])</f>
        <v>ZZV-ZPG</v>
      </c>
      <c r="AN191" s="105" t="str">
        <f>IF(BS_CONTROLE[[#This Row],[SB]]=0, "-", BS_CONTROLE[[#This Row],[SB]])</f>
        <v>ZPGRUM2</v>
      </c>
      <c r="AO191" s="105">
        <f>IF(BS_CONTROLE[[#This Row],[SUB]]=0, "-", BS_CONTROLE[[#This Row],[SUB]])</f>
        <v>53</v>
      </c>
      <c r="AP191" s="105">
        <f>BS_CONTROLE[[#This Row],[KM - Inicio]]</f>
        <v>123.67</v>
      </c>
      <c r="AQ191" s="105">
        <f>BS_CONTROLE[[#This Row],[KM - Inicio]]</f>
        <v>123.67</v>
      </c>
      <c r="AR191" s="108">
        <v>0.35416666666666669</v>
      </c>
      <c r="AS191" s="108">
        <v>0</v>
      </c>
      <c r="AT191" s="108">
        <v>0</v>
      </c>
      <c r="AU191" s="136"/>
      <c r="AV191" s="136"/>
      <c r="AW191" s="14"/>
      <c r="AX191" s="14"/>
      <c r="AY191" s="162">
        <f t="shared" si="14"/>
        <v>0</v>
      </c>
      <c r="AZ191" s="153"/>
      <c r="BA191" s="109">
        <v>0</v>
      </c>
      <c r="BB191" s="10" t="str">
        <f>IFERROR(_xlfn.XLOOKUP(AI191, BS_ATIVIDADE[ATIVIDADE],BS_ATIVIDADE[UNIDADE] ), "*")</f>
        <v>Nº DE SOLDA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1" s="150"/>
      <c r="BG191" s="16"/>
      <c r="BH191" s="17">
        <v>0</v>
      </c>
      <c r="BI191" s="17"/>
      <c r="BJ191" s="17" t="s">
        <v>1009</v>
      </c>
      <c r="BK191" s="18" t="s">
        <v>1010</v>
      </c>
      <c r="BL191" s="16"/>
      <c r="BM191" s="130" t="s">
        <v>440</v>
      </c>
      <c r="BN191" s="130" t="s">
        <v>469</v>
      </c>
      <c r="BO191" s="130" t="s">
        <v>568</v>
      </c>
      <c r="BP191" s="18" t="s">
        <v>679</v>
      </c>
      <c r="BQ191" s="12" t="str">
        <f t="shared" si="16"/>
        <v>Produção e Intervalo</v>
      </c>
      <c r="BR191" s="19">
        <f t="shared" si="17"/>
        <v>0</v>
      </c>
      <c r="BS191" s="19">
        <f t="shared" si="18"/>
        <v>0</v>
      </c>
      <c r="BT191" s="188" t="str">
        <f t="shared" si="19"/>
        <v>CCOCirculaçãoIntervaloOportunidade</v>
      </c>
    </row>
    <row r="192" spans="1:72" hidden="1">
      <c r="A192" s="47" t="str">
        <f t="shared" si="15"/>
        <v>V9346061</v>
      </c>
      <c r="B192" s="102">
        <v>46061</v>
      </c>
      <c r="C192" s="135">
        <f>IF(BS_CONTROLE[[#This Row],[DATA]]="","",WEEKNUM(BS_CONTROLE[[#This Row],[DATA]]))</f>
        <v>7</v>
      </c>
      <c r="D192" s="104" t="s">
        <v>978</v>
      </c>
      <c r="E192" s="157">
        <v>186</v>
      </c>
      <c r="F192" s="126" t="s">
        <v>687</v>
      </c>
      <c r="G192" s="142" t="str">
        <f>IF(D192="","*",VLOOKUP(F192,BS_ATIVIDADE[],3,FALSE))</f>
        <v>MECANIZAÇÃO - SOCADORA</v>
      </c>
      <c r="H192" s="106" t="s">
        <v>104</v>
      </c>
      <c r="I192" s="106" t="s">
        <v>104</v>
      </c>
      <c r="J192" s="105">
        <v>56</v>
      </c>
      <c r="K192" s="105">
        <v>204.5</v>
      </c>
      <c r="L192" s="105">
        <v>205.5</v>
      </c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2" s="106">
        <v>0.41666666666666669</v>
      </c>
      <c r="P192" s="106">
        <v>8.3333333333333329E-2</v>
      </c>
      <c r="Q192" s="105">
        <v>400</v>
      </c>
      <c r="R192" s="10" t="str">
        <f>IFERROR(_xlfn.XLOOKUP(F192, BS_ATIVIDADE[ATIVIDADE],BS_ATIVIDADE[UNIDADE] ), "*")</f>
        <v>M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2" s="105" t="s">
        <v>773</v>
      </c>
      <c r="W192" s="151" t="s">
        <v>688</v>
      </c>
      <c r="X192" s="104" t="s">
        <v>425</v>
      </c>
      <c r="Y192" s="129"/>
      <c r="Z192" s="104"/>
      <c r="AA192" s="105">
        <v>1</v>
      </c>
      <c r="AB192" s="103" t="s">
        <v>418</v>
      </c>
      <c r="AC192" s="152"/>
      <c r="AD192" s="107">
        <v>0.29166666666666669</v>
      </c>
      <c r="AE192" s="105">
        <v>7309</v>
      </c>
      <c r="AF192" s="105" t="s">
        <v>679</v>
      </c>
      <c r="AG192" s="105" t="s">
        <v>679</v>
      </c>
      <c r="AH192" s="15"/>
      <c r="AI192" s="126" t="str">
        <f>IF(BS_CONTROLE[[#This Row],[Atividade]]=0, "-", BS_CONTROLE[[#This Row],[Atividade]])</f>
        <v>MECANIZAÇÃO - SOCADORA</v>
      </c>
      <c r="AJ192" s="9" t="str">
        <f>IF(BS_CONTROLE[[#This Row],[Atividade]]=0, "-", BS_CONTROLE[[#This Row],[Atividade]])</f>
        <v>MECANIZAÇÃO - SOCADORA</v>
      </c>
      <c r="AK192" s="31" t="str">
        <f>BS_CONTROLE[[#This Row],[Local - Partida]]</f>
        <v>ZYU1</v>
      </c>
      <c r="AL192" s="31" t="str">
        <f>BS_CONTROLE[[#This Row],[Local - Encerramento]]</f>
        <v>ZYU1</v>
      </c>
      <c r="AM192" s="105" t="str">
        <f>IF(BS_CONTROLE[[#This Row],[Entre - Estações]]=0, "-", BS_CONTROLE[[#This Row],[Entre - Estações]])</f>
        <v>ZYU-ZST</v>
      </c>
      <c r="AN192" s="105" t="str">
        <f>IF(BS_CONTROLE[[#This Row],[SB]]=0, "-", BS_CONTROLE[[#This Row],[SB]])</f>
        <v>ZYU206</v>
      </c>
      <c r="AO192" s="105">
        <f>IF(BS_CONTROLE[[#This Row],[SUB]]=0, "-", BS_CONTROLE[[#This Row],[SUB]])</f>
        <v>56</v>
      </c>
      <c r="AP192" s="105">
        <f>BS_CONTROLE[[#This Row],[KM - Inicio]]</f>
        <v>204.5</v>
      </c>
      <c r="AQ192" s="105">
        <f>BS_CONTROLE[[#This Row],[KM - Inicio]]</f>
        <v>204.5</v>
      </c>
      <c r="AR192" s="108">
        <v>0.45416666666666666</v>
      </c>
      <c r="AS192" s="108">
        <v>0.52222222222222225</v>
      </c>
      <c r="AT192" s="108">
        <v>0.58333333333333337</v>
      </c>
      <c r="AU192" s="136"/>
      <c r="AV192" s="136"/>
      <c r="AW192" s="14"/>
      <c r="AX192" s="14"/>
      <c r="AY192" s="162">
        <f t="shared" si="14"/>
        <v>6.1111111111111116E-2</v>
      </c>
      <c r="AZ192" s="153"/>
      <c r="BA192" s="109">
        <v>0</v>
      </c>
      <c r="BB192" s="10" t="str">
        <f>IFERROR(_xlfn.XLOOKUP(AI192, BS_ATIVIDADE[ATIVIDADE],BS_ATIVIDADE[UNIDADE] ), "*")</f>
        <v>M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2" s="150"/>
      <c r="BG192" s="16"/>
      <c r="BH192" s="17">
        <v>0</v>
      </c>
      <c r="BI192" s="17"/>
      <c r="BJ192" s="17"/>
      <c r="BK192" s="18" t="s">
        <v>1011</v>
      </c>
      <c r="BL192" s="16"/>
      <c r="BM192" s="130" t="s">
        <v>437</v>
      </c>
      <c r="BN192" s="130" t="s">
        <v>467</v>
      </c>
      <c r="BO192" s="130" t="s">
        <v>524</v>
      </c>
      <c r="BP192" s="18" t="s">
        <v>679</v>
      </c>
      <c r="BQ192" s="12" t="str">
        <f t="shared" si="16"/>
        <v>Produção e Intervalo</v>
      </c>
      <c r="BR192" s="19">
        <f t="shared" si="17"/>
        <v>0.73333333333333339</v>
      </c>
      <c r="BS192" s="19">
        <f t="shared" si="18"/>
        <v>0</v>
      </c>
      <c r="BT192" s="188" t="str">
        <f t="shared" si="19"/>
        <v>MecanizaçãoAtivos</v>
      </c>
    </row>
    <row r="193" spans="1:72" hidden="1">
      <c r="A193" s="47" t="str">
        <f t="shared" si="15"/>
        <v>E1746061</v>
      </c>
      <c r="B193" s="102">
        <v>46061</v>
      </c>
      <c r="C193" s="135">
        <f>IF(BS_CONTROLE[[#This Row],[DATA]]="","",WEEKNUM(BS_CONTROLE[[#This Row],[DATA]]))</f>
        <v>7</v>
      </c>
      <c r="D193" s="104" t="s">
        <v>692</v>
      </c>
      <c r="E193" s="157">
        <v>4</v>
      </c>
      <c r="F193" s="126" t="s">
        <v>693</v>
      </c>
      <c r="G193" s="142" t="str">
        <f>IF(D193="","*",VLOOKUP(F193,BS_ATIVIDADE[],3,FALSE))</f>
        <v>CAMINHÂO - SOLDA</v>
      </c>
      <c r="H193" s="106" t="s">
        <v>201</v>
      </c>
      <c r="I193" s="106" t="s">
        <v>201</v>
      </c>
      <c r="J193" s="105">
        <v>55</v>
      </c>
      <c r="K193" s="105">
        <v>81</v>
      </c>
      <c r="L193" s="105">
        <v>82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93" s="106">
        <v>0.375</v>
      </c>
      <c r="P193" s="106">
        <v>0.16666666666666666</v>
      </c>
      <c r="Q193" s="105">
        <v>4</v>
      </c>
      <c r="R193" s="10" t="str">
        <f>IFERROR(_xlfn.XLOOKUP(F193, BS_ATIVIDADE[ATIVIDADE],BS_ATIVIDADE[UNIDADE] ), "*")</f>
        <v>Nº DE SOLDA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3" s="105" t="s">
        <v>742</v>
      </c>
      <c r="W193" s="151" t="s">
        <v>743</v>
      </c>
      <c r="X193" s="104" t="s">
        <v>421</v>
      </c>
      <c r="Y193" s="129" t="s">
        <v>424</v>
      </c>
      <c r="Z193" s="104"/>
      <c r="AA193" s="105">
        <v>1</v>
      </c>
      <c r="AB193" s="103" t="s">
        <v>412</v>
      </c>
      <c r="AC193" s="152"/>
      <c r="AD193" s="107">
        <v>0.33333333333333331</v>
      </c>
      <c r="AE193" s="105">
        <v>6251</v>
      </c>
      <c r="AF193" s="105" t="s">
        <v>679</v>
      </c>
      <c r="AG193" s="105" t="s">
        <v>679</v>
      </c>
      <c r="AH193" s="15"/>
      <c r="AI193" s="126" t="s">
        <v>678</v>
      </c>
      <c r="AJ193" s="9" t="str">
        <f>IF(BS_CONTROLE[[#This Row],[Atividade]]=0, "-", BS_CONTROLE[[#This Row],[Atividade]])</f>
        <v>CAMINHÃO DE SOLDA</v>
      </c>
      <c r="AK193" s="31" t="s">
        <v>74</v>
      </c>
      <c r="AL193" s="31" t="str">
        <f>BS_CONTROLE[[#This Row],[Local - Encerramento]]</f>
        <v>102ZKW2</v>
      </c>
      <c r="AM193" s="105" t="str">
        <f>IF(BS_CONTROLE[[#This Row],[Entre - Estações]]=0, "-", BS_CONTROLE[[#This Row],[Entre - Estações]])</f>
        <v>ZKE-ZWW</v>
      </c>
      <c r="AN193" s="105" t="str">
        <f>IF(BS_CONTROLE[[#This Row],[SB]]=0, "-", BS_CONTROLE[[#This Row],[SB]])</f>
        <v>K83K802</v>
      </c>
      <c r="AO193" s="105">
        <f>IF(BS_CONTROLE[[#This Row],[SUB]]=0, "-", BS_CONTROLE[[#This Row],[SUB]])</f>
        <v>55</v>
      </c>
      <c r="AP193" s="105">
        <f>BS_CONTROLE[[#This Row],[KM - Inicio]]</f>
        <v>81</v>
      </c>
      <c r="AQ193" s="105">
        <f>BS_CONTROLE[[#This Row],[KM - Inicio]]</f>
        <v>81</v>
      </c>
      <c r="AR193" s="108">
        <v>0.31666666666666665</v>
      </c>
      <c r="AS193" s="108">
        <v>0.45277777777777778</v>
      </c>
      <c r="AT193" s="108">
        <v>0.49444444444444446</v>
      </c>
      <c r="AU193" s="136"/>
      <c r="AV193" s="136"/>
      <c r="AW193" s="14"/>
      <c r="AX193" s="14"/>
      <c r="AY193" s="162">
        <f t="shared" si="14"/>
        <v>4.1666666666666685E-2</v>
      </c>
      <c r="AZ193" s="153"/>
      <c r="BA193" s="109">
        <v>1</v>
      </c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3" s="150"/>
      <c r="BG193" s="16"/>
      <c r="BH193" s="17">
        <v>2</v>
      </c>
      <c r="BI193" s="17"/>
      <c r="BJ193" s="17" t="s">
        <v>1012</v>
      </c>
      <c r="BK193" s="18" t="s">
        <v>1013</v>
      </c>
      <c r="BL193" s="16"/>
      <c r="BM193" s="130" t="s">
        <v>440</v>
      </c>
      <c r="BN193" s="130" t="s">
        <v>469</v>
      </c>
      <c r="BO193" s="130" t="s">
        <v>530</v>
      </c>
      <c r="BP193" s="18" t="s">
        <v>1014</v>
      </c>
      <c r="BQ193" s="12" t="str">
        <f t="shared" si="16"/>
        <v>Produção e Intervalo</v>
      </c>
      <c r="BR193" s="19">
        <f t="shared" si="17"/>
        <v>0.25000000000000011</v>
      </c>
      <c r="BS193" s="19">
        <f t="shared" si="18"/>
        <v>0.25</v>
      </c>
      <c r="BT193" s="188" t="str">
        <f t="shared" si="19"/>
        <v>CCOCirculaçãoIntervaloOportunidade</v>
      </c>
    </row>
    <row r="194" spans="1:72" hidden="1">
      <c r="A194" s="47" t="str">
        <f t="shared" si="15"/>
        <v>TURMA FIXA VIA 46061</v>
      </c>
      <c r="B194" s="102">
        <v>46061</v>
      </c>
      <c r="C194" s="135">
        <f>IF(BS_CONTROLE[[#This Row],[DATA]]="","",WEEKNUM(BS_CONTROLE[[#This Row],[DATA]]))</f>
        <v>7</v>
      </c>
      <c r="D194" s="104" t="s">
        <v>846</v>
      </c>
      <c r="E194" s="157">
        <v>171</v>
      </c>
      <c r="F194" s="126" t="s">
        <v>877</v>
      </c>
      <c r="G194" s="142" t="str">
        <f>IF(D194="","*",VLOOKUP(F194,BS_ATIVIDADE[],3,FALSE))</f>
        <v>LIMPEZA LASTRO</v>
      </c>
      <c r="H194" s="106" t="s">
        <v>679</v>
      </c>
      <c r="I194" s="106" t="s">
        <v>679</v>
      </c>
      <c r="J194" s="105">
        <v>55</v>
      </c>
      <c r="K194" s="105">
        <v>135</v>
      </c>
      <c r="L194" s="105" t="s">
        <v>679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4" s="106">
        <v>0.375</v>
      </c>
      <c r="P194" s="106">
        <v>6.25E-2</v>
      </c>
      <c r="Q194" s="105">
        <v>30</v>
      </c>
      <c r="R194" s="10" t="str">
        <f>IFERROR(_xlfn.XLOOKUP(F194, BS_ATIVIDADE[ATIVIDADE],BS_ATIVIDADE[UNIDADE] ), "*")</f>
        <v>M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4" s="105" t="s">
        <v>908</v>
      </c>
      <c r="W194" s="151" t="s">
        <v>878</v>
      </c>
      <c r="X194" s="104" t="s">
        <v>421</v>
      </c>
      <c r="Y194" s="129" t="s">
        <v>424</v>
      </c>
      <c r="Z194" s="104"/>
      <c r="AA194" s="105" t="s">
        <v>679</v>
      </c>
      <c r="AB194" s="103"/>
      <c r="AC194" s="152"/>
      <c r="AD194" s="107"/>
      <c r="AE194" s="105"/>
      <c r="AF194" s="105" t="s">
        <v>679</v>
      </c>
      <c r="AG194" s="105" t="s">
        <v>679</v>
      </c>
      <c r="AH194" s="15"/>
      <c r="AI194" s="126" t="str">
        <f>IF(BS_CONTROLE[[#This Row],[Atividade]]=0, "-", BS_CONTROLE[[#This Row],[Atividade]])</f>
        <v>LIMPEZA LASTRO</v>
      </c>
      <c r="AJ194" s="9" t="str">
        <f>IF(BS_CONTROLE[[#This Row],[Atividade]]=0, "-", BS_CONTROLE[[#This Row],[Atividade]])</f>
        <v>LIMPEZA LASTRO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5" t="str">
        <f>IF(BS_CONTROLE[[#This Row],[Entre - Estações]]=0, "-", BS_CONTROLE[[#This Row],[Entre - Estações]])</f>
        <v>ZEM</v>
      </c>
      <c r="AN194" s="105" t="str">
        <f>IF(BS_CONTROLE[[#This Row],[SB]]=0, "-", BS_CONTROLE[[#This Row],[SB]])</f>
        <v>ZEM2</v>
      </c>
      <c r="AO194" s="105">
        <f>IF(BS_CONTROLE[[#This Row],[SUB]]=0, "-", BS_CONTROLE[[#This Row],[SUB]])</f>
        <v>55</v>
      </c>
      <c r="AP194" s="105">
        <f>BS_CONTROLE[[#This Row],[KM - Inicio]]</f>
        <v>135</v>
      </c>
      <c r="AQ194" s="105">
        <f>BS_CONTROLE[[#This Row],[KM - Inicio]]</f>
        <v>135</v>
      </c>
      <c r="AR194" s="108">
        <v>0</v>
      </c>
      <c r="AS194" s="108">
        <v>0</v>
      </c>
      <c r="AT194" s="108">
        <v>0</v>
      </c>
      <c r="AU194" s="136"/>
      <c r="AV194" s="136"/>
      <c r="AW194" s="14"/>
      <c r="AX194" s="14"/>
      <c r="AY194" s="162">
        <f t="shared" si="14"/>
        <v>0</v>
      </c>
      <c r="AZ194" s="153"/>
      <c r="BA194" s="109">
        <v>0</v>
      </c>
      <c r="BB194" s="10" t="str">
        <f>IFERROR(_xlfn.XLOOKUP(AI194, BS_ATIVIDADE[ATIVIDADE],BS_ATIVIDADE[UNIDADE] ), "*")</f>
        <v>M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4" s="150"/>
      <c r="BG194" s="16"/>
      <c r="BH194" s="17">
        <v>0</v>
      </c>
      <c r="BI194" s="17"/>
      <c r="BJ194" s="17" t="s">
        <v>1015</v>
      </c>
      <c r="BK194" s="18" t="s">
        <v>985</v>
      </c>
      <c r="BL194" s="16"/>
      <c r="BM194" s="130" t="s">
        <v>441</v>
      </c>
      <c r="BN194" s="130" t="s">
        <v>470</v>
      </c>
      <c r="BO194" s="130" t="s">
        <v>532</v>
      </c>
      <c r="BP194" s="18" t="s">
        <v>679</v>
      </c>
      <c r="BQ194" s="12" t="str">
        <f t="shared" si="16"/>
        <v>Produção e Intervalo</v>
      </c>
      <c r="BR194" s="19">
        <f t="shared" si="17"/>
        <v>0</v>
      </c>
      <c r="BS194" s="19">
        <f t="shared" si="18"/>
        <v>0</v>
      </c>
      <c r="BT194" s="188" t="str">
        <f t="shared" si="19"/>
        <v>SuperExecução</v>
      </c>
    </row>
    <row r="195" spans="1:72" hidden="1">
      <c r="A195" s="47" t="str">
        <f t="shared" si="15"/>
        <v>DIEGO (TF-42)46061</v>
      </c>
      <c r="B195" s="102">
        <v>46061</v>
      </c>
      <c r="C195" s="135">
        <f>IF(BS_CONTROLE[[#This Row],[DATA]]="","",WEEKNUM(BS_CONTROLE[[#This Row],[DATA]]))</f>
        <v>7</v>
      </c>
      <c r="D195" s="104" t="s">
        <v>876</v>
      </c>
      <c r="E195" s="157">
        <v>93</v>
      </c>
      <c r="F195" s="126" t="s">
        <v>877</v>
      </c>
      <c r="G195" s="142" t="str">
        <f>IF(D195="","*",VLOOKUP(F195,BS_ATIVIDADE[],3,FALSE))</f>
        <v>LIMPEZA LASTRO</v>
      </c>
      <c r="H195" s="106" t="s">
        <v>679</v>
      </c>
      <c r="I195" s="106" t="s">
        <v>679</v>
      </c>
      <c r="J195" s="105">
        <v>53</v>
      </c>
      <c r="K195" s="105">
        <v>109.05</v>
      </c>
      <c r="L195" s="105" t="s">
        <v>679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95" s="106">
        <v>0.41666666666666669</v>
      </c>
      <c r="P195" s="106">
        <v>8.3333333333333329E-2</v>
      </c>
      <c r="Q195" s="105">
        <v>30</v>
      </c>
      <c r="R195" s="10" t="str">
        <f>IFERROR(_xlfn.XLOOKUP(F195, BS_ATIVIDADE[ATIVIDADE],BS_ATIVIDADE[UNIDADE] ), "*")</f>
        <v>M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5" s="105" t="s">
        <v>773</v>
      </c>
      <c r="W195" s="151" t="s">
        <v>878</v>
      </c>
      <c r="X195" s="104" t="s">
        <v>421</v>
      </c>
      <c r="Y195" s="129" t="s">
        <v>424</v>
      </c>
      <c r="Z195" s="104"/>
      <c r="AA195" s="105" t="s">
        <v>679</v>
      </c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LIMPEZA LASTRO</v>
      </c>
      <c r="AJ195" s="9" t="str">
        <f>IF(BS_CONTROLE[[#This Row],[Atividade]]=0, "-", BS_CONTROLE[[#This Row],[Atividade]])</f>
        <v>LIMPEZA LASTRO</v>
      </c>
      <c r="AK195" s="31" t="str">
        <f>BS_CONTROLE[[#This Row],[Local - Partida]]</f>
        <v>-</v>
      </c>
      <c r="AL195" s="31" t="str">
        <f>BS_CONTROLE[[#This Row],[Local - Encerramento]]</f>
        <v>-</v>
      </c>
      <c r="AM195" s="105" t="str">
        <f>IF(BS_CONTROLE[[#This Row],[Entre - Estações]]=0, "-", BS_CONTROLE[[#This Row],[Entre - Estações]])</f>
        <v>PAT-ZGM</v>
      </c>
      <c r="AN195" s="105" t="str">
        <f>IF(BS_CONTROLE[[#This Row],[SB]]=0, "-", BS_CONTROLE[[#This Row],[SB]])</f>
        <v>PAT1102</v>
      </c>
      <c r="AO195" s="105">
        <f>IF(BS_CONTROLE[[#This Row],[SUB]]=0, "-", BS_CONTROLE[[#This Row],[SUB]])</f>
        <v>53</v>
      </c>
      <c r="AP195" s="105">
        <f>BS_CONTROLE[[#This Row],[KM - Inicio]]</f>
        <v>109.05</v>
      </c>
      <c r="AQ195" s="105">
        <f>BS_CONTROLE[[#This Row],[KM - Inicio]]</f>
        <v>109.05</v>
      </c>
      <c r="AR195" s="108">
        <v>0</v>
      </c>
      <c r="AS195" s="108">
        <v>0</v>
      </c>
      <c r="AT195" s="108">
        <v>0</v>
      </c>
      <c r="AU195" s="136"/>
      <c r="AV195" s="136"/>
      <c r="AW195" s="14"/>
      <c r="AX195" s="14"/>
      <c r="AY195" s="162">
        <f t="shared" si="14"/>
        <v>0</v>
      </c>
      <c r="AZ195" s="153"/>
      <c r="BA195" s="109">
        <v>0</v>
      </c>
      <c r="BB195" s="10" t="str">
        <f>IFERROR(_xlfn.XLOOKUP(AI195, BS_ATIVIDADE[ATIVIDADE],BS_ATIVIDADE[UNIDADE] ), "*")</f>
        <v>M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5" s="150"/>
      <c r="BG195" s="16"/>
      <c r="BH195" s="17">
        <v>0</v>
      </c>
      <c r="BI195" s="17"/>
      <c r="BJ195" s="17" t="s">
        <v>1015</v>
      </c>
      <c r="BK195" s="18" t="s">
        <v>985</v>
      </c>
      <c r="BL195" s="16"/>
      <c r="BM195" s="130" t="s">
        <v>441</v>
      </c>
      <c r="BN195" s="130" t="s">
        <v>470</v>
      </c>
      <c r="BO195" s="130" t="s">
        <v>532</v>
      </c>
      <c r="BP195" s="18" t="s">
        <v>679</v>
      </c>
      <c r="BQ195" s="12" t="str">
        <f t="shared" si="16"/>
        <v>Produção e Intervalo</v>
      </c>
      <c r="BR195" s="19">
        <f t="shared" si="17"/>
        <v>0</v>
      </c>
      <c r="BS195" s="19">
        <f t="shared" si="18"/>
        <v>0</v>
      </c>
      <c r="BT195" s="188" t="str">
        <f t="shared" si="19"/>
        <v>SuperExecução</v>
      </c>
    </row>
    <row r="196" spans="1:72" hidden="1">
      <c r="A196" s="47" t="str">
        <f t="shared" si="15"/>
        <v>EXPANSÃO TURMA 146062</v>
      </c>
      <c r="B196" s="102">
        <v>46062</v>
      </c>
      <c r="C196" s="135">
        <f>IF(BS_CONTROLE[[#This Row],[DATA]]="","",WEEKNUM(BS_CONTROLE[[#This Row],[DATA]]))</f>
        <v>7</v>
      </c>
      <c r="D196" s="104" t="s">
        <v>703</v>
      </c>
      <c r="E196" s="157"/>
      <c r="F196" s="126" t="s">
        <v>704</v>
      </c>
      <c r="G196" s="142" t="str">
        <f>IF(D196="","*",VLOOKUP(F196,BS_ATIVIDADE[],3,FALSE))</f>
        <v>EXPANSÃO</v>
      </c>
      <c r="H196" s="106" t="s">
        <v>679</v>
      </c>
      <c r="I196" s="106" t="s">
        <v>679</v>
      </c>
      <c r="J196" s="105">
        <v>70</v>
      </c>
      <c r="K196" s="105">
        <v>113.6</v>
      </c>
      <c r="L196" s="105" t="s">
        <v>679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96" s="106">
        <v>0.375</v>
      </c>
      <c r="P196" s="106">
        <v>6.25E-2</v>
      </c>
      <c r="Q196" s="105">
        <v>1</v>
      </c>
      <c r="R196" s="10" t="str">
        <f>IFERROR(_xlfn.XLOOKUP(F196, BS_ATIVIDADE[ATIVIDADE],BS_ATIVIDADE[UNIDADE] ), "*")</f>
        <v>Nº DE SOLDA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6" s="105" t="s">
        <v>961</v>
      </c>
      <c r="W196" s="151" t="s">
        <v>700</v>
      </c>
      <c r="X196" s="104" t="s">
        <v>421</v>
      </c>
      <c r="Y196" s="129"/>
      <c r="Z196" s="104"/>
      <c r="AA196" s="105" t="s">
        <v>679</v>
      </c>
      <c r="AB196" s="103"/>
      <c r="AC196" s="152"/>
      <c r="AD196" s="107"/>
      <c r="AE196" s="105"/>
      <c r="AF196" s="105"/>
      <c r="AG196" s="105"/>
      <c r="AH196" s="15"/>
      <c r="AI196" s="126" t="str">
        <f>IF(BS_CONTROLE[[#This Row],[Atividade]]=0, "-", BS_CONTROLE[[#This Row],[Atividade]])</f>
        <v>EXPANSÃO - SOLDA</v>
      </c>
      <c r="AJ196" s="9" t="str">
        <f>IF(BS_CONTROLE[[#This Row],[Atividade]]=0, "-", BS_CONTROLE[[#This Row],[Atividade]])</f>
        <v>EXPANSÃO - SOLDA</v>
      </c>
      <c r="AK196" s="31" t="str">
        <f>BS_CONTROLE[[#This Row],[Local - Partida]]</f>
        <v>-</v>
      </c>
      <c r="AL196" s="31" t="str">
        <f>BS_CONTROLE[[#This Row],[Local - Encerramento]]</f>
        <v>-</v>
      </c>
      <c r="AM196" s="105" t="str">
        <f>IF(BS_CONTROLE[[#This Row],[Entre - Estações]]=0, "-", BS_CONTROLE[[#This Row],[Entre - Estações]])</f>
        <v>ZCD</v>
      </c>
      <c r="AN196" s="105" t="str">
        <f>IF(BS_CONTROLE[[#This Row],[SB]]=0, "-", BS_CONTROLE[[#This Row],[SB]])</f>
        <v>ZCD1</v>
      </c>
      <c r="AO196" s="105">
        <f>IF(BS_CONTROLE[[#This Row],[SUB]]=0, "-", BS_CONTROLE[[#This Row],[SUB]])</f>
        <v>70</v>
      </c>
      <c r="AP196" s="105">
        <f>BS_CONTROLE[[#This Row],[KM - Inicio]]</f>
        <v>113.6</v>
      </c>
      <c r="AQ196" s="105">
        <f>BS_CONTROLE[[#This Row],[KM - Inicio]]</f>
        <v>113.6</v>
      </c>
      <c r="AR196" s="108">
        <v>0</v>
      </c>
      <c r="AS196" s="108">
        <v>0</v>
      </c>
      <c r="AT196" s="108">
        <v>0</v>
      </c>
      <c r="AU196" s="136"/>
      <c r="AV196" s="136"/>
      <c r="AW196" s="14"/>
      <c r="AX196" s="14"/>
      <c r="AY196" s="162">
        <f t="shared" si="14"/>
        <v>0</v>
      </c>
      <c r="AZ196" s="153"/>
      <c r="BA196" s="109">
        <v>0</v>
      </c>
      <c r="BB196" s="10" t="str">
        <f>IFERROR(_xlfn.XLOOKUP(AI196, BS_ATIVIDADE[ATIVIDADE],BS_ATIVIDADE[UNIDADE] ), "*")</f>
        <v>Nº DE SOLDA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6" s="150"/>
      <c r="BG196" s="16"/>
      <c r="BH196" s="17">
        <v>0</v>
      </c>
      <c r="BI196" s="17"/>
      <c r="BJ196" s="17" t="s">
        <v>707</v>
      </c>
      <c r="BK196" s="18" t="s">
        <v>707</v>
      </c>
      <c r="BL196" s="16"/>
      <c r="BM196" s="130" t="s">
        <v>447</v>
      </c>
      <c r="BN196" s="130" t="s">
        <v>471</v>
      </c>
      <c r="BO196" s="130" t="s">
        <v>471</v>
      </c>
      <c r="BP196" s="18" t="s">
        <v>1016</v>
      </c>
      <c r="BQ196" s="12" t="str">
        <f t="shared" si="16"/>
        <v>Produção e Intervalo</v>
      </c>
      <c r="BR196" s="19">
        <f t="shared" si="17"/>
        <v>0</v>
      </c>
      <c r="BS196" s="19">
        <f t="shared" si="18"/>
        <v>0</v>
      </c>
      <c r="BT196" s="188" t="str">
        <f t="shared" si="19"/>
        <v>CondiçõesClimáticaChuva</v>
      </c>
    </row>
    <row r="197" spans="1:72" hidden="1">
      <c r="A197" s="47" t="str">
        <f t="shared" si="15"/>
        <v>KLECIO (TP-699)46062</v>
      </c>
      <c r="B197" s="102">
        <v>46062</v>
      </c>
      <c r="C197" s="135">
        <f>IF(BS_CONTROLE[[#This Row],[DATA]]="","",WEEKNUM(BS_CONTROLE[[#This Row],[DATA]]))</f>
        <v>7</v>
      </c>
      <c r="D197" s="104" t="s">
        <v>695</v>
      </c>
      <c r="E197" s="157"/>
      <c r="F197" s="126" t="s">
        <v>696</v>
      </c>
      <c r="G197" s="142" t="str">
        <f>IF(D197="","*",VLOOKUP(F197,BS_ATIVIDADE[],3,FALSE))</f>
        <v>SOLDA</v>
      </c>
      <c r="H197" s="106" t="s">
        <v>679</v>
      </c>
      <c r="I197" s="106" t="s">
        <v>679</v>
      </c>
      <c r="J197" s="105">
        <v>70</v>
      </c>
      <c r="K197" s="105">
        <v>134.85</v>
      </c>
      <c r="L197" s="105"/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197" s="106">
        <v>0.33333333333333331</v>
      </c>
      <c r="P197" s="106">
        <v>6.25E-2</v>
      </c>
      <c r="Q197" s="170">
        <v>1</v>
      </c>
      <c r="R197" s="10" t="str">
        <f>IFERROR(_xlfn.XLOOKUP(F197, BS_ATIVIDADE[ATIVIDADE],BS_ATIVIDADE[UNIDADE] ), "*")</f>
        <v>Nº DE SOLDA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7" s="151" t="s">
        <v>699</v>
      </c>
      <c r="W197" s="151" t="s">
        <v>700</v>
      </c>
      <c r="X197" s="104" t="s">
        <v>421</v>
      </c>
      <c r="Y197" s="129"/>
      <c r="Z197" s="104"/>
      <c r="AA197" s="105" t="s">
        <v>679</v>
      </c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PDM - SOLDA</v>
      </c>
      <c r="AJ197" s="9" t="str">
        <f>IF(BS_CONTROLE[[#This Row],[Atividade]]=0, "-", BS_CONTROLE[[#This Row],[Atividade]])</f>
        <v>PDM - SOLDA</v>
      </c>
      <c r="AK197" s="31" t="str">
        <f>BS_CONTROLE[[#This Row],[Local - Partida]]</f>
        <v>-</v>
      </c>
      <c r="AL197" s="31" t="str">
        <f>BS_CONTROLE[[#This Row],[Local - Encerramento]]</f>
        <v>-</v>
      </c>
      <c r="AM197" s="105" t="str">
        <f>IF(BS_CONTROLE[[#This Row],[Entre - Estações]]=0, "-", BS_CONTROLE[[#This Row],[Entre - Estações]])</f>
        <v>ZRX-ZRQ</v>
      </c>
      <c r="AN197" s="105" t="str">
        <f>IF(BS_CONTROLE[[#This Row],[SB]]=0, "-", BS_CONTROLE[[#This Row],[SB]])</f>
        <v>133ZRQ1</v>
      </c>
      <c r="AO197" s="105">
        <f>IF(BS_CONTROLE[[#This Row],[SUB]]=0, "-", BS_CONTROLE[[#This Row],[SUB]])</f>
        <v>70</v>
      </c>
      <c r="AP197" s="105">
        <f>BS_CONTROLE[[#This Row],[KM - Inicio]]</f>
        <v>134.85</v>
      </c>
      <c r="AQ197" s="105">
        <f>BS_CONTROLE[[#This Row],[KM - Inicio]]</f>
        <v>134.85</v>
      </c>
      <c r="AR197" s="108">
        <v>0.375</v>
      </c>
      <c r="AS197" s="108">
        <v>0</v>
      </c>
      <c r="AT197" s="108">
        <v>0</v>
      </c>
      <c r="AU197" s="136"/>
      <c r="AV197" s="136"/>
      <c r="AW197" s="14"/>
      <c r="AX197" s="14"/>
      <c r="AY197" s="162">
        <f t="shared" si="14"/>
        <v>0</v>
      </c>
      <c r="AZ197" s="153"/>
      <c r="BA197" s="109">
        <v>0</v>
      </c>
      <c r="BB197" s="10" t="str">
        <f>IFERROR(_xlfn.XLOOKUP(AI197, BS_ATIVIDADE[ATIVIDADE],BS_ATIVIDADE[UNIDADE] ), "*")</f>
        <v>Nº DE SOLDA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7" s="150"/>
      <c r="BG197" s="16"/>
      <c r="BH197" s="17">
        <v>0</v>
      </c>
      <c r="BI197" s="17"/>
      <c r="BJ197" s="17" t="s">
        <v>1016</v>
      </c>
      <c r="BK197" s="18" t="s">
        <v>1016</v>
      </c>
      <c r="BL197" s="16"/>
      <c r="BM197" s="130" t="s">
        <v>447</v>
      </c>
      <c r="BN197" s="130" t="s">
        <v>471</v>
      </c>
      <c r="BO197" s="130" t="s">
        <v>471</v>
      </c>
      <c r="BP197" s="18" t="s">
        <v>1016</v>
      </c>
      <c r="BQ197" s="12" t="str">
        <f t="shared" si="16"/>
        <v>Produção e Intervalo</v>
      </c>
      <c r="BR197" s="19">
        <f t="shared" si="17"/>
        <v>0</v>
      </c>
      <c r="BS197" s="19">
        <f t="shared" si="18"/>
        <v>0</v>
      </c>
      <c r="BT197" s="188" t="str">
        <f t="shared" si="19"/>
        <v>CondiçõesClimáticaChuva</v>
      </c>
    </row>
    <row r="198" spans="1:72" hidden="1">
      <c r="A198" s="47" t="str">
        <f t="shared" si="15"/>
        <v>W58</v>
      </c>
      <c r="B198" s="102"/>
      <c r="C198" s="135" t="str">
        <f>IF(BS_CONTROLE[[#This Row],[DATA]]="","",WEEKNUM(BS_CONTROLE[[#This Row],[DATA]]))</f>
        <v/>
      </c>
      <c r="D198" s="104" t="s">
        <v>712</v>
      </c>
      <c r="E198" s="157"/>
      <c r="F198" s="126" t="s">
        <v>717</v>
      </c>
      <c r="G198" s="142" t="str">
        <f>IF(D198="","*",VLOOKUP(F198,BS_ATIVIDADE[],3,FALSE))</f>
        <v>OUTROS</v>
      </c>
      <c r="H198" s="105">
        <v>106109</v>
      </c>
      <c r="I198" s="105">
        <v>106109</v>
      </c>
      <c r="J198" s="105">
        <v>68</v>
      </c>
      <c r="K198" s="105">
        <v>57</v>
      </c>
      <c r="L198" s="105">
        <v>53</v>
      </c>
      <c r="M198" s="105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98" s="15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98" s="106">
        <v>0.33333333333333331</v>
      </c>
      <c r="P198" s="106">
        <v>4.1666666666666664E-2</v>
      </c>
      <c r="Q198" s="170">
        <v>100</v>
      </c>
      <c r="R198" s="10" t="str">
        <f>IFERROR(_xlfn.XLOOKUP(F198, BS_ATIVIDADE[ATIVIDADE],BS_ATIVIDADE[UNIDADE] ), "*")</f>
        <v>Nº DE PEÇAS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8" s="151" t="s">
        <v>714</v>
      </c>
      <c r="W198" s="151" t="s">
        <v>718</v>
      </c>
      <c r="X198" s="104" t="s">
        <v>421</v>
      </c>
      <c r="Y198" s="129"/>
      <c r="Z198" s="104"/>
      <c r="AA198" s="105">
        <v>2</v>
      </c>
      <c r="AB198" s="126" t="s">
        <v>423</v>
      </c>
      <c r="AC198" s="126" t="s">
        <v>679</v>
      </c>
      <c r="AD198" s="107">
        <v>0.29166666666666669</v>
      </c>
      <c r="AE198" s="105">
        <v>9341</v>
      </c>
      <c r="AF198" s="105" t="s">
        <v>679</v>
      </c>
      <c r="AG198" s="105" t="s">
        <v>679</v>
      </c>
      <c r="AH198" s="15"/>
      <c r="AI198" s="126" t="str">
        <f>IF(BS_CONTROLE[[#This Row],[Atividade]]=0, "-", BS_CONTROLE[[#This Row],[Atividade]])</f>
        <v>RECOLHIMENTO DE DORMENTE</v>
      </c>
      <c r="AJ198" s="9" t="str">
        <f>IF(BS_CONTROLE[[#This Row],[Atividade]]=0, "-", BS_CONTROLE[[#This Row],[Atividade]])</f>
        <v>RECOLHIMENTO DE DORMENTE</v>
      </c>
      <c r="AK198" s="31">
        <f>BS_CONTROLE[[#This Row],[Local - Partida]]</f>
        <v>106109</v>
      </c>
      <c r="AL198" s="31">
        <f>BS_CONTROLE[[#This Row],[Local - Encerramento]]</f>
        <v>106109</v>
      </c>
      <c r="AM198" s="105" t="str">
        <f>IF(BS_CONTROLE[[#This Row],[Entre - Estações]]=0, "-", BS_CONTROLE[[#This Row],[Entre - Estações]])</f>
        <v>ZBM-ZHO</v>
      </c>
      <c r="AN198" s="105" t="str">
        <f>IF(BS_CONTROLE[[#This Row],[SB]]=0, "-", BS_CONTROLE[[#This Row],[SB]])</f>
        <v>K57ZHO</v>
      </c>
      <c r="AO198" s="105">
        <f>IF(BS_CONTROLE[[#This Row],[SUB]]=0, "-", BS_CONTROLE[[#This Row],[SUB]])</f>
        <v>68</v>
      </c>
      <c r="AP198" s="105">
        <f>BS_CONTROLE[[#This Row],[KM - Inicio]]</f>
        <v>57</v>
      </c>
      <c r="AQ198" s="105">
        <f>BS_CONTROLE[[#This Row],[KM - Inicio]]</f>
        <v>57</v>
      </c>
      <c r="AR198" s="108"/>
      <c r="AS198" s="108"/>
      <c r="AT198" s="108"/>
      <c r="AU198" s="136"/>
      <c r="AV198" s="136"/>
      <c r="AW198" s="14"/>
      <c r="AX198" s="14"/>
      <c r="AY198" s="162">
        <f t="shared" si="14"/>
        <v>0</v>
      </c>
      <c r="AZ198" s="153"/>
      <c r="BA198" s="109"/>
      <c r="BB198" s="10" t="str">
        <f>IFERROR(_xlfn.XLOOKUP(AI198, BS_ATIVIDADE[ATIVIDADE],BS_ATIVIDADE[UNIDADE] ), "*")</f>
        <v>Nº DE PEÇAS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8" s="150"/>
      <c r="BG198" s="16"/>
      <c r="BH198" s="17"/>
      <c r="BI198" s="17"/>
      <c r="BJ198" s="17"/>
      <c r="BK198" s="18"/>
      <c r="BL198" s="16"/>
      <c r="BM198" s="130"/>
      <c r="BN198" s="130"/>
      <c r="BO198" s="130"/>
      <c r="BP198" s="18"/>
      <c r="BQ198" s="12" t="str">
        <f t="shared" si="16"/>
        <v>Aderente</v>
      </c>
      <c r="BR198" s="19" t="str">
        <f t="shared" si="17"/>
        <v>*</v>
      </c>
      <c r="BS198" s="19" t="str">
        <f t="shared" si="18"/>
        <v>*</v>
      </c>
      <c r="BT198" s="188" t="str">
        <f t="shared" si="19"/>
        <v/>
      </c>
    </row>
    <row r="199" spans="1:72" hidden="1">
      <c r="A199" s="47" t="str">
        <f t="shared" si="15"/>
        <v>E4246062</v>
      </c>
      <c r="B199" s="102">
        <v>46062</v>
      </c>
      <c r="C199" s="135">
        <f>IF(BS_CONTROLE[[#This Row],[DATA]]="","",WEEKNUM(BS_CONTROLE[[#This Row],[DATA]]))</f>
        <v>7</v>
      </c>
      <c r="D199" s="104" t="s">
        <v>749</v>
      </c>
      <c r="E199" s="157">
        <v>193</v>
      </c>
      <c r="F199" s="126" t="s">
        <v>750</v>
      </c>
      <c r="G199" s="142" t="str">
        <f>IF(D199="","*",VLOOKUP(F199,BS_ATIVIDADE[],3,FALSE))</f>
        <v>TRILHEIRO - DESCARGA</v>
      </c>
      <c r="H199" s="106" t="s">
        <v>1017</v>
      </c>
      <c r="I199" s="106" t="s">
        <v>1017</v>
      </c>
      <c r="J199" s="105">
        <v>68</v>
      </c>
      <c r="K199" s="105">
        <v>54.96</v>
      </c>
      <c r="L199" s="105">
        <v>56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99" s="106">
        <v>0.45833333333333331</v>
      </c>
      <c r="P199" s="106">
        <v>0.125</v>
      </c>
      <c r="Q199" s="105">
        <v>3120</v>
      </c>
      <c r="R199" s="10" t="str">
        <f>IFERROR(_xlfn.XLOOKUP(F199, BS_ATIVIDADE[ATIVIDADE],BS_ATIVIDADE[UNIDADE] ), "*")</f>
        <v>M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9" s="105" t="s">
        <v>866</v>
      </c>
      <c r="W199" s="151" t="s">
        <v>1018</v>
      </c>
      <c r="X199" s="104" t="s">
        <v>421</v>
      </c>
      <c r="Y199" s="129"/>
      <c r="Z199" s="104"/>
      <c r="AA199" s="105" t="s">
        <v>1019</v>
      </c>
      <c r="AB199" s="103" t="s">
        <v>423</v>
      </c>
      <c r="AC199" s="152" t="s">
        <v>419</v>
      </c>
      <c r="AD199" s="107">
        <v>0.41666666666666669</v>
      </c>
      <c r="AE199" s="105" t="s">
        <v>1020</v>
      </c>
      <c r="AF199" s="105" t="s">
        <v>1021</v>
      </c>
      <c r="AG199" s="105" t="s">
        <v>679</v>
      </c>
      <c r="AH199" s="15"/>
      <c r="AI199" s="126" t="str">
        <f>IF(BS_CONTROLE[[#This Row],[Atividade]]=0, "-", BS_CONTROLE[[#This Row],[Atividade]])</f>
        <v>TRILHEIRO - DESCARGA</v>
      </c>
      <c r="AJ199" s="9" t="str">
        <f>IF(BS_CONTROLE[[#This Row],[Atividade]]=0, "-", BS_CONTROLE[[#This Row],[Atividade]])</f>
        <v>TRILHEIRO - DESCARGA</v>
      </c>
      <c r="AK199" s="31" t="str">
        <f>BS_CONTROLE[[#This Row],[Local - Partida]]</f>
        <v>ZBV3</v>
      </c>
      <c r="AL199" s="31" t="str">
        <f>BS_CONTROLE[[#This Row],[Local - Encerramento]]</f>
        <v>ZBV3</v>
      </c>
      <c r="AM199" s="105" t="str">
        <f>IF(BS_CONTROLE[[#This Row],[Entre - Estações]]=0, "-", BS_CONTROLE[[#This Row],[Entre - Estações]])</f>
        <v>ZBM</v>
      </c>
      <c r="AN199" s="105" t="str">
        <f>IF(BS_CONTROLE[[#This Row],[SB]]=0, "-", BS_CONTROLE[[#This Row],[SB]])</f>
        <v>ZBM2</v>
      </c>
      <c r="AO199" s="105">
        <f>IF(BS_CONTROLE[[#This Row],[SUB]]=0, "-", BS_CONTROLE[[#This Row],[SUB]])</f>
        <v>68</v>
      </c>
      <c r="AP199" s="105">
        <f>BS_CONTROLE[[#This Row],[KM - Inicio]]</f>
        <v>54.96</v>
      </c>
      <c r="AQ199" s="105">
        <f>BS_CONTROLE[[#This Row],[KM - Inicio]]</f>
        <v>54.96</v>
      </c>
      <c r="AR199" s="108">
        <v>0</v>
      </c>
      <c r="AS199" s="108">
        <v>0</v>
      </c>
      <c r="AT199" s="108">
        <v>0</v>
      </c>
      <c r="AU199" s="136"/>
      <c r="AV199" s="136"/>
      <c r="AW199" s="14"/>
      <c r="AX199" s="14"/>
      <c r="AY199" s="162">
        <f t="shared" ref="AY199:AY262" si="20">IF(D199="","*",IFERROR(IF(ISODD(COUNT(AS199:AX199)),"ERRO",SUM((AT199-AS199),(AV199-AU199),(AX199-AW199))),"ERRO"))</f>
        <v>0</v>
      </c>
      <c r="AZ199" s="153"/>
      <c r="BA199" s="109">
        <v>0</v>
      </c>
      <c r="BB199" s="10" t="str">
        <f>IFERROR(_xlfn.XLOOKUP(AI199, BS_ATIVIDADE[ATIVIDADE],BS_ATIVIDADE[UNIDADE] ), "*")</f>
        <v>M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9" s="150"/>
      <c r="BG199" s="16"/>
      <c r="BH199" s="17">
        <v>0</v>
      </c>
      <c r="BI199" s="17"/>
      <c r="BJ199" s="17" t="s">
        <v>1022</v>
      </c>
      <c r="BK199" s="18" t="s">
        <v>1022</v>
      </c>
      <c r="BL199" s="16"/>
      <c r="BM199" s="130" t="s">
        <v>451</v>
      </c>
      <c r="BN199" s="130" t="s">
        <v>451</v>
      </c>
      <c r="BO199" s="130" t="s">
        <v>451</v>
      </c>
      <c r="BP199" s="18" t="s">
        <v>1022</v>
      </c>
      <c r="BQ199" s="12" t="str">
        <f t="shared" si="16"/>
        <v>Produção e Intervalo</v>
      </c>
      <c r="BR199" s="19">
        <f t="shared" si="17"/>
        <v>0</v>
      </c>
      <c r="BS199" s="19">
        <f t="shared" si="18"/>
        <v>0</v>
      </c>
      <c r="BT199" s="188" t="str">
        <f t="shared" si="19"/>
        <v>SemOportunidadeSemOportunidade</v>
      </c>
    </row>
    <row r="200" spans="1:72" hidden="1">
      <c r="A200" s="47" t="str">
        <f t="shared" ref="A200:A263" si="21">D200&amp;B200</f>
        <v>V9346062</v>
      </c>
      <c r="B200" s="102">
        <v>46062</v>
      </c>
      <c r="C200" s="135">
        <f>IF(BS_CONTROLE[[#This Row],[DATA]]="","",WEEKNUM(BS_CONTROLE[[#This Row],[DATA]]))</f>
        <v>7</v>
      </c>
      <c r="D200" s="104" t="s">
        <v>978</v>
      </c>
      <c r="E200" s="157">
        <v>162</v>
      </c>
      <c r="F200" s="126" t="s">
        <v>687</v>
      </c>
      <c r="G200" s="142" t="str">
        <f>IF(D200="","*",VLOOKUP(F200,BS_ATIVIDADE[],3,FALSE))</f>
        <v>MECANIZAÇÃO - SOCADORA</v>
      </c>
      <c r="H200" s="105" t="s">
        <v>104</v>
      </c>
      <c r="I200" s="105" t="s">
        <v>104</v>
      </c>
      <c r="J200" s="105">
        <v>56</v>
      </c>
      <c r="K200" s="105">
        <v>204.5</v>
      </c>
      <c r="L200" s="105">
        <v>205.5</v>
      </c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0" s="106">
        <v>0.375</v>
      </c>
      <c r="P200" s="106">
        <v>8.3333333333333329E-2</v>
      </c>
      <c r="Q200" s="105">
        <v>200</v>
      </c>
      <c r="R200" s="10" t="str">
        <f>IFERROR(_xlfn.XLOOKUP(F200, BS_ATIVIDADE[ATIVIDADE],BS_ATIVIDADE[UNIDADE] ), "*")</f>
        <v>M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0" s="105" t="s">
        <v>709</v>
      </c>
      <c r="W200" s="151" t="s">
        <v>688</v>
      </c>
      <c r="X200" s="104" t="s">
        <v>416</v>
      </c>
      <c r="Y200" s="129"/>
      <c r="Z200" s="104"/>
      <c r="AA200" s="105">
        <v>1</v>
      </c>
      <c r="AB200" s="103" t="s">
        <v>418</v>
      </c>
      <c r="AC200" s="152"/>
      <c r="AD200" s="107">
        <v>0.29166666666666669</v>
      </c>
      <c r="AE200" s="105">
        <v>7309</v>
      </c>
      <c r="AF200" s="105" t="s">
        <v>679</v>
      </c>
      <c r="AG200" s="105" t="s">
        <v>679</v>
      </c>
      <c r="AH200" s="15"/>
      <c r="AI200" s="126" t="str">
        <f>IF(BS_CONTROLE[[#This Row],[Atividade]]=0, "-", BS_CONTROLE[[#This Row],[Atividade]])</f>
        <v>MECANIZAÇÃO - SOCADORA</v>
      </c>
      <c r="AJ200" s="9" t="str">
        <f>IF(BS_CONTROLE[[#This Row],[Atividade]]=0, "-", BS_CONTROLE[[#This Row],[Atividade]])</f>
        <v>MECANIZAÇÃO - SOCADORA</v>
      </c>
      <c r="AK200" s="31" t="str">
        <f>BS_CONTROLE[[#This Row],[Local - Partida]]</f>
        <v>ZYU1</v>
      </c>
      <c r="AL200" s="31" t="str">
        <f>BS_CONTROLE[[#This Row],[Local - Encerramento]]</f>
        <v>ZYU1</v>
      </c>
      <c r="AM200" s="105" t="str">
        <f>IF(BS_CONTROLE[[#This Row],[Entre - Estações]]=0, "-", BS_CONTROLE[[#This Row],[Entre - Estações]])</f>
        <v>ZYU-ZST</v>
      </c>
      <c r="AN200" s="105" t="str">
        <f>IF(BS_CONTROLE[[#This Row],[SB]]=0, "-", BS_CONTROLE[[#This Row],[SB]])</f>
        <v>ZYU206</v>
      </c>
      <c r="AO200" s="105">
        <f>IF(BS_CONTROLE[[#This Row],[SUB]]=0, "-", BS_CONTROLE[[#This Row],[SUB]])</f>
        <v>56</v>
      </c>
      <c r="AP200" s="105">
        <f>BS_CONTROLE[[#This Row],[KM - Inicio]]</f>
        <v>204.5</v>
      </c>
      <c r="AQ200" s="105">
        <f>BS_CONTROLE[[#This Row],[KM - Inicio]]</f>
        <v>204.5</v>
      </c>
      <c r="AR200" s="108">
        <v>0</v>
      </c>
      <c r="AS200" s="108">
        <v>0</v>
      </c>
      <c r="AT200" s="108">
        <v>0</v>
      </c>
      <c r="AU200" s="136"/>
      <c r="AV200" s="136"/>
      <c r="AW200" s="14"/>
      <c r="AX200" s="14"/>
      <c r="AY200" s="162">
        <f t="shared" si="20"/>
        <v>0</v>
      </c>
      <c r="AZ200" s="153"/>
      <c r="BA200" s="109">
        <v>0</v>
      </c>
      <c r="BB200" s="10" t="str">
        <f>IFERROR(_xlfn.XLOOKUP(AI200, BS_ATIVIDADE[ATIVIDADE],BS_ATIVIDADE[UNIDADE] ), "*")</f>
        <v>M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0" s="150"/>
      <c r="BG200" s="16"/>
      <c r="BH200" s="17">
        <v>0</v>
      </c>
      <c r="BI200" s="17"/>
      <c r="BJ200" s="17" t="s">
        <v>1023</v>
      </c>
      <c r="BK200" s="18" t="s">
        <v>1023</v>
      </c>
      <c r="BL200" s="16"/>
      <c r="BM200" s="130" t="s">
        <v>431</v>
      </c>
      <c r="BN200" s="130" t="s">
        <v>465</v>
      </c>
      <c r="BO200" s="130" t="s">
        <v>465</v>
      </c>
      <c r="BP200" s="18" t="s">
        <v>1023</v>
      </c>
      <c r="BQ200" s="12" t="str">
        <f t="shared" ref="BQ200:BQ263" si="22">IF(AND(BR200&lt;1,BS200&lt;1),"Produção e Intervalo",IF(BR200&lt;1,"Intervalo",IF(BS200&lt;1,"Produção","Aderente")))</f>
        <v>Produção e Intervalo</v>
      </c>
      <c r="BR200" s="19">
        <f t="shared" ref="BR200:BR263" si="23">IF(OR(B200="",F200=""),"*",AY200/P200)</f>
        <v>0</v>
      </c>
      <c r="BS200" s="19">
        <f t="shared" ref="BS200:BS263" si="24">IF(OR(B200="",F200=""),"*",BA200/Q200)</f>
        <v>0</v>
      </c>
      <c r="BT200" s="188" t="str">
        <f t="shared" ref="BT200:BT263" si="25">IF(BN200="","",SUBSTITUTE(BM200," ","")&amp;SUBSTITUTE(BN200," ",""))</f>
        <v>NãoControláveisAcidente</v>
      </c>
    </row>
    <row r="201" spans="1:72" hidden="1">
      <c r="A201" s="47" t="str">
        <f t="shared" si="21"/>
        <v>EDSON (TP-780)46062</v>
      </c>
      <c r="B201" s="102">
        <v>46062</v>
      </c>
      <c r="C201" s="135">
        <f>IF(BS_CONTROLE[[#This Row],[DATA]]="","",WEEKNUM(BS_CONTROLE[[#This Row],[DATA]]))</f>
        <v>7</v>
      </c>
      <c r="D201" s="169" t="s">
        <v>720</v>
      </c>
      <c r="E201" s="157"/>
      <c r="F201" s="126" t="s">
        <v>721</v>
      </c>
      <c r="G201" s="142" t="str">
        <f>IF(D201="","*",VLOOKUP(F201,BS_ATIVIDADE[],3,FALSE))</f>
        <v>DORMENTE - SUBSTITUIÇÂO</v>
      </c>
      <c r="H201" s="105" t="s">
        <v>679</v>
      </c>
      <c r="I201" s="105" t="s">
        <v>679</v>
      </c>
      <c r="J201" s="105">
        <v>56</v>
      </c>
      <c r="K201" s="105">
        <v>205</v>
      </c>
      <c r="L201" s="105" t="s">
        <v>679</v>
      </c>
      <c r="M201" s="105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1" s="15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1" s="106">
        <v>0.39583333333333331</v>
      </c>
      <c r="P201" s="106">
        <v>8.3333333333333329E-2</v>
      </c>
      <c r="Q201" s="170">
        <v>40</v>
      </c>
      <c r="R201" s="10" t="str">
        <f>IFERROR(_xlfn.XLOOKUP(F201, BS_ATIVIDADE[ATIVIDADE],BS_ATIVIDADE[UNIDADE] ), "*")</f>
        <v>Nº DE DORMENTES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1" s="105" t="s">
        <v>722</v>
      </c>
      <c r="W201" s="151" t="s">
        <v>1024</v>
      </c>
      <c r="X201" s="104" t="s">
        <v>416</v>
      </c>
      <c r="Y201" s="129"/>
      <c r="Z201" s="104"/>
      <c r="AA201" s="105" t="s">
        <v>679</v>
      </c>
      <c r="AB201" s="103"/>
      <c r="AC201" s="152"/>
      <c r="AD201" s="107"/>
      <c r="AE201" s="105"/>
      <c r="AF201" s="105"/>
      <c r="AG201" s="105"/>
      <c r="AH201" s="15"/>
      <c r="AI201" s="126" t="str">
        <f>IF(BS_CONTROLE[[#This Row],[Atividade]]=0, "-", BS_CONTROLE[[#This Row],[Atividade]])</f>
        <v>PDM - SUBSTITUIÇÃO - DORMENTE</v>
      </c>
      <c r="AJ201" s="9" t="str">
        <f>IF(BS_CONTROLE[[#This Row],[Atividade]]=0, "-", BS_CONTROLE[[#This Row],[Atividade]])</f>
        <v>PDM - SUBSTITUIÇÃO - DORMENTE</v>
      </c>
      <c r="AK201" s="31" t="str">
        <f>BS_CONTROLE[[#This Row],[Local - Partida]]</f>
        <v>-</v>
      </c>
      <c r="AL201" s="31" t="str">
        <f>BS_CONTROLE[[#This Row],[Local - Encerramento]]</f>
        <v>-</v>
      </c>
      <c r="AM201" s="105" t="str">
        <f>IF(BS_CONTROLE[[#This Row],[Entre - Estações]]=0, "-", BS_CONTROLE[[#This Row],[Entre - Estações]])</f>
        <v>ZYU-ZST</v>
      </c>
      <c r="AN201" s="105" t="str">
        <f>IF(BS_CONTROLE[[#This Row],[SB]]=0, "-", BS_CONTROLE[[#This Row],[SB]])</f>
        <v>ZYU206</v>
      </c>
      <c r="AO201" s="105">
        <f>IF(BS_CONTROLE[[#This Row],[SUB]]=0, "-", BS_CONTROLE[[#This Row],[SUB]])</f>
        <v>56</v>
      </c>
      <c r="AP201" s="105">
        <f>BS_CONTROLE[[#This Row],[KM - Inicio]]</f>
        <v>205</v>
      </c>
      <c r="AQ201" s="105">
        <f>BS_CONTROLE[[#This Row],[KM - Inicio]]</f>
        <v>205</v>
      </c>
      <c r="AR201" s="108">
        <v>0</v>
      </c>
      <c r="AS201" s="108">
        <v>0</v>
      </c>
      <c r="AT201" s="108">
        <v>0</v>
      </c>
      <c r="AU201" s="136"/>
      <c r="AV201" s="136"/>
      <c r="AW201" s="14"/>
      <c r="AX201" s="14"/>
      <c r="AY201" s="162">
        <f t="shared" si="20"/>
        <v>0</v>
      </c>
      <c r="AZ201" s="153"/>
      <c r="BA201" s="109">
        <v>0</v>
      </c>
      <c r="BB201" s="10" t="str">
        <f>IFERROR(_xlfn.XLOOKUP(AI201, BS_ATIVIDADE[ATIVIDADE],BS_ATIVIDADE[UNIDADE] ), "*")</f>
        <v>Nº DE DORMENTES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1" s="150"/>
      <c r="BG201" s="16"/>
      <c r="BH201" s="17">
        <v>0</v>
      </c>
      <c r="BI201" s="17"/>
      <c r="BJ201" s="17" t="s">
        <v>1023</v>
      </c>
      <c r="BK201" s="18" t="s">
        <v>1023</v>
      </c>
      <c r="BL201" s="16"/>
      <c r="BM201" s="130" t="s">
        <v>431</v>
      </c>
      <c r="BN201" s="130" t="s">
        <v>465</v>
      </c>
      <c r="BO201" s="130" t="s">
        <v>465</v>
      </c>
      <c r="BP201" s="18" t="s">
        <v>1023</v>
      </c>
      <c r="BQ201" s="12" t="str">
        <f t="shared" si="22"/>
        <v>Produção e Intervalo</v>
      </c>
      <c r="BR201" s="19">
        <f t="shared" si="23"/>
        <v>0</v>
      </c>
      <c r="BS201" s="19">
        <f t="shared" si="24"/>
        <v>0</v>
      </c>
      <c r="BT201" s="188" t="str">
        <f t="shared" si="25"/>
        <v>NãoControláveisAcidente</v>
      </c>
    </row>
    <row r="202" spans="1:72" hidden="1">
      <c r="A202" s="47" t="str">
        <f t="shared" si="21"/>
        <v>ROGÉRIO (TP-730)46062</v>
      </c>
      <c r="B202" s="102">
        <v>46062</v>
      </c>
      <c r="C202" s="135">
        <f>IF(BS_CONTROLE[[#This Row],[DATA]]="","",WEEKNUM(BS_CONTROLE[[#This Row],[DATA]]))</f>
        <v>7</v>
      </c>
      <c r="D202" s="104" t="s">
        <v>857</v>
      </c>
      <c r="E202" s="157">
        <v>81</v>
      </c>
      <c r="F202" s="126" t="s">
        <v>721</v>
      </c>
      <c r="G202" s="142" t="str">
        <f>IF(D202="","*",VLOOKUP(F202,BS_ATIVIDADE[],3,FALSE))</f>
        <v>DORMENTE - SUBSTITUIÇÂO</v>
      </c>
      <c r="H202" s="105" t="s">
        <v>679</v>
      </c>
      <c r="I202" s="105" t="s">
        <v>679</v>
      </c>
      <c r="J202" s="105">
        <v>56</v>
      </c>
      <c r="K202" s="105">
        <v>205</v>
      </c>
      <c r="L202" s="105" t="s">
        <v>679</v>
      </c>
      <c r="M202" s="105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2" s="15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2" s="106">
        <v>0.39583333333333331</v>
      </c>
      <c r="P202" s="106">
        <v>8.3333333333333329E-2</v>
      </c>
      <c r="Q202" s="170">
        <v>40</v>
      </c>
      <c r="R202" s="10" t="str">
        <f>IFERROR(_xlfn.XLOOKUP(F202, BS_ATIVIDADE[ATIVIDADE],BS_ATIVIDADE[UNIDADE] ), "*")</f>
        <v>Nº DE DORMENTES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2" s="105" t="s">
        <v>858</v>
      </c>
      <c r="W202" s="151" t="s">
        <v>799</v>
      </c>
      <c r="X202" s="104" t="s">
        <v>416</v>
      </c>
      <c r="Y202" s="129"/>
      <c r="Z202" s="104"/>
      <c r="AA202" s="105" t="s">
        <v>679</v>
      </c>
      <c r="AB202" s="103"/>
      <c r="AC202" s="152"/>
      <c r="AD202" s="107"/>
      <c r="AE202" s="105"/>
      <c r="AF202" s="105"/>
      <c r="AG202" s="105"/>
      <c r="AH202" s="15"/>
      <c r="AI202" s="126" t="str">
        <f>IF(BS_CONTROLE[[#This Row],[Atividade]]=0, "-", BS_CONTROLE[[#This Row],[Atividade]])</f>
        <v>PDM - SUBSTITUIÇÃO - DORMENTE</v>
      </c>
      <c r="AJ202" s="9" t="str">
        <f>IF(BS_CONTROLE[[#This Row],[Atividade]]=0, "-", BS_CONTROLE[[#This Row],[Atividade]])</f>
        <v>PDM - SUBSTITUIÇÃO - DORMENTE</v>
      </c>
      <c r="AK202" s="31" t="str">
        <f>BS_CONTROLE[[#This Row],[Local - Partida]]</f>
        <v>-</v>
      </c>
      <c r="AL202" s="31" t="str">
        <f>BS_CONTROLE[[#This Row],[Local - Encerramento]]</f>
        <v>-</v>
      </c>
      <c r="AM202" s="105" t="str">
        <f>IF(BS_CONTROLE[[#This Row],[Entre - Estações]]=0, "-", BS_CONTROLE[[#This Row],[Entre - Estações]])</f>
        <v>ZYU-ZST</v>
      </c>
      <c r="AN202" s="105" t="str">
        <f>IF(BS_CONTROLE[[#This Row],[SB]]=0, "-", BS_CONTROLE[[#This Row],[SB]])</f>
        <v>ZYU206</v>
      </c>
      <c r="AO202" s="105">
        <f>IF(BS_CONTROLE[[#This Row],[SUB]]=0, "-", BS_CONTROLE[[#This Row],[SUB]])</f>
        <v>56</v>
      </c>
      <c r="AP202" s="105">
        <f>BS_CONTROLE[[#This Row],[KM - Inicio]]</f>
        <v>205</v>
      </c>
      <c r="AQ202" s="105">
        <f>BS_CONTROLE[[#This Row],[KM - Inicio]]</f>
        <v>205</v>
      </c>
      <c r="AR202" s="108">
        <v>0</v>
      </c>
      <c r="AS202" s="108">
        <v>0</v>
      </c>
      <c r="AT202" s="108">
        <v>0</v>
      </c>
      <c r="AU202" s="136"/>
      <c r="AV202" s="136"/>
      <c r="AW202" s="14"/>
      <c r="AX202" s="14"/>
      <c r="AY202" s="162">
        <f t="shared" si="20"/>
        <v>0</v>
      </c>
      <c r="AZ202" s="153"/>
      <c r="BA202" s="109">
        <v>0</v>
      </c>
      <c r="BB202" s="10" t="str">
        <f>IFERROR(_xlfn.XLOOKUP(AI202, BS_ATIVIDADE[ATIVIDADE],BS_ATIVIDADE[UNIDADE] ), "*")</f>
        <v>Nº DE DORMENTES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2" s="150"/>
      <c r="BG202" s="16"/>
      <c r="BH202" s="17">
        <v>0</v>
      </c>
      <c r="BI202" s="17"/>
      <c r="BJ202" s="17" t="s">
        <v>1023</v>
      </c>
      <c r="BK202" s="18" t="s">
        <v>1023</v>
      </c>
      <c r="BL202" s="16"/>
      <c r="BM202" s="130" t="s">
        <v>431</v>
      </c>
      <c r="BN202" s="130" t="s">
        <v>465</v>
      </c>
      <c r="BO202" s="130" t="s">
        <v>465</v>
      </c>
      <c r="BP202" s="18" t="s">
        <v>1023</v>
      </c>
      <c r="BQ202" s="12" t="str">
        <f t="shared" si="22"/>
        <v>Produção e Intervalo</v>
      </c>
      <c r="BR202" s="19">
        <f t="shared" si="23"/>
        <v>0</v>
      </c>
      <c r="BS202" s="19">
        <f t="shared" si="24"/>
        <v>0</v>
      </c>
      <c r="BT202" s="188" t="str">
        <f t="shared" si="25"/>
        <v>NãoControláveisAcidente</v>
      </c>
    </row>
    <row r="203" spans="1:72" hidden="1">
      <c r="A203" s="47" t="str">
        <f t="shared" si="21"/>
        <v>W5946062</v>
      </c>
      <c r="B203" s="102">
        <v>46062</v>
      </c>
      <c r="C203" s="135">
        <f>IF(BS_CONTROLE[[#This Row],[DATA]]="","",WEEKNUM(BS_CONTROLE[[#This Row],[DATA]]))</f>
        <v>7</v>
      </c>
      <c r="D203" s="169" t="s">
        <v>726</v>
      </c>
      <c r="E203" s="157"/>
      <c r="F203" s="126" t="s">
        <v>713</v>
      </c>
      <c r="G203" s="142" t="str">
        <f>IF(D203="","*",VLOOKUP(F203,BS_ATIVIDADE[],3,FALSE))</f>
        <v>DORMENTE - DESCARGA</v>
      </c>
      <c r="H203" s="106" t="s">
        <v>104</v>
      </c>
      <c r="I203" s="106" t="s">
        <v>104</v>
      </c>
      <c r="J203" s="105">
        <v>49</v>
      </c>
      <c r="K203" s="105">
        <v>203.57</v>
      </c>
      <c r="L203" s="105">
        <v>198.57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3" s="127" t="s">
        <v>859</v>
      </c>
      <c r="O203" s="106">
        <v>0.35416666666666669</v>
      </c>
      <c r="P203" s="106">
        <v>6.25E-2</v>
      </c>
      <c r="Q203" s="105">
        <v>415</v>
      </c>
      <c r="R203" s="10" t="str">
        <f>IFERROR(_xlfn.XLOOKUP(F203, BS_ATIVIDADE[ATIVIDADE],BS_ATIVIDADE[UNIDADE] ), "*")</f>
        <v>Nº DE DORMENTES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03" s="105" t="s">
        <v>860</v>
      </c>
      <c r="W203" s="151" t="s">
        <v>803</v>
      </c>
      <c r="X203" s="104" t="s">
        <v>421</v>
      </c>
      <c r="Y203" s="129"/>
      <c r="Z203" s="104"/>
      <c r="AA203" s="105">
        <v>1</v>
      </c>
      <c r="AB203" s="103" t="s">
        <v>412</v>
      </c>
      <c r="AC203" s="152"/>
      <c r="AD203" s="107">
        <v>0.29166666666666669</v>
      </c>
      <c r="AE203" s="105">
        <v>7629</v>
      </c>
      <c r="AF203" s="105" t="s">
        <v>679</v>
      </c>
      <c r="AG203" s="105"/>
      <c r="AH203" s="15"/>
      <c r="AI203" s="126" t="str">
        <f>IF(BS_CONTROLE[[#This Row],[Atividade]]=0, "-", BS_CONTROLE[[#This Row],[Atividade]])</f>
        <v>PDM - DESCARGA - DORMENTE</v>
      </c>
      <c r="AJ203" s="9" t="str">
        <f>IF(BS_CONTROLE[[#This Row],[Atividade]]=0, "-", BS_CONTROLE[[#This Row],[Atividade]])</f>
        <v>PDM - DESCARGA - DORMENTE</v>
      </c>
      <c r="AK203" s="31" t="str">
        <f>BS_CONTROLE[[#This Row],[Local - Partida]]</f>
        <v>ZYU1</v>
      </c>
      <c r="AL203" s="31" t="str">
        <f>BS_CONTROLE[[#This Row],[Local - Encerramento]]</f>
        <v>ZYU1</v>
      </c>
      <c r="AM203" s="105" t="str">
        <f>IF(BS_CONTROLE[[#This Row],[Entre - Estações]]=0, "-", BS_CONTROLE[[#This Row],[Entre - Estações]])</f>
        <v>ZYU</v>
      </c>
      <c r="AN203" s="105" t="str">
        <f>IF(BS_CONTROLE[[#This Row],[SB]]=0, "-", BS_CONTROLE[[#This Row],[SB]])</f>
        <v>ZYU1 / ZFY1981</v>
      </c>
      <c r="AO203" s="105">
        <f>IF(BS_CONTROLE[[#This Row],[SUB]]=0, "-", BS_CONTROLE[[#This Row],[SUB]])</f>
        <v>49</v>
      </c>
      <c r="AP203" s="105">
        <f>BS_CONTROLE[[#This Row],[KM - Inicio]]</f>
        <v>203.57</v>
      </c>
      <c r="AQ203" s="105">
        <f>BS_CONTROLE[[#This Row],[KM - Inicio]]</f>
        <v>203.57</v>
      </c>
      <c r="AR203" s="108">
        <v>0</v>
      </c>
      <c r="AS203" s="108">
        <v>0</v>
      </c>
      <c r="AT203" s="108">
        <v>0</v>
      </c>
      <c r="AU203" s="136"/>
      <c r="AV203" s="136"/>
      <c r="AW203" s="14"/>
      <c r="AX203" s="14"/>
      <c r="AY203" s="162">
        <f t="shared" si="20"/>
        <v>0</v>
      </c>
      <c r="AZ203" s="153"/>
      <c r="BA203" s="109">
        <v>0</v>
      </c>
      <c r="BB203" s="10" t="str">
        <f>IFERROR(_xlfn.XLOOKUP(AI203, BS_ATIVIDADE[ATIVIDADE],BS_ATIVIDADE[UNIDADE] ), "*")</f>
        <v>Nº DE DORMENTES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03" s="150"/>
      <c r="BG203" s="16"/>
      <c r="BH203" s="17">
        <v>0</v>
      </c>
      <c r="BI203" s="17"/>
      <c r="BJ203" s="17" t="s">
        <v>1023</v>
      </c>
      <c r="BK203" s="18" t="s">
        <v>1023</v>
      </c>
      <c r="BL203" s="16"/>
      <c r="BM203" s="130" t="s">
        <v>431</v>
      </c>
      <c r="BN203" s="130" t="s">
        <v>465</v>
      </c>
      <c r="BO203" s="130" t="s">
        <v>465</v>
      </c>
      <c r="BP203" s="18" t="s">
        <v>1023</v>
      </c>
      <c r="BQ203" s="12" t="str">
        <f t="shared" si="22"/>
        <v>Produção e Intervalo</v>
      </c>
      <c r="BR203" s="19">
        <f t="shared" si="23"/>
        <v>0</v>
      </c>
      <c r="BS203" s="19">
        <f t="shared" si="24"/>
        <v>0</v>
      </c>
      <c r="BT203" s="188" t="str">
        <f t="shared" si="25"/>
        <v>NãoControláveisAcidente</v>
      </c>
    </row>
    <row r="204" spans="1:72" hidden="1">
      <c r="A204" s="47" t="str">
        <f t="shared" si="21"/>
        <v/>
      </c>
      <c r="B204" s="102"/>
      <c r="C204" s="135" t="str">
        <f>IF(BS_CONTROLE[[#This Row],[DATA]]="","",WEEKNUM(BS_CONTROLE[[#This Row],[DATA]]))</f>
        <v/>
      </c>
      <c r="D204" s="104"/>
      <c r="E204" s="157">
        <v>198</v>
      </c>
      <c r="F204" s="126"/>
      <c r="G204" s="142" t="str">
        <f>IF(D204="","*",VLOOKUP(F204,BS_ATIVIDADE[],3,FALSE))</f>
        <v>*</v>
      </c>
      <c r="H204" s="106"/>
      <c r="I204" s="106"/>
      <c r="J204" s="105"/>
      <c r="K204" s="105"/>
      <c r="L204" s="105"/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6"/>
      <c r="P204" s="106"/>
      <c r="Q204" s="105"/>
      <c r="R204" s="10" t="str">
        <f>IFERROR(_xlfn.XLOOKUP(F204, BS_ATIVIDADE[ATIVIDADE],BS_ATIVIDADE[UNIDADE] ), "*")</f>
        <v>*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5"/>
      <c r="W204" s="151"/>
      <c r="X204" s="104"/>
      <c r="Y204" s="129"/>
      <c r="Z204" s="104"/>
      <c r="AA204" s="105"/>
      <c r="AB204" s="103"/>
      <c r="AC204" s="152"/>
      <c r="AD204" s="107"/>
      <c r="AE204" s="105"/>
      <c r="AF204" s="105"/>
      <c r="AG204" s="105"/>
      <c r="AH204" s="15"/>
      <c r="AI204" s="126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5" t="str">
        <f>IF(BS_CONTROLE[[#This Row],[Entre - Estações]]=0, "-", BS_CONTROLE[[#This Row],[Entre - Estações]])</f>
        <v>-</v>
      </c>
      <c r="AN204" s="105" t="str">
        <f>IF(BS_CONTROLE[[#This Row],[SB]]=0, "-", BS_CONTROLE[[#This Row],[SB]])</f>
        <v>-</v>
      </c>
      <c r="AO204" s="105" t="str">
        <f>IF(BS_CONTROLE[[#This Row],[SUB]]=0, "-", BS_CONTROLE[[#This Row],[SUB]])</f>
        <v>-</v>
      </c>
      <c r="AP204" s="105">
        <f>BS_CONTROLE[[#This Row],[KM - Inicio]]</f>
        <v>0</v>
      </c>
      <c r="AQ204" s="105">
        <f>BS_CONTROLE[[#This Row],[KM - Inicio]]</f>
        <v>0</v>
      </c>
      <c r="AR204" s="108"/>
      <c r="AS204" s="108"/>
      <c r="AT204" s="108"/>
      <c r="AU204" s="136"/>
      <c r="AV204" s="136"/>
      <c r="AW204" s="14"/>
      <c r="AX204" s="14"/>
      <c r="AY204" s="162" t="str">
        <f t="shared" si="20"/>
        <v>*</v>
      </c>
      <c r="AZ204" s="153"/>
      <c r="BA204" s="109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0"/>
      <c r="BG204" s="16"/>
      <c r="BH204" s="17"/>
      <c r="BI204" s="17"/>
      <c r="BJ204" s="17"/>
      <c r="BK204" s="18"/>
      <c r="BL204" s="16"/>
      <c r="BM204" s="130"/>
      <c r="BN204" s="130"/>
      <c r="BO204" s="130"/>
      <c r="BP204" s="18"/>
      <c r="BQ204" s="12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188" t="str">
        <f t="shared" si="25"/>
        <v/>
      </c>
    </row>
    <row r="205" spans="1:72" hidden="1">
      <c r="A205" s="47" t="str">
        <f t="shared" si="21"/>
        <v/>
      </c>
      <c r="B205" s="102"/>
      <c r="C205" s="135" t="str">
        <f>IF(BS_CONTROLE[[#This Row],[DATA]]="","",WEEKNUM(BS_CONTROLE[[#This Row],[DATA]]))</f>
        <v/>
      </c>
      <c r="D205" s="104"/>
      <c r="E205" s="157">
        <v>199</v>
      </c>
      <c r="F205" s="126"/>
      <c r="G205" s="142" t="str">
        <f>IF(D205="","*",VLOOKUP(F205,BS_ATIVIDADE[],3,FALSE))</f>
        <v>*</v>
      </c>
      <c r="H205" s="106"/>
      <c r="I205" s="106"/>
      <c r="J205" s="105"/>
      <c r="K205" s="105"/>
      <c r="L205" s="105"/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6"/>
      <c r="P205" s="106"/>
      <c r="Q205" s="105"/>
      <c r="R205" s="10" t="str">
        <f>IFERROR(_xlfn.XLOOKUP(F205, BS_ATIVIDADE[ATIVIDADE],BS_ATIVIDADE[UNIDADE] ), "*")</f>
        <v>*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5"/>
      <c r="W205" s="151"/>
      <c r="X205" s="104"/>
      <c r="Y205" s="129"/>
      <c r="Z205" s="104"/>
      <c r="AA205" s="105"/>
      <c r="AB205" s="103"/>
      <c r="AC205" s="152"/>
      <c r="AD205" s="107"/>
      <c r="AE205" s="105"/>
      <c r="AF205" s="105"/>
      <c r="AG205" s="105"/>
      <c r="AH205" s="15"/>
      <c r="AI205" s="126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5" t="str">
        <f>IF(BS_CONTROLE[[#This Row],[Entre - Estações]]=0, "-", BS_CONTROLE[[#This Row],[Entre - Estações]])</f>
        <v>-</v>
      </c>
      <c r="AN205" s="105" t="str">
        <f>IF(BS_CONTROLE[[#This Row],[SB]]=0, "-", BS_CONTROLE[[#This Row],[SB]])</f>
        <v>-</v>
      </c>
      <c r="AO205" s="105" t="str">
        <f>IF(BS_CONTROLE[[#This Row],[SUB]]=0, "-", BS_CONTROLE[[#This Row],[SUB]])</f>
        <v>-</v>
      </c>
      <c r="AP205" s="105">
        <f>BS_CONTROLE[[#This Row],[KM - Inicio]]</f>
        <v>0</v>
      </c>
      <c r="AQ205" s="105">
        <f>BS_CONTROLE[[#This Row],[KM - Inicio]]</f>
        <v>0</v>
      </c>
      <c r="AR205" s="108"/>
      <c r="AS205" s="108"/>
      <c r="AT205" s="108"/>
      <c r="AU205" s="136"/>
      <c r="AV205" s="136"/>
      <c r="AW205" s="14"/>
      <c r="AX205" s="14"/>
      <c r="AY205" s="162" t="str">
        <f t="shared" si="20"/>
        <v>*</v>
      </c>
      <c r="AZ205" s="153"/>
      <c r="BA205" s="109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0"/>
      <c r="BG205" s="16"/>
      <c r="BH205" s="17"/>
      <c r="BI205" s="17"/>
      <c r="BJ205" s="17"/>
      <c r="BK205" s="18"/>
      <c r="BL205" s="16"/>
      <c r="BM205" s="130"/>
      <c r="BN205" s="130"/>
      <c r="BO205" s="130"/>
      <c r="BP205" s="18"/>
      <c r="BQ205" s="12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188" t="str">
        <f t="shared" si="25"/>
        <v/>
      </c>
    </row>
    <row r="206" spans="1:72" hidden="1">
      <c r="A206" s="47" t="str">
        <f t="shared" si="21"/>
        <v>E1746062</v>
      </c>
      <c r="B206" s="102">
        <v>46062</v>
      </c>
      <c r="C206" s="135">
        <f>IF(BS_CONTROLE[[#This Row],[DATA]]="","",WEEKNUM(BS_CONTROLE[[#This Row],[DATA]]))</f>
        <v>7</v>
      </c>
      <c r="D206" s="104" t="s">
        <v>692</v>
      </c>
      <c r="E206" s="157">
        <v>4</v>
      </c>
      <c r="F206" s="126" t="s">
        <v>693</v>
      </c>
      <c r="G206" s="142" t="str">
        <f>IF(D206="","*",VLOOKUP(F206,BS_ATIVIDADE[],3,FALSE))</f>
        <v>CAMINHÂO - SOLDA</v>
      </c>
      <c r="H206" s="106" t="s">
        <v>201</v>
      </c>
      <c r="I206" s="106" t="s">
        <v>201</v>
      </c>
      <c r="J206" s="105">
        <v>55</v>
      </c>
      <c r="K206" s="105">
        <v>100.56100000000001</v>
      </c>
      <c r="L206" s="105">
        <v>100.88200000000001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06" s="106">
        <v>0.375</v>
      </c>
      <c r="P206" s="106">
        <v>0.125</v>
      </c>
      <c r="Q206" s="105">
        <v>2</v>
      </c>
      <c r="R206" s="10" t="str">
        <f>IFERROR(_xlfn.XLOOKUP(F206, BS_ATIVIDADE[ATIVIDADE],BS_ATIVIDADE[UNIDADE] ), "*")</f>
        <v>Nº DE SOLDA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6" s="105" t="s">
        <v>742</v>
      </c>
      <c r="W206" s="151" t="s">
        <v>743</v>
      </c>
      <c r="X206" s="104" t="s">
        <v>421</v>
      </c>
      <c r="Y206" s="129"/>
      <c r="Z206" s="104"/>
      <c r="AA206" s="105">
        <v>1</v>
      </c>
      <c r="AB206" s="103" t="s">
        <v>412</v>
      </c>
      <c r="AC206" s="152"/>
      <c r="AD206" s="107">
        <v>0.29166666666666669</v>
      </c>
      <c r="AE206" s="105">
        <v>6251</v>
      </c>
      <c r="AF206" s="105" t="s">
        <v>679</v>
      </c>
      <c r="AG206" s="105" t="s">
        <v>679</v>
      </c>
      <c r="AH206" s="15"/>
      <c r="AI206" s="126" t="str">
        <f>IF(BS_CONTROLE[[#This Row],[Atividade]]=0, "-", BS_CONTROLE[[#This Row],[Atividade]])</f>
        <v>CAMINHÃO DE SOLDA</v>
      </c>
      <c r="AJ206" s="9" t="str">
        <f>IF(BS_CONTROLE[[#This Row],[Atividade]]=0, "-", BS_CONTROLE[[#This Row],[Atividade]])</f>
        <v>CAMINHÃO DE SOLDA</v>
      </c>
      <c r="AK206" s="31" t="str">
        <f>BS_CONTROLE[[#This Row],[Local - Partida]]</f>
        <v>102ZKW2</v>
      </c>
      <c r="AL206" s="31" t="str">
        <f>BS_CONTROLE[[#This Row],[Local - Encerramento]]</f>
        <v>102ZKW2</v>
      </c>
      <c r="AM206" s="105" t="str">
        <f>IF(BS_CONTROLE[[#This Row],[Entre - Estações]]=0, "-", BS_CONTROLE[[#This Row],[Entre - Estações]])</f>
        <v>ZKW-ZLU</v>
      </c>
      <c r="AN206" s="105" t="str">
        <f>IF(BS_CONTROLE[[#This Row],[SB]]=0, "-", BS_CONTROLE[[#This Row],[SB]])</f>
        <v>102ZKW2</v>
      </c>
      <c r="AO206" s="105">
        <f>IF(BS_CONTROLE[[#This Row],[SUB]]=0, "-", BS_CONTROLE[[#This Row],[SUB]])</f>
        <v>55</v>
      </c>
      <c r="AP206" s="105">
        <f>BS_CONTROLE[[#This Row],[KM - Inicio]]</f>
        <v>100.56100000000001</v>
      </c>
      <c r="AQ206" s="105">
        <f>BS_CONTROLE[[#This Row],[KM - Inicio]]</f>
        <v>100.56100000000001</v>
      </c>
      <c r="AR206" s="108">
        <v>0.375</v>
      </c>
      <c r="AS206" s="108">
        <v>0</v>
      </c>
      <c r="AT206" s="108">
        <v>0</v>
      </c>
      <c r="AU206" s="136"/>
      <c r="AV206" s="136"/>
      <c r="AW206" s="14"/>
      <c r="AX206" s="14"/>
      <c r="AY206" s="162">
        <f t="shared" si="20"/>
        <v>0</v>
      </c>
      <c r="AZ206" s="153"/>
      <c r="BA206" s="109">
        <v>0</v>
      </c>
      <c r="BB206" s="10" t="str">
        <f>IFERROR(_xlfn.XLOOKUP(AI206, BS_ATIVIDADE[ATIVIDADE],BS_ATIVIDADE[UNIDADE] ), "*")</f>
        <v>Nº DE SOLDA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6" s="150"/>
      <c r="BG206" s="16"/>
      <c r="BH206" s="17">
        <v>0</v>
      </c>
      <c r="BI206" s="17"/>
      <c r="BJ206" s="17" t="s">
        <v>1025</v>
      </c>
      <c r="BK206" s="18" t="s">
        <v>1025</v>
      </c>
      <c r="BL206" s="16"/>
      <c r="BM206" s="130" t="s">
        <v>446</v>
      </c>
      <c r="BN206" s="130" t="s">
        <v>462</v>
      </c>
      <c r="BO206" s="130" t="s">
        <v>534</v>
      </c>
      <c r="BP206" s="18" t="s">
        <v>1025</v>
      </c>
      <c r="BQ206" s="12" t="str">
        <f t="shared" si="22"/>
        <v>Produção e Intervalo</v>
      </c>
      <c r="BR206" s="19">
        <f t="shared" si="23"/>
        <v>0</v>
      </c>
      <c r="BS206" s="19">
        <f t="shared" si="24"/>
        <v>0</v>
      </c>
      <c r="BT206" s="188" t="str">
        <f t="shared" si="25"/>
        <v>AnomaliaVia</v>
      </c>
    </row>
    <row r="207" spans="1:72" hidden="1">
      <c r="A207" s="47" t="str">
        <f t="shared" si="21"/>
        <v>V8946062</v>
      </c>
      <c r="B207" s="102">
        <v>46062</v>
      </c>
      <c r="C207" s="135">
        <f>IF(BS_CONTROLE[[#This Row],[DATA]]="","",WEEKNUM(BS_CONTROLE[[#This Row],[DATA]]))</f>
        <v>7</v>
      </c>
      <c r="D207" s="104" t="s">
        <v>746</v>
      </c>
      <c r="E207" s="157"/>
      <c r="F207" s="126" t="s">
        <v>687</v>
      </c>
      <c r="G207" s="142" t="str">
        <f>IF(D207="","*",VLOOKUP(F207,BS_ATIVIDADE[],3,FALSE))</f>
        <v>MECANIZAÇÃO - SOCADORA</v>
      </c>
      <c r="H207" s="105" t="s">
        <v>201</v>
      </c>
      <c r="I207" s="105" t="s">
        <v>201</v>
      </c>
      <c r="J207" s="105">
        <v>55</v>
      </c>
      <c r="K207" s="105">
        <v>106</v>
      </c>
      <c r="L207" s="105" t="s">
        <v>679</v>
      </c>
      <c r="M207" s="105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7" s="15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07" s="106">
        <v>0.35416666666666669</v>
      </c>
      <c r="P207" s="106">
        <v>0.125</v>
      </c>
      <c r="Q207" s="170">
        <v>480</v>
      </c>
      <c r="R207" s="10" t="str">
        <f>IFERROR(_xlfn.XLOOKUP(F207, BS_ATIVIDADE[ATIVIDADE],BS_ATIVIDADE[UNIDADE] ), "*")</f>
        <v>M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7" s="151" t="s">
        <v>709</v>
      </c>
      <c r="W207" s="151" t="s">
        <v>688</v>
      </c>
      <c r="X207" s="104" t="s">
        <v>421</v>
      </c>
      <c r="Y207" s="129"/>
      <c r="Z207" s="104"/>
      <c r="AA207" s="105">
        <v>1</v>
      </c>
      <c r="AB207" s="103" t="s">
        <v>412</v>
      </c>
      <c r="AC207" s="126"/>
      <c r="AD207" s="107">
        <v>0.35416666666666669</v>
      </c>
      <c r="AE207" s="105">
        <v>6239</v>
      </c>
      <c r="AF207" s="105"/>
      <c r="AG207" s="105"/>
      <c r="AH207" s="15"/>
      <c r="AI207" s="126" t="str">
        <f>IF(BS_CONTROLE[[#This Row],[Atividade]]=0, "-", BS_CONTROLE[[#This Row],[Atividade]])</f>
        <v>MECANIZAÇÃO - SOCADORA</v>
      </c>
      <c r="AJ207" s="9" t="str">
        <f>IF(BS_CONTROLE[[#This Row],[Atividade]]=0, "-", BS_CONTROLE[[#This Row],[Atividade]])</f>
        <v>MECANIZAÇÃO - SOCADORA</v>
      </c>
      <c r="AK207" s="31" t="str">
        <f>BS_CONTROLE[[#This Row],[Local - Partida]]</f>
        <v>102ZKW2</v>
      </c>
      <c r="AL207" s="31" t="str">
        <f>BS_CONTROLE[[#This Row],[Local - Encerramento]]</f>
        <v>102ZKW2</v>
      </c>
      <c r="AM207" s="105" t="str">
        <f>IF(BS_CONTROLE[[#This Row],[Entre - Estações]]=0, "-", BS_CONTROLE[[#This Row],[Entre - Estações]])</f>
        <v>ZKW-ZLU</v>
      </c>
      <c r="AN207" s="105" t="str">
        <f>IF(BS_CONTROLE[[#This Row],[SB]]=0, "-", BS_CONTROLE[[#This Row],[SB]])</f>
        <v>ZLU1052</v>
      </c>
      <c r="AO207" s="105">
        <f>IF(BS_CONTROLE[[#This Row],[SUB]]=0, "-", BS_CONTROLE[[#This Row],[SUB]])</f>
        <v>55</v>
      </c>
      <c r="AP207" s="105">
        <f>BS_CONTROLE[[#This Row],[KM - Inicio]]</f>
        <v>106</v>
      </c>
      <c r="AQ207" s="105">
        <f>BS_CONTROLE[[#This Row],[KM - Inicio]]</f>
        <v>106</v>
      </c>
      <c r="AR207" s="108">
        <v>0.42222222222222222</v>
      </c>
      <c r="AS207" s="108">
        <v>0</v>
      </c>
      <c r="AT207" s="108">
        <v>0</v>
      </c>
      <c r="AU207" s="136"/>
      <c r="AV207" s="136"/>
      <c r="AW207" s="14"/>
      <c r="AX207" s="14"/>
      <c r="AY207" s="162">
        <f t="shared" si="20"/>
        <v>0</v>
      </c>
      <c r="AZ207" s="153"/>
      <c r="BA207" s="109">
        <v>0</v>
      </c>
      <c r="BB207" s="10" t="str">
        <f>IFERROR(_xlfn.XLOOKUP(AI207, BS_ATIVIDADE[ATIVIDADE],BS_ATIVIDADE[UNIDADE] ), "*")</f>
        <v>M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7" s="150"/>
      <c r="BG207" s="16"/>
      <c r="BH207" s="17">
        <v>0</v>
      </c>
      <c r="BI207" s="17"/>
      <c r="BJ207" s="17" t="s">
        <v>1026</v>
      </c>
      <c r="BK207" s="18" t="s">
        <v>1027</v>
      </c>
      <c r="BL207" s="16"/>
      <c r="BM207" s="130" t="s">
        <v>446</v>
      </c>
      <c r="BN207" s="130" t="s">
        <v>462</v>
      </c>
      <c r="BO207" s="130" t="s">
        <v>534</v>
      </c>
      <c r="BP207" s="18" t="s">
        <v>1027</v>
      </c>
      <c r="BQ207" s="12" t="str">
        <f t="shared" si="22"/>
        <v>Produção e Intervalo</v>
      </c>
      <c r="BR207" s="19">
        <f t="shared" si="23"/>
        <v>0</v>
      </c>
      <c r="BS207" s="19">
        <f t="shared" si="24"/>
        <v>0</v>
      </c>
      <c r="BT207" s="188" t="str">
        <f t="shared" si="25"/>
        <v>AnomaliaVia</v>
      </c>
    </row>
    <row r="208" spans="1:72" hidden="1">
      <c r="A208" s="47" t="str">
        <f t="shared" si="21"/>
        <v>DIEGO (TP-681)46062</v>
      </c>
      <c r="B208" s="102">
        <v>46062</v>
      </c>
      <c r="C208" s="135">
        <f>IF(BS_CONTROLE[[#This Row],[DATA]]="","",WEEKNUM(BS_CONTROLE[[#This Row],[DATA]]))</f>
        <v>7</v>
      </c>
      <c r="D208" s="104" t="s">
        <v>1028</v>
      </c>
      <c r="E208" s="157">
        <v>202</v>
      </c>
      <c r="F208" s="126" t="s">
        <v>870</v>
      </c>
      <c r="G208" s="142" t="str">
        <f>IF(D208="","*",VLOOKUP(F208,BS_ATIVIDADE[],3,FALSE))</f>
        <v>TRILHO - SUBSTITUIÇÂO</v>
      </c>
      <c r="H208" s="106" t="s">
        <v>679</v>
      </c>
      <c r="I208" s="106" t="s">
        <v>679</v>
      </c>
      <c r="J208" s="105">
        <v>55</v>
      </c>
      <c r="K208" s="105">
        <v>83.334999999999994</v>
      </c>
      <c r="L208" s="105">
        <v>85.6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8" s="106">
        <v>0.375</v>
      </c>
      <c r="P208" s="106">
        <v>8.3333333333333329E-2</v>
      </c>
      <c r="Q208" s="105">
        <v>312</v>
      </c>
      <c r="R208" s="10" t="str">
        <f>IFERROR(_xlfn.XLOOKUP(F208, BS_ATIVIDADE[ATIVIDADE],BS_ATIVIDADE[UNIDADE] ), "*")</f>
        <v>M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8" s="105" t="s">
        <v>908</v>
      </c>
      <c r="W208" s="151" t="s">
        <v>1029</v>
      </c>
      <c r="X208" s="104" t="s">
        <v>421</v>
      </c>
      <c r="Y208" s="129"/>
      <c r="Z208" s="104"/>
      <c r="AA208" s="105" t="s">
        <v>679</v>
      </c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PDM - SUBSTITUIÇÃO - TRILHO</v>
      </c>
      <c r="AJ208" s="9" t="str">
        <f>IF(BS_CONTROLE[[#This Row],[Atividade]]=0, "-", BS_CONTROLE[[#This Row],[Atividade]])</f>
        <v>PDM - SUBSTITUIÇÃO - TRILHO</v>
      </c>
      <c r="AK208" s="31" t="str">
        <f>BS_CONTROLE[[#This Row],[Local - Partida]]</f>
        <v>-</v>
      </c>
      <c r="AL208" s="31" t="str">
        <f>BS_CONTROLE[[#This Row],[Local - Encerramento]]</f>
        <v>-</v>
      </c>
      <c r="AM208" s="105" t="str">
        <f>IF(BS_CONTROLE[[#This Row],[Entre - Estações]]=0, "-", BS_CONTROLE[[#This Row],[Entre - Estações]])</f>
        <v>ZKE-ZWW</v>
      </c>
      <c r="AN208" s="105" t="str">
        <f>IF(BS_CONTROLE[[#This Row],[SB]]=0, "-", BS_CONTROLE[[#This Row],[SB]])</f>
        <v>K85K832</v>
      </c>
      <c r="AO208" s="105">
        <f>IF(BS_CONTROLE[[#This Row],[SUB]]=0, "-", BS_CONTROLE[[#This Row],[SUB]])</f>
        <v>55</v>
      </c>
      <c r="AP208" s="105">
        <f>BS_CONTROLE[[#This Row],[KM - Inicio]]</f>
        <v>83.334999999999994</v>
      </c>
      <c r="AQ208" s="105">
        <f>BS_CONTROLE[[#This Row],[KM - Inicio]]</f>
        <v>83.334999999999994</v>
      </c>
      <c r="AR208" s="108">
        <v>0.40763888888888888</v>
      </c>
      <c r="AS208" s="108">
        <v>0</v>
      </c>
      <c r="AT208" s="108">
        <v>0</v>
      </c>
      <c r="AU208" s="136"/>
      <c r="AV208" s="136"/>
      <c r="AW208" s="14"/>
      <c r="AX208" s="14"/>
      <c r="AY208" s="162">
        <f t="shared" si="20"/>
        <v>0</v>
      </c>
      <c r="AZ208" s="153"/>
      <c r="BA208" s="109">
        <v>0</v>
      </c>
      <c r="BB208" s="10" t="str">
        <f>IFERROR(_xlfn.XLOOKUP(AI208, BS_ATIVIDADE[ATIVIDADE],BS_ATIVIDADE[UNIDADE] ), "*")</f>
        <v>M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8" s="150"/>
      <c r="BG208" s="16">
        <v>0</v>
      </c>
      <c r="BH208" s="17">
        <v>0</v>
      </c>
      <c r="BI208" s="17"/>
      <c r="BJ208" s="17" t="s">
        <v>1030</v>
      </c>
      <c r="BK208" s="18" t="s">
        <v>1030</v>
      </c>
      <c r="BL208" s="16"/>
      <c r="BM208" s="130" t="s">
        <v>440</v>
      </c>
      <c r="BN208" s="130" t="s">
        <v>469</v>
      </c>
      <c r="BO208" s="130" t="s">
        <v>530</v>
      </c>
      <c r="BP208" s="18" t="s">
        <v>1030</v>
      </c>
      <c r="BQ208" s="12" t="str">
        <f t="shared" si="22"/>
        <v>Produção e Intervalo</v>
      </c>
      <c r="BR208" s="19">
        <f t="shared" si="23"/>
        <v>0</v>
      </c>
      <c r="BS208" s="19">
        <f t="shared" si="24"/>
        <v>0</v>
      </c>
      <c r="BT208" s="188" t="str">
        <f t="shared" si="25"/>
        <v>CCOCirculaçãoIntervaloOportunidade</v>
      </c>
    </row>
    <row r="209" spans="1:72" hidden="1">
      <c r="A209" s="47" t="str">
        <f t="shared" si="21"/>
        <v>CLEBISON (TP-728)46062</v>
      </c>
      <c r="B209" s="102">
        <v>46062</v>
      </c>
      <c r="C209" s="135">
        <f>IF(BS_CONTROLE[[#This Row],[DATA]]="","",WEEKNUM(BS_CONTROLE[[#This Row],[DATA]]))</f>
        <v>7</v>
      </c>
      <c r="D209" s="104" t="s">
        <v>813</v>
      </c>
      <c r="E209" s="157">
        <v>203</v>
      </c>
      <c r="F209" s="126" t="s">
        <v>696</v>
      </c>
      <c r="G209" s="142" t="str">
        <f>IF(D209="","*",VLOOKUP(F209,BS_ATIVIDADE[],3,FALSE))</f>
        <v>SOLDA</v>
      </c>
      <c r="H209" s="106" t="s">
        <v>679</v>
      </c>
      <c r="I209" s="106" t="s">
        <v>679</v>
      </c>
      <c r="J209" s="105">
        <v>55</v>
      </c>
      <c r="K209" s="105">
        <v>83.6</v>
      </c>
      <c r="L209" s="105" t="s">
        <v>679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9" s="106">
        <v>0.375</v>
      </c>
      <c r="P209" s="106">
        <v>8.3333333333333329E-2</v>
      </c>
      <c r="Q209" s="105">
        <v>1</v>
      </c>
      <c r="R209" s="10" t="str">
        <f>IFERROR(_xlfn.XLOOKUP(F209, BS_ATIVIDADE[ATIVIDADE],BS_ATIVIDADE[UNIDADE] ), "*")</f>
        <v>Nº DE SOLDA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9" s="105" t="s">
        <v>908</v>
      </c>
      <c r="W209" s="151" t="s">
        <v>700</v>
      </c>
      <c r="X209" s="104" t="s">
        <v>421</v>
      </c>
      <c r="Y209" s="129"/>
      <c r="Z209" s="104"/>
      <c r="AA209" s="105" t="s">
        <v>679</v>
      </c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PDM - SOLDA</v>
      </c>
      <c r="AJ209" s="9" t="str">
        <f>IF(BS_CONTROLE[[#This Row],[Atividade]]=0, "-", BS_CONTROLE[[#This Row],[Atividade]])</f>
        <v>PDM - SOLDA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5" t="s">
        <v>68</v>
      </c>
      <c r="AN209" s="105" t="s">
        <v>1031</v>
      </c>
      <c r="AO209" s="105">
        <f>IF(BS_CONTROLE[[#This Row],[SUB]]=0, "-", BS_CONTROLE[[#This Row],[SUB]])</f>
        <v>55</v>
      </c>
      <c r="AP209" s="105">
        <v>156</v>
      </c>
      <c r="AQ209" s="105" t="s">
        <v>679</v>
      </c>
      <c r="AR209" s="108">
        <v>0.45833333333333331</v>
      </c>
      <c r="AS209" s="108">
        <v>0</v>
      </c>
      <c r="AT209" s="108">
        <v>0</v>
      </c>
      <c r="AU209" s="136"/>
      <c r="AV209" s="136"/>
      <c r="AW209" s="14"/>
      <c r="AX209" s="14"/>
      <c r="AY209" s="162">
        <f t="shared" si="20"/>
        <v>0</v>
      </c>
      <c r="AZ209" s="153"/>
      <c r="BA209" s="109">
        <v>0</v>
      </c>
      <c r="BB209" s="10" t="str">
        <f>IFERROR(_xlfn.XLOOKUP(AI209, BS_ATIVIDADE[ATIVIDADE],BS_ATIVIDADE[UNIDADE] ), "*")</f>
        <v>Nº DE SOLDA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9" s="150"/>
      <c r="BG209" s="16"/>
      <c r="BH209" s="17">
        <v>0</v>
      </c>
      <c r="BI209" s="17"/>
      <c r="BJ209" s="17" t="s">
        <v>1032</v>
      </c>
      <c r="BK209" s="18" t="s">
        <v>1033</v>
      </c>
      <c r="BL209" s="16"/>
      <c r="BM209" s="130" t="s">
        <v>441</v>
      </c>
      <c r="BN209" s="130" t="s">
        <v>470</v>
      </c>
      <c r="BO209" s="130" t="s">
        <v>521</v>
      </c>
      <c r="BP209" s="18" t="s">
        <v>1033</v>
      </c>
      <c r="BQ209" s="12" t="str">
        <f t="shared" si="22"/>
        <v>Produção e Intervalo</v>
      </c>
      <c r="BR209" s="19">
        <f t="shared" si="23"/>
        <v>0</v>
      </c>
      <c r="BS209" s="19">
        <f t="shared" si="24"/>
        <v>0</v>
      </c>
      <c r="BT209" s="188" t="str">
        <f t="shared" si="25"/>
        <v>SuperExecução</v>
      </c>
    </row>
    <row r="210" spans="1:72" hidden="1">
      <c r="A210" s="47" t="str">
        <f t="shared" si="21"/>
        <v>ISMAEL(TP-726)46062</v>
      </c>
      <c r="B210" s="102">
        <v>46062</v>
      </c>
      <c r="C210" s="135">
        <f>IF(BS_CONTROLE[[#This Row],[DATA]]="","",WEEKNUM(BS_CONTROLE[[#This Row],[DATA]]))</f>
        <v>7</v>
      </c>
      <c r="D210" s="104" t="s">
        <v>755</v>
      </c>
      <c r="E210" s="157">
        <v>204</v>
      </c>
      <c r="F210" s="126" t="s">
        <v>696</v>
      </c>
      <c r="G210" s="142" t="str">
        <f>IF(D210="","*",VLOOKUP(F210,BS_ATIVIDADE[],3,FALSE))</f>
        <v>SOLDA</v>
      </c>
      <c r="H210" s="106" t="s">
        <v>679</v>
      </c>
      <c r="I210" s="106" t="s">
        <v>679</v>
      </c>
      <c r="J210" s="105">
        <v>55</v>
      </c>
      <c r="K210" s="105">
        <v>83.6</v>
      </c>
      <c r="L210" s="105" t="s">
        <v>679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10" s="106">
        <v>0.375</v>
      </c>
      <c r="P210" s="106">
        <v>8.3333333333333329E-2</v>
      </c>
      <c r="Q210" s="105">
        <v>1</v>
      </c>
      <c r="R210" s="10" t="str">
        <f>IFERROR(_xlfn.XLOOKUP(F210, BS_ATIVIDADE[ATIVIDADE],BS_ATIVIDADE[UNIDADE] ), "*")</f>
        <v>Nº DE SOLDA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0" s="105" t="s">
        <v>908</v>
      </c>
      <c r="W210" s="151" t="s">
        <v>700</v>
      </c>
      <c r="X210" s="104" t="s">
        <v>421</v>
      </c>
      <c r="Y210" s="129"/>
      <c r="Z210" s="104"/>
      <c r="AA210" s="105" t="s">
        <v>679</v>
      </c>
      <c r="AB210" s="103"/>
      <c r="AC210" s="152"/>
      <c r="AD210" s="107"/>
      <c r="AE210" s="105"/>
      <c r="AF210" s="105"/>
      <c r="AG210" s="105"/>
      <c r="AH210" s="15"/>
      <c r="AI210" s="126" t="str">
        <f>IF(BS_CONTROLE[[#This Row],[Atividade]]=0, "-", BS_CONTROLE[[#This Row],[Atividade]])</f>
        <v>PDM - SOLDA</v>
      </c>
      <c r="AJ210" s="9" t="str">
        <f>IF(BS_CONTROLE[[#This Row],[Atividade]]=0, "-", BS_CONTROLE[[#This Row],[Atividade]])</f>
        <v>PDM - SOLDA</v>
      </c>
      <c r="AK210" s="31" t="str">
        <f>BS_CONTROLE[[#This Row],[Local - Partida]]</f>
        <v>-</v>
      </c>
      <c r="AL210" s="31" t="str">
        <f>BS_CONTROLE[[#This Row],[Local - Encerramento]]</f>
        <v>-</v>
      </c>
      <c r="AM210" s="105" t="s">
        <v>68</v>
      </c>
      <c r="AN210" s="105" t="s">
        <v>1031</v>
      </c>
      <c r="AO210" s="105">
        <f>IF(BS_CONTROLE[[#This Row],[SUB]]=0, "-", BS_CONTROLE[[#This Row],[SUB]])</f>
        <v>55</v>
      </c>
      <c r="AP210" s="105">
        <v>156</v>
      </c>
      <c r="AQ210" s="105" t="s">
        <v>679</v>
      </c>
      <c r="AR210" s="108">
        <v>0.45833333333333331</v>
      </c>
      <c r="AS210" s="108">
        <v>0</v>
      </c>
      <c r="AT210" s="108">
        <v>0</v>
      </c>
      <c r="AU210" s="136"/>
      <c r="AV210" s="136"/>
      <c r="AW210" s="14"/>
      <c r="AX210" s="14"/>
      <c r="AY210" s="162">
        <f t="shared" si="20"/>
        <v>0</v>
      </c>
      <c r="AZ210" s="153"/>
      <c r="BA210" s="109">
        <v>0</v>
      </c>
      <c r="BB210" s="10" t="str">
        <f>IFERROR(_xlfn.XLOOKUP(AI210, BS_ATIVIDADE[ATIVIDADE],BS_ATIVIDADE[UNIDADE] ), "*")</f>
        <v>Nº DE SOLDA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0" s="150"/>
      <c r="BG210" s="16"/>
      <c r="BH210" s="17">
        <v>0</v>
      </c>
      <c r="BI210" s="17"/>
      <c r="BJ210" s="17" t="s">
        <v>1032</v>
      </c>
      <c r="BK210" s="18" t="s">
        <v>1033</v>
      </c>
      <c r="BL210" s="16"/>
      <c r="BM210" s="130" t="s">
        <v>441</v>
      </c>
      <c r="BN210" s="130" t="s">
        <v>470</v>
      </c>
      <c r="BO210" s="130" t="s">
        <v>521</v>
      </c>
      <c r="BP210" s="18" t="s">
        <v>1033</v>
      </c>
      <c r="BQ210" s="12" t="str">
        <f t="shared" si="22"/>
        <v>Produção e Intervalo</v>
      </c>
      <c r="BR210" s="19">
        <f t="shared" si="23"/>
        <v>0</v>
      </c>
      <c r="BS210" s="19">
        <f t="shared" si="24"/>
        <v>0</v>
      </c>
      <c r="BT210" s="188" t="str">
        <f t="shared" si="25"/>
        <v>SuperExecução</v>
      </c>
    </row>
    <row r="211" spans="1:72" hidden="1">
      <c r="A211" s="47" t="str">
        <f t="shared" si="21"/>
        <v>W6046062</v>
      </c>
      <c r="B211" s="102">
        <v>46062</v>
      </c>
      <c r="C211" s="135">
        <f>IF(BS_CONTROLE[[#This Row],[DATA]]="","",WEEKNUM(BS_CONTROLE[[#This Row],[DATA]]))</f>
        <v>7</v>
      </c>
      <c r="D211" s="104" t="s">
        <v>760</v>
      </c>
      <c r="E211" s="157">
        <v>205</v>
      </c>
      <c r="F211" s="126" t="s">
        <v>713</v>
      </c>
      <c r="G211" s="142" t="str">
        <f>IF(D211="","*",VLOOKUP(F211,BS_ATIVIDADE[],3,FALSE))</f>
        <v>DORMENTE - DESCARGA</v>
      </c>
      <c r="H211" s="105" t="s">
        <v>212</v>
      </c>
      <c r="I211" s="105" t="s">
        <v>212</v>
      </c>
      <c r="J211" s="105">
        <v>48</v>
      </c>
      <c r="K211" s="105">
        <v>145.6</v>
      </c>
      <c r="L211" s="105">
        <v>151.6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ZEJ1441</v>
      </c>
      <c r="O211" s="106">
        <v>0.35416666666666669</v>
      </c>
      <c r="P211" s="106">
        <v>4.1666666666666664E-2</v>
      </c>
      <c r="Q211" s="105">
        <v>600</v>
      </c>
      <c r="R211" s="10" t="str">
        <f>IFERROR(_xlfn.XLOOKUP(F211, BS_ATIVIDADE[ATIVIDADE],BS_ATIVIDADE[UNIDADE] ), "*")</f>
        <v>Nº DE DORMENTES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1" s="105" t="s">
        <v>908</v>
      </c>
      <c r="W211" s="151" t="s">
        <v>803</v>
      </c>
      <c r="X211" s="104" t="s">
        <v>421</v>
      </c>
      <c r="Y211" s="129"/>
      <c r="Z211" s="104"/>
      <c r="AA211" s="105">
        <v>1</v>
      </c>
      <c r="AB211" s="103" t="s">
        <v>412</v>
      </c>
      <c r="AC211" s="152"/>
      <c r="AD211" s="107">
        <v>0.29166666666666669</v>
      </c>
      <c r="AE211" s="105">
        <v>7694</v>
      </c>
      <c r="AF211" s="105" t="s">
        <v>679</v>
      </c>
      <c r="AG211" s="105"/>
      <c r="AH211" s="15"/>
      <c r="AI211" s="126" t="str">
        <f>IF(BS_CONTROLE[[#This Row],[Atividade]]=0, "-", BS_CONTROLE[[#This Row],[Atividade]])</f>
        <v>PDM - DESCARGA - DORMENTE</v>
      </c>
      <c r="AJ211" s="9" t="str">
        <f>IF(BS_CONTROLE[[#This Row],[Atividade]]=0, "-", BS_CONTROLE[[#This Row],[Atividade]])</f>
        <v>PDM - DESCARGA - DORMENTE</v>
      </c>
      <c r="AK211" s="31" t="str">
        <f>BS_CONTROLE[[#This Row],[Local - Partida]]</f>
        <v>ZEM1302</v>
      </c>
      <c r="AL211" s="31" t="str">
        <f>BS_CONTROLE[[#This Row],[Local - Encerramento]]</f>
        <v>ZEM1302</v>
      </c>
      <c r="AM211" s="105" t="str">
        <f>IF(BS_CONTROLE[[#This Row],[Entre - Estações]]=0, "-", BS_CONTROLE[[#This Row],[Entre - Estações]])</f>
        <v>ZEM-ZEJ</v>
      </c>
      <c r="AN211" s="105" t="str">
        <f>IF(BS_CONTROLE[[#This Row],[SB]]=0, "-", BS_CONTROLE[[#This Row],[SB]])</f>
        <v>ZEJ1441</v>
      </c>
      <c r="AO211" s="105">
        <f>IF(BS_CONTROLE[[#This Row],[SUB]]=0, "-", BS_CONTROLE[[#This Row],[SUB]])</f>
        <v>48</v>
      </c>
      <c r="AP211" s="105">
        <f>BS_CONTROLE[[#This Row],[KM - Inicio]]</f>
        <v>145.6</v>
      </c>
      <c r="AQ211" s="105">
        <f>BS_CONTROLE[[#This Row],[KM - Inicio]]</f>
        <v>145.6</v>
      </c>
      <c r="AR211" s="108">
        <v>0.34791666666666665</v>
      </c>
      <c r="AS211" s="108">
        <v>0.52916666666666667</v>
      </c>
      <c r="AT211" s="108">
        <v>0.5708333333333333</v>
      </c>
      <c r="AU211" s="136"/>
      <c r="AV211" s="136"/>
      <c r="AW211" s="14"/>
      <c r="AX211" s="14"/>
      <c r="AY211" s="162">
        <f t="shared" si="20"/>
        <v>4.166666666666663E-2</v>
      </c>
      <c r="AZ211" s="153"/>
      <c r="BA211" s="109">
        <v>600</v>
      </c>
      <c r="BB211" s="10" t="str">
        <f>IFERROR(_xlfn.XLOOKUP(AI211, BS_ATIVIDADE[ATIVIDADE],BS_ATIVIDADE[UNIDADE] ), "*")</f>
        <v>Nº DE DORMENTES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1" s="150"/>
      <c r="BG211" s="16"/>
      <c r="BH211" s="17">
        <v>2</v>
      </c>
      <c r="BI211" s="17"/>
      <c r="BJ211" s="17" t="s">
        <v>1034</v>
      </c>
      <c r="BK211" s="18" t="s">
        <v>1035</v>
      </c>
      <c r="BL211" s="16"/>
      <c r="BM211" s="130" t="s">
        <v>445</v>
      </c>
      <c r="BN211" s="130" t="s">
        <v>445</v>
      </c>
      <c r="BO211" s="130" t="s">
        <v>445</v>
      </c>
      <c r="BP211" s="18"/>
      <c r="BQ211" s="12" t="str">
        <f t="shared" si="22"/>
        <v>Intervalo</v>
      </c>
      <c r="BR211" s="19">
        <f t="shared" si="23"/>
        <v>0.99999999999999911</v>
      </c>
      <c r="BS211" s="19">
        <f t="shared" si="24"/>
        <v>1</v>
      </c>
      <c r="BT211" s="188" t="str">
        <f t="shared" si="25"/>
        <v>OKOK</v>
      </c>
    </row>
    <row r="212" spans="1:72" hidden="1">
      <c r="A212" s="47" t="str">
        <f t="shared" si="21"/>
        <v>A8446062</v>
      </c>
      <c r="B212" s="102">
        <v>46062</v>
      </c>
      <c r="C212" s="135">
        <f>IF(BS_CONTROLE[[#This Row],[DATA]]="","",WEEKNUM(BS_CONTROLE[[#This Row],[DATA]]))</f>
        <v>7</v>
      </c>
      <c r="D212" s="104" t="s">
        <v>1036</v>
      </c>
      <c r="E212" s="157">
        <v>206</v>
      </c>
      <c r="F212" s="126" t="s">
        <v>1037</v>
      </c>
      <c r="G212" s="142" t="str">
        <f>IF(D212="","*",VLOOKUP(F212,BS_ATIVIDADE[],3,FALSE))</f>
        <v>DETECÇÃO</v>
      </c>
      <c r="H212" s="106" t="s">
        <v>48</v>
      </c>
      <c r="I212" s="106" t="s">
        <v>1038</v>
      </c>
      <c r="J212" s="105">
        <v>48</v>
      </c>
      <c r="K212" s="105">
        <v>120</v>
      </c>
      <c r="L212" s="105"/>
      <c r="M212" s="127" t="s">
        <v>1039</v>
      </c>
      <c r="N212" s="127" t="s">
        <v>1040</v>
      </c>
      <c r="O212" s="106">
        <v>0.33333333333333331</v>
      </c>
      <c r="P212" s="106">
        <v>4.1666666666666664E-2</v>
      </c>
      <c r="Q212" s="105">
        <v>84</v>
      </c>
      <c r="R212" s="10" t="str">
        <f>IFERROR(_xlfn.XLOOKUP(F212, BS_ATIVIDADE[ATIVIDADE],BS_ATIVIDADE[UNIDADE] ), "*")</f>
        <v>KM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2" s="105" t="s">
        <v>1041</v>
      </c>
      <c r="W212" s="151" t="s">
        <v>1042</v>
      </c>
      <c r="X212" s="104" t="s">
        <v>421</v>
      </c>
      <c r="Y212" s="129"/>
      <c r="Z212" s="104"/>
      <c r="AA212" s="105">
        <v>1</v>
      </c>
      <c r="AB212" s="103" t="s">
        <v>412</v>
      </c>
      <c r="AC212" s="152"/>
      <c r="AD212" s="107">
        <v>0.3125</v>
      </c>
      <c r="AE212" s="105" t="s">
        <v>679</v>
      </c>
      <c r="AF212" s="105"/>
      <c r="AG212" s="105"/>
      <c r="AH212" s="15"/>
      <c r="AI212" s="126" t="str">
        <f>IF(BS_CONTROLE[[#This Row],[Atividade]]=0, "-", BS_CONTROLE[[#This Row],[Atividade]])</f>
        <v>DETECÇÃO - RONDA 7 DIAS</v>
      </c>
      <c r="AJ212" s="9" t="str">
        <f>IF(BS_CONTROLE[[#This Row],[Atividade]]=0, "-", BS_CONTROLE[[#This Row],[Atividade]])</f>
        <v>DETECÇÃO - RONDA 7 DIAS</v>
      </c>
      <c r="AK212" s="31" t="str">
        <f>BS_CONTROLE[[#This Row],[Local - Partida]]</f>
        <v>ZWI1</v>
      </c>
      <c r="AL212" s="31" t="str">
        <f>BS_CONTROLE[[#This Row],[Local - Encerramento]]</f>
        <v>ZKEZGA</v>
      </c>
      <c r="AM212" s="105" t="str">
        <f>IF(BS_CONTROLE[[#This Row],[Entre - Estações]]=0, "-", BS_CONTROLE[[#This Row],[Entre - Estações]])</f>
        <v>ZWI-ZKEZGA.ZWI</v>
      </c>
      <c r="AN212" s="105" t="str">
        <f>IF(BS_CONTROLE[[#This Row],[SB]]=0, "-", BS_CONTROLE[[#This Row],[SB]])</f>
        <v>ZKWZKEZGAZKW</v>
      </c>
      <c r="AO212" s="105">
        <f>IF(BS_CONTROLE[[#This Row],[SUB]]=0, "-", BS_CONTROLE[[#This Row],[SUB]])</f>
        <v>48</v>
      </c>
      <c r="AP212" s="105">
        <f>BS_CONTROLE[[#This Row],[KM - Inicio]]</f>
        <v>120</v>
      </c>
      <c r="AQ212" s="105">
        <f>BS_CONTROLE[[#This Row],[KM - Inicio]]</f>
        <v>120</v>
      </c>
      <c r="AR212" s="108">
        <v>0.35208333333333336</v>
      </c>
      <c r="AS212" s="108">
        <v>0.3611111111111111</v>
      </c>
      <c r="AT212" s="108">
        <v>0.40277777777777779</v>
      </c>
      <c r="AU212" s="136"/>
      <c r="AV212" s="136"/>
      <c r="AW212" s="14"/>
      <c r="AX212" s="14"/>
      <c r="AY212" s="162">
        <f t="shared" si="20"/>
        <v>4.1666666666666685E-2</v>
      </c>
      <c r="AZ212" s="153"/>
      <c r="BA212" s="109">
        <v>84</v>
      </c>
      <c r="BB212" s="10" t="str">
        <f>IFERROR(_xlfn.XLOOKUP(AI212, BS_ATIVIDADE[ATIVIDADE],BS_ATIVIDADE[UNIDADE] ), "*")</f>
        <v>KM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2" s="150"/>
      <c r="BG212" s="16"/>
      <c r="BH212" s="17">
        <v>2</v>
      </c>
      <c r="BI212" s="17"/>
      <c r="BJ212" s="17" t="s">
        <v>1043</v>
      </c>
      <c r="BK212" s="18" t="s">
        <v>1044</v>
      </c>
      <c r="BL212" s="16"/>
      <c r="BM212" s="130" t="s">
        <v>445</v>
      </c>
      <c r="BN212" s="130" t="s">
        <v>445</v>
      </c>
      <c r="BO212" s="130" t="s">
        <v>445</v>
      </c>
      <c r="BP212" s="18" t="s">
        <v>679</v>
      </c>
      <c r="BQ212" s="12" t="str">
        <f t="shared" si="22"/>
        <v>Aderente</v>
      </c>
      <c r="BR212" s="19">
        <f t="shared" si="23"/>
        <v>1.0000000000000004</v>
      </c>
      <c r="BS212" s="19">
        <f t="shared" si="24"/>
        <v>1</v>
      </c>
      <c r="BT212" s="188" t="str">
        <f t="shared" si="25"/>
        <v>OKOK</v>
      </c>
    </row>
    <row r="213" spans="1:72" hidden="1">
      <c r="A213" s="47" t="str">
        <f t="shared" si="21"/>
        <v>CAIQUE (TMA-677)46062</v>
      </c>
      <c r="B213" s="102">
        <v>46062</v>
      </c>
      <c r="C213" s="135">
        <f>IF(BS_CONTROLE[[#This Row],[DATA]]="","",WEEKNUM(BS_CONTROLE[[#This Row],[DATA]]))</f>
        <v>7</v>
      </c>
      <c r="D213" s="104" t="s">
        <v>779</v>
      </c>
      <c r="E213" s="157">
        <v>207</v>
      </c>
      <c r="F213" s="126" t="s">
        <v>758</v>
      </c>
      <c r="G213" s="142" t="str">
        <f>IF(D213="","*",VLOOKUP(F213,BS_ATIVIDADE[],3,FALSE))</f>
        <v>MODERNIZAÇÃO</v>
      </c>
      <c r="H213" s="106" t="s">
        <v>679</v>
      </c>
      <c r="I213" s="106" t="s">
        <v>679</v>
      </c>
      <c r="J213" s="105">
        <v>48</v>
      </c>
      <c r="K213" s="105">
        <v>123.465</v>
      </c>
      <c r="L213" s="105" t="s">
        <v>679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3" s="127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3" s="106">
        <v>0.35416666666666669</v>
      </c>
      <c r="P213" s="106">
        <v>6.9444444444444448E-2</v>
      </c>
      <c r="Q213" s="105">
        <v>1</v>
      </c>
      <c r="R213" s="10" t="str">
        <f>IFERROR(_xlfn.XLOOKUP(F213, BS_ATIVIDADE[ATIVIDADE],BS_ATIVIDADE[UNIDADE] ), "*")</f>
        <v>Nº DE SOLDA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3" s="105" t="s">
        <v>768</v>
      </c>
      <c r="W213" s="151" t="s">
        <v>700</v>
      </c>
      <c r="X213" s="104" t="s">
        <v>421</v>
      </c>
      <c r="Y213" s="129"/>
      <c r="Z213" s="104"/>
      <c r="AA213" s="105"/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MODERNIZAÇÃO - SOLDA</v>
      </c>
      <c r="AJ213" s="9" t="str">
        <f>IF(BS_CONTROLE[[#This Row],[Atividade]]=0, "-", BS_CONTROLE[[#This Row],[Atividade]])</f>
        <v>MODERNIZAÇÃO - SOLDA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5" t="str">
        <f>IF(BS_CONTROLE[[#This Row],[Entre - Estações]]=0, "-", BS_CONTROLE[[#This Row],[Entre - Estações]])</f>
        <v>ZWI-ZEM</v>
      </c>
      <c r="AN213" s="105">
        <f>IF(BS_CONTROLE[[#This Row],[SB]]=0, "-", BS_CONTROLE[[#This Row],[SB]])</f>
        <v>1241231</v>
      </c>
      <c r="AO213" s="105">
        <f>IF(BS_CONTROLE[[#This Row],[SUB]]=0, "-", BS_CONTROLE[[#This Row],[SUB]])</f>
        <v>48</v>
      </c>
      <c r="AP213" s="105">
        <f>BS_CONTROLE[[#This Row],[KM - Inicio]]</f>
        <v>123.465</v>
      </c>
      <c r="AQ213" s="105">
        <f>BS_CONTROLE[[#This Row],[KM - Inicio]]</f>
        <v>123.465</v>
      </c>
      <c r="AR213" s="108">
        <v>0.36666666666666664</v>
      </c>
      <c r="AS213" s="108">
        <v>0.37986111111111109</v>
      </c>
      <c r="AT213" s="108">
        <v>0.44930555555555557</v>
      </c>
      <c r="AU213" s="136"/>
      <c r="AV213" s="136"/>
      <c r="AW213" s="14"/>
      <c r="AX213" s="14"/>
      <c r="AY213" s="162">
        <f t="shared" si="20"/>
        <v>6.9444444444444475E-2</v>
      </c>
      <c r="AZ213" s="153"/>
      <c r="BA213" s="109">
        <v>1</v>
      </c>
      <c r="BB213" s="10" t="str">
        <f>IFERROR(_xlfn.XLOOKUP(AI213, BS_ATIVIDADE[ATIVIDADE],BS_ATIVIDADE[UNIDADE] ), "*")</f>
        <v>Nº DE SOLDA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3" s="150"/>
      <c r="BG213" s="16"/>
      <c r="BH213" s="17">
        <v>2</v>
      </c>
      <c r="BI213" s="17"/>
      <c r="BJ213" s="17" t="s">
        <v>1045</v>
      </c>
      <c r="BK213" s="18" t="s">
        <v>1046</v>
      </c>
      <c r="BL213" s="16"/>
      <c r="BM213" s="130" t="s">
        <v>445</v>
      </c>
      <c r="BN213" s="130" t="s">
        <v>445</v>
      </c>
      <c r="BO213" s="130" t="s">
        <v>445</v>
      </c>
      <c r="BP213" s="18" t="s">
        <v>679</v>
      </c>
      <c r="BQ213" s="12" t="str">
        <f t="shared" si="22"/>
        <v>Aderente</v>
      </c>
      <c r="BR213" s="19">
        <f t="shared" si="23"/>
        <v>1.0000000000000004</v>
      </c>
      <c r="BS213" s="19">
        <f t="shared" si="24"/>
        <v>1</v>
      </c>
      <c r="BT213" s="188" t="str">
        <f t="shared" si="25"/>
        <v>OKOK</v>
      </c>
    </row>
    <row r="214" spans="1:72" hidden="1">
      <c r="A214" s="47" t="str">
        <f t="shared" si="21"/>
        <v>WALTER (TP-810)46062</v>
      </c>
      <c r="B214" s="102">
        <v>46062</v>
      </c>
      <c r="C214" s="135">
        <f>IF(BS_CONTROLE[[#This Row],[DATA]]="","",WEEKNUM(BS_CONTROLE[[#This Row],[DATA]]))</f>
        <v>7</v>
      </c>
      <c r="D214" s="104" t="s">
        <v>812</v>
      </c>
      <c r="E214" s="157">
        <v>208</v>
      </c>
      <c r="F214" s="126" t="s">
        <v>758</v>
      </c>
      <c r="G214" s="142" t="str">
        <f>IF(D214="","*",VLOOKUP(F214,BS_ATIVIDADE[],3,FALSE))</f>
        <v>MODERNIZAÇÃO</v>
      </c>
      <c r="H214" s="106" t="s">
        <v>679</v>
      </c>
      <c r="I214" s="106" t="s">
        <v>679</v>
      </c>
      <c r="J214" s="105">
        <v>48</v>
      </c>
      <c r="K214" s="105">
        <v>123.929</v>
      </c>
      <c r="L214" s="105" t="s">
        <v>679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4" s="127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4" s="106">
        <v>0.35416666666666669</v>
      </c>
      <c r="P214" s="106">
        <v>6.9444444444444448E-2</v>
      </c>
      <c r="Q214" s="105">
        <v>1</v>
      </c>
      <c r="R214" s="10" t="str">
        <f>IFERROR(_xlfn.XLOOKUP(F214, BS_ATIVIDADE[ATIVIDADE],BS_ATIVIDADE[UNIDADE] ), "*")</f>
        <v>Nº DE SOLDA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4" s="105" t="s">
        <v>768</v>
      </c>
      <c r="W214" s="151" t="s">
        <v>700</v>
      </c>
      <c r="X214" s="104" t="s">
        <v>421</v>
      </c>
      <c r="Y214" s="129"/>
      <c r="Z214" s="104"/>
      <c r="AA214" s="105"/>
      <c r="AB214" s="103"/>
      <c r="AC214" s="152"/>
      <c r="AD214" s="107"/>
      <c r="AE214" s="105"/>
      <c r="AF214" s="105"/>
      <c r="AG214" s="105"/>
      <c r="AH214" s="15"/>
      <c r="AI214" s="126" t="str">
        <f>IF(BS_CONTROLE[[#This Row],[Atividade]]=0, "-", BS_CONTROLE[[#This Row],[Atividade]])</f>
        <v>MODERNIZAÇÃO - SOLDA</v>
      </c>
      <c r="AJ214" s="9" t="str">
        <f>IF(BS_CONTROLE[[#This Row],[Atividade]]=0, "-", BS_CONTROLE[[#This Row],[Atividade]])</f>
        <v>MODERNIZAÇÃO - SOLDA</v>
      </c>
      <c r="AK214" s="31" t="str">
        <f>BS_CONTROLE[[#This Row],[Local - Partida]]</f>
        <v>-</v>
      </c>
      <c r="AL214" s="31" t="str">
        <f>BS_CONTROLE[[#This Row],[Local - Encerramento]]</f>
        <v>-</v>
      </c>
      <c r="AM214" s="105" t="str">
        <f>IF(BS_CONTROLE[[#This Row],[Entre - Estações]]=0, "-", BS_CONTROLE[[#This Row],[Entre - Estações]])</f>
        <v>ZWI-ZEM</v>
      </c>
      <c r="AN214" s="105">
        <f>IF(BS_CONTROLE[[#This Row],[SB]]=0, "-", BS_CONTROLE[[#This Row],[SB]])</f>
        <v>1241231</v>
      </c>
      <c r="AO214" s="105">
        <f>IF(BS_CONTROLE[[#This Row],[SUB]]=0, "-", BS_CONTROLE[[#This Row],[SUB]])</f>
        <v>48</v>
      </c>
      <c r="AP214" s="105">
        <f>BS_CONTROLE[[#This Row],[KM - Inicio]]</f>
        <v>123.929</v>
      </c>
      <c r="AQ214" s="105">
        <f>BS_CONTROLE[[#This Row],[KM - Inicio]]</f>
        <v>123.929</v>
      </c>
      <c r="AR214" s="108">
        <v>0.36666666666666664</v>
      </c>
      <c r="AS214" s="108">
        <v>0.37986111111111109</v>
      </c>
      <c r="AT214" s="108">
        <v>0.44930555555555557</v>
      </c>
      <c r="AU214" s="136"/>
      <c r="AV214" s="136"/>
      <c r="AW214" s="14"/>
      <c r="AX214" s="14"/>
      <c r="AY214" s="162">
        <f t="shared" si="20"/>
        <v>6.9444444444444475E-2</v>
      </c>
      <c r="AZ214" s="153"/>
      <c r="BA214" s="109">
        <v>1</v>
      </c>
      <c r="BB214" s="10" t="str">
        <f>IFERROR(_xlfn.XLOOKUP(AI214, BS_ATIVIDADE[ATIVIDADE],BS_ATIVIDADE[UNIDADE] ), "*")</f>
        <v>Nº DE SOLDA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4" s="150"/>
      <c r="BG214" s="16"/>
      <c r="BH214" s="17">
        <v>2</v>
      </c>
      <c r="BI214" s="17"/>
      <c r="BJ214" s="17" t="s">
        <v>1045</v>
      </c>
      <c r="BK214" s="18" t="s">
        <v>1046</v>
      </c>
      <c r="BL214" s="16"/>
      <c r="BM214" s="130" t="s">
        <v>445</v>
      </c>
      <c r="BN214" s="130" t="s">
        <v>445</v>
      </c>
      <c r="BO214" s="130" t="s">
        <v>445</v>
      </c>
      <c r="BP214" s="18" t="s">
        <v>679</v>
      </c>
      <c r="BQ214" s="12" t="str">
        <f t="shared" si="22"/>
        <v>Aderente</v>
      </c>
      <c r="BR214" s="19">
        <f t="shared" si="23"/>
        <v>1.0000000000000004</v>
      </c>
      <c r="BS214" s="19">
        <f t="shared" si="24"/>
        <v>1</v>
      </c>
      <c r="BT214" s="188" t="str">
        <f t="shared" si="25"/>
        <v>OKOK</v>
      </c>
    </row>
    <row r="215" spans="1:72" hidden="1">
      <c r="A215" s="47" t="str">
        <f t="shared" si="21"/>
        <v/>
      </c>
      <c r="B215" s="102"/>
      <c r="C215" s="135" t="str">
        <f>IF(BS_CONTROLE[[#This Row],[DATA]]="","",WEEKNUM(BS_CONTROLE[[#This Row],[DATA]]))</f>
        <v/>
      </c>
      <c r="D215" s="104"/>
      <c r="E215" s="157">
        <v>209</v>
      </c>
      <c r="F215" s="126"/>
      <c r="G215" s="142" t="str">
        <f>IF(D215="","*",VLOOKUP(F215,BS_ATIVIDADE[],3,FALSE))</f>
        <v>*</v>
      </c>
      <c r="H215" s="106"/>
      <c r="I215" s="106"/>
      <c r="J215" s="105"/>
      <c r="K215" s="105"/>
      <c r="L215" s="105"/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6"/>
      <c r="P215" s="106"/>
      <c r="Q215" s="105"/>
      <c r="R215" s="10" t="str">
        <f>IFERROR(_xlfn.XLOOKUP(F215, BS_ATIVIDADE[ATIVIDADE],BS_ATIVIDADE[UNIDADE] ), "*")</f>
        <v>*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5"/>
      <c r="W215" s="151"/>
      <c r="X215" s="104"/>
      <c r="Y215" s="129"/>
      <c r="Z215" s="104"/>
      <c r="AA215" s="105"/>
      <c r="AB215" s="103"/>
      <c r="AC215" s="152"/>
      <c r="AD215" s="107"/>
      <c r="AE215" s="105"/>
      <c r="AF215" s="105"/>
      <c r="AG215" s="105"/>
      <c r="AH215" s="15"/>
      <c r="AI215" s="126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5" t="str">
        <f>IF(BS_CONTROLE[[#This Row],[Entre - Estações]]=0, "-", BS_CONTROLE[[#This Row],[Entre - Estações]])</f>
        <v>-</v>
      </c>
      <c r="AN215" s="105" t="str">
        <f>IF(BS_CONTROLE[[#This Row],[SB]]=0, "-", BS_CONTROLE[[#This Row],[SB]])</f>
        <v>-</v>
      </c>
      <c r="AO215" s="105" t="str">
        <f>IF(BS_CONTROLE[[#This Row],[SUB]]=0, "-", BS_CONTROLE[[#This Row],[SUB]])</f>
        <v>-</v>
      </c>
      <c r="AP215" s="105">
        <f>BS_CONTROLE[[#This Row],[KM - Inicio]]</f>
        <v>0</v>
      </c>
      <c r="AQ215" s="105">
        <f>BS_CONTROLE[[#This Row],[KM - Inicio]]</f>
        <v>0</v>
      </c>
      <c r="AR215" s="108"/>
      <c r="AS215" s="108"/>
      <c r="AT215" s="108"/>
      <c r="AU215" s="136"/>
      <c r="AV215" s="136"/>
      <c r="AW215" s="14"/>
      <c r="AX215" s="14"/>
      <c r="AY215" s="162" t="str">
        <f t="shared" si="20"/>
        <v>*</v>
      </c>
      <c r="AZ215" s="153"/>
      <c r="BA215" s="109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0"/>
      <c r="BG215" s="16"/>
      <c r="BH215" s="17"/>
      <c r="BI215" s="17"/>
      <c r="BJ215" s="17"/>
      <c r="BK215" s="18"/>
      <c r="BL215" s="16"/>
      <c r="BM215" s="130"/>
      <c r="BN215" s="130"/>
      <c r="BO215" s="130"/>
      <c r="BP215" s="18"/>
      <c r="BQ215" s="12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188" t="str">
        <f t="shared" si="25"/>
        <v/>
      </c>
    </row>
    <row r="216" spans="1:72" hidden="1">
      <c r="A216" s="47" t="str">
        <f t="shared" si="21"/>
        <v>W9546062</v>
      </c>
      <c r="B216" s="102">
        <v>46062</v>
      </c>
      <c r="C216" s="135">
        <f>IF(BS_CONTROLE[[#This Row],[DATA]]="","",WEEKNUM(BS_CONTROLE[[#This Row],[DATA]]))</f>
        <v>7</v>
      </c>
      <c r="D216" s="104" t="s">
        <v>1047</v>
      </c>
      <c r="E216" s="157">
        <v>210</v>
      </c>
      <c r="F216" s="126" t="s">
        <v>678</v>
      </c>
      <c r="G216" s="142" t="str">
        <f>IF(D216="","*",VLOOKUP(F216,BS_ATIVIDADE[],3,FALSE))</f>
        <v>OUTROS</v>
      </c>
      <c r="H216" s="106" t="s">
        <v>1048</v>
      </c>
      <c r="I216" s="106" t="s">
        <v>335</v>
      </c>
      <c r="J216" s="105">
        <v>54</v>
      </c>
      <c r="K216" s="105">
        <v>67</v>
      </c>
      <c r="L216" s="105" t="s">
        <v>679</v>
      </c>
      <c r="M216" s="127" t="s">
        <v>1049</v>
      </c>
      <c r="N216" s="127" t="s">
        <v>1050</v>
      </c>
      <c r="O216" s="106">
        <v>0.33333333333333331</v>
      </c>
      <c r="P216" s="106">
        <v>4.1666666666666664E-2</v>
      </c>
      <c r="Q216" s="105">
        <v>1</v>
      </c>
      <c r="R216" s="10" t="str">
        <f>IFERROR(_xlfn.XLOOKUP(F216, BS_ATIVIDADE[ATIVIDADE],BS_ATIVIDADE[UNIDADE] ), "*")</f>
        <v>BINÁRIO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16" s="105" t="s">
        <v>822</v>
      </c>
      <c r="W216" s="151" t="s">
        <v>683</v>
      </c>
      <c r="X216" s="104" t="s">
        <v>421</v>
      </c>
      <c r="Y216" s="129"/>
      <c r="Z216" s="104"/>
      <c r="AA216" s="105">
        <v>1</v>
      </c>
      <c r="AB216" s="103"/>
      <c r="AC216" s="152"/>
      <c r="AD216" s="107">
        <v>0.3125</v>
      </c>
      <c r="AE216" s="105"/>
      <c r="AF216" s="105"/>
      <c r="AG216" s="105"/>
      <c r="AH216" s="15"/>
      <c r="AI216" s="126" t="str">
        <f>IF(BS_CONTROLE[[#This Row],[Atividade]]=0, "-", BS_CONTROLE[[#This Row],[Atividade]])</f>
        <v>DESLOCAMENTO</v>
      </c>
      <c r="AJ216" s="9" t="str">
        <f>IF(BS_CONTROLE[[#This Row],[Atividade]]=0, "-", BS_CONTROLE[[#This Row],[Atividade]])</f>
        <v>DESLOCAMENTO</v>
      </c>
      <c r="AK216" s="31" t="str">
        <f>BS_CONTROLE[[#This Row],[Local - Partida]]</f>
        <v>Z3ZEV</v>
      </c>
      <c r="AL216" s="31" t="str">
        <f>BS_CONTROLE[[#This Row],[Local - Encerramento]]</f>
        <v>ZPT</v>
      </c>
      <c r="AM216" s="105" t="str">
        <f>IF(BS_CONTROLE[[#This Row],[Entre - Estações]]=0, "-", BS_CONTROLE[[#This Row],[Entre - Estações]])</f>
        <v>ZEV-ZTP</v>
      </c>
      <c r="AN216" s="105" t="str">
        <f>IF(BS_CONTROLE[[#This Row],[SB]]=0, "-", BS_CONTROLE[[#This Row],[SB]])</f>
        <v>ZEVZPT</v>
      </c>
      <c r="AO216" s="105">
        <f>IF(BS_CONTROLE[[#This Row],[SUB]]=0, "-", BS_CONTROLE[[#This Row],[SUB]])</f>
        <v>54</v>
      </c>
      <c r="AP216" s="105">
        <f>BS_CONTROLE[[#This Row],[KM - Inicio]]</f>
        <v>67</v>
      </c>
      <c r="AQ216" s="105">
        <f>BS_CONTROLE[[#This Row],[KM - Inicio]]</f>
        <v>67</v>
      </c>
      <c r="AR216" s="108">
        <v>0</v>
      </c>
      <c r="AS216" s="108">
        <v>0</v>
      </c>
      <c r="AT216" s="108">
        <v>0</v>
      </c>
      <c r="AU216" s="136"/>
      <c r="AV216" s="136"/>
      <c r="AW216" s="14"/>
      <c r="AX216" s="14"/>
      <c r="AY216" s="162">
        <f t="shared" si="20"/>
        <v>0</v>
      </c>
      <c r="AZ216" s="153"/>
      <c r="BA216" s="109">
        <v>0</v>
      </c>
      <c r="BB216" s="10" t="str">
        <f>IFERROR(_xlfn.XLOOKUP(AI216, BS_ATIVIDADE[ATIVIDADE],BS_ATIVIDADE[UNIDADE] ), "*")</f>
        <v>BINÁRIO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16" s="150"/>
      <c r="BG216" s="16"/>
      <c r="BH216" s="17">
        <v>0</v>
      </c>
      <c r="BI216" s="17"/>
      <c r="BJ216" s="17" t="s">
        <v>1051</v>
      </c>
      <c r="BK216" s="18" t="s">
        <v>1052</v>
      </c>
      <c r="BL216" s="16"/>
      <c r="BM216" s="130" t="s">
        <v>436</v>
      </c>
      <c r="BN216" s="130" t="s">
        <v>456</v>
      </c>
      <c r="BO216" s="130" t="s">
        <v>522</v>
      </c>
      <c r="BP216" s="18" t="s">
        <v>1052</v>
      </c>
      <c r="BQ216" s="12" t="str">
        <f t="shared" si="22"/>
        <v>Produção e Intervalo</v>
      </c>
      <c r="BR216" s="19">
        <f t="shared" si="23"/>
        <v>0</v>
      </c>
      <c r="BS216" s="19">
        <f t="shared" si="24"/>
        <v>0</v>
      </c>
      <c r="BT216" s="188" t="str">
        <f t="shared" si="25"/>
        <v>MecânicaLocomotiva</v>
      </c>
    </row>
    <row r="217" spans="1:72" hidden="1">
      <c r="A217" s="47" t="str">
        <f t="shared" si="21"/>
        <v>W6146062</v>
      </c>
      <c r="B217" s="102">
        <v>46062</v>
      </c>
      <c r="C217" s="135">
        <f>IF(BS_CONTROLE[[#This Row],[DATA]]="","",WEEKNUM(BS_CONTROLE[[#This Row],[DATA]]))</f>
        <v>7</v>
      </c>
      <c r="D217" s="104" t="s">
        <v>772</v>
      </c>
      <c r="E217" s="157">
        <v>211</v>
      </c>
      <c r="F217" s="126" t="s">
        <v>678</v>
      </c>
      <c r="G217" s="142" t="str">
        <f>IF(D217="","*",VLOOKUP(F217,BS_ATIVIDADE[],3,FALSE))</f>
        <v>OUTROS</v>
      </c>
      <c r="H217" s="106" t="s">
        <v>306</v>
      </c>
      <c r="I217" s="106" t="s">
        <v>306</v>
      </c>
      <c r="J217" s="105">
        <v>92</v>
      </c>
      <c r="K217" s="105">
        <v>83.7</v>
      </c>
      <c r="L217" s="105" t="s">
        <v>679</v>
      </c>
      <c r="M217" s="105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7" s="15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7" s="106">
        <v>0.33333333333333331</v>
      </c>
      <c r="P217" s="106">
        <v>4.1666666666666664E-2</v>
      </c>
      <c r="Q217" s="170">
        <v>1</v>
      </c>
      <c r="R217" s="10" t="str">
        <f>IFERROR(_xlfn.XLOOKUP(F217, BS_ATIVIDADE[ATIVIDADE],BS_ATIVIDADE[UNIDADE] ), "*")</f>
        <v>BINÁRIO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7" s="151" t="s">
        <v>773</v>
      </c>
      <c r="W217" s="151" t="s">
        <v>774</v>
      </c>
      <c r="X217" s="104" t="s">
        <v>416</v>
      </c>
      <c r="Y217" s="129"/>
      <c r="Z217" s="104"/>
      <c r="AA217" s="105">
        <v>1</v>
      </c>
      <c r="AB217" s="103" t="s">
        <v>412</v>
      </c>
      <c r="AC217" s="152"/>
      <c r="AD217" s="107">
        <v>0.3125</v>
      </c>
      <c r="AE217" s="105">
        <v>7663</v>
      </c>
      <c r="AF217" s="105" t="s">
        <v>679</v>
      </c>
      <c r="AG217" s="105"/>
      <c r="AH217" s="15"/>
      <c r="AI217" s="126" t="str">
        <f>IF(BS_CONTROLE[[#This Row],[Atividade]]=0, "-", BS_CONTROLE[[#This Row],[Atividade]])</f>
        <v>DESLOCAMENTO</v>
      </c>
      <c r="AJ217" s="9" t="str">
        <f>IF(BS_CONTROLE[[#This Row],[Atividade]]=0, "-", BS_CONTROLE[[#This Row],[Atividade]])</f>
        <v>DESLOCAMENTO</v>
      </c>
      <c r="AK217" s="31" t="str">
        <f>BS_CONTROLE[[#This Row],[Local - Partida]]</f>
        <v>K67ZEV2</v>
      </c>
      <c r="AL217" s="31" t="str">
        <f>BS_CONTROLE[[#This Row],[Local - Encerramento]]</f>
        <v>K67ZEV2</v>
      </c>
      <c r="AM217" s="105" t="str">
        <f>IF(BS_CONTROLE[[#This Row],[Entre - Estações]]=0, "-", BS_CONTROLE[[#This Row],[Entre - Estações]])</f>
        <v>ZXW-ZGP</v>
      </c>
      <c r="AN217" s="105" t="str">
        <f>IF(BS_CONTROLE[[#This Row],[SB]]=0, "-", BS_CONTROLE[[#This Row],[SB]])</f>
        <v>K84ZXW2</v>
      </c>
      <c r="AO217" s="105">
        <f>IF(BS_CONTROLE[[#This Row],[SUB]]=0, "-", BS_CONTROLE[[#This Row],[SUB]])</f>
        <v>92</v>
      </c>
      <c r="AP217" s="105">
        <f>BS_CONTROLE[[#This Row],[KM - Inicio]]</f>
        <v>83.7</v>
      </c>
      <c r="AQ217" s="105">
        <f>BS_CONTROLE[[#This Row],[KM - Inicio]]</f>
        <v>83.7</v>
      </c>
      <c r="AR217" s="108">
        <v>0.32847222222222222</v>
      </c>
      <c r="AS217" s="108">
        <v>0.39374999999999999</v>
      </c>
      <c r="AT217" s="108">
        <v>0.44236111111111109</v>
      </c>
      <c r="AU217" s="136"/>
      <c r="AV217" s="136"/>
      <c r="AW217" s="14"/>
      <c r="AX217" s="14"/>
      <c r="AY217" s="162">
        <f t="shared" si="20"/>
        <v>4.8611111111111105E-2</v>
      </c>
      <c r="AZ217" s="153"/>
      <c r="BA217" s="109">
        <v>1</v>
      </c>
      <c r="BB217" s="10" t="str">
        <f>IFERROR(_xlfn.XLOOKUP(AI217, BS_ATIVIDADE[ATIVIDADE],BS_ATIVIDADE[UNIDADE] ), "*")</f>
        <v>BINÁRIO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7" s="150"/>
      <c r="BG217" s="16"/>
      <c r="BH217" s="17">
        <v>2</v>
      </c>
      <c r="BI217" s="17"/>
      <c r="BJ217" s="17" t="s">
        <v>1053</v>
      </c>
      <c r="BK217" s="18" t="s">
        <v>1053</v>
      </c>
      <c r="BL217" s="16"/>
      <c r="BM217" s="130" t="s">
        <v>445</v>
      </c>
      <c r="BN217" s="130" t="s">
        <v>445</v>
      </c>
      <c r="BO217" s="130" t="s">
        <v>445</v>
      </c>
      <c r="BP217" s="18" t="s">
        <v>679</v>
      </c>
      <c r="BQ217" s="12" t="str">
        <f t="shared" si="22"/>
        <v>Aderente</v>
      </c>
      <c r="BR217" s="19">
        <f t="shared" si="23"/>
        <v>1.1666666666666665</v>
      </c>
      <c r="BS217" s="19">
        <f t="shared" si="24"/>
        <v>1</v>
      </c>
      <c r="BT217" s="188" t="str">
        <f t="shared" si="25"/>
        <v>OKOK</v>
      </c>
    </row>
    <row r="218" spans="1:72" hidden="1">
      <c r="A218" s="47" t="str">
        <f t="shared" si="21"/>
        <v>W6246062</v>
      </c>
      <c r="B218" s="102">
        <v>46062</v>
      </c>
      <c r="C218" s="135">
        <f>IF(BS_CONTROLE[[#This Row],[DATA]]="","",WEEKNUM(BS_CONTROLE[[#This Row],[DATA]]))</f>
        <v>7</v>
      </c>
      <c r="D218" s="104" t="s">
        <v>776</v>
      </c>
      <c r="E218" s="157">
        <v>212</v>
      </c>
      <c r="F218" s="126" t="s">
        <v>678</v>
      </c>
      <c r="G218" s="142" t="str">
        <f>IF(D218="","*",VLOOKUP(F218,BS_ATIVIDADE[],3,FALSE))</f>
        <v>OUTROS</v>
      </c>
      <c r="H218" s="106" t="s">
        <v>830</v>
      </c>
      <c r="I218" s="106" t="s">
        <v>830</v>
      </c>
      <c r="J218" s="105">
        <v>92</v>
      </c>
      <c r="K218" s="105">
        <v>83.7</v>
      </c>
      <c r="L218" s="105" t="s">
        <v>679</v>
      </c>
      <c r="M218" s="105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8" s="15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8" s="106">
        <v>0.33333333333333331</v>
      </c>
      <c r="P218" s="106">
        <v>4.1666666666666664E-2</v>
      </c>
      <c r="Q218" s="170">
        <v>1</v>
      </c>
      <c r="R218" s="10" t="str">
        <f>IFERROR(_xlfn.XLOOKUP(F218, BS_ATIVIDADE[ATIVIDADE],BS_ATIVIDADE[UNIDADE] ), "*")</f>
        <v>BINÁRIO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8" s="151" t="s">
        <v>773</v>
      </c>
      <c r="W218" s="151" t="s">
        <v>774</v>
      </c>
      <c r="X218" s="104" t="s">
        <v>416</v>
      </c>
      <c r="Y218" s="129"/>
      <c r="Z218" s="104"/>
      <c r="AA218" s="105">
        <v>1</v>
      </c>
      <c r="AB218" s="103" t="s">
        <v>412</v>
      </c>
      <c r="AC218" s="152"/>
      <c r="AD218" s="107">
        <v>0.3125</v>
      </c>
      <c r="AE218" s="105">
        <v>9038</v>
      </c>
      <c r="AF218" s="105"/>
      <c r="AG218" s="105"/>
      <c r="AH218" s="15"/>
      <c r="AI218" s="126" t="str">
        <f>IF(BS_CONTROLE[[#This Row],[Atividade]]=0, "-", BS_CONTROLE[[#This Row],[Atividade]])</f>
        <v>DESLOCAMENTO</v>
      </c>
      <c r="AJ218" s="9" t="str">
        <f>IF(BS_CONTROLE[[#This Row],[Atividade]]=0, "-", BS_CONTROLE[[#This Row],[Atividade]])</f>
        <v>DESLOCAMENTO</v>
      </c>
      <c r="AK218" s="31" t="str">
        <f>BS_CONTROLE[[#This Row],[Local - Partida]]</f>
        <v>ZDRZPT</v>
      </c>
      <c r="AL218" s="31" t="str">
        <f>BS_CONTROLE[[#This Row],[Local - Encerramento]]</f>
        <v>ZDRZPT</v>
      </c>
      <c r="AM218" s="105" t="str">
        <f>IF(BS_CONTROLE[[#This Row],[Entre - Estações]]=0, "-", BS_CONTROLE[[#This Row],[Entre - Estações]])</f>
        <v>ZXW-ZGP</v>
      </c>
      <c r="AN218" s="105" t="str">
        <f>IF(BS_CONTROLE[[#This Row],[SB]]=0, "-", BS_CONTROLE[[#This Row],[SB]])</f>
        <v>K84ZXW2</v>
      </c>
      <c r="AO218" s="105">
        <f>IF(BS_CONTROLE[[#This Row],[SUB]]=0, "-", BS_CONTROLE[[#This Row],[SUB]])</f>
        <v>92</v>
      </c>
      <c r="AP218" s="105">
        <f>BS_CONTROLE[[#This Row],[KM - Inicio]]</f>
        <v>83.7</v>
      </c>
      <c r="AQ218" s="105">
        <f>BS_CONTROLE[[#This Row],[KM - Inicio]]</f>
        <v>83.7</v>
      </c>
      <c r="AR218" s="108">
        <v>0.32569444444444445</v>
      </c>
      <c r="AS218" s="108">
        <v>0.4</v>
      </c>
      <c r="AT218" s="108">
        <v>0.44166666666666665</v>
      </c>
      <c r="AU218" s="136"/>
      <c r="AV218" s="136"/>
      <c r="AW218" s="14"/>
      <c r="AX218" s="14"/>
      <c r="AY218" s="162">
        <f t="shared" si="20"/>
        <v>4.166666666666663E-2</v>
      </c>
      <c r="AZ218" s="153"/>
      <c r="BA218" s="109">
        <v>1</v>
      </c>
      <c r="BB218" s="10" t="str">
        <f>IFERROR(_xlfn.XLOOKUP(AI218, BS_ATIVIDADE[ATIVIDADE],BS_ATIVIDADE[UNIDADE] ), "*")</f>
        <v>BINÁRIO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8" s="150"/>
      <c r="BG218" s="16"/>
      <c r="BH218" s="17">
        <v>2</v>
      </c>
      <c r="BI218" s="17"/>
      <c r="BJ218" s="17" t="s">
        <v>1054</v>
      </c>
      <c r="BK218" s="18" t="s">
        <v>1054</v>
      </c>
      <c r="BL218" s="16"/>
      <c r="BM218" s="130" t="s">
        <v>445</v>
      </c>
      <c r="BN218" s="130" t="s">
        <v>445</v>
      </c>
      <c r="BO218" s="130" t="s">
        <v>445</v>
      </c>
      <c r="BP218" s="18" t="s">
        <v>679</v>
      </c>
      <c r="BQ218" s="12" t="str">
        <f t="shared" si="22"/>
        <v>Intervalo</v>
      </c>
      <c r="BR218" s="19">
        <f t="shared" si="23"/>
        <v>0.99999999999999911</v>
      </c>
      <c r="BS218" s="19">
        <f t="shared" si="24"/>
        <v>1</v>
      </c>
      <c r="BT218" s="188" t="str">
        <f t="shared" si="25"/>
        <v>OKOK</v>
      </c>
    </row>
    <row r="219" spans="1:72" hidden="1">
      <c r="A219" s="47" t="str">
        <f t="shared" si="21"/>
        <v>DIEGO (TF-42)46062</v>
      </c>
      <c r="B219" s="102">
        <v>46062</v>
      </c>
      <c r="C219" s="135">
        <f>IF(BS_CONTROLE[[#This Row],[DATA]]="","",WEEKNUM(BS_CONTROLE[[#This Row],[DATA]]))</f>
        <v>7</v>
      </c>
      <c r="D219" s="104" t="s">
        <v>876</v>
      </c>
      <c r="E219" s="157">
        <v>93</v>
      </c>
      <c r="F219" s="126" t="s">
        <v>877</v>
      </c>
      <c r="G219" s="142" t="str">
        <f>IF(D219="","*",VLOOKUP(F219,BS_ATIVIDADE[],3,FALSE))</f>
        <v>LIMPEZA LASTRO</v>
      </c>
      <c r="H219" s="106" t="s">
        <v>679</v>
      </c>
      <c r="I219" s="106" t="s">
        <v>679</v>
      </c>
      <c r="J219" s="105">
        <v>53</v>
      </c>
      <c r="K219" s="105">
        <v>109.05</v>
      </c>
      <c r="L219" s="105" t="s">
        <v>679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19" s="106">
        <v>0.41666666666666669</v>
      </c>
      <c r="P219" s="106">
        <v>8.3333333333333329E-2</v>
      </c>
      <c r="Q219" s="105">
        <v>30</v>
      </c>
      <c r="R219" s="10" t="str">
        <f>IFERROR(_xlfn.XLOOKUP(F219, BS_ATIVIDADE[ATIVIDADE],BS_ATIVIDADE[UNIDADE] ), "*")</f>
        <v>M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19" s="105" t="s">
        <v>773</v>
      </c>
      <c r="W219" s="151" t="s">
        <v>878</v>
      </c>
      <c r="X219" s="104" t="s">
        <v>421</v>
      </c>
      <c r="Y219" s="129"/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LIMPEZA LASTRO</v>
      </c>
      <c r="AJ219" s="9" t="str">
        <f>IF(BS_CONTROLE[[#This Row],[Atividade]]=0, "-", BS_CONTROLE[[#This Row],[Atividade]])</f>
        <v>LIMPEZA LASTRO</v>
      </c>
      <c r="AK219" s="31" t="str">
        <f>BS_CONTROLE[[#This Row],[Local - Partida]]</f>
        <v>-</v>
      </c>
      <c r="AL219" s="31" t="str">
        <f>BS_CONTROLE[[#This Row],[Local - Encerramento]]</f>
        <v>-</v>
      </c>
      <c r="AM219" s="105" t="str">
        <f>IF(BS_CONTROLE[[#This Row],[Entre - Estações]]=0, "-", BS_CONTROLE[[#This Row],[Entre - Estações]])</f>
        <v>PAT-ZGM</v>
      </c>
      <c r="AN219" s="105" t="str">
        <f>IF(BS_CONTROLE[[#This Row],[SB]]=0, "-", BS_CONTROLE[[#This Row],[SB]])</f>
        <v>PAT1102</v>
      </c>
      <c r="AO219" s="105">
        <f>IF(BS_CONTROLE[[#This Row],[SUB]]=0, "-", BS_CONTROLE[[#This Row],[SUB]])</f>
        <v>53</v>
      </c>
      <c r="AP219" s="105">
        <f>BS_CONTROLE[[#This Row],[KM - Inicio]]</f>
        <v>109.05</v>
      </c>
      <c r="AQ219" s="105">
        <f>BS_CONTROLE[[#This Row],[KM - Inicio]]</f>
        <v>109.05</v>
      </c>
      <c r="AR219" s="108">
        <v>0.3923611111111111</v>
      </c>
      <c r="AS219" s="108">
        <v>0.39930555555555558</v>
      </c>
      <c r="AT219" s="108">
        <v>0.45833333333333331</v>
      </c>
      <c r="AU219" s="136">
        <v>0.59027777777777779</v>
      </c>
      <c r="AV219" s="136">
        <v>0.61458333333333337</v>
      </c>
      <c r="AW219" s="14"/>
      <c r="AX219" s="14"/>
      <c r="AY219" s="162">
        <f t="shared" si="20"/>
        <v>8.3333333333333315E-2</v>
      </c>
      <c r="AZ219" s="153"/>
      <c r="BA219" s="109">
        <v>200</v>
      </c>
      <c r="BB219" s="10" t="str">
        <f>IFERROR(_xlfn.XLOOKUP(AI219, BS_ATIVIDADE[ATIVIDADE],BS_ATIVIDADE[UNIDADE] ), "*")</f>
        <v>M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19" s="150"/>
      <c r="BG219" s="16"/>
      <c r="BH219" s="17">
        <v>2</v>
      </c>
      <c r="BI219" s="17"/>
      <c r="BJ219" s="17" t="s">
        <v>1055</v>
      </c>
      <c r="BK219" s="18" t="s">
        <v>1056</v>
      </c>
      <c r="BL219" s="16"/>
      <c r="BM219" s="130" t="s">
        <v>445</v>
      </c>
      <c r="BN219" s="130" t="s">
        <v>445</v>
      </c>
      <c r="BO219" s="130" t="s">
        <v>445</v>
      </c>
      <c r="BP219" s="18" t="s">
        <v>679</v>
      </c>
      <c r="BQ219" s="12" t="str">
        <f t="shared" si="22"/>
        <v>Aderente</v>
      </c>
      <c r="BR219" s="19">
        <f t="shared" si="23"/>
        <v>0.99999999999999978</v>
      </c>
      <c r="BS219" s="19">
        <f t="shared" si="24"/>
        <v>6.666666666666667</v>
      </c>
      <c r="BT219" s="188" t="str">
        <f t="shared" si="25"/>
        <v>OKOK</v>
      </c>
    </row>
    <row r="220" spans="1:72" hidden="1">
      <c r="A220" s="47" t="str">
        <f t="shared" si="21"/>
        <v>EXPANSÃO TURMA 146062</v>
      </c>
      <c r="B220" s="102">
        <v>46062</v>
      </c>
      <c r="C220" s="135">
        <f>IF(BS_CONTROLE[[#This Row],[DATA]]="","",WEEKNUM(BS_CONTROLE[[#This Row],[DATA]]))</f>
        <v>7</v>
      </c>
      <c r="D220" s="104" t="s">
        <v>703</v>
      </c>
      <c r="E220" s="157">
        <v>185</v>
      </c>
      <c r="F220" s="126" t="s">
        <v>704</v>
      </c>
      <c r="G220" s="142" t="str">
        <f>IF(D220="","*",VLOOKUP(F220,BS_ATIVIDADE[],3,FALSE))</f>
        <v>EXPANSÃO</v>
      </c>
      <c r="H220" s="106" t="s">
        <v>679</v>
      </c>
      <c r="I220" s="106" t="s">
        <v>679</v>
      </c>
      <c r="J220" s="105">
        <v>30</v>
      </c>
      <c r="K220" s="105">
        <v>109</v>
      </c>
      <c r="L220" s="105" t="s">
        <v>679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220" s="127" t="s">
        <v>882</v>
      </c>
      <c r="O220" s="106">
        <v>0.33333333333333331</v>
      </c>
      <c r="P220" s="106">
        <v>6.25E-2</v>
      </c>
      <c r="Q220" s="105">
        <v>1</v>
      </c>
      <c r="R220" s="10" t="str">
        <f>IFERROR(_xlfn.XLOOKUP(F220, BS_ATIVIDADE[ATIVIDADE],BS_ATIVIDADE[UNIDADE] ), "*")</f>
        <v>Nº DE SOLDA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220" s="105" t="s">
        <v>785</v>
      </c>
      <c r="W220" s="151" t="s">
        <v>700</v>
      </c>
      <c r="X220" s="104" t="s">
        <v>421</v>
      </c>
      <c r="Y220" s="129"/>
      <c r="Z220" s="104"/>
      <c r="AA220" s="105"/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EXPANSÃO - SOLDA</v>
      </c>
      <c r="AJ220" s="9" t="str">
        <f>IF(BS_CONTROLE[[#This Row],[Atividade]]=0, "-", BS_CONTROLE[[#This Row],[Atividade]])</f>
        <v>EXPANSÃO - SOLDA</v>
      </c>
      <c r="AK220" s="31" t="str">
        <f>BS_CONTROLE[[#This Row],[Local - Partida]]</f>
        <v>-</v>
      </c>
      <c r="AL220" s="31" t="str">
        <f>BS_CONTROLE[[#This Row],[Local - Encerramento]]</f>
        <v>-</v>
      </c>
      <c r="AM220" s="105" t="s">
        <v>1057</v>
      </c>
      <c r="AN220" s="105" t="s">
        <v>142</v>
      </c>
      <c r="AO220" s="105">
        <f>IF(BS_CONTROLE[[#This Row],[SUB]]=0, "-", BS_CONTROLE[[#This Row],[SUB]])</f>
        <v>30</v>
      </c>
      <c r="AP220" s="105">
        <v>123.76</v>
      </c>
      <c r="AQ220" s="105" t="s">
        <v>679</v>
      </c>
      <c r="AR220" s="108">
        <v>0.33819444444444446</v>
      </c>
      <c r="AS220" s="108">
        <v>0.47430555555555554</v>
      </c>
      <c r="AT220" s="108">
        <v>0.53680555555555554</v>
      </c>
      <c r="AU220" s="136"/>
      <c r="AV220" s="136"/>
      <c r="AW220" s="14"/>
      <c r="AX220" s="14"/>
      <c r="AY220" s="162">
        <f t="shared" si="20"/>
        <v>6.25E-2</v>
      </c>
      <c r="AZ220" s="153"/>
      <c r="BA220" s="109">
        <v>0</v>
      </c>
      <c r="BB220" s="10" t="str">
        <f>IFERROR(_xlfn.XLOOKUP(AI220, BS_ATIVIDADE[ATIVIDADE],BS_ATIVIDADE[UNIDADE] ), "*")</f>
        <v>Nº DE SOLDA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220" s="150"/>
      <c r="BG220" s="16"/>
      <c r="BH220" s="17">
        <v>0</v>
      </c>
      <c r="BI220" s="17"/>
      <c r="BJ220" s="17" t="s">
        <v>1058</v>
      </c>
      <c r="BK220" s="18" t="s">
        <v>1058</v>
      </c>
      <c r="BL220" s="16"/>
      <c r="BM220" s="130" t="s">
        <v>442</v>
      </c>
      <c r="BN220" s="130" t="s">
        <v>470</v>
      </c>
      <c r="BO220" s="130" t="s">
        <v>521</v>
      </c>
      <c r="BP220" s="18" t="s">
        <v>1058</v>
      </c>
      <c r="BQ220" s="12" t="str">
        <f t="shared" si="22"/>
        <v>Produção</v>
      </c>
      <c r="BR220" s="19">
        <f t="shared" si="23"/>
        <v>1</v>
      </c>
      <c r="BS220" s="19">
        <f t="shared" si="24"/>
        <v>0</v>
      </c>
      <c r="BT220" s="188" t="str">
        <f t="shared" si="25"/>
        <v>ExpansãoExecução</v>
      </c>
    </row>
    <row r="221" spans="1:72" hidden="1">
      <c r="A221" s="47" t="str">
        <f t="shared" si="21"/>
        <v/>
      </c>
      <c r="B221" s="102"/>
      <c r="C221" s="135" t="str">
        <f>IF(BS_CONTROLE[[#This Row],[DATA]]="","",WEEKNUM(BS_CONTROLE[[#This Row],[DATA]]))</f>
        <v/>
      </c>
      <c r="D221" s="104"/>
      <c r="E221" s="157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2" t="str">
        <f t="shared" si="20"/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188" t="str">
        <f t="shared" si="25"/>
        <v/>
      </c>
    </row>
    <row r="222" spans="1:72" hidden="1">
      <c r="A222" s="47" t="str">
        <f t="shared" si="21"/>
        <v/>
      </c>
      <c r="B222" s="102"/>
      <c r="C222" s="135" t="str">
        <f>IF(BS_CONTROLE[[#This Row],[DATA]]="","",WEEKNUM(BS_CONTROLE[[#This Row],[DATA]]))</f>
        <v/>
      </c>
      <c r="D222" s="104"/>
      <c r="E222" s="157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2" t="str">
        <f t="shared" si="20"/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188" t="str">
        <f t="shared" si="25"/>
        <v/>
      </c>
    </row>
    <row r="223" spans="1:72" hidden="1">
      <c r="A223" s="47" t="str">
        <f t="shared" si="21"/>
        <v>EXPANSÃO TURMA 146063</v>
      </c>
      <c r="B223" s="102">
        <v>46063</v>
      </c>
      <c r="C223" s="135">
        <f>IF(BS_CONTROLE[[#This Row],[DATA]]="","",WEEKNUM(BS_CONTROLE[[#This Row],[DATA]]))</f>
        <v>7</v>
      </c>
      <c r="D223" s="104" t="s">
        <v>703</v>
      </c>
      <c r="E223" s="157"/>
      <c r="F223" s="126" t="s">
        <v>704</v>
      </c>
      <c r="G223" s="142" t="str">
        <f>IF(D223="","*",VLOOKUP(F223,BS_ATIVIDADE[],3,FALSE))</f>
        <v>EXPANSÃO</v>
      </c>
      <c r="H223" s="106" t="s">
        <v>679</v>
      </c>
      <c r="I223" s="106" t="s">
        <v>679</v>
      </c>
      <c r="J223" s="105">
        <v>70</v>
      </c>
      <c r="K223" s="105">
        <v>113.6</v>
      </c>
      <c r="L223" s="105" t="s">
        <v>679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23" s="106">
        <v>0.375</v>
      </c>
      <c r="P223" s="106">
        <v>6.25E-2</v>
      </c>
      <c r="Q223" s="105">
        <v>1</v>
      </c>
      <c r="R223" s="10" t="str">
        <f>IFERROR(_xlfn.XLOOKUP(F223, BS_ATIVIDADE[ATIVIDADE],BS_ATIVIDADE[UNIDADE] ), "*")</f>
        <v>Nº DE SOLDA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3" s="105" t="s">
        <v>961</v>
      </c>
      <c r="W223" s="151" t="s">
        <v>700</v>
      </c>
      <c r="X223" s="104" t="s">
        <v>421</v>
      </c>
      <c r="Y223" s="129" t="s">
        <v>424</v>
      </c>
      <c r="Z223" s="104"/>
      <c r="AA223" s="105"/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EXPANSÃO - SOLDA</v>
      </c>
      <c r="AJ223" s="9" t="str">
        <f>IF(BS_CONTROLE[[#This Row],[Atividade]]=0, "-", BS_CONTROLE[[#This Row],[Atividade]])</f>
        <v>EXPANSÃO - SOLDA</v>
      </c>
      <c r="AK223" s="31" t="str">
        <f>BS_CONTROLE[[#This Row],[Local - Partida]]</f>
        <v>-</v>
      </c>
      <c r="AL223" s="31" t="str">
        <f>BS_CONTROLE[[#This Row],[Local - Encerramento]]</f>
        <v>-</v>
      </c>
      <c r="AM223" s="105" t="str">
        <f>IF(BS_CONTROLE[[#This Row],[Entre - Estações]]=0, "-", BS_CONTROLE[[#This Row],[Entre - Estações]])</f>
        <v>ZCD</v>
      </c>
      <c r="AN223" s="105" t="str">
        <f>IF(BS_CONTROLE[[#This Row],[SB]]=0, "-", BS_CONTROLE[[#This Row],[SB]])</f>
        <v>ZCD1</v>
      </c>
      <c r="AO223" s="105">
        <f>IF(BS_CONTROLE[[#This Row],[SUB]]=0, "-", BS_CONTROLE[[#This Row],[SUB]])</f>
        <v>70</v>
      </c>
      <c r="AP223" s="105">
        <f>BS_CONTROLE[[#This Row],[KM - Inicio]]</f>
        <v>113.6</v>
      </c>
      <c r="AQ223" s="105">
        <f>BS_CONTROLE[[#This Row],[KM - Inicio]]</f>
        <v>113.6</v>
      </c>
      <c r="AR223" s="108">
        <v>0</v>
      </c>
      <c r="AS223" s="108">
        <v>0</v>
      </c>
      <c r="AT223" s="108">
        <v>0</v>
      </c>
      <c r="AU223" s="136"/>
      <c r="AV223" s="136"/>
      <c r="AW223" s="14"/>
      <c r="AX223" s="14"/>
      <c r="AY223" s="162">
        <f t="shared" si="20"/>
        <v>0</v>
      </c>
      <c r="AZ223" s="153"/>
      <c r="BA223" s="109">
        <v>0</v>
      </c>
      <c r="BB223" s="10" t="str">
        <f>IFERROR(_xlfn.XLOOKUP(AI223, BS_ATIVIDADE[ATIVIDADE],BS_ATIVIDADE[UNIDADE] ), "*")</f>
        <v>Nº DE SOLDA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3" s="150"/>
      <c r="BG223" s="16"/>
      <c r="BH223" s="17">
        <v>0</v>
      </c>
      <c r="BI223" s="17"/>
      <c r="BJ223" s="17" t="s">
        <v>1059</v>
      </c>
      <c r="BK223" s="18" t="s">
        <v>1059</v>
      </c>
      <c r="BL223" s="16"/>
      <c r="BM223" s="130" t="s">
        <v>447</v>
      </c>
      <c r="BN223" s="130" t="s">
        <v>471</v>
      </c>
      <c r="BO223" s="130" t="s">
        <v>471</v>
      </c>
      <c r="BP223" s="18" t="s">
        <v>1059</v>
      </c>
      <c r="BQ223" s="12" t="str">
        <f t="shared" si="22"/>
        <v>Produção e Intervalo</v>
      </c>
      <c r="BR223" s="19">
        <f t="shared" si="23"/>
        <v>0</v>
      </c>
      <c r="BS223" s="19">
        <f t="shared" si="24"/>
        <v>0</v>
      </c>
      <c r="BT223" s="188" t="str">
        <f t="shared" si="25"/>
        <v>CondiçõesClimáticaChuva</v>
      </c>
    </row>
    <row r="224" spans="1:72" hidden="1">
      <c r="A224" s="47" t="str">
        <f t="shared" si="21"/>
        <v>KLECIO (TP-699)46063</v>
      </c>
      <c r="B224" s="102">
        <v>46063</v>
      </c>
      <c r="C224" s="135">
        <f>IF(BS_CONTROLE[[#This Row],[DATA]]="","",WEEKNUM(BS_CONTROLE[[#This Row],[DATA]]))</f>
        <v>7</v>
      </c>
      <c r="D224" s="104" t="s">
        <v>695</v>
      </c>
      <c r="E224" s="157"/>
      <c r="F224" s="126" t="s">
        <v>696</v>
      </c>
      <c r="G224" s="142" t="str">
        <f>IF(D224="","*",VLOOKUP(F224,BS_ATIVIDADE[],3,FALSE))</f>
        <v>SOLDA</v>
      </c>
      <c r="H224" s="106" t="s">
        <v>679</v>
      </c>
      <c r="I224" s="106" t="s">
        <v>679</v>
      </c>
      <c r="J224" s="105">
        <v>70</v>
      </c>
      <c r="K224" s="105">
        <v>134.85</v>
      </c>
      <c r="L224" s="105"/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24" s="106">
        <v>0.35416666666666669</v>
      </c>
      <c r="P224" s="106">
        <v>6.25E-2</v>
      </c>
      <c r="Q224" s="170">
        <v>1</v>
      </c>
      <c r="R224" s="10" t="str">
        <f>IFERROR(_xlfn.XLOOKUP(F224, BS_ATIVIDADE[ATIVIDADE],BS_ATIVIDADE[UNIDADE] ), "*")</f>
        <v>Nº DE SOLDA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4" s="151" t="s">
        <v>699</v>
      </c>
      <c r="W224" s="151" t="s">
        <v>700</v>
      </c>
      <c r="X224" s="104" t="s">
        <v>421</v>
      </c>
      <c r="Y224" s="129" t="s">
        <v>424</v>
      </c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PDM - SOLDA</v>
      </c>
      <c r="AJ224" s="9" t="str">
        <f>IF(BS_CONTROLE[[#This Row],[Atividade]]=0, "-", BS_CONTROLE[[#This Row],[Atividade]])</f>
        <v>PDM - SOLDA</v>
      </c>
      <c r="AK224" s="31" t="str">
        <f>BS_CONTROLE[[#This Row],[Local - Partida]]</f>
        <v>-</v>
      </c>
      <c r="AL224" s="31" t="str">
        <f>BS_CONTROLE[[#This Row],[Local - Encerramento]]</f>
        <v>-</v>
      </c>
      <c r="AM224" s="105" t="str">
        <f>IF(BS_CONTROLE[[#This Row],[Entre - Estações]]=0, "-", BS_CONTROLE[[#This Row],[Entre - Estações]])</f>
        <v>ZRX-ZRQ</v>
      </c>
      <c r="AN224" s="105" t="str">
        <f>IF(BS_CONTROLE[[#This Row],[SB]]=0, "-", BS_CONTROLE[[#This Row],[SB]])</f>
        <v>133ZRQ1</v>
      </c>
      <c r="AO224" s="105">
        <f>IF(BS_CONTROLE[[#This Row],[SUB]]=0, "-", BS_CONTROLE[[#This Row],[SUB]])</f>
        <v>70</v>
      </c>
      <c r="AP224" s="105">
        <f>BS_CONTROLE[[#This Row],[KM - Inicio]]</f>
        <v>134.85</v>
      </c>
      <c r="AQ224" s="105">
        <f>BS_CONTROLE[[#This Row],[KM - Inicio]]</f>
        <v>134.85</v>
      </c>
      <c r="AR224" s="108">
        <v>0</v>
      </c>
      <c r="AS224" s="108">
        <v>0</v>
      </c>
      <c r="AT224" s="108">
        <v>0</v>
      </c>
      <c r="AU224" s="136"/>
      <c r="AV224" s="136"/>
      <c r="AW224" s="14"/>
      <c r="AX224" s="14"/>
      <c r="AY224" s="162">
        <f t="shared" si="20"/>
        <v>0</v>
      </c>
      <c r="AZ224" s="153"/>
      <c r="BA224" s="109">
        <v>0</v>
      </c>
      <c r="BB224" s="10" t="str">
        <f>IFERROR(_xlfn.XLOOKUP(AI224, BS_ATIVIDADE[ATIVIDADE],BS_ATIVIDADE[UNIDADE] ), "*")</f>
        <v>Nº DE SOLDA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4" s="150"/>
      <c r="BG224" s="16"/>
      <c r="BH224" s="17">
        <v>0</v>
      </c>
      <c r="BI224" s="17"/>
      <c r="BJ224" s="17" t="s">
        <v>1060</v>
      </c>
      <c r="BK224" s="18" t="s">
        <v>1061</v>
      </c>
      <c r="BL224" s="16"/>
      <c r="BM224" s="130" t="s">
        <v>441</v>
      </c>
      <c r="BN224" s="130" t="s">
        <v>470</v>
      </c>
      <c r="BO224" s="130" t="s">
        <v>521</v>
      </c>
      <c r="BP224" s="18" t="s">
        <v>1061</v>
      </c>
      <c r="BQ224" s="12" t="str">
        <f t="shared" si="22"/>
        <v>Produção e Intervalo</v>
      </c>
      <c r="BR224" s="19">
        <f t="shared" si="23"/>
        <v>0</v>
      </c>
      <c r="BS224" s="19">
        <f t="shared" si="24"/>
        <v>0</v>
      </c>
      <c r="BT224" s="188" t="str">
        <f t="shared" si="25"/>
        <v>SuperExecução</v>
      </c>
    </row>
    <row r="225" spans="1:72" hidden="1">
      <c r="A225" s="47" t="str">
        <f t="shared" si="21"/>
        <v>W58</v>
      </c>
      <c r="B225" s="102"/>
      <c r="C225" s="135" t="str">
        <f>IF(BS_CONTROLE[[#This Row],[DATA]]="","",WEEKNUM(BS_CONTROLE[[#This Row],[DATA]]))</f>
        <v/>
      </c>
      <c r="D225" s="104" t="s">
        <v>712</v>
      </c>
      <c r="E225" s="157"/>
      <c r="F225" s="126" t="s">
        <v>717</v>
      </c>
      <c r="G225" s="142" t="str">
        <f>IF(D225="","*",VLOOKUP(F225,BS_ATIVIDADE[],3,FALSE))</f>
        <v>OUTROS</v>
      </c>
      <c r="H225" s="105">
        <v>106109</v>
      </c>
      <c r="I225" s="105">
        <v>106109</v>
      </c>
      <c r="J225" s="105">
        <v>68</v>
      </c>
      <c r="K225" s="105">
        <v>57</v>
      </c>
      <c r="L225" s="105">
        <v>53</v>
      </c>
      <c r="M225" s="105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25" s="15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25" s="106">
        <v>0.33333333333333331</v>
      </c>
      <c r="P225" s="106">
        <v>4.1666666666666664E-2</v>
      </c>
      <c r="Q225" s="170">
        <v>100</v>
      </c>
      <c r="R225" s="10" t="str">
        <f>IFERROR(_xlfn.XLOOKUP(F225, BS_ATIVIDADE[ATIVIDADE],BS_ATIVIDADE[UNIDADE] ), "*")</f>
        <v>Nº DE PEÇAS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5" s="151" t="s">
        <v>714</v>
      </c>
      <c r="W225" s="151" t="s">
        <v>718</v>
      </c>
      <c r="X225" s="104" t="s">
        <v>421</v>
      </c>
      <c r="Y225" s="129"/>
      <c r="Z225" s="104"/>
      <c r="AA225" s="105">
        <v>2</v>
      </c>
      <c r="AB225" s="126" t="s">
        <v>423</v>
      </c>
      <c r="AC225" s="126" t="s">
        <v>679</v>
      </c>
      <c r="AD225" s="107">
        <v>0.29166666666666669</v>
      </c>
      <c r="AE225" s="105">
        <v>9341</v>
      </c>
      <c r="AF225" s="105" t="s">
        <v>679</v>
      </c>
      <c r="AG225" s="105" t="s">
        <v>679</v>
      </c>
      <c r="AH225" s="15"/>
      <c r="AI225" s="126" t="str">
        <f>IF(BS_CONTROLE[[#This Row],[Atividade]]=0, "-", BS_CONTROLE[[#This Row],[Atividade]])</f>
        <v>RECOLHIMENTO DE DORMENTE</v>
      </c>
      <c r="AJ225" s="9" t="str">
        <f>IF(BS_CONTROLE[[#This Row],[Atividade]]=0, "-", BS_CONTROLE[[#This Row],[Atividade]])</f>
        <v>RECOLHIMENTO DE DORMENTE</v>
      </c>
      <c r="AK225" s="31">
        <f>BS_CONTROLE[[#This Row],[Local - Partida]]</f>
        <v>106109</v>
      </c>
      <c r="AL225" s="31">
        <f>BS_CONTROLE[[#This Row],[Local - Encerramento]]</f>
        <v>106109</v>
      </c>
      <c r="AM225" s="105" t="str">
        <f>IF(BS_CONTROLE[[#This Row],[Entre - Estações]]=0, "-", BS_CONTROLE[[#This Row],[Entre - Estações]])</f>
        <v>ZBM-ZHO</v>
      </c>
      <c r="AN225" s="105" t="str">
        <f>IF(BS_CONTROLE[[#This Row],[SB]]=0, "-", BS_CONTROLE[[#This Row],[SB]])</f>
        <v>K57ZHO</v>
      </c>
      <c r="AO225" s="105">
        <f>IF(BS_CONTROLE[[#This Row],[SUB]]=0, "-", BS_CONTROLE[[#This Row],[SUB]])</f>
        <v>68</v>
      </c>
      <c r="AP225" s="105">
        <f>BS_CONTROLE[[#This Row],[KM - Inicio]]</f>
        <v>57</v>
      </c>
      <c r="AQ225" s="105">
        <f>BS_CONTROLE[[#This Row],[KM - Inicio]]</f>
        <v>57</v>
      </c>
      <c r="AR225" s="108"/>
      <c r="AS225" s="108"/>
      <c r="AT225" s="108"/>
      <c r="AU225" s="136"/>
      <c r="AV225" s="136"/>
      <c r="AW225" s="14"/>
      <c r="AX225" s="14"/>
      <c r="AY225" s="162">
        <f t="shared" si="20"/>
        <v>0</v>
      </c>
      <c r="AZ225" s="153"/>
      <c r="BA225" s="109"/>
      <c r="BB225" s="10" t="str">
        <f>IFERROR(_xlfn.XLOOKUP(AI225, BS_ATIVIDADE[ATIVIDADE],BS_ATIVIDADE[UNIDADE] ), "*")</f>
        <v>Nº DE PEÇAS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188" t="str">
        <f t="shared" si="25"/>
        <v/>
      </c>
    </row>
    <row r="226" spans="1:72" hidden="1">
      <c r="A226" s="47" t="str">
        <f t="shared" si="21"/>
        <v>E4246063</v>
      </c>
      <c r="B226" s="102">
        <v>46063</v>
      </c>
      <c r="C226" s="135">
        <f>IF(BS_CONTROLE[[#This Row],[DATA]]="","",WEEKNUM(BS_CONTROLE[[#This Row],[DATA]]))</f>
        <v>7</v>
      </c>
      <c r="D226" s="104" t="s">
        <v>749</v>
      </c>
      <c r="E226" s="157">
        <v>193</v>
      </c>
      <c r="F226" s="126" t="s">
        <v>750</v>
      </c>
      <c r="G226" s="142" t="str">
        <f>IF(D226="","*",VLOOKUP(F226,BS_ATIVIDADE[],3,FALSE))</f>
        <v>TRILHEIRO - DESCARGA</v>
      </c>
      <c r="H226" s="106" t="s">
        <v>1017</v>
      </c>
      <c r="I226" s="106" t="s">
        <v>1017</v>
      </c>
      <c r="J226" s="105">
        <v>68</v>
      </c>
      <c r="K226" s="105">
        <v>54.96</v>
      </c>
      <c r="L226" s="105">
        <v>56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26" s="127" t="s">
        <v>285</v>
      </c>
      <c r="O226" s="106">
        <v>0.45833333333333331</v>
      </c>
      <c r="P226" s="106">
        <v>0.16666666666666666</v>
      </c>
      <c r="Q226" s="105">
        <v>3120</v>
      </c>
      <c r="R226" s="10" t="str">
        <f>IFERROR(_xlfn.XLOOKUP(F226, BS_ATIVIDADE[ATIVIDADE],BS_ATIVIDADE[UNIDADE] ), "*")</f>
        <v>M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6" s="105" t="s">
        <v>714</v>
      </c>
      <c r="W226" s="151" t="s">
        <v>754</v>
      </c>
      <c r="X226" s="104" t="s">
        <v>416</v>
      </c>
      <c r="Y226" s="129" t="s">
        <v>415</v>
      </c>
      <c r="Z226" s="104"/>
      <c r="AA226" s="105" t="s">
        <v>1019</v>
      </c>
      <c r="AB226" s="103" t="s">
        <v>423</v>
      </c>
      <c r="AC226" s="152" t="s">
        <v>419</v>
      </c>
      <c r="AD226" s="107">
        <v>0.41666666666666669</v>
      </c>
      <c r="AE226" s="105" t="s">
        <v>1020</v>
      </c>
      <c r="AF226" s="105" t="s">
        <v>1021</v>
      </c>
      <c r="AG226" s="105" t="s">
        <v>679</v>
      </c>
      <c r="AH226" s="15"/>
      <c r="AI226" s="126" t="str">
        <f>IF(BS_CONTROLE[[#This Row],[Atividade]]=0, "-", BS_CONTROLE[[#This Row],[Atividade]])</f>
        <v>TRILHEIRO - DESCARGA</v>
      </c>
      <c r="AJ226" s="9" t="str">
        <f>IF(BS_CONTROLE[[#This Row],[Atividade]]=0, "-", BS_CONTROLE[[#This Row],[Atividade]])</f>
        <v>TRILHEIRO - DESCARGA</v>
      </c>
      <c r="AK226" s="31" t="str">
        <f>BS_CONTROLE[[#This Row],[Local - Partida]]</f>
        <v>ZBV3</v>
      </c>
      <c r="AL226" s="31" t="str">
        <f>BS_CONTROLE[[#This Row],[Local - Encerramento]]</f>
        <v>ZBV3</v>
      </c>
      <c r="AM226" s="105" t="str">
        <f>IF(BS_CONTROLE[[#This Row],[Entre - Estações]]=0, "-", BS_CONTROLE[[#This Row],[Entre - Estações]])</f>
        <v>ZBM</v>
      </c>
      <c r="AN226" s="105" t="str">
        <f>IF(BS_CONTROLE[[#This Row],[SB]]=0, "-", BS_CONTROLE[[#This Row],[SB]])</f>
        <v>ZBM1</v>
      </c>
      <c r="AO226" s="105">
        <f>IF(BS_CONTROLE[[#This Row],[SUB]]=0, "-", BS_CONTROLE[[#This Row],[SUB]])</f>
        <v>68</v>
      </c>
      <c r="AP226" s="105">
        <f>BS_CONTROLE[[#This Row],[KM - Inicio]]</f>
        <v>54.96</v>
      </c>
      <c r="AQ226" s="105">
        <f>BS_CONTROLE[[#This Row],[KM - Inicio]]</f>
        <v>54.96</v>
      </c>
      <c r="AR226" s="108">
        <v>0</v>
      </c>
      <c r="AS226" s="108">
        <v>0</v>
      </c>
      <c r="AT226" s="108">
        <v>0</v>
      </c>
      <c r="AU226" s="136"/>
      <c r="AV226" s="136"/>
      <c r="AW226" s="14"/>
      <c r="AX226" s="14"/>
      <c r="AY226" s="162">
        <f t="shared" si="20"/>
        <v>0</v>
      </c>
      <c r="AZ226" s="153"/>
      <c r="BA226" s="109">
        <v>0</v>
      </c>
      <c r="BB226" s="10" t="str">
        <f>IFERROR(_xlfn.XLOOKUP(AI226, BS_ATIVIDADE[ATIVIDADE],BS_ATIVIDADE[UNIDADE] ), "*")</f>
        <v>M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6" s="150"/>
      <c r="BG226" s="16"/>
      <c r="BH226" s="17">
        <v>0</v>
      </c>
      <c r="BI226" s="17"/>
      <c r="BJ226" s="17" t="s">
        <v>824</v>
      </c>
      <c r="BK226" s="18" t="s">
        <v>824</v>
      </c>
      <c r="BL226" s="16"/>
      <c r="BM226" s="130" t="s">
        <v>440</v>
      </c>
      <c r="BN226" s="130" t="s">
        <v>460</v>
      </c>
      <c r="BO226" s="130" t="s">
        <v>568</v>
      </c>
      <c r="BP226" s="18" t="s">
        <v>824</v>
      </c>
      <c r="BQ226" s="12" t="str">
        <f t="shared" si="22"/>
        <v>Produção e Intervalo</v>
      </c>
      <c r="BR226" s="19">
        <f t="shared" si="23"/>
        <v>0</v>
      </c>
      <c r="BS226" s="19">
        <f t="shared" si="24"/>
        <v>0</v>
      </c>
      <c r="BT226" s="188" t="str">
        <f t="shared" si="25"/>
        <v>CCOCirculaçãoIntervaloContrato</v>
      </c>
    </row>
    <row r="227" spans="1:72" hidden="1">
      <c r="A227" s="47" t="str">
        <f t="shared" si="21"/>
        <v>V5346063</v>
      </c>
      <c r="B227" s="102">
        <v>46063</v>
      </c>
      <c r="C227" s="135">
        <f>IF(BS_CONTROLE[[#This Row],[DATA]]="","",WEEKNUM(BS_CONTROLE[[#This Row],[DATA]]))</f>
        <v>7</v>
      </c>
      <c r="D227" s="104" t="s">
        <v>1062</v>
      </c>
      <c r="E227" s="157">
        <v>221</v>
      </c>
      <c r="F227" s="126" t="s">
        <v>678</v>
      </c>
      <c r="G227" s="142" t="str">
        <f>IF(D227="","*",VLOOKUP(F227,BS_ATIVIDADE[],3,FALSE))</f>
        <v>OUTROS</v>
      </c>
      <c r="H227" s="106" t="s">
        <v>1063</v>
      </c>
      <c r="I227" s="106" t="s">
        <v>964</v>
      </c>
      <c r="J227" s="105">
        <v>70</v>
      </c>
      <c r="K227" s="105">
        <v>82</v>
      </c>
      <c r="L227" s="105" t="s">
        <v>679</v>
      </c>
      <c r="M227" s="127" t="s">
        <v>965</v>
      </c>
      <c r="N227" s="127" t="s">
        <v>1064</v>
      </c>
      <c r="O227" s="106">
        <v>0.33333333333333331</v>
      </c>
      <c r="P227" s="106">
        <v>4.1666666666666664E-2</v>
      </c>
      <c r="Q227" s="105">
        <v>1</v>
      </c>
      <c r="R227" s="10" t="str">
        <f>IFERROR(_xlfn.XLOOKUP(F227, BS_ATIVIDADE[ATIVIDADE],BS_ATIVIDADE[UNIDADE] ), "*")</f>
        <v>BINÁRIO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7" s="105" t="s">
        <v>1065</v>
      </c>
      <c r="W227" s="151" t="s">
        <v>683</v>
      </c>
      <c r="X227" s="104" t="s">
        <v>421</v>
      </c>
      <c r="Y227" s="129"/>
      <c r="Z227" s="104"/>
      <c r="AA227" s="105">
        <v>1</v>
      </c>
      <c r="AB227" s="103" t="s">
        <v>412</v>
      </c>
      <c r="AC227" s="152"/>
      <c r="AD227" s="107">
        <v>0.29166666666666669</v>
      </c>
      <c r="AE227" s="105" t="s">
        <v>679</v>
      </c>
      <c r="AF227" s="105"/>
      <c r="AG227" s="105"/>
      <c r="AH227" s="15"/>
      <c r="AI227" s="126" t="str">
        <f>IF(BS_CONTROLE[[#This Row],[Atividade]]=0, "-", BS_CONTROLE[[#This Row],[Atividade]])</f>
        <v>DESLOCAMENTO</v>
      </c>
      <c r="AJ227" s="9" t="str">
        <f>IF(BS_CONTROLE[[#This Row],[Atividade]]=0, "-", BS_CONTROLE[[#This Row],[Atividade]])</f>
        <v>DESLOCAMENTO</v>
      </c>
      <c r="AK227" s="31" t="str">
        <f>BS_CONTROLE[[#This Row],[Local - Partida]]</f>
        <v>ZAC-2</v>
      </c>
      <c r="AL227" s="31" t="str">
        <f>BS_CONTROLE[[#This Row],[Local - Encerramento]]</f>
        <v>ZSK-2</v>
      </c>
      <c r="AM227" s="105" t="str">
        <f>IF(BS_CONTROLE[[#This Row],[Entre - Estações]]=0, "-", BS_CONTROLE[[#This Row],[Entre - Estações]])</f>
        <v>ZAC-ZSK</v>
      </c>
      <c r="AN227" s="105" t="str">
        <f>IF(BS_CONTROLE[[#This Row],[SB]]=0, "-", BS_CONTROLE[[#This Row],[SB]])</f>
        <v>ZACSKW</v>
      </c>
      <c r="AO227" s="105">
        <f>IF(BS_CONTROLE[[#This Row],[SUB]]=0, "-", BS_CONTROLE[[#This Row],[SUB]])</f>
        <v>70</v>
      </c>
      <c r="AP227" s="105">
        <f>BS_CONTROLE[[#This Row],[KM - Inicio]]</f>
        <v>82</v>
      </c>
      <c r="AQ227" s="105">
        <f>BS_CONTROLE[[#This Row],[KM - Inicio]]</f>
        <v>82</v>
      </c>
      <c r="AR227" s="108">
        <v>0.31458333333333333</v>
      </c>
      <c r="AS227" s="108">
        <v>0</v>
      </c>
      <c r="AT227" s="108">
        <v>4.1666666666666664E-2</v>
      </c>
      <c r="AU227" s="136"/>
      <c r="AV227" s="136"/>
      <c r="AW227" s="14"/>
      <c r="AX227" s="14"/>
      <c r="AY227" s="162">
        <f t="shared" si="20"/>
        <v>4.1666666666666664E-2</v>
      </c>
      <c r="AZ227" s="153"/>
      <c r="BA227" s="109">
        <v>1</v>
      </c>
      <c r="BB227" s="10" t="str">
        <f>IFERROR(_xlfn.XLOOKUP(AI227, BS_ATIVIDADE[ATIVIDADE],BS_ATIVIDADE[UNIDADE] ), "*")</f>
        <v>BINÁRIO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7" s="150"/>
      <c r="BG227" s="16"/>
      <c r="BH227" s="17">
        <v>2</v>
      </c>
      <c r="BI227" s="17"/>
      <c r="BJ227" s="17" t="s">
        <v>1066</v>
      </c>
      <c r="BK227" s="18" t="s">
        <v>1066</v>
      </c>
      <c r="BL227" s="16"/>
      <c r="BM227" s="130" t="s">
        <v>445</v>
      </c>
      <c r="BN227" s="130" t="s">
        <v>445</v>
      </c>
      <c r="BO227" s="130" t="s">
        <v>445</v>
      </c>
      <c r="BP227" s="18"/>
      <c r="BQ227" s="12" t="str">
        <f t="shared" si="22"/>
        <v>Aderente</v>
      </c>
      <c r="BR227" s="19">
        <f t="shared" si="23"/>
        <v>1</v>
      </c>
      <c r="BS227" s="19">
        <f t="shared" si="24"/>
        <v>1</v>
      </c>
      <c r="BT227" s="188" t="str">
        <f t="shared" si="25"/>
        <v>OKOK</v>
      </c>
    </row>
    <row r="228" spans="1:72" hidden="1">
      <c r="A228" s="47" t="str">
        <f t="shared" si="21"/>
        <v>V9346063</v>
      </c>
      <c r="B228" s="102">
        <v>46063</v>
      </c>
      <c r="C228" s="135">
        <f>IF(BS_CONTROLE[[#This Row],[DATA]]="","",WEEKNUM(BS_CONTROLE[[#This Row],[DATA]]))</f>
        <v>7</v>
      </c>
      <c r="D228" s="104" t="s">
        <v>978</v>
      </c>
      <c r="E228" s="157">
        <v>162</v>
      </c>
      <c r="F228" s="126" t="s">
        <v>687</v>
      </c>
      <c r="G228" s="142" t="str">
        <f>IF(D228="","*",VLOOKUP(F228,BS_ATIVIDADE[],3,FALSE))</f>
        <v>MECANIZAÇÃO - SOCADORA</v>
      </c>
      <c r="H228" s="105" t="s">
        <v>104</v>
      </c>
      <c r="I228" s="105" t="s">
        <v>104</v>
      </c>
      <c r="J228" s="105">
        <v>56</v>
      </c>
      <c r="K228" s="105">
        <v>204.5</v>
      </c>
      <c r="L228" s="105">
        <v>205.5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8" s="106">
        <v>0.375</v>
      </c>
      <c r="P228" s="106">
        <v>8.3333333333333329E-2</v>
      </c>
      <c r="Q228" s="105">
        <v>200</v>
      </c>
      <c r="R228" s="10" t="str">
        <f>IFERROR(_xlfn.XLOOKUP(F228, BS_ATIVIDADE[ATIVIDADE],BS_ATIVIDADE[UNIDADE] ), "*")</f>
        <v>M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8" s="105" t="s">
        <v>709</v>
      </c>
      <c r="W228" s="151" t="s">
        <v>688</v>
      </c>
      <c r="X228" s="104" t="s">
        <v>421</v>
      </c>
      <c r="Y228" s="129" t="s">
        <v>424</v>
      </c>
      <c r="Z228" s="104"/>
      <c r="AA228" s="105">
        <v>1</v>
      </c>
      <c r="AB228" s="103" t="s">
        <v>418</v>
      </c>
      <c r="AC228" s="152"/>
      <c r="AD228" s="107">
        <v>0.29166666666666669</v>
      </c>
      <c r="AE228" s="105">
        <v>7309</v>
      </c>
      <c r="AF228" s="105" t="s">
        <v>679</v>
      </c>
      <c r="AG228" s="105" t="s">
        <v>679</v>
      </c>
      <c r="AH228" s="15"/>
      <c r="AI228" s="126" t="str">
        <f>IF(BS_CONTROLE[[#This Row],[Atividade]]=0, "-", BS_CONTROLE[[#This Row],[Atividade]])</f>
        <v>MECANIZAÇÃO - SOCADORA</v>
      </c>
      <c r="AJ228" s="9" t="str">
        <f>IF(BS_CONTROLE[[#This Row],[Atividade]]=0, "-", BS_CONTROLE[[#This Row],[Atividade]])</f>
        <v>MECANIZAÇÃO - SOCADORA</v>
      </c>
      <c r="AK228" s="31" t="str">
        <f>BS_CONTROLE[[#This Row],[Local - Partida]]</f>
        <v>ZYU1</v>
      </c>
      <c r="AL228" s="31" t="str">
        <f>BS_CONTROLE[[#This Row],[Local - Encerramento]]</f>
        <v>ZYU1</v>
      </c>
      <c r="AM228" s="105" t="str">
        <f>IF(BS_CONTROLE[[#This Row],[Entre - Estações]]=0, "-", BS_CONTROLE[[#This Row],[Entre - Estações]])</f>
        <v>ZYU-ZST</v>
      </c>
      <c r="AN228" s="105" t="str">
        <f>IF(BS_CONTROLE[[#This Row],[SB]]=0, "-", BS_CONTROLE[[#This Row],[SB]])</f>
        <v>ZYU206</v>
      </c>
      <c r="AO228" s="105">
        <f>IF(BS_CONTROLE[[#This Row],[SUB]]=0, "-", BS_CONTROLE[[#This Row],[SUB]])</f>
        <v>56</v>
      </c>
      <c r="AP228" s="105">
        <f>BS_CONTROLE[[#This Row],[KM - Inicio]]</f>
        <v>204.5</v>
      </c>
      <c r="AQ228" s="105">
        <f>BS_CONTROLE[[#This Row],[KM - Inicio]]</f>
        <v>204.5</v>
      </c>
      <c r="AR228" s="108">
        <v>0.62361111111111112</v>
      </c>
      <c r="AS228" s="108">
        <v>0.78819444444444442</v>
      </c>
      <c r="AT228" s="108">
        <v>0.90208333333333335</v>
      </c>
      <c r="AU228" s="136"/>
      <c r="AV228" s="136"/>
      <c r="AW228" s="14"/>
      <c r="AX228" s="14"/>
      <c r="AY228" s="162">
        <f t="shared" si="20"/>
        <v>0.11388888888888893</v>
      </c>
      <c r="AZ228" s="153"/>
      <c r="BA228" s="175">
        <v>580</v>
      </c>
      <c r="BB228" s="10" t="str">
        <f>IFERROR(_xlfn.XLOOKUP(AI228, BS_ATIVIDADE[ATIVIDADE],BS_ATIVIDADE[UNIDADE] ), "*")</f>
        <v>M</v>
      </c>
      <c r="BC228" s="13" t="s">
        <v>8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8" s="150"/>
      <c r="BG228" s="16"/>
      <c r="BH228" s="17">
        <v>2</v>
      </c>
      <c r="BI228" s="17"/>
      <c r="BJ228" s="17" t="s">
        <v>1067</v>
      </c>
      <c r="BK228" s="18" t="s">
        <v>1068</v>
      </c>
      <c r="BL228" s="16"/>
      <c r="BM228" s="130" t="s">
        <v>445</v>
      </c>
      <c r="BN228" s="130" t="s">
        <v>445</v>
      </c>
      <c r="BO228" s="130" t="s">
        <v>445</v>
      </c>
      <c r="BP228" s="18" t="s">
        <v>679</v>
      </c>
      <c r="BQ228" s="12" t="str">
        <f t="shared" si="22"/>
        <v>Aderente</v>
      </c>
      <c r="BR228" s="19">
        <f t="shared" si="23"/>
        <v>1.3666666666666671</v>
      </c>
      <c r="BS228" s="19">
        <f t="shared" si="24"/>
        <v>2.9</v>
      </c>
      <c r="BT228" s="188" t="str">
        <f t="shared" si="25"/>
        <v>OKOK</v>
      </c>
    </row>
    <row r="229" spans="1:72" hidden="1">
      <c r="A229" s="47" t="str">
        <f t="shared" si="21"/>
        <v>EDSON (TP-780)46063</v>
      </c>
      <c r="B229" s="102">
        <v>46063</v>
      </c>
      <c r="C229" s="135">
        <f>IF(BS_CONTROLE[[#This Row],[DATA]]="","",WEEKNUM(BS_CONTROLE[[#This Row],[DATA]]))</f>
        <v>7</v>
      </c>
      <c r="D229" s="104" t="s">
        <v>720</v>
      </c>
      <c r="E229" s="157"/>
      <c r="F229" s="126" t="s">
        <v>721</v>
      </c>
      <c r="G229" s="142" t="str">
        <f>IF(D229="","*",VLOOKUP(F229,BS_ATIVIDADE[],3,FALSE))</f>
        <v>DORMENTE - SUBSTITUIÇÂO</v>
      </c>
      <c r="H229" s="105" t="s">
        <v>679</v>
      </c>
      <c r="I229" s="105" t="s">
        <v>679</v>
      </c>
      <c r="J229" s="105">
        <v>56</v>
      </c>
      <c r="K229" s="105">
        <v>205</v>
      </c>
      <c r="L229" s="105" t="s">
        <v>679</v>
      </c>
      <c r="M229" s="105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9" s="150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9" s="106">
        <v>0.39583333333333331</v>
      </c>
      <c r="P229" s="106">
        <v>8.3333333333333329E-2</v>
      </c>
      <c r="Q229" s="170">
        <v>40</v>
      </c>
      <c r="R229" s="10" t="str">
        <f>IFERROR(_xlfn.XLOOKUP(F229, BS_ATIVIDADE[ATIVIDADE],BS_ATIVIDADE[UNIDADE] ), "*")</f>
        <v>Nº DE DORMENTES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9" s="105" t="s">
        <v>722</v>
      </c>
      <c r="W229" s="151" t="s">
        <v>1024</v>
      </c>
      <c r="X229" s="104" t="s">
        <v>421</v>
      </c>
      <c r="Y229" s="129" t="s">
        <v>424</v>
      </c>
      <c r="Z229" s="104"/>
      <c r="AA229" s="105" t="s">
        <v>679</v>
      </c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PDM - SUBSTITUIÇÃO - DORMENTE</v>
      </c>
      <c r="AJ229" s="9" t="str">
        <f>IF(BS_CONTROLE[[#This Row],[Atividade]]=0, "-", BS_CONTROLE[[#This Row],[Atividade]])</f>
        <v>PDM - SUBSTITUIÇÃO - DORMENTE</v>
      </c>
      <c r="AK229" s="31" t="str">
        <f>BS_CONTROLE[[#This Row],[Local - Partida]]</f>
        <v>-</v>
      </c>
      <c r="AL229" s="31" t="str">
        <f>BS_CONTROLE[[#This Row],[Local - Encerramento]]</f>
        <v>-</v>
      </c>
      <c r="AM229" s="105" t="str">
        <f>IF(BS_CONTROLE[[#This Row],[Entre - Estações]]=0, "-", BS_CONTROLE[[#This Row],[Entre - Estações]])</f>
        <v>ZYU-ZST</v>
      </c>
      <c r="AN229" s="105" t="str">
        <f>IF(BS_CONTROLE[[#This Row],[SB]]=0, "-", BS_CONTROLE[[#This Row],[SB]])</f>
        <v>ZYU206</v>
      </c>
      <c r="AO229" s="105">
        <f>IF(BS_CONTROLE[[#This Row],[SUB]]=0, "-", BS_CONTROLE[[#This Row],[SUB]])</f>
        <v>56</v>
      </c>
      <c r="AP229" s="105">
        <f>BS_CONTROLE[[#This Row],[KM - Inicio]]</f>
        <v>205</v>
      </c>
      <c r="AQ229" s="105">
        <f>BS_CONTROLE[[#This Row],[KM - Inicio]]</f>
        <v>205</v>
      </c>
      <c r="AR229" s="108">
        <v>0.53472222222222221</v>
      </c>
      <c r="AS229" s="108">
        <v>0.58125000000000004</v>
      </c>
      <c r="AT229" s="108">
        <v>0.61805555555555558</v>
      </c>
      <c r="AU229" s="136"/>
      <c r="AV229" s="136"/>
      <c r="AW229" s="14"/>
      <c r="AX229" s="14"/>
      <c r="AY229" s="162">
        <f t="shared" si="20"/>
        <v>3.6805555555555536E-2</v>
      </c>
      <c r="AZ229" s="153"/>
      <c r="BA229" s="109">
        <v>0</v>
      </c>
      <c r="BB229" s="10" t="str">
        <f>IFERROR(_xlfn.XLOOKUP(AI229, BS_ATIVIDADE[ATIVIDADE],BS_ATIVIDADE[UNIDADE] ), "*")</f>
        <v>Nº DE DORMENTES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9" s="150"/>
      <c r="BG229" s="16"/>
      <c r="BH229" s="17">
        <v>0</v>
      </c>
      <c r="BI229" s="17"/>
      <c r="BJ229" s="17" t="s">
        <v>736</v>
      </c>
      <c r="BK229" s="18" t="s">
        <v>1069</v>
      </c>
      <c r="BL229" s="16"/>
      <c r="BM229" s="130" t="s">
        <v>440</v>
      </c>
      <c r="BN229" s="130" t="s">
        <v>469</v>
      </c>
      <c r="BO229" s="130" t="s">
        <v>547</v>
      </c>
      <c r="BP229" s="18" t="s">
        <v>1069</v>
      </c>
      <c r="BQ229" s="12" t="str">
        <f t="shared" si="22"/>
        <v>Produção e Intervalo</v>
      </c>
      <c r="BR229" s="19">
        <f t="shared" si="23"/>
        <v>0.44166666666666643</v>
      </c>
      <c r="BS229" s="19">
        <f t="shared" si="24"/>
        <v>0</v>
      </c>
      <c r="BT229" s="188" t="str">
        <f t="shared" si="25"/>
        <v>CCOCirculaçãoIntervaloOportunidade</v>
      </c>
    </row>
    <row r="230" spans="1:72" hidden="1">
      <c r="A230" s="47" t="str">
        <f t="shared" si="21"/>
        <v>ROGÉRIO (TP-730)46063</v>
      </c>
      <c r="B230" s="102">
        <v>46063</v>
      </c>
      <c r="C230" s="135">
        <f>IF(BS_CONTROLE[[#This Row],[DATA]]="","",WEEKNUM(BS_CONTROLE[[#This Row],[DATA]]))</f>
        <v>7</v>
      </c>
      <c r="D230" s="104" t="s">
        <v>857</v>
      </c>
      <c r="E230" s="157">
        <v>81</v>
      </c>
      <c r="F230" s="126" t="s">
        <v>721</v>
      </c>
      <c r="G230" s="142" t="str">
        <f>IF(D230="","*",VLOOKUP(F230,BS_ATIVIDADE[],3,FALSE))</f>
        <v>DORMENTE - SUBSTITUIÇÂO</v>
      </c>
      <c r="H230" s="105" t="s">
        <v>679</v>
      </c>
      <c r="I230" s="105" t="s">
        <v>679</v>
      </c>
      <c r="J230" s="105">
        <v>56</v>
      </c>
      <c r="K230" s="105">
        <v>205</v>
      </c>
      <c r="L230" s="105" t="s">
        <v>679</v>
      </c>
      <c r="M230" s="105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30" s="150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30" s="106">
        <v>0.39583333333333331</v>
      </c>
      <c r="P230" s="106">
        <v>8.3333333333333329E-2</v>
      </c>
      <c r="Q230" s="170">
        <v>40</v>
      </c>
      <c r="R230" s="10" t="str">
        <f>IFERROR(_xlfn.XLOOKUP(F230, BS_ATIVIDADE[ATIVIDADE],BS_ATIVIDADE[UNIDADE] ), "*")</f>
        <v>Nº DE DORMENTES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0" s="105" t="s">
        <v>858</v>
      </c>
      <c r="W230" s="151" t="s">
        <v>799</v>
      </c>
      <c r="X230" s="104" t="s">
        <v>421</v>
      </c>
      <c r="Y230" s="129" t="s">
        <v>424</v>
      </c>
      <c r="Z230" s="104"/>
      <c r="AA230" s="105" t="s">
        <v>679</v>
      </c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PDM - SUBSTITUIÇÃO - DORMENTE</v>
      </c>
      <c r="AJ230" s="9" t="str">
        <f>IF(BS_CONTROLE[[#This Row],[Atividade]]=0, "-", BS_CONTROLE[[#This Row],[Atividade]])</f>
        <v>PDM - SUBSTITUIÇÃO - DORMENTE</v>
      </c>
      <c r="AK230" s="31" t="str">
        <f>BS_CONTROLE[[#This Row],[Local - Partida]]</f>
        <v>-</v>
      </c>
      <c r="AL230" s="31" t="str">
        <f>BS_CONTROLE[[#This Row],[Local - Encerramento]]</f>
        <v>-</v>
      </c>
      <c r="AM230" s="105" t="str">
        <f>IF(BS_CONTROLE[[#This Row],[Entre - Estações]]=0, "-", BS_CONTROLE[[#This Row],[Entre - Estações]])</f>
        <v>ZYU-ZST</v>
      </c>
      <c r="AN230" s="105" t="str">
        <f>IF(BS_CONTROLE[[#This Row],[SB]]=0, "-", BS_CONTROLE[[#This Row],[SB]])</f>
        <v>ZYU206</v>
      </c>
      <c r="AO230" s="105">
        <f>IF(BS_CONTROLE[[#This Row],[SUB]]=0, "-", BS_CONTROLE[[#This Row],[SUB]])</f>
        <v>56</v>
      </c>
      <c r="AP230" s="105">
        <f>BS_CONTROLE[[#This Row],[KM - Inicio]]</f>
        <v>205</v>
      </c>
      <c r="AQ230" s="105">
        <f>BS_CONTROLE[[#This Row],[KM - Inicio]]</f>
        <v>205</v>
      </c>
      <c r="AR230" s="108">
        <v>0.53472222222222221</v>
      </c>
      <c r="AS230" s="108">
        <v>0.57430555555555551</v>
      </c>
      <c r="AT230" s="108">
        <v>0.61597222222222225</v>
      </c>
      <c r="AU230" s="136"/>
      <c r="AV230" s="136"/>
      <c r="AW230" s="14"/>
      <c r="AX230" s="14"/>
      <c r="AY230" s="162">
        <f t="shared" si="20"/>
        <v>4.1666666666666741E-2</v>
      </c>
      <c r="AZ230" s="153"/>
      <c r="BA230" s="109">
        <v>22</v>
      </c>
      <c r="BB230" s="10" t="str">
        <f>IFERROR(_xlfn.XLOOKUP(AI230, BS_ATIVIDADE[ATIVIDADE],BS_ATIVIDADE[UNIDADE] ), "*")</f>
        <v>Nº DE DORMENTES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0" s="150"/>
      <c r="BG230" s="16"/>
      <c r="BH230" s="17">
        <v>2</v>
      </c>
      <c r="BI230" s="17"/>
      <c r="BJ230" s="17" t="s">
        <v>736</v>
      </c>
      <c r="BK230" s="18" t="s">
        <v>1070</v>
      </c>
      <c r="BL230" s="16"/>
      <c r="BM230" s="130" t="s">
        <v>440</v>
      </c>
      <c r="BN230" s="130" t="s">
        <v>469</v>
      </c>
      <c r="BO230" s="130" t="s">
        <v>547</v>
      </c>
      <c r="BP230" s="18" t="s">
        <v>1070</v>
      </c>
      <c r="BQ230" s="12" t="str">
        <f t="shared" si="22"/>
        <v>Produção e Intervalo</v>
      </c>
      <c r="BR230" s="19">
        <f t="shared" si="23"/>
        <v>0.50000000000000089</v>
      </c>
      <c r="BS230" s="19">
        <f t="shared" si="24"/>
        <v>0.55000000000000004</v>
      </c>
      <c r="BT230" s="188" t="str">
        <f t="shared" si="25"/>
        <v>CCOCirculaçãoIntervaloOportunidade</v>
      </c>
    </row>
    <row r="231" spans="1:72" hidden="1">
      <c r="A231" s="47" t="str">
        <f t="shared" si="21"/>
        <v>W5946063</v>
      </c>
      <c r="B231" s="102">
        <v>46063</v>
      </c>
      <c r="C231" s="135">
        <f>IF(BS_CONTROLE[[#This Row],[DATA]]="","",WEEKNUM(BS_CONTROLE[[#This Row],[DATA]]))</f>
        <v>7</v>
      </c>
      <c r="D231" s="104" t="s">
        <v>726</v>
      </c>
      <c r="E231" s="157"/>
      <c r="F231" s="126" t="s">
        <v>713</v>
      </c>
      <c r="G231" s="142" t="str">
        <f>IF(D231="","*",VLOOKUP(F231,BS_ATIVIDADE[],3,FALSE))</f>
        <v>DORMENTE - DESCARGA</v>
      </c>
      <c r="H231" s="106" t="s">
        <v>104</v>
      </c>
      <c r="I231" s="106" t="s">
        <v>104</v>
      </c>
      <c r="J231" s="105">
        <v>49</v>
      </c>
      <c r="K231" s="105">
        <v>203.57</v>
      </c>
      <c r="L231" s="105">
        <v>198.57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31" s="127" t="s">
        <v>859</v>
      </c>
      <c r="O231" s="106">
        <v>0.35416666666666669</v>
      </c>
      <c r="P231" s="106">
        <v>4.1666666666666664E-2</v>
      </c>
      <c r="Q231" s="105">
        <v>300</v>
      </c>
      <c r="R231" s="10" t="str">
        <f>IFERROR(_xlfn.XLOOKUP(F231, BS_ATIVIDADE[ATIVIDADE],BS_ATIVIDADE[UNIDADE] ), "*")</f>
        <v>Nº DE DORMENTES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31" s="105" t="s">
        <v>860</v>
      </c>
      <c r="W231" s="151" t="s">
        <v>803</v>
      </c>
      <c r="X231" s="104" t="s">
        <v>421</v>
      </c>
      <c r="Y231" s="129" t="s">
        <v>424</v>
      </c>
      <c r="Z231" s="104"/>
      <c r="AA231" s="105">
        <v>1</v>
      </c>
      <c r="AB231" s="103" t="s">
        <v>412</v>
      </c>
      <c r="AC231" s="152"/>
      <c r="AD231" s="107">
        <v>0.29166666666666669</v>
      </c>
      <c r="AE231" s="105">
        <v>7629</v>
      </c>
      <c r="AF231" s="105" t="s">
        <v>679</v>
      </c>
      <c r="AG231" s="105"/>
      <c r="AH231" s="15"/>
      <c r="AI231" s="126" t="str">
        <f>IF(BS_CONTROLE[[#This Row],[Atividade]]=0, "-", BS_CONTROLE[[#This Row],[Atividade]])</f>
        <v>PDM - DESCARGA - DORMENTE</v>
      </c>
      <c r="AJ231" s="9" t="str">
        <f>IF(BS_CONTROLE[[#This Row],[Atividade]]=0, "-", BS_CONTROLE[[#This Row],[Atividade]])</f>
        <v>PDM - DESCARGA - DORMENTE</v>
      </c>
      <c r="AK231" s="31" t="str">
        <f>BS_CONTROLE[[#This Row],[Local - Partida]]</f>
        <v>ZYU1</v>
      </c>
      <c r="AL231" s="31" t="str">
        <f>BS_CONTROLE[[#This Row],[Local - Encerramento]]</f>
        <v>ZYU1</v>
      </c>
      <c r="AM231" s="105" t="s">
        <v>1071</v>
      </c>
      <c r="AN231" s="105" t="s">
        <v>242</v>
      </c>
      <c r="AO231" s="105">
        <v>56</v>
      </c>
      <c r="AP231" s="105">
        <v>191</v>
      </c>
      <c r="AQ231" s="105">
        <v>190</v>
      </c>
      <c r="AR231" s="108">
        <v>0.33750000000000002</v>
      </c>
      <c r="AS231" s="108">
        <v>0.47708333333333336</v>
      </c>
      <c r="AT231" s="108">
        <v>0.51875000000000004</v>
      </c>
      <c r="AU231" s="136"/>
      <c r="AV231" s="136"/>
      <c r="AW231" s="14"/>
      <c r="AX231" s="14"/>
      <c r="AY231" s="162">
        <f t="shared" si="20"/>
        <v>4.1666666666666685E-2</v>
      </c>
      <c r="AZ231" s="153"/>
      <c r="BA231" s="109">
        <v>300</v>
      </c>
      <c r="BB231" s="10" t="str">
        <f>IFERROR(_xlfn.XLOOKUP(AI231, BS_ATIVIDADE[ATIVIDADE],BS_ATIVIDADE[UNIDADE] ), "*")</f>
        <v>Nº DE DORMENTES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1" s="150"/>
      <c r="BG231" s="16"/>
      <c r="BH231" s="17">
        <v>2</v>
      </c>
      <c r="BI231" s="17"/>
      <c r="BJ231" s="17" t="s">
        <v>1072</v>
      </c>
      <c r="BK231" s="18" t="s">
        <v>1073</v>
      </c>
      <c r="BL231" s="16"/>
      <c r="BM231" s="130" t="s">
        <v>445</v>
      </c>
      <c r="BN231" s="130" t="s">
        <v>445</v>
      </c>
      <c r="BO231" s="130" t="s">
        <v>445</v>
      </c>
      <c r="BP231" s="18" t="s">
        <v>679</v>
      </c>
      <c r="BQ231" s="12" t="str">
        <f t="shared" si="22"/>
        <v>Aderente</v>
      </c>
      <c r="BR231" s="19">
        <f t="shared" si="23"/>
        <v>1.0000000000000004</v>
      </c>
      <c r="BS231" s="19">
        <f t="shared" si="24"/>
        <v>1</v>
      </c>
      <c r="BT231" s="188" t="str">
        <f t="shared" si="25"/>
        <v>OKOK</v>
      </c>
    </row>
    <row r="232" spans="1:72" hidden="1">
      <c r="A232" s="47" t="str">
        <f t="shared" si="21"/>
        <v>SUPER ZWW46063</v>
      </c>
      <c r="B232" s="102">
        <v>46063</v>
      </c>
      <c r="C232" s="135">
        <f>IF(BS_CONTROLE[[#This Row],[DATA]]="","",WEEKNUM(BS_CONTROLE[[#This Row],[DATA]]))</f>
        <v>7</v>
      </c>
      <c r="D232" s="104" t="s">
        <v>1074</v>
      </c>
      <c r="E232" s="157">
        <v>226</v>
      </c>
      <c r="F232" s="126" t="s">
        <v>820</v>
      </c>
      <c r="G232" s="142" t="str">
        <f>IF(D232="","*",VLOOKUP(F232,BS_ATIVIDADE[],3,FALSE))</f>
        <v>OUTROS</v>
      </c>
      <c r="H232" s="106" t="s">
        <v>679</v>
      </c>
      <c r="I232" s="106" t="s">
        <v>679</v>
      </c>
      <c r="J232" s="105">
        <v>55</v>
      </c>
      <c r="K232" s="105">
        <v>97.843000000000004</v>
      </c>
      <c r="L232" s="105">
        <v>108.22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2" s="106">
        <v>0.45833333333333331</v>
      </c>
      <c r="P232" s="106">
        <v>0.125</v>
      </c>
      <c r="Q232" s="105">
        <v>1</v>
      </c>
      <c r="R232" s="10" t="str">
        <f>IFERROR(_xlfn.XLOOKUP(F232, BS_ATIVIDADE[ATIVIDADE],BS_ATIVIDADE[UNIDADE] ), "*")</f>
        <v>BINÁRIO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2" s="105" t="s">
        <v>908</v>
      </c>
      <c r="W232" s="151" t="s">
        <v>1075</v>
      </c>
      <c r="X232" s="104" t="s">
        <v>416</v>
      </c>
      <c r="Y232" s="129" t="s">
        <v>415</v>
      </c>
      <c r="Z232" s="104"/>
      <c r="AA232" s="105" t="s">
        <v>679</v>
      </c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BLOCO</v>
      </c>
      <c r="AJ232" s="9" t="str">
        <f>IF(BS_CONTROLE[[#This Row],[Atividade]]=0, "-", BS_CONTROLE[[#This Row],[Atividade]])</f>
        <v>BLOCO</v>
      </c>
      <c r="AK232" s="31" t="str">
        <f>BS_CONTROLE[[#This Row],[Local - Partida]]</f>
        <v>-</v>
      </c>
      <c r="AL232" s="31" t="str">
        <f>BS_CONTROLE[[#This Row],[Local - Encerramento]]</f>
        <v>-</v>
      </c>
      <c r="AM232" s="105" t="str">
        <f>IF(BS_CONTROLE[[#This Row],[Entre - Estações]]=0, "-", BS_CONTROLE[[#This Row],[Entre - Estações]])</f>
        <v>ZKW-ZLU</v>
      </c>
      <c r="AN232" s="105" t="str">
        <f>IF(BS_CONTROLE[[#This Row],[SB]]=0, "-", BS_CONTROLE[[#This Row],[SB]])</f>
        <v>102ZKW2</v>
      </c>
      <c r="AO232" s="105">
        <f>IF(BS_CONTROLE[[#This Row],[SUB]]=0, "-", BS_CONTROLE[[#This Row],[SUB]])</f>
        <v>55</v>
      </c>
      <c r="AP232" s="105">
        <f>BS_CONTROLE[[#This Row],[KM - Inicio]]</f>
        <v>97.843000000000004</v>
      </c>
      <c r="AQ232" s="105">
        <f>BS_CONTROLE[[#This Row],[KM - Inicio]]</f>
        <v>97.843000000000004</v>
      </c>
      <c r="AR232" s="108">
        <v>0</v>
      </c>
      <c r="AS232" s="108">
        <v>0</v>
      </c>
      <c r="AT232" s="108">
        <v>0</v>
      </c>
      <c r="AU232" s="136"/>
      <c r="AV232" s="136"/>
      <c r="AW232" s="14"/>
      <c r="AX232" s="14"/>
      <c r="AY232" s="162">
        <f t="shared" si="20"/>
        <v>0</v>
      </c>
      <c r="AZ232" s="153"/>
      <c r="BA232" s="109">
        <v>0</v>
      </c>
      <c r="BB232" s="10" t="str">
        <f>IFERROR(_xlfn.XLOOKUP(AI232, BS_ATIVIDADE[ATIVIDADE],BS_ATIVIDADE[UNIDADE] ), "*")</f>
        <v>BINÁRIO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2" s="150"/>
      <c r="BG232" s="16"/>
      <c r="BH232" s="17">
        <v>0</v>
      </c>
      <c r="BI232" s="17"/>
      <c r="BJ232" s="17" t="s">
        <v>824</v>
      </c>
      <c r="BK232" s="18" t="s">
        <v>824</v>
      </c>
      <c r="BL232" s="16"/>
      <c r="BM232" s="130" t="s">
        <v>440</v>
      </c>
      <c r="BN232" s="130" t="s">
        <v>460</v>
      </c>
      <c r="BO232" s="130" t="s">
        <v>568</v>
      </c>
      <c r="BP232" s="18" t="s">
        <v>824</v>
      </c>
      <c r="BQ232" s="12" t="str">
        <f t="shared" si="22"/>
        <v>Produção e Intervalo</v>
      </c>
      <c r="BR232" s="19">
        <f t="shared" si="23"/>
        <v>0</v>
      </c>
      <c r="BS232" s="19">
        <f t="shared" si="24"/>
        <v>0</v>
      </c>
      <c r="BT232" s="188" t="str">
        <f t="shared" si="25"/>
        <v>CCOCirculaçãoIntervaloContrato</v>
      </c>
    </row>
    <row r="233" spans="1:72" hidden="1">
      <c r="A233" s="47" t="str">
        <f t="shared" si="21"/>
        <v>E1746063</v>
      </c>
      <c r="B233" s="102">
        <v>46063</v>
      </c>
      <c r="C233" s="135">
        <f>IF(BS_CONTROLE[[#This Row],[DATA]]="","",WEEKNUM(BS_CONTROLE[[#This Row],[DATA]]))</f>
        <v>7</v>
      </c>
      <c r="D233" s="104" t="s">
        <v>692</v>
      </c>
      <c r="E233" s="157">
        <v>4</v>
      </c>
      <c r="F233" s="126" t="s">
        <v>693</v>
      </c>
      <c r="G233" s="142" t="str">
        <f>IF(D233="","*",VLOOKUP(F233,BS_ATIVIDADE[],3,FALSE))</f>
        <v>CAMINHÂO - SOLDA</v>
      </c>
      <c r="H233" s="106" t="s">
        <v>201</v>
      </c>
      <c r="I233" s="106" t="s">
        <v>201</v>
      </c>
      <c r="J233" s="105">
        <v>55</v>
      </c>
      <c r="K233" s="105">
        <v>100.56100000000001</v>
      </c>
      <c r="L233" s="105">
        <v>100.88200000000001</v>
      </c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3" s="106">
        <v>0.41666666666666669</v>
      </c>
      <c r="P233" s="106">
        <v>6.9444444444444447E-4</v>
      </c>
      <c r="Q233" s="105">
        <v>2</v>
      </c>
      <c r="R233" s="10" t="str">
        <f>IFERROR(_xlfn.XLOOKUP(F233, BS_ATIVIDADE[ATIVIDADE],BS_ATIVIDADE[UNIDADE] ), "*")</f>
        <v>Nº DE SOLDA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3" s="105" t="s">
        <v>742</v>
      </c>
      <c r="W233" s="151" t="s">
        <v>743</v>
      </c>
      <c r="X233" s="104" t="s">
        <v>416</v>
      </c>
      <c r="Y233" s="129" t="s">
        <v>415</v>
      </c>
      <c r="Z233" s="104"/>
      <c r="AA233" s="105">
        <v>1</v>
      </c>
      <c r="AB233" s="103" t="s">
        <v>412</v>
      </c>
      <c r="AC233" s="152"/>
      <c r="AD233" s="107">
        <v>0.35416666666666669</v>
      </c>
      <c r="AE233" s="105">
        <v>6251</v>
      </c>
      <c r="AF233" s="105"/>
      <c r="AG233" s="105"/>
      <c r="AH233" s="15"/>
      <c r="AI233" s="126" t="str">
        <f>IF(BS_CONTROLE[[#This Row],[Atividade]]=0, "-", BS_CONTROLE[[#This Row],[Atividade]])</f>
        <v>CAMINHÃO DE SOLDA</v>
      </c>
      <c r="AJ233" s="9" t="str">
        <f>IF(BS_CONTROLE[[#This Row],[Atividade]]=0, "-", BS_CONTROLE[[#This Row],[Atividade]])</f>
        <v>CAMINHÃO DE SOLDA</v>
      </c>
      <c r="AK233" s="31" t="str">
        <f>BS_CONTROLE[[#This Row],[Local - Partida]]</f>
        <v>102ZKW2</v>
      </c>
      <c r="AL233" s="31" t="str">
        <f>BS_CONTROLE[[#This Row],[Local - Encerramento]]</f>
        <v>102ZKW2</v>
      </c>
      <c r="AM233" s="105" t="str">
        <f>IF(BS_CONTROLE[[#This Row],[Entre - Estações]]=0, "-", BS_CONTROLE[[#This Row],[Entre - Estações]])</f>
        <v>ZKW-ZLU</v>
      </c>
      <c r="AN233" s="105" t="str">
        <f>IF(BS_CONTROLE[[#This Row],[SB]]=0, "-", BS_CONTROLE[[#This Row],[SB]])</f>
        <v>102ZKW2</v>
      </c>
      <c r="AO233" s="105">
        <f>IF(BS_CONTROLE[[#This Row],[SUB]]=0, "-", BS_CONTROLE[[#This Row],[SUB]])</f>
        <v>55</v>
      </c>
      <c r="AP233" s="105">
        <f>BS_CONTROLE[[#This Row],[KM - Inicio]]</f>
        <v>100.56100000000001</v>
      </c>
      <c r="AQ233" s="105">
        <f>BS_CONTROLE[[#This Row],[KM - Inicio]]</f>
        <v>100.56100000000001</v>
      </c>
      <c r="AR233" s="108">
        <v>0.36458333333333331</v>
      </c>
      <c r="AS233" s="108">
        <v>0</v>
      </c>
      <c r="AT233" s="108">
        <v>0</v>
      </c>
      <c r="AU233" s="136"/>
      <c r="AV233" s="136"/>
      <c r="AW233" s="14"/>
      <c r="AX233" s="14"/>
      <c r="AY233" s="162">
        <f t="shared" si="20"/>
        <v>0</v>
      </c>
      <c r="AZ233" s="153"/>
      <c r="BA233" s="109">
        <v>0</v>
      </c>
      <c r="BB233" s="10" t="str">
        <f>IFERROR(_xlfn.XLOOKUP(AI233, BS_ATIVIDADE[ATIVIDADE],BS_ATIVIDADE[UNIDADE] ), "*")</f>
        <v>Nº DE SOLDA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3" s="150"/>
      <c r="BG233" s="16"/>
      <c r="BH233" s="17">
        <v>0</v>
      </c>
      <c r="BI233" s="17"/>
      <c r="BJ233" s="17" t="s">
        <v>824</v>
      </c>
      <c r="BK233" s="18" t="s">
        <v>824</v>
      </c>
      <c r="BL233" s="16"/>
      <c r="BM233" s="130" t="s">
        <v>440</v>
      </c>
      <c r="BN233" s="130" t="s">
        <v>460</v>
      </c>
      <c r="BO233" s="130" t="s">
        <v>568</v>
      </c>
      <c r="BP233" s="18" t="s">
        <v>824</v>
      </c>
      <c r="BQ233" s="12" t="str">
        <f t="shared" si="22"/>
        <v>Produção e Intervalo</v>
      </c>
      <c r="BR233" s="19">
        <f t="shared" si="23"/>
        <v>0</v>
      </c>
      <c r="BS233" s="19">
        <f t="shared" si="24"/>
        <v>0</v>
      </c>
      <c r="BT233" s="188" t="str">
        <f t="shared" si="25"/>
        <v>CCOCirculaçãoIntervaloContrato</v>
      </c>
    </row>
    <row r="234" spans="1:72" hidden="1">
      <c r="A234" s="47" t="str">
        <f t="shared" si="21"/>
        <v>EDSON (TP-719)46063</v>
      </c>
      <c r="B234" s="102">
        <v>46063</v>
      </c>
      <c r="C234" s="135">
        <f>IF(BS_CONTROLE[[#This Row],[DATA]]="","",WEEKNUM(BS_CONTROLE[[#This Row],[DATA]]))</f>
        <v>7</v>
      </c>
      <c r="D234" s="104" t="s">
        <v>1076</v>
      </c>
      <c r="E234" s="157"/>
      <c r="F234" s="126" t="s">
        <v>870</v>
      </c>
      <c r="G234" s="142" t="str">
        <f>IF(D234="","*",VLOOKUP(F234,BS_ATIVIDADE[],3,FALSE))</f>
        <v>TRILHO - SUBSTITUIÇÂO</v>
      </c>
      <c r="H234" s="105" t="s">
        <v>679</v>
      </c>
      <c r="I234" s="105" t="s">
        <v>679</v>
      </c>
      <c r="J234" s="105">
        <v>55</v>
      </c>
      <c r="K234" s="105">
        <v>102</v>
      </c>
      <c r="L234" s="105" t="s">
        <v>679</v>
      </c>
      <c r="M234" s="105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4" s="15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4" s="106">
        <v>0.45833333333333331</v>
      </c>
      <c r="P234" s="106">
        <v>6.9444444444444447E-4</v>
      </c>
      <c r="Q234" s="170">
        <v>312</v>
      </c>
      <c r="R234" s="10" t="str">
        <f>IFERROR(_xlfn.XLOOKUP(F234, BS_ATIVIDADE[ATIVIDADE],BS_ATIVIDADE[UNIDADE] ), "*")</f>
        <v>M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4" s="151" t="s">
        <v>908</v>
      </c>
      <c r="W234" s="151" t="s">
        <v>1029</v>
      </c>
      <c r="X234" s="104" t="s">
        <v>416</v>
      </c>
      <c r="Y234" s="129" t="s">
        <v>415</v>
      </c>
      <c r="Z234" s="104"/>
      <c r="AA234" s="105" t="s">
        <v>679</v>
      </c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PDM - SUBSTITUIÇÃO - TRILHO</v>
      </c>
      <c r="AJ234" s="9" t="str">
        <f>IF(BS_CONTROLE[[#This Row],[Atividade]]=0, "-", BS_CONTROLE[[#This Row],[Atividade]])</f>
        <v>PDM - SUBSTITUIÇÃO - TRILHO</v>
      </c>
      <c r="AK234" s="31" t="str">
        <f>BS_CONTROLE[[#This Row],[Local - Partida]]</f>
        <v>-</v>
      </c>
      <c r="AL234" s="31" t="str">
        <f>BS_CONTROLE[[#This Row],[Local - Encerramento]]</f>
        <v>-</v>
      </c>
      <c r="AM234" s="105" t="str">
        <f>IF(BS_CONTROLE[[#This Row],[Entre - Estações]]=0, "-", BS_CONTROLE[[#This Row],[Entre - Estações]])</f>
        <v>ZKW-ZLU</v>
      </c>
      <c r="AN234" s="105" t="str">
        <f>IF(BS_CONTROLE[[#This Row],[SB]]=0, "-", BS_CONTROLE[[#This Row],[SB]])</f>
        <v>102ZKW2</v>
      </c>
      <c r="AO234" s="105">
        <f>IF(BS_CONTROLE[[#This Row],[SUB]]=0, "-", BS_CONTROLE[[#This Row],[SUB]])</f>
        <v>55</v>
      </c>
      <c r="AP234" s="105">
        <f>BS_CONTROLE[[#This Row],[KM - Inicio]]</f>
        <v>102</v>
      </c>
      <c r="AQ234" s="105">
        <f>BS_CONTROLE[[#This Row],[KM - Inicio]]</f>
        <v>102</v>
      </c>
      <c r="AR234" s="108">
        <v>0</v>
      </c>
      <c r="AS234" s="108">
        <v>0</v>
      </c>
      <c r="AT234" s="108">
        <v>0</v>
      </c>
      <c r="AU234" s="136"/>
      <c r="AV234" s="136"/>
      <c r="AW234" s="14"/>
      <c r="AX234" s="14"/>
      <c r="AY234" s="162">
        <f t="shared" si="20"/>
        <v>0</v>
      </c>
      <c r="AZ234" s="153"/>
      <c r="BA234" s="109">
        <v>0</v>
      </c>
      <c r="BB234" s="10" t="str">
        <f>IFERROR(_xlfn.XLOOKUP(AI234, BS_ATIVIDADE[ATIVIDADE],BS_ATIVIDADE[UNIDADE] ), "*")</f>
        <v>M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4" s="150"/>
      <c r="BG234" s="16"/>
      <c r="BH234" s="17">
        <v>0</v>
      </c>
      <c r="BI234" s="17"/>
      <c r="BJ234" s="17" t="s">
        <v>824</v>
      </c>
      <c r="BK234" s="18" t="s">
        <v>824</v>
      </c>
      <c r="BL234" s="16"/>
      <c r="BM234" s="130" t="s">
        <v>440</v>
      </c>
      <c r="BN234" s="130" t="s">
        <v>460</v>
      </c>
      <c r="BO234" s="130" t="s">
        <v>568</v>
      </c>
      <c r="BP234" s="18" t="s">
        <v>824</v>
      </c>
      <c r="BQ234" s="12" t="str">
        <f t="shared" si="22"/>
        <v>Produção e Intervalo</v>
      </c>
      <c r="BR234" s="19">
        <f t="shared" si="23"/>
        <v>0</v>
      </c>
      <c r="BS234" s="19">
        <f t="shared" si="24"/>
        <v>0</v>
      </c>
      <c r="BT234" s="188" t="str">
        <f t="shared" si="25"/>
        <v>CCOCirculaçãoIntervaloContrato</v>
      </c>
    </row>
    <row r="235" spans="1:72" hidden="1">
      <c r="A235" s="47" t="str">
        <f t="shared" si="21"/>
        <v>CLEBISON (TP-728)46063</v>
      </c>
      <c r="B235" s="102">
        <v>46063</v>
      </c>
      <c r="C235" s="135">
        <f>IF(BS_CONTROLE[[#This Row],[DATA]]="","",WEEKNUM(BS_CONTROLE[[#This Row],[DATA]]))</f>
        <v>7</v>
      </c>
      <c r="D235" s="104" t="s">
        <v>813</v>
      </c>
      <c r="E235" s="157">
        <v>203</v>
      </c>
      <c r="F235" s="126" t="s">
        <v>696</v>
      </c>
      <c r="G235" s="142" t="str">
        <f>IF(D235="","*",VLOOKUP(F235,BS_ATIVIDADE[],3,FALSE))</f>
        <v>SOLDA</v>
      </c>
      <c r="H235" s="106" t="s">
        <v>679</v>
      </c>
      <c r="I235" s="106" t="s">
        <v>679</v>
      </c>
      <c r="J235" s="105">
        <v>55</v>
      </c>
      <c r="K235" s="105">
        <v>104</v>
      </c>
      <c r="L235" s="105" t="s">
        <v>679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5" s="127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5" s="106">
        <v>0.45833333333333331</v>
      </c>
      <c r="P235" s="106">
        <v>6.9444444444444447E-4</v>
      </c>
      <c r="Q235" s="105">
        <v>2</v>
      </c>
      <c r="R235" s="10" t="str">
        <f>IFERROR(_xlfn.XLOOKUP(F235, BS_ATIVIDADE[ATIVIDADE],BS_ATIVIDADE[UNIDADE] ), "*")</f>
        <v>Nº DE SOLDA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5" s="151" t="s">
        <v>908</v>
      </c>
      <c r="W235" s="151" t="s">
        <v>700</v>
      </c>
      <c r="X235" s="104" t="s">
        <v>416</v>
      </c>
      <c r="Y235" s="129" t="s">
        <v>415</v>
      </c>
      <c r="Z235" s="104"/>
      <c r="AA235" s="105" t="s">
        <v>679</v>
      </c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PDM - SOLDA</v>
      </c>
      <c r="AJ235" s="9" t="str">
        <f>IF(BS_CONTROLE[[#This Row],[Atividade]]=0, "-", BS_CONTROLE[[#This Row],[Atividade]])</f>
        <v>PDM - SOLDA</v>
      </c>
      <c r="AK235" s="31" t="str">
        <f>BS_CONTROLE[[#This Row],[Local - Partida]]</f>
        <v>-</v>
      </c>
      <c r="AL235" s="31" t="str">
        <f>BS_CONTROLE[[#This Row],[Local - Encerramento]]</f>
        <v>-</v>
      </c>
      <c r="AM235" s="105" t="str">
        <f>IF(BS_CONTROLE[[#This Row],[Entre - Estações]]=0, "-", BS_CONTROLE[[#This Row],[Entre - Estações]])</f>
        <v>ZKW-ZLU</v>
      </c>
      <c r="AN235" s="105">
        <f>IF(BS_CONTROLE[[#This Row],[SB]]=0, "-", BS_CONTROLE[[#This Row],[SB]])</f>
        <v>1051032</v>
      </c>
      <c r="AO235" s="105">
        <f>IF(BS_CONTROLE[[#This Row],[SUB]]=0, "-", BS_CONTROLE[[#This Row],[SUB]])</f>
        <v>55</v>
      </c>
      <c r="AP235" s="105">
        <f>BS_CONTROLE[[#This Row],[KM - Inicio]]</f>
        <v>104</v>
      </c>
      <c r="AQ235" s="105">
        <f>BS_CONTROLE[[#This Row],[KM - Inicio]]</f>
        <v>104</v>
      </c>
      <c r="AR235" s="108">
        <v>0</v>
      </c>
      <c r="AS235" s="108">
        <v>0</v>
      </c>
      <c r="AT235" s="108">
        <v>0</v>
      </c>
      <c r="AU235" s="136"/>
      <c r="AV235" s="136"/>
      <c r="AW235" s="14"/>
      <c r="AX235" s="14"/>
      <c r="AY235" s="162">
        <f t="shared" si="20"/>
        <v>0</v>
      </c>
      <c r="AZ235" s="153"/>
      <c r="BA235" s="109">
        <v>0</v>
      </c>
      <c r="BB235" s="10" t="str">
        <f>IFERROR(_xlfn.XLOOKUP(AI235, BS_ATIVIDADE[ATIVIDADE],BS_ATIVIDADE[UNIDADE] ), "*")</f>
        <v>Nº DE SOLDA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5" s="150"/>
      <c r="BG235" s="16"/>
      <c r="BH235" s="17">
        <v>0</v>
      </c>
      <c r="BI235" s="17"/>
      <c r="BJ235" s="17" t="s">
        <v>824</v>
      </c>
      <c r="BK235" s="18" t="s">
        <v>824</v>
      </c>
      <c r="BL235" s="16"/>
      <c r="BM235" s="130" t="s">
        <v>440</v>
      </c>
      <c r="BN235" s="130" t="s">
        <v>460</v>
      </c>
      <c r="BO235" s="130" t="s">
        <v>568</v>
      </c>
      <c r="BP235" s="18" t="s">
        <v>824</v>
      </c>
      <c r="BQ235" s="12" t="str">
        <f t="shared" si="22"/>
        <v>Produção e Intervalo</v>
      </c>
      <c r="BR235" s="19">
        <f t="shared" si="23"/>
        <v>0</v>
      </c>
      <c r="BS235" s="19">
        <f t="shared" si="24"/>
        <v>0</v>
      </c>
      <c r="BT235" s="188" t="str">
        <f t="shared" si="25"/>
        <v>CCOCirculaçãoIntervaloContrato</v>
      </c>
    </row>
    <row r="236" spans="1:72" hidden="1">
      <c r="A236" s="47" t="str">
        <f t="shared" si="21"/>
        <v>ISMAEL(TP-726)46063</v>
      </c>
      <c r="B236" s="102">
        <v>46063</v>
      </c>
      <c r="C236" s="135">
        <f>IF(BS_CONTROLE[[#This Row],[DATA]]="","",WEEKNUM(BS_CONTROLE[[#This Row],[DATA]]))</f>
        <v>7</v>
      </c>
      <c r="D236" s="104" t="s">
        <v>755</v>
      </c>
      <c r="E236" s="157">
        <v>204</v>
      </c>
      <c r="F236" s="126" t="s">
        <v>696</v>
      </c>
      <c r="G236" s="142" t="str">
        <f>IF(D236="","*",VLOOKUP(F236,BS_ATIVIDADE[],3,FALSE))</f>
        <v>SOLDA</v>
      </c>
      <c r="H236" s="105"/>
      <c r="I236" s="105"/>
      <c r="J236" s="105">
        <v>55</v>
      </c>
      <c r="K236" s="105">
        <v>104</v>
      </c>
      <c r="L236" s="105" t="s">
        <v>679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6" s="127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6" s="106">
        <v>0.45833333333333331</v>
      </c>
      <c r="P236" s="106">
        <v>6.9444444444444447E-4</v>
      </c>
      <c r="Q236" s="105">
        <v>2</v>
      </c>
      <c r="R236" s="10" t="str">
        <f>IFERROR(_xlfn.XLOOKUP(F236, BS_ATIVIDADE[ATIVIDADE],BS_ATIVIDADE[UNIDADE] ), "*")</f>
        <v>Nº DE SOLDA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6" s="151" t="s">
        <v>908</v>
      </c>
      <c r="W236" s="151" t="s">
        <v>700</v>
      </c>
      <c r="X236" s="104" t="s">
        <v>416</v>
      </c>
      <c r="Y236" s="129" t="s">
        <v>415</v>
      </c>
      <c r="Z236" s="104"/>
      <c r="AA236" s="105" t="s">
        <v>679</v>
      </c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PDM - SOLDA</v>
      </c>
      <c r="AJ236" s="9" t="str">
        <f>IF(BS_CONTROLE[[#This Row],[Atividade]]=0, "-", BS_CONTROLE[[#This Row],[Atividade]])</f>
        <v>PDM - SOLDA</v>
      </c>
      <c r="AK236" s="31">
        <f>BS_CONTROLE[[#This Row],[Local - Partida]]</f>
        <v>0</v>
      </c>
      <c r="AL236" s="31">
        <f>BS_CONTROLE[[#This Row],[Local - Encerramento]]</f>
        <v>0</v>
      </c>
      <c r="AM236" s="105" t="str">
        <f>IF(BS_CONTROLE[[#This Row],[Entre - Estações]]=0, "-", BS_CONTROLE[[#This Row],[Entre - Estações]])</f>
        <v>ZKW-ZLU</v>
      </c>
      <c r="AN236" s="105">
        <f>IF(BS_CONTROLE[[#This Row],[SB]]=0, "-", BS_CONTROLE[[#This Row],[SB]])</f>
        <v>1051032</v>
      </c>
      <c r="AO236" s="105">
        <f>IF(BS_CONTROLE[[#This Row],[SUB]]=0, "-", BS_CONTROLE[[#This Row],[SUB]])</f>
        <v>55</v>
      </c>
      <c r="AP236" s="105">
        <f>BS_CONTROLE[[#This Row],[KM - Inicio]]</f>
        <v>104</v>
      </c>
      <c r="AQ236" s="105">
        <f>BS_CONTROLE[[#This Row],[KM - Inicio]]</f>
        <v>104</v>
      </c>
      <c r="AR236" s="108">
        <v>0</v>
      </c>
      <c r="AS236" s="108">
        <v>0</v>
      </c>
      <c r="AT236" s="108">
        <v>0</v>
      </c>
      <c r="AU236" s="136"/>
      <c r="AV236" s="136"/>
      <c r="AW236" s="14"/>
      <c r="AX236" s="14"/>
      <c r="AY236" s="162">
        <f t="shared" si="20"/>
        <v>0</v>
      </c>
      <c r="AZ236" s="153"/>
      <c r="BA236" s="109">
        <v>0</v>
      </c>
      <c r="BB236" s="10" t="str">
        <f>IFERROR(_xlfn.XLOOKUP(AI236, BS_ATIVIDADE[ATIVIDADE],BS_ATIVIDADE[UNIDADE] ), "*")</f>
        <v>Nº DE SOLDA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6" s="150"/>
      <c r="BG236" s="16"/>
      <c r="BH236" s="17">
        <v>0</v>
      </c>
      <c r="BI236" s="17"/>
      <c r="BJ236" s="17" t="s">
        <v>824</v>
      </c>
      <c r="BK236" s="18" t="s">
        <v>824</v>
      </c>
      <c r="BL236" s="16"/>
      <c r="BM236" s="130" t="s">
        <v>440</v>
      </c>
      <c r="BN236" s="130" t="s">
        <v>460</v>
      </c>
      <c r="BO236" s="130" t="s">
        <v>568</v>
      </c>
      <c r="BP236" s="18" t="s">
        <v>824</v>
      </c>
      <c r="BQ236" s="12" t="str">
        <f t="shared" si="22"/>
        <v>Produção e Intervalo</v>
      </c>
      <c r="BR236" s="19">
        <f t="shared" si="23"/>
        <v>0</v>
      </c>
      <c r="BS236" s="19">
        <f t="shared" si="24"/>
        <v>0</v>
      </c>
      <c r="BT236" s="188" t="str">
        <f t="shared" si="25"/>
        <v>CCOCirculaçãoIntervaloContrato</v>
      </c>
    </row>
    <row r="237" spans="1:72" hidden="1">
      <c r="A237" s="47" t="str">
        <f t="shared" si="21"/>
        <v>V8946063</v>
      </c>
      <c r="B237" s="102">
        <v>46063</v>
      </c>
      <c r="C237" s="135">
        <f>IF(BS_CONTROLE[[#This Row],[DATA]]="","",WEEKNUM(BS_CONTROLE[[#This Row],[DATA]]))</f>
        <v>7</v>
      </c>
      <c r="D237" s="104" t="s">
        <v>746</v>
      </c>
      <c r="E237" s="157"/>
      <c r="F237" s="126" t="s">
        <v>687</v>
      </c>
      <c r="G237" s="142" t="str">
        <f>IF(D237="","*",VLOOKUP(F237,BS_ATIVIDADE[],3,FALSE))</f>
        <v>MECANIZAÇÃO - SOCADORA</v>
      </c>
      <c r="H237" s="105" t="s">
        <v>201</v>
      </c>
      <c r="I237" s="105" t="s">
        <v>201</v>
      </c>
      <c r="J237" s="105">
        <v>55</v>
      </c>
      <c r="K237" s="105">
        <v>106</v>
      </c>
      <c r="L237" s="105" t="s">
        <v>679</v>
      </c>
      <c r="M237" s="105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7" s="15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37" s="106">
        <v>0.41666666666666669</v>
      </c>
      <c r="P237" s="106">
        <v>0.125</v>
      </c>
      <c r="Q237" s="170">
        <v>480</v>
      </c>
      <c r="R237" s="10" t="str">
        <f>IFERROR(_xlfn.XLOOKUP(F237, BS_ATIVIDADE[ATIVIDADE],BS_ATIVIDADE[UNIDADE] ), "*")</f>
        <v>M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7" s="151" t="s">
        <v>709</v>
      </c>
      <c r="W237" s="151" t="s">
        <v>688</v>
      </c>
      <c r="X237" s="104" t="s">
        <v>416</v>
      </c>
      <c r="Y237" s="129" t="s">
        <v>415</v>
      </c>
      <c r="Z237" s="104"/>
      <c r="AA237" s="105">
        <v>1</v>
      </c>
      <c r="AB237" s="103" t="s">
        <v>412</v>
      </c>
      <c r="AC237" s="152"/>
      <c r="AD237" s="107">
        <v>0.35416666666666669</v>
      </c>
      <c r="AE237" s="105">
        <v>6239</v>
      </c>
      <c r="AF237" s="105" t="s">
        <v>679</v>
      </c>
      <c r="AG237" s="105"/>
      <c r="AH237" s="15"/>
      <c r="AI237" s="126" t="str">
        <f>IF(BS_CONTROLE[[#This Row],[Atividade]]=0, "-", BS_CONTROLE[[#This Row],[Atividade]])</f>
        <v>MECANIZAÇÃO - SOCADORA</v>
      </c>
      <c r="AJ237" s="9" t="str">
        <f>IF(BS_CONTROLE[[#This Row],[Atividade]]=0, "-", BS_CONTROLE[[#This Row],[Atividade]])</f>
        <v>MECANIZAÇÃO - SOCADORA</v>
      </c>
      <c r="AK237" s="31" t="str">
        <f>BS_CONTROLE[[#This Row],[Local - Partida]]</f>
        <v>102ZKW2</v>
      </c>
      <c r="AL237" s="31" t="str">
        <f>BS_CONTROLE[[#This Row],[Local - Encerramento]]</f>
        <v>102ZKW2</v>
      </c>
      <c r="AM237" s="105" t="str">
        <f>IF(BS_CONTROLE[[#This Row],[Entre - Estações]]=0, "-", BS_CONTROLE[[#This Row],[Entre - Estações]])</f>
        <v>ZKW-ZLU</v>
      </c>
      <c r="AN237" s="105" t="str">
        <f>IF(BS_CONTROLE[[#This Row],[SB]]=0, "-", BS_CONTROLE[[#This Row],[SB]])</f>
        <v>ZLU1052</v>
      </c>
      <c r="AO237" s="105">
        <f>IF(BS_CONTROLE[[#This Row],[SUB]]=0, "-", BS_CONTROLE[[#This Row],[SUB]])</f>
        <v>55</v>
      </c>
      <c r="AP237" s="105">
        <f>BS_CONTROLE[[#This Row],[KM - Inicio]]</f>
        <v>106</v>
      </c>
      <c r="AQ237" s="105">
        <f>BS_CONTROLE[[#This Row],[KM - Inicio]]</f>
        <v>106</v>
      </c>
      <c r="AR237" s="108">
        <v>0.37569444444444444</v>
      </c>
      <c r="AS237" s="108">
        <v>0</v>
      </c>
      <c r="AT237" s="108">
        <v>0</v>
      </c>
      <c r="AU237" s="136"/>
      <c r="AV237" s="136"/>
      <c r="AW237" s="14"/>
      <c r="AX237" s="14"/>
      <c r="AY237" s="162">
        <f t="shared" si="20"/>
        <v>0</v>
      </c>
      <c r="AZ237" s="153"/>
      <c r="BA237" s="109">
        <v>0</v>
      </c>
      <c r="BB237" s="10" t="str">
        <f>IFERROR(_xlfn.XLOOKUP(AI237, BS_ATIVIDADE[ATIVIDADE],BS_ATIVIDADE[UNIDADE] ), "*")</f>
        <v>M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7" s="150"/>
      <c r="BG237" s="16"/>
      <c r="BH237" s="17">
        <v>0</v>
      </c>
      <c r="BI237" s="17"/>
      <c r="BJ237" s="17" t="s">
        <v>824</v>
      </c>
      <c r="BK237" s="18" t="s">
        <v>824</v>
      </c>
      <c r="BL237" s="16"/>
      <c r="BM237" s="130" t="s">
        <v>440</v>
      </c>
      <c r="BN237" s="130" t="s">
        <v>460</v>
      </c>
      <c r="BO237" s="130" t="s">
        <v>568</v>
      </c>
      <c r="BP237" s="18" t="s">
        <v>824</v>
      </c>
      <c r="BQ237" s="12" t="str">
        <f t="shared" si="22"/>
        <v>Produção e Intervalo</v>
      </c>
      <c r="BR237" s="19">
        <f t="shared" si="23"/>
        <v>0</v>
      </c>
      <c r="BS237" s="19">
        <f t="shared" si="24"/>
        <v>0</v>
      </c>
      <c r="BT237" s="188" t="str">
        <f t="shared" si="25"/>
        <v>CCOCirculaçãoIntervaloContrato</v>
      </c>
    </row>
    <row r="238" spans="1:72" hidden="1">
      <c r="A238" s="47" t="str">
        <f t="shared" si="21"/>
        <v>W6046063</v>
      </c>
      <c r="B238" s="102">
        <v>46063</v>
      </c>
      <c r="C238" s="135">
        <f>IF(BS_CONTROLE[[#This Row],[DATA]]="","",WEEKNUM(BS_CONTROLE[[#This Row],[DATA]]))</f>
        <v>7</v>
      </c>
      <c r="D238" s="104" t="s">
        <v>760</v>
      </c>
      <c r="E238" s="157">
        <v>230</v>
      </c>
      <c r="F238" s="126" t="s">
        <v>713</v>
      </c>
      <c r="G238" s="142" t="str">
        <f>IF(D238="","*",VLOOKUP(F238,BS_ATIVIDADE[],3,FALSE))</f>
        <v>DORMENTE - DESCARGA</v>
      </c>
      <c r="H238" s="106" t="s">
        <v>212</v>
      </c>
      <c r="I238" s="106" t="s">
        <v>201</v>
      </c>
      <c r="J238" s="105">
        <v>48</v>
      </c>
      <c r="K238" s="105">
        <v>118</v>
      </c>
      <c r="L238" s="105">
        <v>113.3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38" s="106">
        <v>0.35416666666666669</v>
      </c>
      <c r="P238" s="106">
        <v>5.5555555555555552E-2</v>
      </c>
      <c r="Q238" s="105">
        <v>45</v>
      </c>
      <c r="R238" s="10" t="str">
        <f>IFERROR(_xlfn.XLOOKUP(F238, BS_ATIVIDADE[ATIVIDADE],BS_ATIVIDADE[UNIDADE] ), "*")</f>
        <v>Nº DE DORMENTES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38" s="105" t="s">
        <v>908</v>
      </c>
      <c r="W238" s="151" t="s">
        <v>1077</v>
      </c>
      <c r="X238" s="104" t="s">
        <v>421</v>
      </c>
      <c r="Y238" s="129" t="s">
        <v>424</v>
      </c>
      <c r="Z238" s="104"/>
      <c r="AA238" s="105">
        <v>1</v>
      </c>
      <c r="AB238" s="103" t="s">
        <v>412</v>
      </c>
      <c r="AC238" s="152"/>
      <c r="AD238" s="107">
        <v>0.29166666666666669</v>
      </c>
      <c r="AE238" s="105">
        <v>7694</v>
      </c>
      <c r="AF238" s="105" t="s">
        <v>679</v>
      </c>
      <c r="AG238" s="105"/>
      <c r="AH238" s="15"/>
      <c r="AI238" s="126" t="str">
        <f>IF(BS_CONTROLE[[#This Row],[Atividade]]=0, "-", BS_CONTROLE[[#This Row],[Atividade]])</f>
        <v>PDM - DESCARGA - DORMENTE</v>
      </c>
      <c r="AJ238" s="9" t="str">
        <f>IF(BS_CONTROLE[[#This Row],[Atividade]]=0, "-", BS_CONTROLE[[#This Row],[Atividade]])</f>
        <v>PDM - DESCARGA - DORMENTE</v>
      </c>
      <c r="AK238" s="31" t="str">
        <f>BS_CONTROLE[[#This Row],[Local - Partida]]</f>
        <v>ZEM1302</v>
      </c>
      <c r="AL238" s="31" t="str">
        <f>BS_CONTROLE[[#This Row],[Local - Encerramento]]</f>
        <v>102ZKW2</v>
      </c>
      <c r="AM238" s="105" t="str">
        <f>IF(BS_CONTROLE[[#This Row],[Entre - Estações]]=0, "-", BS_CONTROLE[[#This Row],[Entre - Estações]])</f>
        <v>ZLU-ZWI</v>
      </c>
      <c r="AN238" s="105" t="str">
        <f>IF(BS_CONTROLE[[#This Row],[SB]]=0, "-", BS_CONTROLE[[#This Row],[SB]])</f>
        <v>ZWI1131</v>
      </c>
      <c r="AO238" s="105">
        <f>IF(BS_CONTROLE[[#This Row],[SUB]]=0, "-", BS_CONTROLE[[#This Row],[SUB]])</f>
        <v>48</v>
      </c>
      <c r="AP238" s="105">
        <f>BS_CONTROLE[[#This Row],[KM - Inicio]]</f>
        <v>118</v>
      </c>
      <c r="AQ238" s="105">
        <f>BS_CONTROLE[[#This Row],[KM - Inicio]]</f>
        <v>118</v>
      </c>
      <c r="AR238" s="108">
        <v>0.43055555555555558</v>
      </c>
      <c r="AS238" s="108">
        <v>0</v>
      </c>
      <c r="AT238" s="108">
        <v>0</v>
      </c>
      <c r="AU238" s="136"/>
      <c r="AV238" s="136"/>
      <c r="AW238" s="14"/>
      <c r="AX238" s="14"/>
      <c r="AY238" s="162">
        <f t="shared" si="20"/>
        <v>0</v>
      </c>
      <c r="AZ238" s="153"/>
      <c r="BA238" s="109">
        <v>0</v>
      </c>
      <c r="BB238" s="10" t="str">
        <f>IFERROR(_xlfn.XLOOKUP(AI238, BS_ATIVIDADE[ATIVIDADE],BS_ATIVIDADE[UNIDADE] ), "*")</f>
        <v>Nº DE DORMENTES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38" s="150"/>
      <c r="BG238" s="16"/>
      <c r="BH238" s="17">
        <v>0</v>
      </c>
      <c r="BI238" s="17"/>
      <c r="BJ238" s="17" t="s">
        <v>1078</v>
      </c>
      <c r="BK238" s="18" t="s">
        <v>1078</v>
      </c>
      <c r="BL238" s="16"/>
      <c r="BM238" s="130" t="s">
        <v>440</v>
      </c>
      <c r="BN238" s="130" t="s">
        <v>469</v>
      </c>
      <c r="BO238" s="130" t="s">
        <v>530</v>
      </c>
      <c r="BP238" s="18" t="s">
        <v>1078</v>
      </c>
      <c r="BQ238" s="12" t="str">
        <f t="shared" si="22"/>
        <v>Produção e Intervalo</v>
      </c>
      <c r="BR238" s="19">
        <f t="shared" si="23"/>
        <v>0</v>
      </c>
      <c r="BS238" s="19">
        <f t="shared" si="24"/>
        <v>0</v>
      </c>
      <c r="BT238" s="188" t="str">
        <f t="shared" si="25"/>
        <v>CCOCirculaçãoIntervaloOportunidade</v>
      </c>
    </row>
    <row r="239" spans="1:72" hidden="1">
      <c r="A239" s="47" t="str">
        <f t="shared" si="21"/>
        <v>A8446063</v>
      </c>
      <c r="B239" s="102">
        <v>46063</v>
      </c>
      <c r="C239" s="135">
        <f>IF(BS_CONTROLE[[#This Row],[DATA]]="","",WEEKNUM(BS_CONTROLE[[#This Row],[DATA]]))</f>
        <v>7</v>
      </c>
      <c r="D239" s="104" t="s">
        <v>1036</v>
      </c>
      <c r="E239" s="157">
        <v>232</v>
      </c>
      <c r="F239" s="126" t="s">
        <v>1037</v>
      </c>
      <c r="G239" s="142" t="str">
        <f>IF(D239="","*",VLOOKUP(F239,BS_ATIVIDADE[],3,FALSE))</f>
        <v>DETECÇÃO</v>
      </c>
      <c r="H239" s="106" t="s">
        <v>48</v>
      </c>
      <c r="I239" s="106" t="s">
        <v>1079</v>
      </c>
      <c r="J239" s="105">
        <v>55</v>
      </c>
      <c r="K239" s="105">
        <v>119</v>
      </c>
      <c r="L239" s="105">
        <v>151</v>
      </c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239" s="106">
        <v>0.33333333333333331</v>
      </c>
      <c r="P239" s="106">
        <v>4.1666666666666664E-2</v>
      </c>
      <c r="Q239" s="105">
        <v>45</v>
      </c>
      <c r="R239" s="10" t="str">
        <f>IFERROR(_xlfn.XLOOKUP(F239, BS_ATIVIDADE[ATIVIDADE],BS_ATIVIDADE[UNIDADE] ), "*")</f>
        <v>KM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9" s="105" t="s">
        <v>1041</v>
      </c>
      <c r="W239" s="151" t="s">
        <v>1080</v>
      </c>
      <c r="X239" s="104" t="s">
        <v>416</v>
      </c>
      <c r="Y239" s="129" t="s">
        <v>415</v>
      </c>
      <c r="Z239" s="104"/>
      <c r="AA239" s="105">
        <v>1</v>
      </c>
      <c r="AB239" s="103" t="s">
        <v>412</v>
      </c>
      <c r="AC239" s="152"/>
      <c r="AD239" s="107">
        <v>0.29166666666666669</v>
      </c>
      <c r="AE239" s="105">
        <v>6293</v>
      </c>
      <c r="AF239" s="105"/>
      <c r="AG239" s="105"/>
      <c r="AH239" s="15"/>
      <c r="AI239" s="126" t="str">
        <f>IF(BS_CONTROLE[[#This Row],[Atividade]]=0, "-", BS_CONTROLE[[#This Row],[Atividade]])</f>
        <v>DETECÇÃO - RONDA 7 DIAS</v>
      </c>
      <c r="AJ239" s="9" t="str">
        <f>IF(BS_CONTROLE[[#This Row],[Atividade]]=0, "-", BS_CONTROLE[[#This Row],[Atividade]])</f>
        <v>DETECÇÃO - RONDA 7 DIAS</v>
      </c>
      <c r="AK239" s="31" t="str">
        <f>BS_CONTROLE[[#This Row],[Local - Partida]]</f>
        <v>ZWI1</v>
      </c>
      <c r="AL239" s="31" t="str">
        <f>BS_CONTROLE[[#This Row],[Local - Encerramento]]</f>
        <v>ZEV-069</v>
      </c>
      <c r="AM239" s="105" t="str">
        <f>IF(BS_CONTROLE[[#This Row],[Entre - Estações]]=0, "-", BS_CONTROLE[[#This Row],[Entre - Estações]])</f>
        <v>ZWI</v>
      </c>
      <c r="AN239" s="105" t="str">
        <f>IF(BS_CONTROLE[[#This Row],[SB]]=0, "-", BS_CONTROLE[[#This Row],[SB]])</f>
        <v>ZWI2</v>
      </c>
      <c r="AO239" s="105">
        <f>IF(BS_CONTROLE[[#This Row],[SUB]]=0, "-", BS_CONTROLE[[#This Row],[SUB]])</f>
        <v>55</v>
      </c>
      <c r="AP239" s="105">
        <f>BS_CONTROLE[[#This Row],[KM - Inicio]]</f>
        <v>119</v>
      </c>
      <c r="AQ239" s="105">
        <f>BS_CONTROLE[[#This Row],[KM - Inicio]]</f>
        <v>119</v>
      </c>
      <c r="AR239" s="108">
        <v>0.36458333333333331</v>
      </c>
      <c r="AS239" s="108">
        <v>0.38055555555555554</v>
      </c>
      <c r="AT239" s="108">
        <v>0.42222222222222222</v>
      </c>
      <c r="AU239" s="136"/>
      <c r="AV239" s="136"/>
      <c r="AW239" s="14"/>
      <c r="AX239" s="14"/>
      <c r="AY239" s="162">
        <f t="shared" si="20"/>
        <v>4.1666666666666685E-2</v>
      </c>
      <c r="AZ239" s="153"/>
      <c r="BA239" s="109">
        <v>45</v>
      </c>
      <c r="BB239" s="10" t="str">
        <f>IFERROR(_xlfn.XLOOKUP(AI239, BS_ATIVIDADE[ATIVIDADE],BS_ATIVIDADE[UNIDADE] ), "*")</f>
        <v>KM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9" s="150"/>
      <c r="BG239" s="16"/>
      <c r="BH239" s="17">
        <v>2</v>
      </c>
      <c r="BI239" s="17"/>
      <c r="BJ239" s="17" t="s">
        <v>1081</v>
      </c>
      <c r="BK239" s="18" t="s">
        <v>1082</v>
      </c>
      <c r="BL239" s="16"/>
      <c r="BM239" s="130" t="s">
        <v>445</v>
      </c>
      <c r="BN239" s="130" t="s">
        <v>445</v>
      </c>
      <c r="BO239" s="130" t="s">
        <v>445</v>
      </c>
      <c r="BP239" s="18" t="s">
        <v>679</v>
      </c>
      <c r="BQ239" s="12" t="str">
        <f t="shared" si="22"/>
        <v>Aderente</v>
      </c>
      <c r="BR239" s="19">
        <f t="shared" si="23"/>
        <v>1.0000000000000004</v>
      </c>
      <c r="BS239" s="19">
        <f t="shared" si="24"/>
        <v>1</v>
      </c>
      <c r="BT239" s="188" t="str">
        <f t="shared" si="25"/>
        <v>OKOK</v>
      </c>
    </row>
    <row r="240" spans="1:72" hidden="1">
      <c r="A240" s="47" t="str">
        <f t="shared" si="21"/>
        <v>MOD ZRB46063</v>
      </c>
      <c r="B240" s="102">
        <v>46063</v>
      </c>
      <c r="C240" s="135">
        <f>IF(BS_CONTROLE[[#This Row],[DATA]]="","",WEEKNUM(BS_CONTROLE[[#This Row],[DATA]]))</f>
        <v>7</v>
      </c>
      <c r="D240" s="104" t="s">
        <v>986</v>
      </c>
      <c r="E240" s="157">
        <v>233</v>
      </c>
      <c r="F240" s="126" t="s">
        <v>820</v>
      </c>
      <c r="G240" s="142" t="str">
        <f>IF(D240="","*",VLOOKUP(F240,BS_ATIVIDADE[],3,FALSE))</f>
        <v>OUTROS</v>
      </c>
      <c r="H240" s="106" t="s">
        <v>679</v>
      </c>
      <c r="I240" s="106" t="s">
        <v>679</v>
      </c>
      <c r="J240" s="105">
        <v>48</v>
      </c>
      <c r="K240" s="105">
        <v>152.19999999999999</v>
      </c>
      <c r="L240" s="105">
        <v>159</v>
      </c>
      <c r="M240" s="127" t="s">
        <v>68</v>
      </c>
      <c r="N240" s="127" t="s">
        <v>1083</v>
      </c>
      <c r="O240" s="106">
        <v>0.33333333333333331</v>
      </c>
      <c r="P240" s="106">
        <v>0.33333333333333331</v>
      </c>
      <c r="Q240" s="105">
        <v>1</v>
      </c>
      <c r="R240" s="10" t="str">
        <f>IFERROR(_xlfn.XLOOKUP(F240, BS_ATIVIDADE[ATIVIDADE],BS_ATIVIDADE[UNIDADE] ), "*")</f>
        <v>BINÁRIO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0" s="105" t="s">
        <v>768</v>
      </c>
      <c r="W240" s="151" t="s">
        <v>1084</v>
      </c>
      <c r="X240" s="104" t="s">
        <v>416</v>
      </c>
      <c r="Y240" s="129" t="s">
        <v>415</v>
      </c>
      <c r="Z240" s="104"/>
      <c r="AA240" s="105" t="s">
        <v>679</v>
      </c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BLOCO</v>
      </c>
      <c r="AJ240" s="9" t="str">
        <f>IF(BS_CONTROLE[[#This Row],[Atividade]]=0, "-", BS_CONTROLE[[#This Row],[Atividade]])</f>
        <v>BLOCO</v>
      </c>
      <c r="AK240" s="31" t="str">
        <f>BS_CONTROLE[[#This Row],[Local - Partida]]</f>
        <v>-</v>
      </c>
      <c r="AL240" s="31" t="str">
        <f>BS_CONTROLE[[#This Row],[Local - Encerramento]]</f>
        <v>-</v>
      </c>
      <c r="AM240" s="105" t="str">
        <f>IF(BS_CONTROLE[[#This Row],[Entre - Estações]]=0, "-", BS_CONTROLE[[#This Row],[Entre - Estações]])</f>
        <v>ZRB-ZEV</v>
      </c>
      <c r="AN240" s="105" t="str">
        <f>IF(BS_CONTROLE[[#This Row],[SB]]=0, "-", BS_CONTROLE[[#This Row],[SB]])</f>
        <v>ZRBZEV</v>
      </c>
      <c r="AO240" s="105">
        <f>IF(BS_CONTROLE[[#This Row],[SUB]]=0, "-", BS_CONTROLE[[#This Row],[SUB]])</f>
        <v>48</v>
      </c>
      <c r="AP240" s="105">
        <f>BS_CONTROLE[[#This Row],[KM - Inicio]]</f>
        <v>152.19999999999999</v>
      </c>
      <c r="AQ240" s="105">
        <f>BS_CONTROLE[[#This Row],[KM - Inicio]]</f>
        <v>152.19999999999999</v>
      </c>
      <c r="AR240" s="108">
        <v>0</v>
      </c>
      <c r="AS240" s="108">
        <v>0</v>
      </c>
      <c r="AT240" s="108">
        <v>0</v>
      </c>
      <c r="AU240" s="136"/>
      <c r="AV240" s="136"/>
      <c r="AW240" s="14"/>
      <c r="AX240" s="14"/>
      <c r="AY240" s="162">
        <f t="shared" si="20"/>
        <v>0</v>
      </c>
      <c r="AZ240" s="153"/>
      <c r="BA240" s="109">
        <v>0</v>
      </c>
      <c r="BB240" s="10" t="str">
        <f>IFERROR(_xlfn.XLOOKUP(AI240, BS_ATIVIDADE[ATIVIDADE],BS_ATIVIDADE[UNIDADE] ), "*")</f>
        <v>BINÁRIO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0" s="150"/>
      <c r="BG240" s="16"/>
      <c r="BH240" s="17">
        <v>0</v>
      </c>
      <c r="BI240" s="17"/>
      <c r="BJ240" s="17" t="s">
        <v>824</v>
      </c>
      <c r="BK240" s="18" t="s">
        <v>824</v>
      </c>
      <c r="BL240" s="16"/>
      <c r="BM240" s="130" t="s">
        <v>440</v>
      </c>
      <c r="BN240" s="130" t="s">
        <v>460</v>
      </c>
      <c r="BO240" s="130" t="s">
        <v>568</v>
      </c>
      <c r="BP240" s="18" t="s">
        <v>824</v>
      </c>
      <c r="BQ240" s="12" t="str">
        <f t="shared" si="22"/>
        <v>Produção e Intervalo</v>
      </c>
      <c r="BR240" s="19">
        <f t="shared" si="23"/>
        <v>0</v>
      </c>
      <c r="BS240" s="19">
        <f t="shared" si="24"/>
        <v>0</v>
      </c>
      <c r="BT240" s="188" t="str">
        <f t="shared" si="25"/>
        <v>CCOCirculaçãoIntervaloContrato</v>
      </c>
    </row>
    <row r="241" spans="1:72" hidden="1">
      <c r="A241" s="47" t="str">
        <f t="shared" si="21"/>
        <v>W9746063</v>
      </c>
      <c r="B241" s="102">
        <v>46063</v>
      </c>
      <c r="C241" s="135">
        <f>IF(BS_CONTROLE[[#This Row],[DATA]]="","",WEEKNUM(BS_CONTROLE[[#This Row],[DATA]]))</f>
        <v>7</v>
      </c>
      <c r="D241" s="104" t="s">
        <v>1085</v>
      </c>
      <c r="E241" s="157">
        <v>234</v>
      </c>
      <c r="F241" s="126" t="s">
        <v>767</v>
      </c>
      <c r="G241" s="142" t="str">
        <f>IF(D241="","*",VLOOKUP(F241,BS_ATIVIDADE[],3,FALSE))</f>
        <v>MODERNIZAÇÃO</v>
      </c>
      <c r="H241" s="106" t="s">
        <v>55</v>
      </c>
      <c r="I241" s="106" t="s">
        <v>55</v>
      </c>
      <c r="J241" s="105">
        <v>48</v>
      </c>
      <c r="K241" s="105">
        <v>155.69999999999999</v>
      </c>
      <c r="L241" s="105" t="s">
        <v>679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1" s="127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41" s="106">
        <v>0.29166666666666669</v>
      </c>
      <c r="P241" s="106">
        <v>6.9444444444444447E-4</v>
      </c>
      <c r="Q241" s="105">
        <v>1</v>
      </c>
      <c r="R241" s="10" t="str">
        <f>IFERROR(_xlfn.XLOOKUP(F241, BS_ATIVIDADE[ATIVIDADE],BS_ATIVIDADE[UNIDADE] ), "*")</f>
        <v>Nº DE DORMENTES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1" s="105" t="s">
        <v>768</v>
      </c>
      <c r="W241" s="151" t="s">
        <v>1086</v>
      </c>
      <c r="X241" s="104" t="s">
        <v>416</v>
      </c>
      <c r="Y241" s="129" t="s">
        <v>415</v>
      </c>
      <c r="Z241" s="104"/>
      <c r="AA241" s="105">
        <v>1</v>
      </c>
      <c r="AB241" s="103" t="s">
        <v>412</v>
      </c>
      <c r="AC241" s="152"/>
      <c r="AD241" s="107">
        <v>0.29166666666666669</v>
      </c>
      <c r="AE241" s="105" t="s">
        <v>1087</v>
      </c>
      <c r="AF241" s="105"/>
      <c r="AG241" s="105"/>
      <c r="AH241" s="15"/>
      <c r="AI241" s="126" t="str">
        <f>IF(BS_CONTROLE[[#This Row],[Atividade]]=0, "-", BS_CONTROLE[[#This Row],[Atividade]])</f>
        <v>MODERNIZAÇÃO - DORMENTE - DESCARGA</v>
      </c>
      <c r="AJ241" s="9" t="str">
        <f>IF(BS_CONTROLE[[#This Row],[Atividade]]=0, "-", BS_CONTROLE[[#This Row],[Atividade]])</f>
        <v>MODERNIZAÇÃO - DORMENTE - DESCARGA</v>
      </c>
      <c r="AK241" s="31" t="str">
        <f>BS_CONTROLE[[#This Row],[Local - Partida]]</f>
        <v>ZEM1</v>
      </c>
      <c r="AL241" s="31" t="str">
        <f>BS_CONTROLE[[#This Row],[Local - Encerramento]]</f>
        <v>ZEM1</v>
      </c>
      <c r="AM241" s="105" t="str">
        <f>IF(BS_CONTROLE[[#This Row],[Entre - Estações]]=0, "-", BS_CONTROLE[[#This Row],[Entre - Estações]])</f>
        <v>ZRB-ZEV</v>
      </c>
      <c r="AN241" s="105">
        <f>IF(BS_CONTROLE[[#This Row],[SB]]=0, "-", BS_CONTROLE[[#This Row],[SB]])</f>
        <v>1561551</v>
      </c>
      <c r="AO241" s="105">
        <f>IF(BS_CONTROLE[[#This Row],[SUB]]=0, "-", BS_CONTROLE[[#This Row],[SUB]])</f>
        <v>48</v>
      </c>
      <c r="AP241" s="105">
        <f>BS_CONTROLE[[#This Row],[KM - Inicio]]</f>
        <v>155.69999999999999</v>
      </c>
      <c r="AQ241" s="105">
        <f>BS_CONTROLE[[#This Row],[KM - Inicio]]</f>
        <v>155.69999999999999</v>
      </c>
      <c r="AR241" s="108">
        <v>4.0423611111111111</v>
      </c>
      <c r="AS241" s="108">
        <v>0</v>
      </c>
      <c r="AT241" s="108">
        <v>0</v>
      </c>
      <c r="AU241" s="136"/>
      <c r="AV241" s="136"/>
      <c r="AW241" s="14"/>
      <c r="AX241" s="14"/>
      <c r="AY241" s="162">
        <f t="shared" si="20"/>
        <v>0</v>
      </c>
      <c r="AZ241" s="153"/>
      <c r="BA241" s="109">
        <v>0</v>
      </c>
      <c r="BB241" s="10" t="str">
        <f>IFERROR(_xlfn.XLOOKUP(AI241, BS_ATIVIDADE[ATIVIDADE],BS_ATIVIDADE[UNIDADE] ), "*")</f>
        <v>Nº DE DORMENTES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1" s="150"/>
      <c r="BG241" s="16"/>
      <c r="BH241" s="17">
        <v>0</v>
      </c>
      <c r="BI241" s="17"/>
      <c r="BJ241" s="17" t="s">
        <v>824</v>
      </c>
      <c r="BK241" s="18" t="s">
        <v>824</v>
      </c>
      <c r="BL241" s="16"/>
      <c r="BM241" s="130" t="s">
        <v>440</v>
      </c>
      <c r="BN241" s="130" t="s">
        <v>460</v>
      </c>
      <c r="BO241" s="130" t="s">
        <v>568</v>
      </c>
      <c r="BP241" s="18" t="s">
        <v>824</v>
      </c>
      <c r="BQ241" s="12" t="str">
        <f t="shared" si="22"/>
        <v>Produção e Intervalo</v>
      </c>
      <c r="BR241" s="19">
        <f t="shared" si="23"/>
        <v>0</v>
      </c>
      <c r="BS241" s="19">
        <f t="shared" si="24"/>
        <v>0</v>
      </c>
      <c r="BT241" s="188" t="str">
        <f t="shared" si="25"/>
        <v>CCOCirculaçãoIntervaloContrato</v>
      </c>
    </row>
    <row r="242" spans="1:72" hidden="1">
      <c r="A242" s="47" t="str">
        <f t="shared" si="21"/>
        <v>V9646063</v>
      </c>
      <c r="B242" s="102">
        <v>46063</v>
      </c>
      <c r="C242" s="135">
        <f>IF(BS_CONTROLE[[#This Row],[DATA]]="","",WEEKNUM(BS_CONTROLE[[#This Row],[DATA]]))</f>
        <v>7</v>
      </c>
      <c r="D242" s="104" t="s">
        <v>1088</v>
      </c>
      <c r="E242" s="157">
        <v>235</v>
      </c>
      <c r="F242" s="126" t="s">
        <v>1089</v>
      </c>
      <c r="G242" s="142" t="str">
        <f>IF(D242="","*",VLOOKUP(F242,BS_ATIVIDADE[],3,FALSE))</f>
        <v>MODERNIZAÇÃO</v>
      </c>
      <c r="H242" s="106" t="s">
        <v>306</v>
      </c>
      <c r="I242" s="106" t="s">
        <v>306</v>
      </c>
      <c r="J242" s="105">
        <v>48</v>
      </c>
      <c r="K242" s="105">
        <v>157.30000000000001</v>
      </c>
      <c r="L242" s="105" t="s">
        <v>679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42" s="106">
        <v>0.30555555555555558</v>
      </c>
      <c r="P242" s="106">
        <v>6.9444444444444447E-4</v>
      </c>
      <c r="Q242" s="105">
        <v>1</v>
      </c>
      <c r="R242" s="10" t="str">
        <f>IFERROR(_xlfn.XLOOKUP(F242, BS_ATIVIDADE[ATIVIDADE],BS_ATIVIDADE[UNIDADE] ), "*")</f>
        <v>M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2" s="105" t="s">
        <v>768</v>
      </c>
      <c r="W242" s="151" t="s">
        <v>1090</v>
      </c>
      <c r="X242" s="104" t="s">
        <v>416</v>
      </c>
      <c r="Y242" s="129" t="s">
        <v>415</v>
      </c>
      <c r="Z242" s="104"/>
      <c r="AA242" s="105">
        <v>1</v>
      </c>
      <c r="AB242" s="103" t="s">
        <v>412</v>
      </c>
      <c r="AC242" s="152"/>
      <c r="AD242" s="107">
        <v>0.29166666666666669</v>
      </c>
      <c r="AE242" s="105">
        <v>6966</v>
      </c>
      <c r="AF242" s="105"/>
      <c r="AG242" s="105"/>
      <c r="AH242" s="15"/>
      <c r="AI242" s="126" t="str">
        <f>IF(BS_CONTROLE[[#This Row],[Atividade]]=0, "-", BS_CONTROLE[[#This Row],[Atividade]])</f>
        <v>MODERNIZAÇÃO - SOCADORA</v>
      </c>
      <c r="AJ242" s="9" t="str">
        <f>IF(BS_CONTROLE[[#This Row],[Atividade]]=0, "-", BS_CONTROLE[[#This Row],[Atividade]])</f>
        <v>MODERNIZAÇÃO - SOCADORA</v>
      </c>
      <c r="AK242" s="31" t="str">
        <f>BS_CONTROLE[[#This Row],[Local - Partida]]</f>
        <v>K67ZEV2</v>
      </c>
      <c r="AL242" s="31" t="str">
        <f>BS_CONTROLE[[#This Row],[Local - Encerramento]]</f>
        <v>K67ZEV2</v>
      </c>
      <c r="AM242" s="105" t="str">
        <f>IF(BS_CONTROLE[[#This Row],[Entre - Estações]]=0, "-", BS_CONTROLE[[#This Row],[Entre - Estações]])</f>
        <v>ZRB-ZEV</v>
      </c>
      <c r="AN242" s="105" t="str">
        <f>IF(BS_CONTROLE[[#This Row],[SB]]=0, "-", BS_CONTROLE[[#This Row],[SB]])</f>
        <v>ZEV1571</v>
      </c>
      <c r="AO242" s="105">
        <f>IF(BS_CONTROLE[[#This Row],[SUB]]=0, "-", BS_CONTROLE[[#This Row],[SUB]])</f>
        <v>48</v>
      </c>
      <c r="AP242" s="105">
        <f>BS_CONTROLE[[#This Row],[KM - Inicio]]</f>
        <v>157.30000000000001</v>
      </c>
      <c r="AQ242" s="105">
        <f>BS_CONTROLE[[#This Row],[KM - Inicio]]</f>
        <v>157.30000000000001</v>
      </c>
      <c r="AR242" s="108">
        <v>0</v>
      </c>
      <c r="AS242" s="108">
        <v>0</v>
      </c>
      <c r="AT242" s="108">
        <v>0</v>
      </c>
      <c r="AU242" s="136"/>
      <c r="AV242" s="136"/>
      <c r="AW242" s="14"/>
      <c r="AX242" s="14"/>
      <c r="AY242" s="162">
        <f t="shared" si="20"/>
        <v>0</v>
      </c>
      <c r="AZ242" s="153"/>
      <c r="BA242" s="109">
        <v>0</v>
      </c>
      <c r="BB242" s="10" t="str">
        <f>IFERROR(_xlfn.XLOOKUP(AI242, BS_ATIVIDADE[ATIVIDADE],BS_ATIVIDADE[UNIDADE] ), "*")</f>
        <v>M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2" s="150"/>
      <c r="BG242" s="16"/>
      <c r="BH242" s="17">
        <v>0</v>
      </c>
      <c r="BI242" s="17"/>
      <c r="BJ242" s="17" t="s">
        <v>824</v>
      </c>
      <c r="BK242" s="18" t="s">
        <v>824</v>
      </c>
      <c r="BL242" s="16"/>
      <c r="BM242" s="130" t="s">
        <v>440</v>
      </c>
      <c r="BN242" s="130" t="s">
        <v>460</v>
      </c>
      <c r="BO242" s="130" t="s">
        <v>568</v>
      </c>
      <c r="BP242" s="18" t="s">
        <v>824</v>
      </c>
      <c r="BQ242" s="12" t="str">
        <f t="shared" si="22"/>
        <v>Produção e Intervalo</v>
      </c>
      <c r="BR242" s="19">
        <f t="shared" si="23"/>
        <v>0</v>
      </c>
      <c r="BS242" s="19">
        <f t="shared" si="24"/>
        <v>0</v>
      </c>
      <c r="BT242" s="188" t="str">
        <f t="shared" si="25"/>
        <v>CCOCirculaçãoIntervaloContrato</v>
      </c>
    </row>
    <row r="243" spans="1:72" hidden="1">
      <c r="A243" s="47" t="str">
        <f t="shared" si="21"/>
        <v>WAGNER (TP-903)46063</v>
      </c>
      <c r="B243" s="102">
        <v>46063</v>
      </c>
      <c r="C243" s="135">
        <f>IF(BS_CONTROLE[[#This Row],[DATA]]="","",WEEKNUM(BS_CONTROLE[[#This Row],[DATA]]))</f>
        <v>7</v>
      </c>
      <c r="D243" s="104" t="s">
        <v>1091</v>
      </c>
      <c r="E243" s="157">
        <v>236</v>
      </c>
      <c r="F243" s="126" t="s">
        <v>758</v>
      </c>
      <c r="G243" s="142" t="str">
        <f>IF(D243="","*",VLOOKUP(F243,BS_ATIVIDADE[],3,FALSE))</f>
        <v>MODERNIZAÇÃO</v>
      </c>
      <c r="H243" s="106" t="s">
        <v>679</v>
      </c>
      <c r="I243" s="106" t="s">
        <v>679</v>
      </c>
      <c r="J243" s="105">
        <v>48</v>
      </c>
      <c r="K243" s="105">
        <v>156.33199999999999</v>
      </c>
      <c r="L243" s="105">
        <v>156.34399999999999</v>
      </c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3" s="127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3" s="106">
        <v>0.33333333333333331</v>
      </c>
      <c r="P243" s="106">
        <v>6.9444444444444447E-4</v>
      </c>
      <c r="Q243" s="105">
        <v>2</v>
      </c>
      <c r="R243" s="10" t="str">
        <f>IFERROR(_xlfn.XLOOKUP(F243, BS_ATIVIDADE[ATIVIDADE],BS_ATIVIDADE[UNIDADE] ), "*")</f>
        <v>Nº DE SOLDA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3" s="105" t="s">
        <v>768</v>
      </c>
      <c r="W243" s="151" t="s">
        <v>700</v>
      </c>
      <c r="X243" s="104" t="s">
        <v>416</v>
      </c>
      <c r="Y243" s="129" t="s">
        <v>415</v>
      </c>
      <c r="Z243" s="104"/>
      <c r="AA243" s="105" t="s">
        <v>679</v>
      </c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MODERNIZAÇÃO - SOLDA</v>
      </c>
      <c r="AJ243" s="9" t="str">
        <f>IF(BS_CONTROLE[[#This Row],[Atividade]]=0, "-", BS_CONTROLE[[#This Row],[Atividade]])</f>
        <v>MODERNIZAÇÃO - SOLDA</v>
      </c>
      <c r="AK243" s="31" t="str">
        <f>BS_CONTROLE[[#This Row],[Local - Partida]]</f>
        <v>-</v>
      </c>
      <c r="AL243" s="31" t="str">
        <f>BS_CONTROLE[[#This Row],[Local - Encerramento]]</f>
        <v>-</v>
      </c>
      <c r="AM243" s="105" t="str">
        <f>IF(BS_CONTROLE[[#This Row],[Entre - Estações]]=0, "-", BS_CONTROLE[[#This Row],[Entre - Estações]])</f>
        <v>ZRB-ZEV</v>
      </c>
      <c r="AN243" s="105">
        <f>IF(BS_CONTROLE[[#This Row],[SB]]=0, "-", BS_CONTROLE[[#This Row],[SB]])</f>
        <v>1571561</v>
      </c>
      <c r="AO243" s="105">
        <f>IF(BS_CONTROLE[[#This Row],[SUB]]=0, "-", BS_CONTROLE[[#This Row],[SUB]])</f>
        <v>48</v>
      </c>
      <c r="AP243" s="105">
        <f>BS_CONTROLE[[#This Row],[KM - Inicio]]</f>
        <v>156.33199999999999</v>
      </c>
      <c r="AQ243" s="105">
        <f>BS_CONTROLE[[#This Row],[KM - Inicio]]</f>
        <v>156.33199999999999</v>
      </c>
      <c r="AR243" s="108">
        <v>0</v>
      </c>
      <c r="AS243" s="108">
        <v>0</v>
      </c>
      <c r="AT243" s="108">
        <v>0</v>
      </c>
      <c r="AU243" s="136"/>
      <c r="AV243" s="136"/>
      <c r="AW243" s="14"/>
      <c r="AX243" s="14"/>
      <c r="AY243" s="162">
        <f t="shared" si="20"/>
        <v>0</v>
      </c>
      <c r="AZ243" s="153"/>
      <c r="BA243" s="109">
        <v>0</v>
      </c>
      <c r="BB243" s="10" t="str">
        <f>IFERROR(_xlfn.XLOOKUP(AI243, BS_ATIVIDADE[ATIVIDADE],BS_ATIVIDADE[UNIDADE] ), "*")</f>
        <v>Nº DE SOLDA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3" s="150"/>
      <c r="BG243" s="16"/>
      <c r="BH243" s="17">
        <v>0</v>
      </c>
      <c r="BI243" s="17"/>
      <c r="BJ243" s="17" t="s">
        <v>824</v>
      </c>
      <c r="BK243" s="18" t="s">
        <v>824</v>
      </c>
      <c r="BL243" s="16"/>
      <c r="BM243" s="130" t="s">
        <v>440</v>
      </c>
      <c r="BN243" s="130" t="s">
        <v>460</v>
      </c>
      <c r="BO243" s="130" t="s">
        <v>568</v>
      </c>
      <c r="BP243" s="18" t="s">
        <v>824</v>
      </c>
      <c r="BQ243" s="12" t="str">
        <f t="shared" si="22"/>
        <v>Produção e Intervalo</v>
      </c>
      <c r="BR243" s="19">
        <f t="shared" si="23"/>
        <v>0</v>
      </c>
      <c r="BS243" s="19">
        <f t="shared" si="24"/>
        <v>0</v>
      </c>
      <c r="BT243" s="188" t="str">
        <f t="shared" si="25"/>
        <v>CCOCirculaçãoIntervaloContrato</v>
      </c>
    </row>
    <row r="244" spans="1:72" hidden="1">
      <c r="A244" s="47" t="str">
        <f t="shared" si="21"/>
        <v>CAIQUE (TMA-677)46063</v>
      </c>
      <c r="B244" s="102">
        <v>46063</v>
      </c>
      <c r="C244" s="135">
        <f>IF(BS_CONTROLE[[#This Row],[DATA]]="","",WEEKNUM(BS_CONTROLE[[#This Row],[DATA]]))</f>
        <v>7</v>
      </c>
      <c r="D244" s="104" t="s">
        <v>779</v>
      </c>
      <c r="E244" s="157">
        <v>237</v>
      </c>
      <c r="F244" s="126" t="s">
        <v>758</v>
      </c>
      <c r="G244" s="142" t="str">
        <f>IF(D244="","*",VLOOKUP(F244,BS_ATIVIDADE[],3,FALSE))</f>
        <v>MODERNIZAÇÃO</v>
      </c>
      <c r="H244" s="106" t="s">
        <v>679</v>
      </c>
      <c r="I244" s="106" t="s">
        <v>679</v>
      </c>
      <c r="J244" s="105">
        <v>48</v>
      </c>
      <c r="K244" s="105">
        <v>156.93</v>
      </c>
      <c r="L244" s="105">
        <v>156.958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4" s="127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4" s="106">
        <v>0.33333333333333331</v>
      </c>
      <c r="P244" s="106">
        <v>6.9444444444444447E-4</v>
      </c>
      <c r="Q244" s="105">
        <v>2</v>
      </c>
      <c r="R244" s="10" t="str">
        <f>IFERROR(_xlfn.XLOOKUP(F244, BS_ATIVIDADE[ATIVIDADE],BS_ATIVIDADE[UNIDADE] ), "*")</f>
        <v>Nº DE SOLDA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4" s="105" t="s">
        <v>768</v>
      </c>
      <c r="W244" s="151" t="s">
        <v>700</v>
      </c>
      <c r="X244" s="104" t="s">
        <v>416</v>
      </c>
      <c r="Y244" s="129" t="s">
        <v>415</v>
      </c>
      <c r="Z244" s="104"/>
      <c r="AA244" s="105" t="s">
        <v>679</v>
      </c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MODERNIZAÇÃO - SOLDA</v>
      </c>
      <c r="AJ244" s="9" t="str">
        <f>IF(BS_CONTROLE[[#This Row],[Atividade]]=0, "-", BS_CONTROLE[[#This Row],[Atividade]])</f>
        <v>MODERNIZAÇÃO - SOLDA</v>
      </c>
      <c r="AK244" s="31" t="str">
        <f>BS_CONTROLE[[#This Row],[Local - Partida]]</f>
        <v>-</v>
      </c>
      <c r="AL244" s="31" t="str">
        <f>BS_CONTROLE[[#This Row],[Local - Encerramento]]</f>
        <v>-</v>
      </c>
      <c r="AM244" s="105" t="str">
        <f>IF(BS_CONTROLE[[#This Row],[Entre - Estações]]=0, "-", BS_CONTROLE[[#This Row],[Entre - Estações]])</f>
        <v>ZRB-ZEV</v>
      </c>
      <c r="AN244" s="105">
        <f>IF(BS_CONTROLE[[#This Row],[SB]]=0, "-", BS_CONTROLE[[#This Row],[SB]])</f>
        <v>1571561</v>
      </c>
      <c r="AO244" s="105">
        <f>IF(BS_CONTROLE[[#This Row],[SUB]]=0, "-", BS_CONTROLE[[#This Row],[SUB]])</f>
        <v>48</v>
      </c>
      <c r="AP244" s="105">
        <f>BS_CONTROLE[[#This Row],[KM - Inicio]]</f>
        <v>156.93</v>
      </c>
      <c r="AQ244" s="105">
        <f>BS_CONTROLE[[#This Row],[KM - Inicio]]</f>
        <v>156.93</v>
      </c>
      <c r="AR244" s="108">
        <v>0</v>
      </c>
      <c r="AS244" s="108">
        <v>0</v>
      </c>
      <c r="AT244" s="108">
        <v>0</v>
      </c>
      <c r="AU244" s="136"/>
      <c r="AV244" s="136"/>
      <c r="AW244" s="14"/>
      <c r="AX244" s="14"/>
      <c r="AY244" s="162">
        <f t="shared" si="20"/>
        <v>0</v>
      </c>
      <c r="AZ244" s="153"/>
      <c r="BA244" s="109">
        <v>0</v>
      </c>
      <c r="BB244" s="10" t="str">
        <f>IFERROR(_xlfn.XLOOKUP(AI244, BS_ATIVIDADE[ATIVIDADE],BS_ATIVIDADE[UNIDADE] ), "*")</f>
        <v>Nº DE SOLDA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4" s="150"/>
      <c r="BG244" s="16"/>
      <c r="BH244" s="17">
        <v>0</v>
      </c>
      <c r="BI244" s="17"/>
      <c r="BJ244" s="17" t="s">
        <v>824</v>
      </c>
      <c r="BK244" s="18" t="s">
        <v>824</v>
      </c>
      <c r="BL244" s="16"/>
      <c r="BM244" s="130" t="s">
        <v>440</v>
      </c>
      <c r="BN244" s="130" t="s">
        <v>460</v>
      </c>
      <c r="BO244" s="130" t="s">
        <v>568</v>
      </c>
      <c r="BP244" s="18" t="s">
        <v>824</v>
      </c>
      <c r="BQ244" s="12" t="str">
        <f t="shared" si="22"/>
        <v>Produção e Intervalo</v>
      </c>
      <c r="BR244" s="19">
        <f t="shared" si="23"/>
        <v>0</v>
      </c>
      <c r="BS244" s="19">
        <f t="shared" si="24"/>
        <v>0</v>
      </c>
      <c r="BT244" s="188" t="str">
        <f t="shared" si="25"/>
        <v>CCOCirculaçãoIntervaloContrato</v>
      </c>
    </row>
    <row r="245" spans="1:72" hidden="1">
      <c r="A245" s="47" t="str">
        <f t="shared" si="21"/>
        <v/>
      </c>
      <c r="B245" s="102"/>
      <c r="C245" s="135" t="str">
        <f>IF(BS_CONTROLE[[#This Row],[DATA]]="","",WEEKNUM(BS_CONTROLE[[#This Row],[DATA]]))</f>
        <v/>
      </c>
      <c r="D245" s="104"/>
      <c r="E245" s="157">
        <v>239</v>
      </c>
      <c r="F245" s="126"/>
      <c r="G245" s="142" t="str">
        <f>IF(D245="","*",VLOOKUP(F245,BS_ATIVIDADE[],3,FALSE))</f>
        <v>*</v>
      </c>
      <c r="H245" s="106"/>
      <c r="I245" s="106"/>
      <c r="J245" s="105"/>
      <c r="K245" s="105"/>
      <c r="L245" s="105"/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7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6"/>
      <c r="P245" s="106"/>
      <c r="Q245" s="105"/>
      <c r="R245" s="10" t="str">
        <f>IFERROR(_xlfn.XLOOKUP(F245, BS_ATIVIDADE[ATIVIDADE],BS_ATIVIDADE[UNIDADE] ), "*")</f>
        <v>*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5"/>
      <c r="W245" s="151"/>
      <c r="X245" s="104"/>
      <c r="Y245" s="129"/>
      <c r="Z245" s="104"/>
      <c r="AA245" s="105"/>
      <c r="AB245" s="103"/>
      <c r="AC245" s="152"/>
      <c r="AD245" s="107"/>
      <c r="AE245" s="105"/>
      <c r="AF245" s="105"/>
      <c r="AG245" s="105"/>
      <c r="AH245" s="15"/>
      <c r="AI245" s="126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5" t="str">
        <f>IF(BS_CONTROLE[[#This Row],[Entre - Estações]]=0, "-", BS_CONTROLE[[#This Row],[Entre - Estações]])</f>
        <v>-</v>
      </c>
      <c r="AN245" s="105" t="str">
        <f>IF(BS_CONTROLE[[#This Row],[SB]]=0, "-", BS_CONTROLE[[#This Row],[SB]])</f>
        <v>-</v>
      </c>
      <c r="AO245" s="105" t="str">
        <f>IF(BS_CONTROLE[[#This Row],[SUB]]=0, "-", BS_CONTROLE[[#This Row],[SUB]])</f>
        <v>-</v>
      </c>
      <c r="AP245" s="105">
        <f>BS_CONTROLE[[#This Row],[KM - Inicio]]</f>
        <v>0</v>
      </c>
      <c r="AQ245" s="105">
        <f>BS_CONTROLE[[#This Row],[KM - Inicio]]</f>
        <v>0</v>
      </c>
      <c r="AR245" s="108"/>
      <c r="AS245" s="108"/>
      <c r="AT245" s="108"/>
      <c r="AU245" s="136"/>
      <c r="AV245" s="136"/>
      <c r="AW245" s="14"/>
      <c r="AX245" s="14"/>
      <c r="AY245" s="162" t="str">
        <f t="shared" si="20"/>
        <v>*</v>
      </c>
      <c r="AZ245" s="153"/>
      <c r="BA245" s="109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0"/>
      <c r="BG245" s="16"/>
      <c r="BH245" s="17"/>
      <c r="BI245" s="17"/>
      <c r="BJ245" s="17"/>
      <c r="BK245" s="18"/>
      <c r="BL245" s="16"/>
      <c r="BM245" s="130"/>
      <c r="BN245" s="130"/>
      <c r="BO245" s="130"/>
      <c r="BP245" s="18"/>
      <c r="BQ245" s="12" t="str">
        <f t="shared" si="22"/>
        <v>Aderente</v>
      </c>
      <c r="BR245" s="19" t="str">
        <f t="shared" si="23"/>
        <v>*</v>
      </c>
      <c r="BS245" s="19" t="str">
        <f t="shared" si="24"/>
        <v>*</v>
      </c>
      <c r="BT245" s="188" t="str">
        <f t="shared" si="25"/>
        <v/>
      </c>
    </row>
    <row r="246" spans="1:72" hidden="1">
      <c r="A246" s="47" t="str">
        <f t="shared" si="21"/>
        <v>MODERNIZAÇÃO SERRA46063</v>
      </c>
      <c r="B246" s="102">
        <v>46063</v>
      </c>
      <c r="C246" s="135">
        <f>IF(BS_CONTROLE[[#This Row],[DATA]]="","",WEEKNUM(BS_CONTROLE[[#This Row],[DATA]]))</f>
        <v>7</v>
      </c>
      <c r="D246" s="104" t="s">
        <v>819</v>
      </c>
      <c r="E246" s="157">
        <v>61</v>
      </c>
      <c r="F246" s="126" t="s">
        <v>820</v>
      </c>
      <c r="G246" s="142" t="str">
        <f>IF(D246="","*",VLOOKUP(F246,BS_ATIVIDADE[],3,FALSE))</f>
        <v>OUTROS</v>
      </c>
      <c r="H246" s="106" t="s">
        <v>679</v>
      </c>
      <c r="I246" s="106" t="s">
        <v>679</v>
      </c>
      <c r="J246" s="105">
        <v>92</v>
      </c>
      <c r="K246" s="105">
        <v>75.2</v>
      </c>
      <c r="L246" s="105">
        <v>81.8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6" s="127" t="s">
        <v>821</v>
      </c>
      <c r="O246" s="106">
        <v>0.33333333333333331</v>
      </c>
      <c r="P246" s="106">
        <v>0.33333333333333331</v>
      </c>
      <c r="Q246" s="105">
        <v>1</v>
      </c>
      <c r="R246" s="10" t="str">
        <f>IFERROR(_xlfn.XLOOKUP(F246, BS_ATIVIDADE[ATIVIDADE],BS_ATIVIDADE[UNIDADE] ), "*")</f>
        <v>BINÁRIO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6" s="105" t="s">
        <v>822</v>
      </c>
      <c r="W246" s="151" t="s">
        <v>1092</v>
      </c>
      <c r="X246" s="104" t="s">
        <v>416</v>
      </c>
      <c r="Y246" s="129" t="s">
        <v>415</v>
      </c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BLOCO</v>
      </c>
      <c r="AJ246" s="9" t="str">
        <f>IF(BS_CONTROLE[[#This Row],[Atividade]]=0, "-", BS_CONTROLE[[#This Row],[Atividade]])</f>
        <v>BLOCO</v>
      </c>
      <c r="AK246" s="31" t="str">
        <f>BS_CONTROLE[[#This Row],[Local - Partida]]</f>
        <v>-</v>
      </c>
      <c r="AL246" s="31" t="str">
        <f>BS_CONTROLE[[#This Row],[Local - Encerramento]]</f>
        <v>-</v>
      </c>
      <c r="AM246" s="105" t="str">
        <f>IF(BS_CONTROLE[[#This Row],[Entre - Estações]]=0, "-", BS_CONTROLE[[#This Row],[Entre - Estações]])</f>
        <v>ZEZ-ZXW</v>
      </c>
      <c r="AN246" s="105" t="str">
        <f>IF(BS_CONTROLE[[#This Row],[SB]]=0, "-", BS_CONTROLE[[#This Row],[SB]])</f>
        <v>K79ZEZ2/ZXWK792</v>
      </c>
      <c r="AO246" s="105">
        <f>IF(BS_CONTROLE[[#This Row],[SUB]]=0, "-", BS_CONTROLE[[#This Row],[SUB]])</f>
        <v>92</v>
      </c>
      <c r="AP246" s="105">
        <f>BS_CONTROLE[[#This Row],[KM - Inicio]]</f>
        <v>75.2</v>
      </c>
      <c r="AQ246" s="105">
        <f>BS_CONTROLE[[#This Row],[KM - Inicio]]</f>
        <v>75.2</v>
      </c>
      <c r="AR246" s="108">
        <v>0</v>
      </c>
      <c r="AS246" s="108">
        <v>0</v>
      </c>
      <c r="AT246" s="108">
        <v>0</v>
      </c>
      <c r="AU246" s="136"/>
      <c r="AV246" s="136"/>
      <c r="AW246" s="14"/>
      <c r="AX246" s="14"/>
      <c r="AY246" s="162">
        <f t="shared" si="20"/>
        <v>0</v>
      </c>
      <c r="AZ246" s="153"/>
      <c r="BA246" s="109">
        <v>0</v>
      </c>
      <c r="BB246" s="10" t="str">
        <f>IFERROR(_xlfn.XLOOKUP(AI246, BS_ATIVIDADE[ATIVIDADE],BS_ATIVIDADE[UNIDADE] ), "*")</f>
        <v>BINÁRIO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6" s="150"/>
      <c r="BG246" s="16"/>
      <c r="BH246" s="17">
        <v>0</v>
      </c>
      <c r="BI246" s="17"/>
      <c r="BJ246" s="17" t="s">
        <v>824</v>
      </c>
      <c r="BK246" s="18" t="s">
        <v>824</v>
      </c>
      <c r="BL246" s="16"/>
      <c r="BM246" s="130" t="s">
        <v>440</v>
      </c>
      <c r="BN246" s="130" t="s">
        <v>460</v>
      </c>
      <c r="BO246" s="130" t="s">
        <v>568</v>
      </c>
      <c r="BP246" s="18" t="s">
        <v>824</v>
      </c>
      <c r="BQ246" s="12" t="str">
        <f t="shared" si="22"/>
        <v>Produção e Intervalo</v>
      </c>
      <c r="BR246" s="19">
        <f t="shared" si="23"/>
        <v>0</v>
      </c>
      <c r="BS246" s="19">
        <f t="shared" si="24"/>
        <v>0</v>
      </c>
      <c r="BT246" s="188" t="str">
        <f t="shared" si="25"/>
        <v>CCOCirculaçãoIntervaloContrato</v>
      </c>
    </row>
    <row r="247" spans="1:72" hidden="1">
      <c r="A247" s="47" t="str">
        <f t="shared" si="21"/>
        <v>W6146063</v>
      </c>
      <c r="B247" s="102">
        <v>46063</v>
      </c>
      <c r="C247" s="135">
        <f>IF(BS_CONTROLE[[#This Row],[DATA]]="","",WEEKNUM(BS_CONTROLE[[#This Row],[DATA]]))</f>
        <v>7</v>
      </c>
      <c r="D247" s="104" t="s">
        <v>772</v>
      </c>
      <c r="E247" s="157">
        <v>61</v>
      </c>
      <c r="F247" s="126" t="s">
        <v>1093</v>
      </c>
      <c r="G247" s="142" t="str">
        <f>IF(D247="","*",VLOOKUP(F247,BS_ATIVIDADE[],3,FALSE))</f>
        <v>MODERNIZAÇÃO</v>
      </c>
      <c r="H247" s="106" t="s">
        <v>1094</v>
      </c>
      <c r="I247" s="106" t="s">
        <v>1094</v>
      </c>
      <c r="J247" s="105">
        <v>92</v>
      </c>
      <c r="K247" s="105">
        <v>75.2</v>
      </c>
      <c r="L247" s="105">
        <v>81.8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7" s="127" t="s">
        <v>821</v>
      </c>
      <c r="O247" s="106">
        <v>0.3125</v>
      </c>
      <c r="P247" s="106">
        <v>6.9444444444444447E-4</v>
      </c>
      <c r="Q247" s="105">
        <v>1</v>
      </c>
      <c r="R247" s="10" t="str">
        <f>IFERROR(_xlfn.XLOOKUP(F247, BS_ATIVIDADE[ATIVIDADE],BS_ATIVIDADE[UNIDADE] ), "*")</f>
        <v>VAGÕES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7" s="105" t="s">
        <v>822</v>
      </c>
      <c r="W247" s="151" t="s">
        <v>1095</v>
      </c>
      <c r="X247" s="104" t="s">
        <v>416</v>
      </c>
      <c r="Y247" s="129" t="s">
        <v>415</v>
      </c>
      <c r="Z247" s="104"/>
      <c r="AA247" s="105">
        <v>1</v>
      </c>
      <c r="AB247" s="103" t="s">
        <v>412</v>
      </c>
      <c r="AC247" s="152"/>
      <c r="AD247" s="107">
        <v>0.29166666666666669</v>
      </c>
      <c r="AE247" s="105">
        <v>7663</v>
      </c>
      <c r="AF247" s="105" t="s">
        <v>679</v>
      </c>
      <c r="AG247" s="105"/>
      <c r="AH247" s="15"/>
      <c r="AI247" s="126" t="s">
        <v>678</v>
      </c>
      <c r="AJ247" s="9" t="str">
        <f>IF(BS_CONTROLE[[#This Row],[Atividade]]=0, "-", BS_CONTROLE[[#This Row],[Atividade]])</f>
        <v>MODERNIZAÇÃO - PEDRA - DESCARGA</v>
      </c>
      <c r="AK247" s="31" t="str">
        <f>BS_CONTROLE[[#This Row],[Local - Partida]]</f>
        <v>K67ZEV-1</v>
      </c>
      <c r="AL247" s="31" t="str">
        <f>BS_CONTROLE[[#This Row],[Local - Encerramento]]</f>
        <v>K67ZEV-1</v>
      </c>
      <c r="AM247" s="105" t="str">
        <f>IF(BS_CONTROLE[[#This Row],[Entre - Estações]]=0, "-", BS_CONTROLE[[#This Row],[Entre - Estações]])</f>
        <v>ZEZ-ZXW</v>
      </c>
      <c r="AN247" s="105" t="str">
        <f>IF(BS_CONTROLE[[#This Row],[SB]]=0, "-", BS_CONTROLE[[#This Row],[SB]])</f>
        <v>K79ZEZ2/ZXWK792</v>
      </c>
      <c r="AO247" s="105">
        <f>IF(BS_CONTROLE[[#This Row],[SUB]]=0, "-", BS_CONTROLE[[#This Row],[SUB]])</f>
        <v>92</v>
      </c>
      <c r="AP247" s="105">
        <f>BS_CONTROLE[[#This Row],[KM - Inicio]]</f>
        <v>75.2</v>
      </c>
      <c r="AQ247" s="105">
        <f>BS_CONTROLE[[#This Row],[KM - Inicio]]</f>
        <v>75.2</v>
      </c>
      <c r="AR247" s="108">
        <v>0.33402777777777776</v>
      </c>
      <c r="AS247" s="108">
        <v>0</v>
      </c>
      <c r="AT247" s="108">
        <v>6.9444444444444447E-4</v>
      </c>
      <c r="AU247" s="136"/>
      <c r="AV247" s="136"/>
      <c r="AW247" s="14"/>
      <c r="AX247" s="14"/>
      <c r="AY247" s="162">
        <f t="shared" si="20"/>
        <v>6.9444444444444447E-4</v>
      </c>
      <c r="AZ247" s="153"/>
      <c r="BA247" s="109">
        <v>1</v>
      </c>
      <c r="BB247" s="10" t="str">
        <f>IFERROR(_xlfn.XLOOKUP(AI247, BS_ATIVIDADE[ATIVIDADE],BS_ATIVIDADE[UNIDADE] ), "*")</f>
        <v>BINÁRIO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7" s="150"/>
      <c r="BG247" s="16"/>
      <c r="BH247" s="17">
        <v>2</v>
      </c>
      <c r="BI247" s="17"/>
      <c r="BJ247" s="17" t="s">
        <v>1096</v>
      </c>
      <c r="BK247" s="18" t="s">
        <v>1096</v>
      </c>
      <c r="BL247" s="16"/>
      <c r="BM247" s="130" t="s">
        <v>440</v>
      </c>
      <c r="BN247" s="130" t="s">
        <v>460</v>
      </c>
      <c r="BO247" s="130" t="s">
        <v>568</v>
      </c>
      <c r="BP247" s="18" t="s">
        <v>1097</v>
      </c>
      <c r="BQ247" s="12" t="str">
        <f t="shared" si="22"/>
        <v>Aderente</v>
      </c>
      <c r="BR247" s="19">
        <f t="shared" si="23"/>
        <v>1</v>
      </c>
      <c r="BS247" s="19">
        <f t="shared" si="24"/>
        <v>1</v>
      </c>
      <c r="BT247" s="188" t="str">
        <f t="shared" si="25"/>
        <v>CCOCirculaçãoIntervaloContrato</v>
      </c>
    </row>
    <row r="248" spans="1:72" hidden="1">
      <c r="A248" s="47" t="str">
        <f t="shared" si="21"/>
        <v>V8546063</v>
      </c>
      <c r="B248" s="102">
        <v>46063</v>
      </c>
      <c r="C248" s="135">
        <f>IF(BS_CONTROLE[[#This Row],[DATA]]="","",WEEKNUM(BS_CONTROLE[[#This Row],[DATA]]))</f>
        <v>7</v>
      </c>
      <c r="D248" s="104" t="s">
        <v>690</v>
      </c>
      <c r="E248" s="157">
        <v>242</v>
      </c>
      <c r="F248" s="126" t="s">
        <v>687</v>
      </c>
      <c r="G248" s="142" t="str">
        <f>IF(D248="","*",VLOOKUP(F248,BS_ATIVIDADE[],3,FALSE))</f>
        <v>MECANIZAÇÃO - SOCADORA</v>
      </c>
      <c r="H248" s="106" t="s">
        <v>1094</v>
      </c>
      <c r="I248" s="106" t="s">
        <v>1094</v>
      </c>
      <c r="J248" s="105">
        <v>92</v>
      </c>
      <c r="K248" s="105">
        <v>75.2</v>
      </c>
      <c r="L248" s="105">
        <v>81.8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8" s="127" t="s">
        <v>821</v>
      </c>
      <c r="O248" s="106">
        <v>0.3125</v>
      </c>
      <c r="P248" s="106">
        <v>6.9444444444444447E-4</v>
      </c>
      <c r="Q248" s="105">
        <v>200</v>
      </c>
      <c r="R248" s="10" t="str">
        <f>IFERROR(_xlfn.XLOOKUP(F248, BS_ATIVIDADE[ATIVIDADE],BS_ATIVIDADE[UNIDADE] ), "*")</f>
        <v>M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8" s="105" t="s">
        <v>822</v>
      </c>
      <c r="W248" s="151" t="s">
        <v>688</v>
      </c>
      <c r="X248" s="104" t="s">
        <v>416</v>
      </c>
      <c r="Y248" s="129" t="s">
        <v>415</v>
      </c>
      <c r="Z248" s="104"/>
      <c r="AA248" s="105">
        <v>1</v>
      </c>
      <c r="AB248" s="103" t="s">
        <v>412</v>
      </c>
      <c r="AC248" s="152"/>
      <c r="AD248" s="107">
        <v>0.29166666666666669</v>
      </c>
      <c r="AE248" s="105">
        <v>6235</v>
      </c>
      <c r="AF248" s="105"/>
      <c r="AG248" s="105"/>
      <c r="AH248" s="15"/>
      <c r="AI248" s="126" t="str">
        <f>IF(BS_CONTROLE[[#This Row],[Atividade]]=0, "-", BS_CONTROLE[[#This Row],[Atividade]])</f>
        <v>MECANIZAÇÃO - SOCADORA</v>
      </c>
      <c r="AJ248" s="9" t="str">
        <f>IF(BS_CONTROLE[[#This Row],[Atividade]]=0, "-", BS_CONTROLE[[#This Row],[Atividade]])</f>
        <v>MECANIZAÇÃO - SOCADORA</v>
      </c>
      <c r="AK248" s="31" t="str">
        <f>BS_CONTROLE[[#This Row],[Local - Partida]]</f>
        <v>K67ZEV-1</v>
      </c>
      <c r="AL248" s="31" t="str">
        <f>BS_CONTROLE[[#This Row],[Local - Encerramento]]</f>
        <v>K67ZEV-1</v>
      </c>
      <c r="AM248" s="105" t="str">
        <f>IF(BS_CONTROLE[[#This Row],[Entre - Estações]]=0, "-", BS_CONTROLE[[#This Row],[Entre - Estações]])</f>
        <v>ZEZ-ZXW</v>
      </c>
      <c r="AN248" s="105" t="str">
        <f>IF(BS_CONTROLE[[#This Row],[SB]]=0, "-", BS_CONTROLE[[#This Row],[SB]])</f>
        <v>K79ZEZ2/ZXWK792</v>
      </c>
      <c r="AO248" s="105">
        <f>IF(BS_CONTROLE[[#This Row],[SUB]]=0, "-", BS_CONTROLE[[#This Row],[SUB]])</f>
        <v>92</v>
      </c>
      <c r="AP248" s="105">
        <f>BS_CONTROLE[[#This Row],[KM - Inicio]]</f>
        <v>75.2</v>
      </c>
      <c r="AQ248" s="105">
        <f>BS_CONTROLE[[#This Row],[KM - Inicio]]</f>
        <v>75.2</v>
      </c>
      <c r="AR248" s="108">
        <v>0</v>
      </c>
      <c r="AS248" s="108">
        <v>0</v>
      </c>
      <c r="AT248" s="108">
        <v>0</v>
      </c>
      <c r="AU248" s="136"/>
      <c r="AV248" s="136"/>
      <c r="AW248" s="14"/>
      <c r="AX248" s="14"/>
      <c r="AY248" s="162">
        <f t="shared" si="20"/>
        <v>0</v>
      </c>
      <c r="AZ248" s="153"/>
      <c r="BA248" s="109">
        <v>0</v>
      </c>
      <c r="BB248" s="10" t="str">
        <f>IFERROR(_xlfn.XLOOKUP(AI248, BS_ATIVIDADE[ATIVIDADE],BS_ATIVIDADE[UNIDADE] ), "*")</f>
        <v>M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8" s="150"/>
      <c r="BG248" s="16"/>
      <c r="BH248" s="17">
        <v>0</v>
      </c>
      <c r="BI248" s="17"/>
      <c r="BJ248" s="17" t="s">
        <v>824</v>
      </c>
      <c r="BK248" s="18" t="s">
        <v>824</v>
      </c>
      <c r="BL248" s="16"/>
      <c r="BM248" s="130" t="s">
        <v>440</v>
      </c>
      <c r="BN248" s="130" t="s">
        <v>460</v>
      </c>
      <c r="BO248" s="130" t="s">
        <v>568</v>
      </c>
      <c r="BP248" s="18" t="s">
        <v>824</v>
      </c>
      <c r="BQ248" s="12" t="str">
        <f t="shared" si="22"/>
        <v>Produção e Intervalo</v>
      </c>
      <c r="BR248" s="19">
        <f t="shared" si="23"/>
        <v>0</v>
      </c>
      <c r="BS248" s="19">
        <f t="shared" si="24"/>
        <v>0</v>
      </c>
      <c r="BT248" s="188" t="str">
        <f t="shared" si="25"/>
        <v>CCOCirculaçãoIntervaloContrato</v>
      </c>
    </row>
    <row r="249" spans="1:72" hidden="1">
      <c r="A249" s="47" t="str">
        <f t="shared" si="21"/>
        <v/>
      </c>
      <c r="B249" s="102"/>
      <c r="C249" s="135" t="str">
        <f>IF(BS_CONTROLE[[#This Row],[DATA]]="","",WEEKNUM(BS_CONTROLE[[#This Row],[DATA]]))</f>
        <v/>
      </c>
      <c r="D249" s="104"/>
      <c r="E249" s="157">
        <v>243</v>
      </c>
      <c r="F249" s="126"/>
      <c r="G249" s="142" t="str">
        <f>IF(D249="","*",VLOOKUP(F249,BS_ATIVIDADE[],3,FALSE))</f>
        <v>*</v>
      </c>
      <c r="H249" s="106"/>
      <c r="I249" s="106"/>
      <c r="J249" s="105"/>
      <c r="K249" s="105"/>
      <c r="L249" s="105"/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7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6"/>
      <c r="P249" s="106"/>
      <c r="Q249" s="105"/>
      <c r="R249" s="10" t="str">
        <f>IFERROR(_xlfn.XLOOKUP(F249, BS_ATIVIDADE[ATIVIDADE],BS_ATIVIDADE[UNIDADE] ), "*")</f>
        <v>*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5"/>
      <c r="W249" s="151"/>
      <c r="X249" s="104"/>
      <c r="Y249" s="129"/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5" t="str">
        <f>IF(BS_CONTROLE[[#This Row],[Entre - Estações]]=0, "-", BS_CONTROLE[[#This Row],[Entre - Estações]])</f>
        <v>-</v>
      </c>
      <c r="AN249" s="105" t="str">
        <f>IF(BS_CONTROLE[[#This Row],[SB]]=0, "-", BS_CONTROLE[[#This Row],[SB]])</f>
        <v>-</v>
      </c>
      <c r="AO249" s="105" t="str">
        <f>IF(BS_CONTROLE[[#This Row],[SUB]]=0, "-", BS_CONTROLE[[#This Row],[SUB]])</f>
        <v>-</v>
      </c>
      <c r="AP249" s="105">
        <f>BS_CONTROLE[[#This Row],[KM - Inicio]]</f>
        <v>0</v>
      </c>
      <c r="AQ249" s="105">
        <f>BS_CONTROLE[[#This Row],[KM - Inicio]]</f>
        <v>0</v>
      </c>
      <c r="AR249" s="108"/>
      <c r="AS249" s="108"/>
      <c r="AT249" s="108"/>
      <c r="AU249" s="136"/>
      <c r="AV249" s="136"/>
      <c r="AW249" s="14"/>
      <c r="AX249" s="14"/>
      <c r="AY249" s="162" t="str">
        <f t="shared" si="20"/>
        <v>*</v>
      </c>
      <c r="AZ249" s="153"/>
      <c r="BA249" s="109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0"/>
      <c r="BG249" s="16"/>
      <c r="BH249" s="17"/>
      <c r="BI249" s="17"/>
      <c r="BJ249" s="17"/>
      <c r="BK249" s="18"/>
      <c r="BL249" s="16"/>
      <c r="BM249" s="130"/>
      <c r="BN249" s="130"/>
      <c r="BO249" s="130"/>
      <c r="BP249" s="18"/>
      <c r="BQ249" s="12" t="str">
        <f t="shared" si="22"/>
        <v>Aderente</v>
      </c>
      <c r="BR249" s="19" t="str">
        <f t="shared" si="23"/>
        <v>*</v>
      </c>
      <c r="BS249" s="19" t="str">
        <f t="shared" si="24"/>
        <v>*</v>
      </c>
      <c r="BT249" s="188" t="str">
        <f t="shared" si="25"/>
        <v/>
      </c>
    </row>
    <row r="250" spans="1:72" hidden="1">
      <c r="A250" s="47" t="str">
        <f t="shared" si="21"/>
        <v>MODERNIZAÇÃO SERRA46063</v>
      </c>
      <c r="B250" s="102">
        <v>46063</v>
      </c>
      <c r="C250" s="135">
        <f>IF(BS_CONTROLE[[#This Row],[DATA]]="","",WEEKNUM(BS_CONTROLE[[#This Row],[DATA]]))</f>
        <v>7</v>
      </c>
      <c r="D250" s="104" t="s">
        <v>819</v>
      </c>
      <c r="E250" s="157">
        <v>61</v>
      </c>
      <c r="F250" s="126" t="s">
        <v>820</v>
      </c>
      <c r="G250" s="142" t="str">
        <f>IF(D250="","*",VLOOKUP(F250,BS_ATIVIDADE[],3,FALSE))</f>
        <v>OUTROS</v>
      </c>
      <c r="H250" s="106" t="s">
        <v>679</v>
      </c>
      <c r="I250" s="106" t="s">
        <v>679</v>
      </c>
      <c r="J250" s="105">
        <v>92</v>
      </c>
      <c r="K250" s="105">
        <v>102.48</v>
      </c>
      <c r="L250" s="105">
        <v>102.18</v>
      </c>
      <c r="M250" s="127" t="s">
        <v>331</v>
      </c>
      <c r="N250" s="127" t="s">
        <v>835</v>
      </c>
      <c r="O250" s="106">
        <v>0.33333333333333331</v>
      </c>
      <c r="P250" s="106">
        <v>0.22916666666666666</v>
      </c>
      <c r="Q250" s="105">
        <v>1</v>
      </c>
      <c r="R250" s="10" t="str">
        <f>IFERROR(_xlfn.XLOOKUP(F250, BS_ATIVIDADE[ATIVIDADE],BS_ATIVIDADE[UNIDADE] ), "*")</f>
        <v>BINÁRIO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0" s="105" t="s">
        <v>822</v>
      </c>
      <c r="W250" s="151" t="s">
        <v>836</v>
      </c>
      <c r="X250" s="104" t="s">
        <v>416</v>
      </c>
      <c r="Y250" s="129" t="s">
        <v>415</v>
      </c>
      <c r="Z250" s="104"/>
      <c r="AA250" s="105" t="s">
        <v>679</v>
      </c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BLOCO</v>
      </c>
      <c r="AJ250" s="9" t="str">
        <f>IF(BS_CONTROLE[[#This Row],[Atividade]]=0, "-", BS_CONTROLE[[#This Row],[Atividade]])</f>
        <v>BLOCO</v>
      </c>
      <c r="AK250" s="31" t="str">
        <f>BS_CONTROLE[[#This Row],[Local - Partida]]</f>
        <v>-</v>
      </c>
      <c r="AL250" s="31" t="str">
        <f>BS_CONTROLE[[#This Row],[Local - Encerramento]]</f>
        <v>-</v>
      </c>
      <c r="AM250" s="105" t="str">
        <f>IF(BS_CONTROLE[[#This Row],[Entre - Estações]]=0, "-", BS_CONTROLE[[#This Row],[Entre - Estações]])</f>
        <v>ZGP-ZPT</v>
      </c>
      <c r="AN250" s="105" t="str">
        <f>IF(BS_CONTROLE[[#This Row],[SB]]=0, "-", BS_CONTROLE[[#This Row],[SB]])</f>
        <v>ZGP2/105ZGP2/ZPT1052</v>
      </c>
      <c r="AO250" s="105">
        <f>IF(BS_CONTROLE[[#This Row],[SUB]]=0, "-", BS_CONTROLE[[#This Row],[SUB]])</f>
        <v>92</v>
      </c>
      <c r="AP250" s="105">
        <f>BS_CONTROLE[[#This Row],[KM - Inicio]]</f>
        <v>102.48</v>
      </c>
      <c r="AQ250" s="105">
        <f>BS_CONTROLE[[#This Row],[KM - Inicio]]</f>
        <v>102.48</v>
      </c>
      <c r="AR250" s="108">
        <v>0</v>
      </c>
      <c r="AS250" s="108">
        <v>0</v>
      </c>
      <c r="AT250" s="108">
        <v>0</v>
      </c>
      <c r="AU250" s="136"/>
      <c r="AV250" s="136"/>
      <c r="AW250" s="14"/>
      <c r="AX250" s="14"/>
      <c r="AY250" s="162">
        <f t="shared" si="20"/>
        <v>0</v>
      </c>
      <c r="AZ250" s="153"/>
      <c r="BA250" s="109">
        <v>0</v>
      </c>
      <c r="BB250" s="10" t="str">
        <f>IFERROR(_xlfn.XLOOKUP(AI250, BS_ATIVIDADE[ATIVIDADE],BS_ATIVIDADE[UNIDADE] ), "*")</f>
        <v>BINÁRIO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0" s="150"/>
      <c r="BG250" s="16"/>
      <c r="BH250" s="17">
        <v>0</v>
      </c>
      <c r="BI250" s="17"/>
      <c r="BJ250" s="17" t="s">
        <v>824</v>
      </c>
      <c r="BK250" s="18" t="s">
        <v>824</v>
      </c>
      <c r="BL250" s="16"/>
      <c r="BM250" s="130" t="s">
        <v>440</v>
      </c>
      <c r="BN250" s="130" t="s">
        <v>460</v>
      </c>
      <c r="BO250" s="130" t="s">
        <v>568</v>
      </c>
      <c r="BP250" s="18" t="s">
        <v>824</v>
      </c>
      <c r="BQ250" s="12" t="str">
        <f t="shared" si="22"/>
        <v>Produção e Intervalo</v>
      </c>
      <c r="BR250" s="19">
        <f t="shared" si="23"/>
        <v>0</v>
      </c>
      <c r="BS250" s="19">
        <f t="shared" si="24"/>
        <v>0</v>
      </c>
      <c r="BT250" s="188" t="str">
        <f t="shared" si="25"/>
        <v>CCOCirculaçãoIntervaloContrato</v>
      </c>
    </row>
    <row r="251" spans="1:72" hidden="1">
      <c r="A251" s="47" t="str">
        <f t="shared" si="21"/>
        <v>W6246063</v>
      </c>
      <c r="B251" s="102">
        <v>46063</v>
      </c>
      <c r="C251" s="135">
        <f>IF(BS_CONTROLE[[#This Row],[DATA]]="","",WEEKNUM(BS_CONTROLE[[#This Row],[DATA]]))</f>
        <v>7</v>
      </c>
      <c r="D251" s="104" t="s">
        <v>776</v>
      </c>
      <c r="E251" s="157">
        <v>66</v>
      </c>
      <c r="F251" s="126" t="s">
        <v>717</v>
      </c>
      <c r="G251" s="142" t="str">
        <f>IF(D251="","*",VLOOKUP(F251,BS_ATIVIDADE[],3,FALSE))</f>
        <v>OUTROS</v>
      </c>
      <c r="H251" s="106" t="s">
        <v>184</v>
      </c>
      <c r="I251" s="106" t="s">
        <v>777</v>
      </c>
      <c r="J251" s="105">
        <v>92</v>
      </c>
      <c r="K251" s="105">
        <v>102.1</v>
      </c>
      <c r="L251" s="105">
        <v>106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51" s="106">
        <v>0.3125</v>
      </c>
      <c r="P251" s="106">
        <v>6.9444444444444447E-4</v>
      </c>
      <c r="Q251" s="105">
        <v>1</v>
      </c>
      <c r="R251" s="10" t="str">
        <f>IFERROR(_xlfn.XLOOKUP(F251, BS_ATIVIDADE[ATIVIDADE],BS_ATIVIDADE[UNIDADE] ), "*")</f>
        <v>Nº DE PEÇAS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1" s="105" t="s">
        <v>822</v>
      </c>
      <c r="W251" s="151" t="s">
        <v>837</v>
      </c>
      <c r="X251" s="104" t="s">
        <v>416</v>
      </c>
      <c r="Y251" s="129" t="s">
        <v>415</v>
      </c>
      <c r="Z251" s="104"/>
      <c r="AA251" s="105">
        <v>1</v>
      </c>
      <c r="AB251" s="103" t="s">
        <v>412</v>
      </c>
      <c r="AC251" s="152"/>
      <c r="AD251" s="107">
        <v>0.29166666666666669</v>
      </c>
      <c r="AE251" s="105">
        <v>9038</v>
      </c>
      <c r="AF251" s="105"/>
      <c r="AG251" s="105"/>
      <c r="AH251" s="15"/>
      <c r="AI251" s="126" t="s">
        <v>678</v>
      </c>
      <c r="AJ251" s="9" t="str">
        <f>IF(BS_CONTROLE[[#This Row],[Atividade]]=0, "-", BS_CONTROLE[[#This Row],[Atividade]])</f>
        <v>RECOLHIMENTO DE DORMENTE</v>
      </c>
      <c r="AK251" s="31" t="str">
        <f>BS_CONTROLE[[#This Row],[Local - Partida]]</f>
        <v>ZPT1051</v>
      </c>
      <c r="AL251" s="31" t="str">
        <f>BS_CONTROLE[[#This Row],[Local - Encerramento]]</f>
        <v>ZPTZDR</v>
      </c>
      <c r="AM251" s="105" t="str">
        <f>IF(BS_CONTROLE[[#This Row],[Entre - Estações]]=0, "-", BS_CONTROLE[[#This Row],[Entre - Estações]])</f>
        <v>ZGP</v>
      </c>
      <c r="AN251" s="105" t="str">
        <f>IF(BS_CONTROLE[[#This Row],[SB]]=0, "-", BS_CONTROLE[[#This Row],[SB]])</f>
        <v>ZGP2</v>
      </c>
      <c r="AO251" s="105">
        <f>IF(BS_CONTROLE[[#This Row],[SUB]]=0, "-", BS_CONTROLE[[#This Row],[SUB]])</f>
        <v>92</v>
      </c>
      <c r="AP251" s="105">
        <f>BS_CONTROLE[[#This Row],[KM - Inicio]]</f>
        <v>102.1</v>
      </c>
      <c r="AQ251" s="105">
        <f>BS_CONTROLE[[#This Row],[KM - Inicio]]</f>
        <v>102.1</v>
      </c>
      <c r="AR251" s="108">
        <v>0.31527777777777777</v>
      </c>
      <c r="AS251" s="108">
        <v>0</v>
      </c>
      <c r="AT251" s="108">
        <v>6.9444444444444447E-4</v>
      </c>
      <c r="AU251" s="136"/>
      <c r="AV251" s="136"/>
      <c r="AW251" s="14"/>
      <c r="AX251" s="14"/>
      <c r="AY251" s="162">
        <f t="shared" si="20"/>
        <v>6.9444444444444447E-4</v>
      </c>
      <c r="AZ251" s="153"/>
      <c r="BA251" s="109">
        <v>1</v>
      </c>
      <c r="BB251" s="10" t="str">
        <f>IFERROR(_xlfn.XLOOKUP(AI251, BS_ATIVIDADE[ATIVIDADE],BS_ATIVIDADE[UNIDADE] ), "*")</f>
        <v>BINÁRIO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1" s="150"/>
      <c r="BG251" s="16"/>
      <c r="BH251" s="17">
        <v>2</v>
      </c>
      <c r="BI251" s="17"/>
      <c r="BJ251" s="17" t="s">
        <v>824</v>
      </c>
      <c r="BK251" s="18" t="s">
        <v>1098</v>
      </c>
      <c r="BL251" s="16"/>
      <c r="BM251" s="130" t="s">
        <v>440</v>
      </c>
      <c r="BN251" s="130" t="s">
        <v>460</v>
      </c>
      <c r="BO251" s="130" t="s">
        <v>568</v>
      </c>
      <c r="BP251" s="18" t="s">
        <v>824</v>
      </c>
      <c r="BQ251" s="12" t="str">
        <f t="shared" si="22"/>
        <v>Aderente</v>
      </c>
      <c r="BR251" s="19">
        <f t="shared" si="23"/>
        <v>1</v>
      </c>
      <c r="BS251" s="19">
        <f t="shared" si="24"/>
        <v>1</v>
      </c>
      <c r="BT251" s="188" t="str">
        <f t="shared" si="25"/>
        <v>CCOCirculaçãoIntervaloContrato</v>
      </c>
    </row>
    <row r="252" spans="1:72" hidden="1">
      <c r="A252" s="47" t="str">
        <f t="shared" si="21"/>
        <v>DIEGO (TF-42)46063</v>
      </c>
      <c r="B252" s="102">
        <v>46063</v>
      </c>
      <c r="C252" s="135">
        <f>IF(BS_CONTROLE[[#This Row],[DATA]]="","",WEEKNUM(BS_CONTROLE[[#This Row],[DATA]]))</f>
        <v>7</v>
      </c>
      <c r="D252" s="104" t="s">
        <v>876</v>
      </c>
      <c r="E252" s="157">
        <v>93</v>
      </c>
      <c r="F252" s="126" t="s">
        <v>877</v>
      </c>
      <c r="G252" s="142" t="str">
        <f>IF(D252="","*",VLOOKUP(F252,BS_ATIVIDADE[],3,FALSE))</f>
        <v>LIMPEZA LASTRO</v>
      </c>
      <c r="H252" s="106" t="s">
        <v>679</v>
      </c>
      <c r="I252" s="106" t="s">
        <v>679</v>
      </c>
      <c r="J252" s="105">
        <v>53</v>
      </c>
      <c r="K252" s="105">
        <v>109.05</v>
      </c>
      <c r="L252" s="105" t="s">
        <v>679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52" s="106">
        <v>0.41666666666666669</v>
      </c>
      <c r="P252" s="106">
        <v>8.3333333333333329E-2</v>
      </c>
      <c r="Q252" s="105">
        <v>30</v>
      </c>
      <c r="R252" s="10" t="str">
        <f>IFERROR(_xlfn.XLOOKUP(F252, BS_ATIVIDADE[ATIVIDADE],BS_ATIVIDADE[UNIDADE] ), "*")</f>
        <v>M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2" s="105" t="s">
        <v>773</v>
      </c>
      <c r="W252" s="151" t="s">
        <v>878</v>
      </c>
      <c r="X252" s="104" t="s">
        <v>421</v>
      </c>
      <c r="Y252" s="129" t="s">
        <v>424</v>
      </c>
      <c r="Z252" s="104"/>
      <c r="AA252" s="105" t="s">
        <v>679</v>
      </c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LIMPEZA LASTRO</v>
      </c>
      <c r="AJ252" s="9" t="str">
        <f>IF(BS_CONTROLE[[#This Row],[Atividade]]=0, "-", BS_CONTROLE[[#This Row],[Atividade]])</f>
        <v>LIMPEZA LASTRO</v>
      </c>
      <c r="AK252" s="31" t="str">
        <f>BS_CONTROLE[[#This Row],[Local - Partida]]</f>
        <v>-</v>
      </c>
      <c r="AL252" s="31" t="str">
        <f>BS_CONTROLE[[#This Row],[Local - Encerramento]]</f>
        <v>-</v>
      </c>
      <c r="AM252" s="105" t="str">
        <f>IF(BS_CONTROLE[[#This Row],[Entre - Estações]]=0, "-", BS_CONTROLE[[#This Row],[Entre - Estações]])</f>
        <v>PAT-ZGM</v>
      </c>
      <c r="AN252" s="105" t="str">
        <f>IF(BS_CONTROLE[[#This Row],[SB]]=0, "-", BS_CONTROLE[[#This Row],[SB]])</f>
        <v>PAT1102</v>
      </c>
      <c r="AO252" s="105">
        <f>IF(BS_CONTROLE[[#This Row],[SUB]]=0, "-", BS_CONTROLE[[#This Row],[SUB]])</f>
        <v>53</v>
      </c>
      <c r="AP252" s="105">
        <f>BS_CONTROLE[[#This Row],[KM - Inicio]]</f>
        <v>109.05</v>
      </c>
      <c r="AQ252" s="105">
        <f>BS_CONTROLE[[#This Row],[KM - Inicio]]</f>
        <v>109.05</v>
      </c>
      <c r="AR252" s="108">
        <v>0</v>
      </c>
      <c r="AS252" s="108">
        <v>0</v>
      </c>
      <c r="AT252" s="108">
        <v>0</v>
      </c>
      <c r="AU252" s="136"/>
      <c r="AV252" s="136"/>
      <c r="AW252" s="14"/>
      <c r="AX252" s="14"/>
      <c r="AY252" s="162">
        <f t="shared" si="20"/>
        <v>0</v>
      </c>
      <c r="AZ252" s="153"/>
      <c r="BA252" s="109">
        <v>0</v>
      </c>
      <c r="BB252" s="10" t="str">
        <f>IFERROR(_xlfn.XLOOKUP(AI252, BS_ATIVIDADE[ATIVIDADE],BS_ATIVIDADE[UNIDADE] ), "*")</f>
        <v>M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2" s="150"/>
      <c r="BG252" s="16"/>
      <c r="BH252" s="17">
        <v>0</v>
      </c>
      <c r="BI252" s="17"/>
      <c r="BJ252" s="17" t="s">
        <v>1099</v>
      </c>
      <c r="BK252" s="18" t="s">
        <v>1099</v>
      </c>
      <c r="BL252" s="16"/>
      <c r="BM252" s="130" t="s">
        <v>441</v>
      </c>
      <c r="BN252" s="130" t="s">
        <v>470</v>
      </c>
      <c r="BO252" s="130" t="s">
        <v>521</v>
      </c>
      <c r="BP252" s="18" t="s">
        <v>1099</v>
      </c>
      <c r="BQ252" s="12" t="str">
        <f t="shared" si="22"/>
        <v>Produção e Intervalo</v>
      </c>
      <c r="BR252" s="19">
        <f t="shared" si="23"/>
        <v>0</v>
      </c>
      <c r="BS252" s="19">
        <f t="shared" si="24"/>
        <v>0</v>
      </c>
      <c r="BT252" s="188" t="str">
        <f t="shared" si="25"/>
        <v>SuperExecução</v>
      </c>
    </row>
    <row r="253" spans="1:72" hidden="1">
      <c r="A253" s="47" t="str">
        <f t="shared" si="21"/>
        <v>EXPANSÃO TURMA 146063</v>
      </c>
      <c r="B253" s="102">
        <v>46063</v>
      </c>
      <c r="C253" s="135">
        <f>IF(BS_CONTROLE[[#This Row],[DATA]]="","",WEEKNUM(BS_CONTROLE[[#This Row],[DATA]]))</f>
        <v>7</v>
      </c>
      <c r="D253" s="104" t="s">
        <v>703</v>
      </c>
      <c r="E253" s="157">
        <v>185</v>
      </c>
      <c r="F253" s="126" t="s">
        <v>704</v>
      </c>
      <c r="G253" s="142" t="str">
        <f>IF(D253="","*",VLOOKUP(F253,BS_ATIVIDADE[],3,FALSE))</f>
        <v>EXPANSÃO</v>
      </c>
      <c r="H253" s="106" t="s">
        <v>679</v>
      </c>
      <c r="I253" s="106" t="s">
        <v>679</v>
      </c>
      <c r="J253" s="105">
        <v>53</v>
      </c>
      <c r="K253" s="105">
        <v>123.76</v>
      </c>
      <c r="L253" s="105" t="s">
        <v>679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53" s="127" t="s">
        <v>142</v>
      </c>
      <c r="O253" s="106">
        <v>0.33333333333333331</v>
      </c>
      <c r="P253" s="106">
        <v>8.3333333333333329E-2</v>
      </c>
      <c r="Q253" s="105">
        <v>1</v>
      </c>
      <c r="R253" s="10" t="str">
        <f>IFERROR(_xlfn.XLOOKUP(F253, BS_ATIVIDADE[ATIVIDADE],BS_ATIVIDADE[UNIDADE] ), "*")</f>
        <v>Nº DE SOLDA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3" s="105" t="s">
        <v>785</v>
      </c>
      <c r="W253" s="151" t="s">
        <v>700</v>
      </c>
      <c r="X253" s="104" t="s">
        <v>421</v>
      </c>
      <c r="Y253" s="129" t="s">
        <v>424</v>
      </c>
      <c r="Z253" s="104"/>
      <c r="AA253" s="105" t="s">
        <v>679</v>
      </c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EXPANSÃO - SOLDA</v>
      </c>
      <c r="AJ253" s="9" t="str">
        <f>IF(BS_CONTROLE[[#This Row],[Atividade]]=0, "-", BS_CONTROLE[[#This Row],[Atividade]])</f>
        <v>EXPANSÃO - SOLDA</v>
      </c>
      <c r="AK253" s="31" t="str">
        <f>BS_CONTROLE[[#This Row],[Local - Partida]]</f>
        <v>-</v>
      </c>
      <c r="AL253" s="31" t="str">
        <f>BS_CONTROLE[[#This Row],[Local - Encerramento]]</f>
        <v>-</v>
      </c>
      <c r="AM253" s="105" t="str">
        <f>IF(BS_CONTROLE[[#This Row],[Entre - Estações]]=0, "-", BS_CONTROLE[[#This Row],[Entre - Estações]])</f>
        <v>ZZV-ZPG</v>
      </c>
      <c r="AN253" s="105" t="str">
        <f>IF(BS_CONTROLE[[#This Row],[SB]]=0, "-", BS_CONTROLE[[#This Row],[SB]])</f>
        <v>ZPGRUM2</v>
      </c>
      <c r="AO253" s="105">
        <f>IF(BS_CONTROLE[[#This Row],[SUB]]=0, "-", BS_CONTROLE[[#This Row],[SUB]])</f>
        <v>53</v>
      </c>
      <c r="AP253" s="105">
        <f>BS_CONTROLE[[#This Row],[KM - Inicio]]</f>
        <v>123.76</v>
      </c>
      <c r="AQ253" s="105">
        <f>BS_CONTROLE[[#This Row],[KM - Inicio]]</f>
        <v>123.76</v>
      </c>
      <c r="AR253" s="108">
        <v>0</v>
      </c>
      <c r="AS253" s="108">
        <v>0</v>
      </c>
      <c r="AT253" s="108">
        <v>0</v>
      </c>
      <c r="AU253" s="136"/>
      <c r="AV253" s="136"/>
      <c r="AW253" s="14"/>
      <c r="AX253" s="14"/>
      <c r="AY253" s="162">
        <f t="shared" si="20"/>
        <v>0</v>
      </c>
      <c r="AZ253" s="153"/>
      <c r="BA253" s="109">
        <v>0</v>
      </c>
      <c r="BB253" s="10" t="str">
        <f>IFERROR(_xlfn.XLOOKUP(AI253, BS_ATIVIDADE[ATIVIDADE],BS_ATIVIDADE[UNIDADE] ), "*")</f>
        <v>Nº DE SOLDA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3" s="150"/>
      <c r="BG253" s="16"/>
      <c r="BH253" s="17">
        <v>0</v>
      </c>
      <c r="BI253" s="17"/>
      <c r="BJ253" s="17" t="s">
        <v>1059</v>
      </c>
      <c r="BK253" s="18" t="s">
        <v>1059</v>
      </c>
      <c r="BL253" s="16"/>
      <c r="BM253" s="130" t="s">
        <v>447</v>
      </c>
      <c r="BN253" s="130" t="s">
        <v>471</v>
      </c>
      <c r="BO253" s="130" t="s">
        <v>471</v>
      </c>
      <c r="BP253" s="18" t="s">
        <v>1059</v>
      </c>
      <c r="BQ253" s="12" t="str">
        <f t="shared" si="22"/>
        <v>Produção e Intervalo</v>
      </c>
      <c r="BR253" s="19">
        <f t="shared" si="23"/>
        <v>0</v>
      </c>
      <c r="BS253" s="19">
        <f t="shared" si="24"/>
        <v>0</v>
      </c>
      <c r="BT253" s="188" t="str">
        <f t="shared" si="25"/>
        <v>CondiçõesClimáticaChuva</v>
      </c>
    </row>
    <row r="254" spans="1:72" hidden="1">
      <c r="A254" s="47" t="str">
        <f t="shared" si="21"/>
        <v/>
      </c>
      <c r="B254" s="102"/>
      <c r="C254" s="135" t="str">
        <f>IF(BS_CONTROLE[[#This Row],[DATA]]="","",WEEKNUM(BS_CONTROLE[[#This Row],[DATA]]))</f>
        <v/>
      </c>
      <c r="D254" s="104"/>
      <c r="E254" s="157"/>
      <c r="F254" s="126"/>
      <c r="G254" s="142" t="str">
        <f>IF(D254="","*",VLOOKUP(F254,BS_ATIVIDADE[],3,FALSE))</f>
        <v>*</v>
      </c>
      <c r="H254" s="106"/>
      <c r="I254" s="106"/>
      <c r="J254" s="105"/>
      <c r="K254" s="105"/>
      <c r="L254" s="105"/>
      <c r="M254" s="127"/>
      <c r="N254" s="127"/>
      <c r="O254" s="106"/>
      <c r="P254" s="106"/>
      <c r="Q254" s="105"/>
      <c r="R254" s="10" t="str">
        <f>IFERROR(_xlfn.XLOOKUP(F254, BS_ATIVIDADE[ATIVIDADE],BS_ATIVIDADE[UNIDADE] ), "*")</f>
        <v>*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5"/>
      <c r="W254" s="151"/>
      <c r="X254" s="104"/>
      <c r="Y254" s="129"/>
      <c r="Z254" s="104"/>
      <c r="AA254" s="105" t="s">
        <v>679</v>
      </c>
      <c r="AB254" s="103"/>
      <c r="AC254" s="152"/>
      <c r="AD254" s="107"/>
      <c r="AE254" s="105"/>
      <c r="AF254" s="105"/>
      <c r="AG254" s="105"/>
      <c r="AH254" s="15"/>
      <c r="AI254" s="126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5" t="str">
        <f>IF(BS_CONTROLE[[#This Row],[Entre - Estações]]=0, "-", BS_CONTROLE[[#This Row],[Entre - Estações]])</f>
        <v>-</v>
      </c>
      <c r="AN254" s="105" t="str">
        <f>IF(BS_CONTROLE[[#This Row],[SB]]=0, "-", BS_CONTROLE[[#This Row],[SB]])</f>
        <v>-</v>
      </c>
      <c r="AO254" s="105" t="str">
        <f>IF(BS_CONTROLE[[#This Row],[SUB]]=0, "-", BS_CONTROLE[[#This Row],[SUB]])</f>
        <v>-</v>
      </c>
      <c r="AP254" s="105">
        <f>BS_CONTROLE[[#This Row],[KM - Inicio]]</f>
        <v>0</v>
      </c>
      <c r="AQ254" s="105">
        <f>BS_CONTROLE[[#This Row],[KM - Inicio]]</f>
        <v>0</v>
      </c>
      <c r="AR254" s="108"/>
      <c r="AS254" s="108"/>
      <c r="AT254" s="108"/>
      <c r="AU254" s="136"/>
      <c r="AV254" s="136"/>
      <c r="AW254" s="14"/>
      <c r="AX254" s="14"/>
      <c r="AY254" s="162" t="str">
        <f t="shared" si="20"/>
        <v>*</v>
      </c>
      <c r="AZ254" s="153"/>
      <c r="BA254" s="109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0"/>
      <c r="BG254" s="16"/>
      <c r="BH254" s="17"/>
      <c r="BI254" s="17"/>
      <c r="BJ254" s="17"/>
      <c r="BK254" s="18"/>
      <c r="BL254" s="16"/>
      <c r="BM254" s="130"/>
      <c r="BN254" s="130"/>
      <c r="BO254" s="130"/>
      <c r="BP254" s="18"/>
      <c r="BQ254" s="12" t="str">
        <f t="shared" si="22"/>
        <v>Aderente</v>
      </c>
      <c r="BR254" s="19" t="str">
        <f t="shared" si="23"/>
        <v>*</v>
      </c>
      <c r="BS254" s="19" t="str">
        <f t="shared" si="24"/>
        <v>*</v>
      </c>
      <c r="BT254" s="188" t="str">
        <f t="shared" si="25"/>
        <v/>
      </c>
    </row>
    <row r="255" spans="1:72" hidden="1">
      <c r="A255" s="47" t="str">
        <f t="shared" si="21"/>
        <v/>
      </c>
      <c r="B255" s="102"/>
      <c r="C255" s="135" t="str">
        <f>IF(BS_CONTROLE[[#This Row],[DATA]]="","",WEEKNUM(BS_CONTROLE[[#This Row],[DATA]]))</f>
        <v/>
      </c>
      <c r="D255" s="104"/>
      <c r="E255" s="157">
        <v>249</v>
      </c>
      <c r="F255" s="126"/>
      <c r="G255" s="142" t="str">
        <f>IF(D255="","*",VLOOKUP(F255,BS_ATIVIDADE[],3,FALSE))</f>
        <v>*</v>
      </c>
      <c r="H255" s="106"/>
      <c r="I255" s="106"/>
      <c r="J255" s="105"/>
      <c r="K255" s="105"/>
      <c r="L255" s="105"/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6"/>
      <c r="P255" s="106"/>
      <c r="Q255" s="105"/>
      <c r="R255" s="10" t="str">
        <f>IFERROR(_xlfn.XLOOKUP(F255, BS_ATIVIDADE[ATIVIDADE],BS_ATIVIDADE[UNIDADE] ), "*")</f>
        <v>*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5"/>
      <c r="W255" s="151"/>
      <c r="X255" s="104"/>
      <c r="Y255" s="129"/>
      <c r="Z255" s="104"/>
      <c r="AA255" s="105"/>
      <c r="AB255" s="103"/>
      <c r="AC255" s="152"/>
      <c r="AD255" s="107"/>
      <c r="AE255" s="105"/>
      <c r="AF255" s="105"/>
      <c r="AG255" s="105"/>
      <c r="AH255" s="15"/>
      <c r="AI255" s="126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5" t="str">
        <f>IF(BS_CONTROLE[[#This Row],[Entre - Estações]]=0, "-", BS_CONTROLE[[#This Row],[Entre - Estações]])</f>
        <v>-</v>
      </c>
      <c r="AN255" s="105" t="str">
        <f>IF(BS_CONTROLE[[#This Row],[SB]]=0, "-", BS_CONTROLE[[#This Row],[SB]])</f>
        <v>-</v>
      </c>
      <c r="AO255" s="105" t="str">
        <f>IF(BS_CONTROLE[[#This Row],[SUB]]=0, "-", BS_CONTROLE[[#This Row],[SUB]])</f>
        <v>-</v>
      </c>
      <c r="AP255" s="105">
        <f>BS_CONTROLE[[#This Row],[KM - Inicio]]</f>
        <v>0</v>
      </c>
      <c r="AQ255" s="105">
        <f>BS_CONTROLE[[#This Row],[KM - Inicio]]</f>
        <v>0</v>
      </c>
      <c r="AR255" s="108"/>
      <c r="AS255" s="108"/>
      <c r="AT255" s="108"/>
      <c r="AU255" s="136"/>
      <c r="AV255" s="136"/>
      <c r="AW255" s="14"/>
      <c r="AX255" s="14"/>
      <c r="AY255" s="162" t="str">
        <f t="shared" si="20"/>
        <v>*</v>
      </c>
      <c r="AZ255" s="153"/>
      <c r="BA255" s="109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0"/>
      <c r="BG255" s="16"/>
      <c r="BH255" s="17"/>
      <c r="BI255" s="17"/>
      <c r="BJ255" s="17"/>
      <c r="BK255" s="18"/>
      <c r="BL255" s="16"/>
      <c r="BM255" s="130"/>
      <c r="BN255" s="130"/>
      <c r="BO255" s="130"/>
      <c r="BP255" s="18"/>
      <c r="BQ255" s="12" t="str">
        <f t="shared" si="22"/>
        <v>Aderente</v>
      </c>
      <c r="BR255" s="19" t="str">
        <f t="shared" si="23"/>
        <v>*</v>
      </c>
      <c r="BS255" s="19" t="str">
        <f t="shared" si="24"/>
        <v>*</v>
      </c>
      <c r="BT255" s="188" t="str">
        <f t="shared" si="25"/>
        <v/>
      </c>
    </row>
    <row r="256" spans="1:72" hidden="1">
      <c r="A256" s="47" t="str">
        <f t="shared" si="21"/>
        <v>EXPANSÃO TURMA 146064</v>
      </c>
      <c r="B256" s="102">
        <v>46064</v>
      </c>
      <c r="C256" s="135">
        <f>IF(BS_CONTROLE[[#This Row],[DATA]]="","",WEEKNUM(BS_CONTROLE[[#This Row],[DATA]]))</f>
        <v>7</v>
      </c>
      <c r="D256" s="104" t="s">
        <v>703</v>
      </c>
      <c r="E256" s="157"/>
      <c r="F256" s="126" t="s">
        <v>704</v>
      </c>
      <c r="G256" s="142" t="str">
        <f>IF(D256="","*",VLOOKUP(F256,BS_ATIVIDADE[],3,FALSE))</f>
        <v>EXPANSÃO</v>
      </c>
      <c r="H256" s="106" t="s">
        <v>679</v>
      </c>
      <c r="I256" s="106" t="s">
        <v>679</v>
      </c>
      <c r="J256" s="105">
        <v>70</v>
      </c>
      <c r="K256" s="105">
        <v>113.6</v>
      </c>
      <c r="L256" s="105" t="s">
        <v>679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56" s="106">
        <v>0.375</v>
      </c>
      <c r="P256" s="106">
        <v>6.25E-2</v>
      </c>
      <c r="Q256" s="105">
        <v>1</v>
      </c>
      <c r="R256" s="10" t="str">
        <f>IFERROR(_xlfn.XLOOKUP(F256, BS_ATIVIDADE[ATIVIDADE],BS_ATIVIDADE[UNIDADE] ), "*")</f>
        <v>Nº DE SOLDA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6" s="105" t="s">
        <v>961</v>
      </c>
      <c r="W256" s="151" t="s">
        <v>700</v>
      </c>
      <c r="X256" s="104" t="s">
        <v>421</v>
      </c>
      <c r="Y256" s="129" t="s">
        <v>424</v>
      </c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EXPANSÃO - SOLDA</v>
      </c>
      <c r="AJ256" s="9" t="str">
        <f>IF(BS_CONTROLE[[#This Row],[Atividade]]=0, "-", BS_CONTROLE[[#This Row],[Atividade]])</f>
        <v>EXPANSÃO - SOLDA</v>
      </c>
      <c r="AK256" s="31" t="str">
        <f>BS_CONTROLE[[#This Row],[Local - Partida]]</f>
        <v>-</v>
      </c>
      <c r="AL256" s="31" t="str">
        <f>BS_CONTROLE[[#This Row],[Local - Encerramento]]</f>
        <v>-</v>
      </c>
      <c r="AM256" s="105" t="str">
        <f>IF(BS_CONTROLE[[#This Row],[Entre - Estações]]=0, "-", BS_CONTROLE[[#This Row],[Entre - Estações]])</f>
        <v>ZCD</v>
      </c>
      <c r="AN256" s="105" t="str">
        <f>IF(BS_CONTROLE[[#This Row],[SB]]=0, "-", BS_CONTROLE[[#This Row],[SB]])</f>
        <v>ZCD1</v>
      </c>
      <c r="AO256" s="105">
        <f>IF(BS_CONTROLE[[#This Row],[SUB]]=0, "-", BS_CONTROLE[[#This Row],[SUB]])</f>
        <v>70</v>
      </c>
      <c r="AP256" s="105">
        <f>BS_CONTROLE[[#This Row],[KM - Inicio]]</f>
        <v>113.6</v>
      </c>
      <c r="AQ256" s="105">
        <f>BS_CONTROLE[[#This Row],[KM - Inicio]]</f>
        <v>113.6</v>
      </c>
      <c r="AR256" s="108">
        <v>0</v>
      </c>
      <c r="AS256" s="108">
        <v>0</v>
      </c>
      <c r="AT256" s="108">
        <v>0</v>
      </c>
      <c r="AU256" s="136"/>
      <c r="AV256" s="136"/>
      <c r="AW256" s="14"/>
      <c r="AX256" s="14"/>
      <c r="AY256" s="162">
        <f t="shared" si="20"/>
        <v>0</v>
      </c>
      <c r="AZ256" s="153"/>
      <c r="BA256" s="109">
        <v>0</v>
      </c>
      <c r="BB256" s="10" t="str">
        <f>IFERROR(_xlfn.XLOOKUP(AI256, BS_ATIVIDADE[ATIVIDADE],BS_ATIVIDADE[UNIDADE] ), "*")</f>
        <v>Nº DE SOLDA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6" s="150"/>
      <c r="BG256" s="16"/>
      <c r="BH256" s="17">
        <v>0</v>
      </c>
      <c r="BI256" s="17"/>
      <c r="BJ256" s="17" t="s">
        <v>1100</v>
      </c>
      <c r="BK256" s="18" t="s">
        <v>1100</v>
      </c>
      <c r="BL256" s="16"/>
      <c r="BM256" s="130" t="s">
        <v>447</v>
      </c>
      <c r="BN256" s="130" t="s">
        <v>471</v>
      </c>
      <c r="BO256" s="130" t="s">
        <v>471</v>
      </c>
      <c r="BP256" s="18" t="s">
        <v>1100</v>
      </c>
      <c r="BQ256" s="12" t="str">
        <f t="shared" si="22"/>
        <v>Produção e Intervalo</v>
      </c>
      <c r="BR256" s="19">
        <f t="shared" si="23"/>
        <v>0</v>
      </c>
      <c r="BS256" s="19">
        <f t="shared" si="24"/>
        <v>0</v>
      </c>
      <c r="BT256" s="188" t="str">
        <f t="shared" si="25"/>
        <v>CondiçõesClimáticaChuva</v>
      </c>
    </row>
    <row r="257" spans="1:72" hidden="1">
      <c r="A257" s="47" t="str">
        <f t="shared" si="21"/>
        <v>KLECIO (TP-699)46064</v>
      </c>
      <c r="B257" s="102">
        <v>46064</v>
      </c>
      <c r="C257" s="135">
        <f>IF(BS_CONTROLE[[#This Row],[DATA]]="","",WEEKNUM(BS_CONTROLE[[#This Row],[DATA]]))</f>
        <v>7</v>
      </c>
      <c r="D257" s="104" t="s">
        <v>695</v>
      </c>
      <c r="E257" s="157"/>
      <c r="F257" s="126" t="s">
        <v>696</v>
      </c>
      <c r="G257" s="142" t="str">
        <f>IF(D257="","*",VLOOKUP(F257,BS_ATIVIDADE[],3,FALSE))</f>
        <v>SOLDA</v>
      </c>
      <c r="H257" s="106" t="s">
        <v>679</v>
      </c>
      <c r="I257" s="106" t="s">
        <v>679</v>
      </c>
      <c r="J257" s="105">
        <v>70</v>
      </c>
      <c r="K257" s="105">
        <v>134.85</v>
      </c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57" s="106">
        <v>0.35416666666666669</v>
      </c>
      <c r="P257" s="106">
        <v>6.25E-2</v>
      </c>
      <c r="Q257" s="170">
        <v>1</v>
      </c>
      <c r="R257" s="10" t="str">
        <f>IFERROR(_xlfn.XLOOKUP(F257, BS_ATIVIDADE[ATIVIDADE],BS_ATIVIDADE[UNIDADE] ), "*")</f>
        <v>Nº DE SOLDA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7" s="151" t="s">
        <v>699</v>
      </c>
      <c r="W257" s="151" t="s">
        <v>700</v>
      </c>
      <c r="X257" s="104" t="s">
        <v>421</v>
      </c>
      <c r="Y257" s="129" t="s">
        <v>424</v>
      </c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PDM - SOLDA</v>
      </c>
      <c r="AJ257" s="9" t="str">
        <f>IF(BS_CONTROLE[[#This Row],[Atividade]]=0, "-", BS_CONTROLE[[#This Row],[Atividade]])</f>
        <v>PDM - SOLDA</v>
      </c>
      <c r="AK257" s="31" t="str">
        <f>BS_CONTROLE[[#This Row],[Local - Partida]]</f>
        <v>-</v>
      </c>
      <c r="AL257" s="31" t="str">
        <f>BS_CONTROLE[[#This Row],[Local - Encerramento]]</f>
        <v>-</v>
      </c>
      <c r="AM257" s="105" t="str">
        <f>IF(BS_CONTROLE[[#This Row],[Entre - Estações]]=0, "-", BS_CONTROLE[[#This Row],[Entre - Estações]])</f>
        <v>ZRX-ZRQ</v>
      </c>
      <c r="AN257" s="105" t="str">
        <f>IF(BS_CONTROLE[[#This Row],[SB]]=0, "-", BS_CONTROLE[[#This Row],[SB]])</f>
        <v>133ZRQ1</v>
      </c>
      <c r="AO257" s="105">
        <f>IF(BS_CONTROLE[[#This Row],[SUB]]=0, "-", BS_CONTROLE[[#This Row],[SUB]])</f>
        <v>70</v>
      </c>
      <c r="AP257" s="105">
        <f>BS_CONTROLE[[#This Row],[KM - Inicio]]</f>
        <v>134.85</v>
      </c>
      <c r="AQ257" s="105">
        <f>BS_CONTROLE[[#This Row],[KM - Inicio]]</f>
        <v>134.85</v>
      </c>
      <c r="AR257" s="108">
        <v>0.43888888888888888</v>
      </c>
      <c r="AS257" s="108">
        <v>0.51249999999999996</v>
      </c>
      <c r="AT257" s="108">
        <v>0.57499999999999996</v>
      </c>
      <c r="AU257" s="136"/>
      <c r="AV257" s="136"/>
      <c r="AW257" s="14"/>
      <c r="AX257" s="14"/>
      <c r="AY257" s="162">
        <f t="shared" si="20"/>
        <v>6.25E-2</v>
      </c>
      <c r="AZ257" s="153"/>
      <c r="BA257" s="109">
        <v>1</v>
      </c>
      <c r="BB257" s="10" t="str">
        <f>IFERROR(_xlfn.XLOOKUP(AI257, BS_ATIVIDADE[ATIVIDADE],BS_ATIVIDADE[UNIDADE] ), "*")</f>
        <v>Nº DE SOLDA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7" s="150"/>
      <c r="BG257" s="16"/>
      <c r="BH257" s="17">
        <v>2</v>
      </c>
      <c r="BI257" s="17"/>
      <c r="BJ257" s="17" t="s">
        <v>1101</v>
      </c>
      <c r="BK257" s="18" t="s">
        <v>1102</v>
      </c>
      <c r="BL257" s="16"/>
      <c r="BM257" s="130" t="s">
        <v>445</v>
      </c>
      <c r="BN257" s="130" t="s">
        <v>445</v>
      </c>
      <c r="BO257" s="130" t="s">
        <v>445</v>
      </c>
      <c r="BP257" s="18" t="s">
        <v>679</v>
      </c>
      <c r="BQ257" s="12" t="str">
        <f t="shared" si="22"/>
        <v>Aderente</v>
      </c>
      <c r="BR257" s="19">
        <f t="shared" si="23"/>
        <v>1</v>
      </c>
      <c r="BS257" s="19">
        <f t="shared" si="24"/>
        <v>1</v>
      </c>
      <c r="BT257" s="188" t="str">
        <f t="shared" si="25"/>
        <v>OKOK</v>
      </c>
    </row>
    <row r="258" spans="1:72" hidden="1">
      <c r="A258" s="47" t="str">
        <f t="shared" si="21"/>
        <v>W58</v>
      </c>
      <c r="B258" s="102"/>
      <c r="C258" s="135" t="str">
        <f>IF(BS_CONTROLE[[#This Row],[DATA]]="","",WEEKNUM(BS_CONTROLE[[#This Row],[DATA]]))</f>
        <v/>
      </c>
      <c r="D258" s="104" t="s">
        <v>712</v>
      </c>
      <c r="E258" s="157"/>
      <c r="F258" s="126" t="s">
        <v>717</v>
      </c>
      <c r="G258" s="142" t="str">
        <f>IF(D258="","*",VLOOKUP(F258,BS_ATIVIDADE[],3,FALSE))</f>
        <v>OUTROS</v>
      </c>
      <c r="H258" s="105">
        <v>106109</v>
      </c>
      <c r="I258" s="105">
        <v>106109</v>
      </c>
      <c r="J258" s="105">
        <v>68</v>
      </c>
      <c r="K258" s="105">
        <v>57</v>
      </c>
      <c r="L258" s="105">
        <v>53</v>
      </c>
      <c r="M258" s="105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58" s="15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58" s="106">
        <v>0.33333333333333331</v>
      </c>
      <c r="P258" s="106">
        <v>4.1666666666666664E-2</v>
      </c>
      <c r="Q258" s="170">
        <v>100</v>
      </c>
      <c r="R258" s="10" t="str">
        <f>IFERROR(_xlfn.XLOOKUP(F258, BS_ATIVIDADE[ATIVIDADE],BS_ATIVIDADE[UNIDADE] ), "*")</f>
        <v>Nº DE PEÇAS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8" s="151" t="s">
        <v>714</v>
      </c>
      <c r="W258" s="151" t="s">
        <v>718</v>
      </c>
      <c r="X258" s="104" t="s">
        <v>421</v>
      </c>
      <c r="Y258" s="129"/>
      <c r="Z258" s="104"/>
      <c r="AA258" s="105">
        <v>2</v>
      </c>
      <c r="AB258" s="126" t="s">
        <v>423</v>
      </c>
      <c r="AC258" s="126" t="s">
        <v>679</v>
      </c>
      <c r="AD258" s="107">
        <v>0.29166666666666669</v>
      </c>
      <c r="AE258" s="105">
        <v>9341</v>
      </c>
      <c r="AF258" s="105" t="s">
        <v>679</v>
      </c>
      <c r="AG258" s="105" t="s">
        <v>679</v>
      </c>
      <c r="AH258" s="15"/>
      <c r="AI258" s="126" t="str">
        <f>IF(BS_CONTROLE[[#This Row],[Atividade]]=0, "-", BS_CONTROLE[[#This Row],[Atividade]])</f>
        <v>RECOLHIMENTO DE DORMENTE</v>
      </c>
      <c r="AJ258" s="9" t="str">
        <f>IF(BS_CONTROLE[[#This Row],[Atividade]]=0, "-", BS_CONTROLE[[#This Row],[Atividade]])</f>
        <v>RECOLHIMENTO DE DORMENTE</v>
      </c>
      <c r="AK258" s="31">
        <f>BS_CONTROLE[[#This Row],[Local - Partida]]</f>
        <v>106109</v>
      </c>
      <c r="AL258" s="31">
        <f>BS_CONTROLE[[#This Row],[Local - Encerramento]]</f>
        <v>106109</v>
      </c>
      <c r="AM258" s="105" t="str">
        <f>IF(BS_CONTROLE[[#This Row],[Entre - Estações]]=0, "-", BS_CONTROLE[[#This Row],[Entre - Estações]])</f>
        <v>ZBM-ZHO</v>
      </c>
      <c r="AN258" s="105" t="str">
        <f>IF(BS_CONTROLE[[#This Row],[SB]]=0, "-", BS_CONTROLE[[#This Row],[SB]])</f>
        <v>K57ZHO</v>
      </c>
      <c r="AO258" s="105">
        <f>IF(BS_CONTROLE[[#This Row],[SUB]]=0, "-", BS_CONTROLE[[#This Row],[SUB]])</f>
        <v>68</v>
      </c>
      <c r="AP258" s="105">
        <f>BS_CONTROLE[[#This Row],[KM - Inicio]]</f>
        <v>57</v>
      </c>
      <c r="AQ258" s="105">
        <f>BS_CONTROLE[[#This Row],[KM - Inicio]]</f>
        <v>57</v>
      </c>
      <c r="AR258" s="108"/>
      <c r="AS258" s="108"/>
      <c r="AT258" s="108"/>
      <c r="AU258" s="136"/>
      <c r="AV258" s="136"/>
      <c r="AW258" s="14"/>
      <c r="AX258" s="14"/>
      <c r="AY258" s="162">
        <f t="shared" si="20"/>
        <v>0</v>
      </c>
      <c r="AZ258" s="153"/>
      <c r="BA258" s="109"/>
      <c r="BB258" s="10" t="str">
        <f>IFERROR(_xlfn.XLOOKUP(AI258, BS_ATIVIDADE[ATIVIDADE],BS_ATIVIDADE[UNIDADE] ), "*")</f>
        <v>Nº DE PEÇAS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 t="shared" si="22"/>
        <v>Aderente</v>
      </c>
      <c r="BR258" s="19" t="str">
        <f t="shared" si="23"/>
        <v>*</v>
      </c>
      <c r="BS258" s="19" t="str">
        <f t="shared" si="24"/>
        <v>*</v>
      </c>
      <c r="BT258" s="188" t="str">
        <f t="shared" si="25"/>
        <v/>
      </c>
    </row>
    <row r="259" spans="1:72" hidden="1">
      <c r="A259" s="47" t="str">
        <f t="shared" si="21"/>
        <v>E4246064</v>
      </c>
      <c r="B259" s="102">
        <v>46064</v>
      </c>
      <c r="C259" s="135">
        <f>IF(BS_CONTROLE[[#This Row],[DATA]]="","",WEEKNUM(BS_CONTROLE[[#This Row],[DATA]]))</f>
        <v>7</v>
      </c>
      <c r="D259" s="104" t="s">
        <v>749</v>
      </c>
      <c r="E259" s="157">
        <v>193</v>
      </c>
      <c r="F259" s="126" t="s">
        <v>750</v>
      </c>
      <c r="G259" s="142" t="str">
        <f>IF(D259="","*",VLOOKUP(F259,BS_ATIVIDADE[],3,FALSE))</f>
        <v>TRILHEIRO - DESCARGA</v>
      </c>
      <c r="H259" s="106" t="s">
        <v>1017</v>
      </c>
      <c r="I259" s="106" t="s">
        <v>1017</v>
      </c>
      <c r="J259" s="105">
        <v>68</v>
      </c>
      <c r="K259" s="105">
        <v>54.96</v>
      </c>
      <c r="L259" s="105">
        <v>56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59" s="127" t="s">
        <v>285</v>
      </c>
      <c r="O259" s="106">
        <v>0.45833333333333331</v>
      </c>
      <c r="P259" s="106">
        <v>8.3333333333333329E-2</v>
      </c>
      <c r="Q259" s="105">
        <v>1560</v>
      </c>
      <c r="R259" s="10" t="str">
        <f>IFERROR(_xlfn.XLOOKUP(F259, BS_ATIVIDADE[ATIVIDADE],BS_ATIVIDADE[UNIDADE] ), "*")</f>
        <v>M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9" s="105" t="s">
        <v>714</v>
      </c>
      <c r="W259" s="151" t="s">
        <v>754</v>
      </c>
      <c r="X259" s="104" t="s">
        <v>421</v>
      </c>
      <c r="Y259" s="129" t="s">
        <v>424</v>
      </c>
      <c r="Z259" s="104"/>
      <c r="AA259" s="105" t="s">
        <v>1019</v>
      </c>
      <c r="AB259" s="103" t="s">
        <v>423</v>
      </c>
      <c r="AC259" s="152" t="s">
        <v>419</v>
      </c>
      <c r="AD259" s="107">
        <v>0.41666666666666669</v>
      </c>
      <c r="AE259" s="105" t="s">
        <v>1020</v>
      </c>
      <c r="AF259" s="105" t="s">
        <v>1021</v>
      </c>
      <c r="AG259" s="105" t="s">
        <v>679</v>
      </c>
      <c r="AH259" s="15"/>
      <c r="AI259" s="126" t="str">
        <f>IF(BS_CONTROLE[[#This Row],[Atividade]]=0, "-", BS_CONTROLE[[#This Row],[Atividade]])</f>
        <v>TRILHEIRO - DESCARGA</v>
      </c>
      <c r="AJ259" s="9" t="str">
        <f>IF(BS_CONTROLE[[#This Row],[Atividade]]=0, "-", BS_CONTROLE[[#This Row],[Atividade]])</f>
        <v>TRILHEIRO - DESCARGA</v>
      </c>
      <c r="AK259" s="31" t="str">
        <f>BS_CONTROLE[[#This Row],[Local - Partida]]</f>
        <v>ZBV3</v>
      </c>
      <c r="AL259" s="31" t="str">
        <f>BS_CONTROLE[[#This Row],[Local - Encerramento]]</f>
        <v>ZBV3</v>
      </c>
      <c r="AM259" s="105" t="str">
        <f>IF(BS_CONTROLE[[#This Row],[Entre - Estações]]=0, "-", BS_CONTROLE[[#This Row],[Entre - Estações]])</f>
        <v>ZBM</v>
      </c>
      <c r="AN259" s="105" t="str">
        <f>IF(BS_CONTROLE[[#This Row],[SB]]=0, "-", BS_CONTROLE[[#This Row],[SB]])</f>
        <v>ZBM1</v>
      </c>
      <c r="AO259" s="105">
        <f>IF(BS_CONTROLE[[#This Row],[SUB]]=0, "-", BS_CONTROLE[[#This Row],[SUB]])</f>
        <v>68</v>
      </c>
      <c r="AP259" s="105">
        <f>BS_CONTROLE[[#This Row],[KM - Inicio]]</f>
        <v>54.96</v>
      </c>
      <c r="AQ259" s="105">
        <f>BS_CONTROLE[[#This Row],[KM - Inicio]]</f>
        <v>54.96</v>
      </c>
      <c r="AR259" s="108">
        <v>0</v>
      </c>
      <c r="AS259" s="108">
        <v>0</v>
      </c>
      <c r="AT259" s="108">
        <v>0</v>
      </c>
      <c r="AU259" s="136"/>
      <c r="AV259" s="136"/>
      <c r="AW259" s="14"/>
      <c r="AX259" s="14"/>
      <c r="AY259" s="162">
        <f t="shared" si="20"/>
        <v>0</v>
      </c>
      <c r="AZ259" s="153"/>
      <c r="BA259" s="109">
        <v>0</v>
      </c>
      <c r="BB259" s="10" t="str">
        <f>IFERROR(_xlfn.XLOOKUP(AI259, BS_ATIVIDADE[ATIVIDADE],BS_ATIVIDADE[UNIDADE] ), "*")</f>
        <v>M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9" s="150"/>
      <c r="BG259" s="16"/>
      <c r="BH259" s="17">
        <v>0</v>
      </c>
      <c r="BI259" s="17"/>
      <c r="BJ259" s="17" t="s">
        <v>1103</v>
      </c>
      <c r="BK259" s="18" t="s">
        <v>1103</v>
      </c>
      <c r="BL259" s="16"/>
      <c r="BM259" s="130" t="s">
        <v>440</v>
      </c>
      <c r="BN259" s="130" t="s">
        <v>469</v>
      </c>
      <c r="BO259" s="130" t="s">
        <v>530</v>
      </c>
      <c r="BP259" s="18" t="s">
        <v>1103</v>
      </c>
      <c r="BQ259" s="12" t="str">
        <f t="shared" si="22"/>
        <v>Produção e Intervalo</v>
      </c>
      <c r="BR259" s="19">
        <f t="shared" si="23"/>
        <v>0</v>
      </c>
      <c r="BS259" s="19">
        <f t="shared" si="24"/>
        <v>0</v>
      </c>
      <c r="BT259" s="188" t="str">
        <f t="shared" si="25"/>
        <v>CCOCirculaçãoIntervaloOportunidade</v>
      </c>
    </row>
    <row r="260" spans="1:72" hidden="1">
      <c r="A260" s="47" t="str">
        <f t="shared" si="21"/>
        <v/>
      </c>
      <c r="B260" s="102"/>
      <c r="C260" s="135" t="str">
        <f>IF(BS_CONTROLE[[#This Row],[DATA]]="","",WEEKNUM(BS_CONTROLE[[#This Row],[DATA]]))</f>
        <v/>
      </c>
      <c r="D260" s="104"/>
      <c r="E260" s="157"/>
      <c r="F260" s="126"/>
      <c r="G260" s="142" t="str">
        <f>IF(D260="","*",VLOOKUP(F260,BS_ATIVIDADE[],3,FALSE))</f>
        <v>*</v>
      </c>
      <c r="H260" s="105"/>
      <c r="I260" s="105"/>
      <c r="J260" s="105"/>
      <c r="K260" s="105"/>
      <c r="L260" s="105" t="s">
        <v>679</v>
      </c>
      <c r="M260" s="105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5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6"/>
      <c r="P260" s="106"/>
      <c r="Q260" s="170"/>
      <c r="R260" s="10" t="str">
        <f>IFERROR(_xlfn.XLOOKUP(F260, BS_ATIVIDADE[ATIVIDADE],BS_ATIVIDADE[UNIDADE] ), "*")</f>
        <v>*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5"/>
      <c r="W260" s="151"/>
      <c r="X260" s="104"/>
      <c r="Y260" s="129"/>
      <c r="Z260" s="104"/>
      <c r="AA260" s="105"/>
      <c r="AB260" s="103"/>
      <c r="AC260" s="152"/>
      <c r="AD260" s="107"/>
      <c r="AE260" s="105"/>
      <c r="AF260" s="105"/>
      <c r="AG260" s="105"/>
      <c r="AH260" s="15"/>
      <c r="AI260" s="126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5" t="str">
        <f>IF(BS_CONTROLE[[#This Row],[Entre - Estações]]=0, "-", BS_CONTROLE[[#This Row],[Entre - Estações]])</f>
        <v>-</v>
      </c>
      <c r="AN260" s="105" t="str">
        <f>IF(BS_CONTROLE[[#This Row],[SB]]=0, "-", BS_CONTROLE[[#This Row],[SB]])</f>
        <v>-</v>
      </c>
      <c r="AO260" s="105" t="str">
        <f>IF(BS_CONTROLE[[#This Row],[SUB]]=0, "-", BS_CONTROLE[[#This Row],[SUB]])</f>
        <v>-</v>
      </c>
      <c r="AP260" s="105">
        <f>BS_CONTROLE[[#This Row],[KM - Inicio]]</f>
        <v>0</v>
      </c>
      <c r="AQ260" s="105">
        <f>BS_CONTROLE[[#This Row],[KM - Inicio]]</f>
        <v>0</v>
      </c>
      <c r="AR260" s="108"/>
      <c r="AS260" s="108"/>
      <c r="AT260" s="108"/>
      <c r="AU260" s="136"/>
      <c r="AV260" s="136"/>
      <c r="AW260" s="14"/>
      <c r="AX260" s="14"/>
      <c r="AY260" s="162" t="str">
        <f t="shared" si="20"/>
        <v>*</v>
      </c>
      <c r="AZ260" s="153"/>
      <c r="BA260" s="109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0"/>
      <c r="BG260" s="16"/>
      <c r="BH260" s="17"/>
      <c r="BI260" s="17"/>
      <c r="BJ260" s="17"/>
      <c r="BK260" s="18"/>
      <c r="BL260" s="16"/>
      <c r="BM260" s="130"/>
      <c r="BN260" s="130"/>
      <c r="BO260" s="130"/>
      <c r="BP260" s="18"/>
      <c r="BQ260" s="12" t="str">
        <f t="shared" si="22"/>
        <v>Aderente</v>
      </c>
      <c r="BR260" s="19" t="str">
        <f t="shared" si="23"/>
        <v>*</v>
      </c>
      <c r="BS260" s="19" t="str">
        <f t="shared" si="24"/>
        <v>*</v>
      </c>
      <c r="BT260" s="188" t="str">
        <f t="shared" si="25"/>
        <v/>
      </c>
    </row>
    <row r="261" spans="1:72" hidden="1">
      <c r="A261" s="47" t="str">
        <f t="shared" si="21"/>
        <v>EDSON (TP-780)46064</v>
      </c>
      <c r="B261" s="102">
        <v>46064</v>
      </c>
      <c r="C261" s="135">
        <f>IF(BS_CONTROLE[[#This Row],[DATA]]="","",WEEKNUM(BS_CONTROLE[[#This Row],[DATA]]))</f>
        <v>7</v>
      </c>
      <c r="D261" s="104" t="s">
        <v>720</v>
      </c>
      <c r="E261" s="157"/>
      <c r="F261" s="126" t="s">
        <v>721</v>
      </c>
      <c r="G261" s="142" t="str">
        <f>IF(D261="","*",VLOOKUP(F261,BS_ATIVIDADE[],3,FALSE))</f>
        <v>DORMENTE - SUBSTITUIÇÂO</v>
      </c>
      <c r="H261" s="105" t="s">
        <v>679</v>
      </c>
      <c r="I261" s="105" t="s">
        <v>679</v>
      </c>
      <c r="J261" s="105">
        <v>56</v>
      </c>
      <c r="K261" s="105">
        <v>243.3</v>
      </c>
      <c r="L261" s="105" t="s">
        <v>679</v>
      </c>
      <c r="M261" s="105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261" s="150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ZDS2482</v>
      </c>
      <c r="O261" s="106">
        <v>0.39583333333333331</v>
      </c>
      <c r="P261" s="106">
        <v>8.3333333333333329E-2</v>
      </c>
      <c r="Q261" s="170">
        <v>40</v>
      </c>
      <c r="R261" s="10" t="str">
        <f>IFERROR(_xlfn.XLOOKUP(F261, BS_ATIVIDADE[ATIVIDADE],BS_ATIVIDADE[UNIDADE] ), "*")</f>
        <v>Nº DE DORMENTES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1" s="105" t="s">
        <v>722</v>
      </c>
      <c r="W261" s="151" t="s">
        <v>1024</v>
      </c>
      <c r="X261" s="104" t="s">
        <v>421</v>
      </c>
      <c r="Y261" s="129" t="s">
        <v>424</v>
      </c>
      <c r="Z261" s="104"/>
      <c r="AA261" s="105"/>
      <c r="AB261" s="103"/>
      <c r="AC261" s="152"/>
      <c r="AD261" s="107"/>
      <c r="AE261" s="105"/>
      <c r="AF261" s="105" t="s">
        <v>679</v>
      </c>
      <c r="AG261" s="105" t="s">
        <v>679</v>
      </c>
      <c r="AH261" s="15"/>
      <c r="AI261" s="126" t="str">
        <f>IF(BS_CONTROLE[[#This Row],[Atividade]]=0, "-", BS_CONTROLE[[#This Row],[Atividade]])</f>
        <v>PDM - SUBSTITUIÇÃO - DORMENTE</v>
      </c>
      <c r="AJ261" s="9" t="str">
        <f>IF(BS_CONTROLE[[#This Row],[Atividade]]=0, "-", BS_CONTROLE[[#This Row],[Atividade]])</f>
        <v>PDM - SUBSTITUIÇÃO - DORMENTE</v>
      </c>
      <c r="AK261" s="31" t="str">
        <f>BS_CONTROLE[[#This Row],[Local - Partida]]</f>
        <v>-</v>
      </c>
      <c r="AL261" s="31" t="str">
        <f>BS_CONTROLE[[#This Row],[Local - Encerramento]]</f>
        <v>-</v>
      </c>
      <c r="AM261" s="105" t="str">
        <f>IF(BS_CONTROLE[[#This Row],[Entre - Estações]]=0, "-", BS_CONTROLE[[#This Row],[Entre - Estações]])</f>
        <v>ZDS-ZQB</v>
      </c>
      <c r="AN261" s="105" t="str">
        <f>IF(BS_CONTROLE[[#This Row],[SB]]=0, "-", BS_CONTROLE[[#This Row],[SB]])</f>
        <v>ZDS2482</v>
      </c>
      <c r="AO261" s="105">
        <f>IF(BS_CONTROLE[[#This Row],[SUB]]=0, "-", BS_CONTROLE[[#This Row],[SUB]])</f>
        <v>56</v>
      </c>
      <c r="AP261" s="105">
        <f>BS_CONTROLE[[#This Row],[KM - Inicio]]</f>
        <v>243.3</v>
      </c>
      <c r="AQ261" s="105">
        <f>BS_CONTROLE[[#This Row],[KM - Inicio]]</f>
        <v>243.3</v>
      </c>
      <c r="AR261" s="108">
        <v>0</v>
      </c>
      <c r="AS261" s="108">
        <v>0</v>
      </c>
      <c r="AT261" s="108">
        <v>0</v>
      </c>
      <c r="AU261" s="136"/>
      <c r="AV261" s="136"/>
      <c r="AW261" s="14"/>
      <c r="AX261" s="14"/>
      <c r="AY261" s="162">
        <f t="shared" si="20"/>
        <v>0</v>
      </c>
      <c r="AZ261" s="153"/>
      <c r="BA261" s="109">
        <v>0</v>
      </c>
      <c r="BB261" s="10" t="str">
        <f>IFERROR(_xlfn.XLOOKUP(AI261, BS_ATIVIDADE[ATIVIDADE],BS_ATIVIDADE[UNIDADE] ), "*")</f>
        <v>Nº DE DORMENTES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1" s="150"/>
      <c r="BG261" s="16"/>
      <c r="BH261" s="17">
        <v>0</v>
      </c>
      <c r="BI261" s="17"/>
      <c r="BJ261" s="17" t="s">
        <v>1104</v>
      </c>
      <c r="BK261" s="18" t="s">
        <v>1105</v>
      </c>
      <c r="BL261" s="16"/>
      <c r="BM261" s="130" t="s">
        <v>441</v>
      </c>
      <c r="BN261" s="130" t="s">
        <v>470</v>
      </c>
      <c r="BO261" s="130" t="s">
        <v>521</v>
      </c>
      <c r="BP261" s="18" t="s">
        <v>1105</v>
      </c>
      <c r="BQ261" s="12" t="str">
        <f t="shared" si="22"/>
        <v>Produção e Intervalo</v>
      </c>
      <c r="BR261" s="19">
        <f t="shared" si="23"/>
        <v>0</v>
      </c>
      <c r="BS261" s="19">
        <f t="shared" si="24"/>
        <v>0</v>
      </c>
      <c r="BT261" s="188" t="str">
        <f t="shared" si="25"/>
        <v>SuperExecução</v>
      </c>
    </row>
    <row r="262" spans="1:72" hidden="1">
      <c r="A262" s="47" t="str">
        <f t="shared" si="21"/>
        <v>V9346064</v>
      </c>
      <c r="B262" s="102">
        <v>46064</v>
      </c>
      <c r="C262" s="135">
        <f>IF(BS_CONTROLE[[#This Row],[DATA]]="","",WEEKNUM(BS_CONTROLE[[#This Row],[DATA]]))</f>
        <v>7</v>
      </c>
      <c r="D262" s="104" t="s">
        <v>978</v>
      </c>
      <c r="E262" s="157">
        <v>162</v>
      </c>
      <c r="F262" s="126" t="s">
        <v>687</v>
      </c>
      <c r="G262" s="142" t="str">
        <f>IF(D262="","*",VLOOKUP(F262,BS_ATIVIDADE[],3,FALSE))</f>
        <v>MECANIZAÇÃO - SOCADORA</v>
      </c>
      <c r="H262" s="105" t="s">
        <v>104</v>
      </c>
      <c r="I262" s="105" t="s">
        <v>104</v>
      </c>
      <c r="J262" s="105">
        <v>56</v>
      </c>
      <c r="K262" s="105">
        <v>204.5</v>
      </c>
      <c r="L262" s="105">
        <v>205.5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2" s="106">
        <v>0.375</v>
      </c>
      <c r="P262" s="106">
        <v>0.125</v>
      </c>
      <c r="Q262" s="105">
        <v>300</v>
      </c>
      <c r="R262" s="10" t="str">
        <f>IFERROR(_xlfn.XLOOKUP(F262, BS_ATIVIDADE[ATIVIDADE],BS_ATIVIDADE[UNIDADE] ), "*")</f>
        <v>M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2" s="105" t="s">
        <v>709</v>
      </c>
      <c r="W262" s="151" t="s">
        <v>688</v>
      </c>
      <c r="X262" s="104" t="s">
        <v>416</v>
      </c>
      <c r="Y262" s="129" t="s">
        <v>415</v>
      </c>
      <c r="Z262" s="104"/>
      <c r="AA262" s="105">
        <v>1</v>
      </c>
      <c r="AB262" s="103" t="s">
        <v>418</v>
      </c>
      <c r="AC262" s="152"/>
      <c r="AD262" s="107">
        <v>0.29166666666666669</v>
      </c>
      <c r="AE262" s="105" t="s">
        <v>1106</v>
      </c>
      <c r="AF262" s="105" t="s">
        <v>679</v>
      </c>
      <c r="AG262" s="105" t="s">
        <v>679</v>
      </c>
      <c r="AH262" s="15"/>
      <c r="AI262" s="126" t="str">
        <f>IF(BS_CONTROLE[[#This Row],[Atividade]]=0, "-", BS_CONTROLE[[#This Row],[Atividade]])</f>
        <v>MECANIZAÇÃO - SOCADORA</v>
      </c>
      <c r="AJ262" s="9" t="str">
        <f>IF(BS_CONTROLE[[#This Row],[Atividade]]=0, "-", BS_CONTROLE[[#This Row],[Atividade]])</f>
        <v>MECANIZAÇÃO - SOCADORA</v>
      </c>
      <c r="AK262" s="31" t="str">
        <f>BS_CONTROLE[[#This Row],[Local - Partida]]</f>
        <v>ZYU1</v>
      </c>
      <c r="AL262" s="31" t="str">
        <f>BS_CONTROLE[[#This Row],[Local - Encerramento]]</f>
        <v>ZYU1</v>
      </c>
      <c r="AM262" s="105" t="str">
        <f>IF(BS_CONTROLE[[#This Row],[Entre - Estações]]=0, "-", BS_CONTROLE[[#This Row],[Entre - Estações]])</f>
        <v>ZYU-ZST</v>
      </c>
      <c r="AN262" s="105" t="str">
        <f>IF(BS_CONTROLE[[#This Row],[SB]]=0, "-", BS_CONTROLE[[#This Row],[SB]])</f>
        <v>ZYU206</v>
      </c>
      <c r="AO262" s="105">
        <f>IF(BS_CONTROLE[[#This Row],[SUB]]=0, "-", BS_CONTROLE[[#This Row],[SUB]])</f>
        <v>56</v>
      </c>
      <c r="AP262" s="105">
        <f>BS_CONTROLE[[#This Row],[KM - Inicio]]</f>
        <v>204.5</v>
      </c>
      <c r="AQ262" s="105">
        <f>BS_CONTROLE[[#This Row],[KM - Inicio]]</f>
        <v>204.5</v>
      </c>
      <c r="AR262" s="108">
        <v>0.55208333333333337</v>
      </c>
      <c r="AS262" s="108">
        <v>0</v>
      </c>
      <c r="AT262" s="108">
        <v>0</v>
      </c>
      <c r="AU262" s="136"/>
      <c r="AV262" s="136"/>
      <c r="AW262" s="14"/>
      <c r="AX262" s="14"/>
      <c r="AY262" s="162">
        <f t="shared" si="20"/>
        <v>0</v>
      </c>
      <c r="AZ262" s="153"/>
      <c r="BA262" s="109">
        <v>0</v>
      </c>
      <c r="BB262" s="10" t="str">
        <f>IFERROR(_xlfn.XLOOKUP(AI262, BS_ATIVIDADE[ATIVIDADE],BS_ATIVIDADE[UNIDADE] ), "*")</f>
        <v>M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2" s="150"/>
      <c r="BG262" s="16"/>
      <c r="BH262" s="17">
        <v>0</v>
      </c>
      <c r="BI262" s="17"/>
      <c r="BJ262" s="17" t="s">
        <v>1107</v>
      </c>
      <c r="BK262" s="18" t="s">
        <v>1108</v>
      </c>
      <c r="BL262" s="16"/>
      <c r="BM262" s="130" t="s">
        <v>440</v>
      </c>
      <c r="BN262" s="130" t="s">
        <v>460</v>
      </c>
      <c r="BO262" s="130" t="s">
        <v>568</v>
      </c>
      <c r="BP262" s="18" t="s">
        <v>1108</v>
      </c>
      <c r="BQ262" s="12" t="str">
        <f t="shared" si="22"/>
        <v>Produção e Intervalo</v>
      </c>
      <c r="BR262" s="19">
        <f t="shared" si="23"/>
        <v>0</v>
      </c>
      <c r="BS262" s="19">
        <f t="shared" si="24"/>
        <v>0</v>
      </c>
      <c r="BT262" s="188" t="str">
        <f t="shared" si="25"/>
        <v>CCOCirculaçãoIntervaloContrato</v>
      </c>
    </row>
    <row r="263" spans="1:72" hidden="1">
      <c r="A263" s="47" t="str">
        <f t="shared" si="21"/>
        <v>ROGÉRIO (TP-730)46064</v>
      </c>
      <c r="B263" s="102">
        <v>46064</v>
      </c>
      <c r="C263" s="135">
        <f>IF(BS_CONTROLE[[#This Row],[DATA]]="","",WEEKNUM(BS_CONTROLE[[#This Row],[DATA]]))</f>
        <v>7</v>
      </c>
      <c r="D263" s="104" t="s">
        <v>857</v>
      </c>
      <c r="E263" s="157">
        <v>81</v>
      </c>
      <c r="F263" s="126" t="s">
        <v>721</v>
      </c>
      <c r="G263" s="142" t="str">
        <f>IF(D263="","*",VLOOKUP(F263,BS_ATIVIDADE[],3,FALSE))</f>
        <v>DORMENTE - SUBSTITUIÇÂO</v>
      </c>
      <c r="H263" s="105" t="s">
        <v>679</v>
      </c>
      <c r="I263" s="105" t="s">
        <v>679</v>
      </c>
      <c r="J263" s="105">
        <v>56</v>
      </c>
      <c r="K263" s="105">
        <v>205</v>
      </c>
      <c r="L263" s="105" t="s">
        <v>679</v>
      </c>
      <c r="M263" s="105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3" s="15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3" s="106">
        <v>0.39583333333333331</v>
      </c>
      <c r="P263" s="106">
        <v>8.3333333333333329E-2</v>
      </c>
      <c r="Q263" s="170">
        <v>40</v>
      </c>
      <c r="R263" s="10" t="str">
        <f>IFERROR(_xlfn.XLOOKUP(F263, BS_ATIVIDADE[ATIVIDADE],BS_ATIVIDADE[UNIDADE] ), "*")</f>
        <v>Nº DE DORMENTES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3" s="105" t="s">
        <v>858</v>
      </c>
      <c r="W263" s="151" t="s">
        <v>799</v>
      </c>
      <c r="X263" s="104" t="s">
        <v>421</v>
      </c>
      <c r="Y263" s="129" t="s">
        <v>424</v>
      </c>
      <c r="Z263" s="104"/>
      <c r="AA263" s="105" t="s">
        <v>679</v>
      </c>
      <c r="AB263" s="103"/>
      <c r="AC263" s="152"/>
      <c r="AD263" s="107"/>
      <c r="AE263" s="105"/>
      <c r="AF263" s="105"/>
      <c r="AG263" s="105"/>
      <c r="AH263" s="15"/>
      <c r="AI263" s="126" t="str">
        <f>IF(BS_CONTROLE[[#This Row],[Atividade]]=0, "-", BS_CONTROLE[[#This Row],[Atividade]])</f>
        <v>PDM - SUBSTITUIÇÃO - DORMENTE</v>
      </c>
      <c r="AJ263" s="9" t="str">
        <f>IF(BS_CONTROLE[[#This Row],[Atividade]]=0, "-", BS_CONTROLE[[#This Row],[Atividade]])</f>
        <v>PDM - SUBSTITUIÇÃO - DORMENTE</v>
      </c>
      <c r="AK263" s="31" t="str">
        <f>BS_CONTROLE[[#This Row],[Local - Partida]]</f>
        <v>-</v>
      </c>
      <c r="AL263" s="31" t="str">
        <f>BS_CONTROLE[[#This Row],[Local - Encerramento]]</f>
        <v>-</v>
      </c>
      <c r="AM263" s="105" t="str">
        <f>IF(BS_CONTROLE[[#This Row],[Entre - Estações]]=0, "-", BS_CONTROLE[[#This Row],[Entre - Estações]])</f>
        <v>ZYU-ZST</v>
      </c>
      <c r="AN263" s="105" t="str">
        <f>IF(BS_CONTROLE[[#This Row],[SB]]=0, "-", BS_CONTROLE[[#This Row],[SB]])</f>
        <v>ZYU206</v>
      </c>
      <c r="AO263" s="105">
        <f>IF(BS_CONTROLE[[#This Row],[SUB]]=0, "-", BS_CONTROLE[[#This Row],[SUB]])</f>
        <v>56</v>
      </c>
      <c r="AP263" s="105">
        <f>BS_CONTROLE[[#This Row],[KM - Inicio]]</f>
        <v>205</v>
      </c>
      <c r="AQ263" s="105">
        <f>BS_CONTROLE[[#This Row],[KM - Inicio]]</f>
        <v>205</v>
      </c>
      <c r="AR263" s="108">
        <v>0.36180555555555555</v>
      </c>
      <c r="AS263" s="108">
        <v>0</v>
      </c>
      <c r="AT263" s="108">
        <v>0</v>
      </c>
      <c r="AU263" s="136"/>
      <c r="AV263" s="136"/>
      <c r="AW263" s="14"/>
      <c r="AX263" s="14"/>
      <c r="AY263" s="162">
        <f t="shared" ref="AY263:AY326" si="26">IF(D263="","*",IFERROR(IF(ISODD(COUNT(AS263:AX263)),"ERRO",SUM((AT263-AS263),(AV263-AU263),(AX263-AW263))),"ERRO"))</f>
        <v>0</v>
      </c>
      <c r="AZ263" s="153"/>
      <c r="BA263" s="109">
        <v>0</v>
      </c>
      <c r="BB263" s="10" t="str">
        <f>IFERROR(_xlfn.XLOOKUP(AI263, BS_ATIVIDADE[ATIVIDADE],BS_ATIVIDADE[UNIDADE] ), "*")</f>
        <v>Nº DE DORMENTES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3" s="150"/>
      <c r="BG263" s="16"/>
      <c r="BH263" s="17">
        <v>0</v>
      </c>
      <c r="BI263" s="17"/>
      <c r="BJ263" s="17" t="s">
        <v>1109</v>
      </c>
      <c r="BK263" s="18" t="s">
        <v>1109</v>
      </c>
      <c r="BL263" s="16"/>
      <c r="BM263" s="130" t="s">
        <v>440</v>
      </c>
      <c r="BN263" s="130" t="s">
        <v>469</v>
      </c>
      <c r="BO263" s="130" t="s">
        <v>530</v>
      </c>
      <c r="BP263" s="18" t="s">
        <v>1109</v>
      </c>
      <c r="BQ263" s="12" t="str">
        <f t="shared" si="22"/>
        <v>Produção e Intervalo</v>
      </c>
      <c r="BR263" s="19">
        <f t="shared" si="23"/>
        <v>0</v>
      </c>
      <c r="BS263" s="19">
        <f t="shared" si="24"/>
        <v>0</v>
      </c>
      <c r="BT263" s="188" t="str">
        <f t="shared" si="25"/>
        <v>CCOCirculaçãoIntervaloOportunidade</v>
      </c>
    </row>
    <row r="264" spans="1:72" hidden="1">
      <c r="A264" s="47" t="str">
        <f t="shared" ref="A264:A327" si="27">D264&amp;B264</f>
        <v>W5946064</v>
      </c>
      <c r="B264" s="102">
        <v>46064</v>
      </c>
      <c r="C264" s="135">
        <f>IF(BS_CONTROLE[[#This Row],[DATA]]="","",WEEKNUM(BS_CONTROLE[[#This Row],[DATA]]))</f>
        <v>7</v>
      </c>
      <c r="D264" s="104" t="s">
        <v>726</v>
      </c>
      <c r="E264" s="157"/>
      <c r="F264" s="126" t="s">
        <v>713</v>
      </c>
      <c r="G264" s="142" t="str">
        <f>IF(D264="","*",VLOOKUP(F264,BS_ATIVIDADE[],3,FALSE))</f>
        <v>DORMENTE - DESCARGA</v>
      </c>
      <c r="H264" s="106" t="s">
        <v>104</v>
      </c>
      <c r="I264" s="106" t="s">
        <v>104</v>
      </c>
      <c r="J264" s="105">
        <v>49</v>
      </c>
      <c r="K264" s="105">
        <v>203.57</v>
      </c>
      <c r="L264" s="105">
        <v>198.57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4" s="127" t="s">
        <v>859</v>
      </c>
      <c r="O264" s="106">
        <v>0.35416666666666669</v>
      </c>
      <c r="P264" s="106">
        <v>6.25E-2</v>
      </c>
      <c r="Q264" s="105">
        <v>415</v>
      </c>
      <c r="R264" s="10" t="str">
        <f>IFERROR(_xlfn.XLOOKUP(F264, BS_ATIVIDADE[ATIVIDADE],BS_ATIVIDADE[UNIDADE] ), "*")</f>
        <v>Nº DE DORMENTES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4" s="105" t="s">
        <v>860</v>
      </c>
      <c r="W264" s="151" t="s">
        <v>803</v>
      </c>
      <c r="X264" s="104" t="s">
        <v>421</v>
      </c>
      <c r="Y264" s="129" t="s">
        <v>424</v>
      </c>
      <c r="Z264" s="104"/>
      <c r="AA264" s="105">
        <v>1</v>
      </c>
      <c r="AB264" s="103" t="s">
        <v>412</v>
      </c>
      <c r="AC264" s="152"/>
      <c r="AD264" s="107">
        <v>0.29166666666666669</v>
      </c>
      <c r="AE264" s="105">
        <v>7629</v>
      </c>
      <c r="AF264" s="105" t="s">
        <v>679</v>
      </c>
      <c r="AG264" s="105"/>
      <c r="AH264" s="15"/>
      <c r="AI264" s="126" t="str">
        <f>IF(BS_CONTROLE[[#This Row],[Atividade]]=0, "-", BS_CONTROLE[[#This Row],[Atividade]])</f>
        <v>PDM - DESCARGA - DORMENTE</v>
      </c>
      <c r="AJ264" s="9" t="str">
        <f>IF(BS_CONTROLE[[#This Row],[Atividade]]=0, "-", BS_CONTROLE[[#This Row],[Atividade]])</f>
        <v>PDM - DESCARGA - DORMENTE</v>
      </c>
      <c r="AK264" s="31" t="str">
        <f>BS_CONTROLE[[#This Row],[Local - Partida]]</f>
        <v>ZYU1</v>
      </c>
      <c r="AL264" s="31" t="str">
        <f>BS_CONTROLE[[#This Row],[Local - Encerramento]]</f>
        <v>ZYU1</v>
      </c>
      <c r="AM264" s="105" t="str">
        <f>IF(BS_CONTROLE[[#This Row],[Entre - Estações]]=0, "-", BS_CONTROLE[[#This Row],[Entre - Estações]])</f>
        <v>ZYU</v>
      </c>
      <c r="AN264" s="105" t="str">
        <f>IF(BS_CONTROLE[[#This Row],[SB]]=0, "-", BS_CONTROLE[[#This Row],[SB]])</f>
        <v>ZYU1 / ZFY1981</v>
      </c>
      <c r="AO264" s="105">
        <f>IF(BS_CONTROLE[[#This Row],[SUB]]=0, "-", BS_CONTROLE[[#This Row],[SUB]])</f>
        <v>49</v>
      </c>
      <c r="AP264" s="105">
        <f>BS_CONTROLE[[#This Row],[KM - Inicio]]</f>
        <v>203.57</v>
      </c>
      <c r="AQ264" s="105">
        <f>BS_CONTROLE[[#This Row],[KM - Inicio]]</f>
        <v>203.57</v>
      </c>
      <c r="AR264" s="108">
        <v>0.4201388888888889</v>
      </c>
      <c r="AS264" s="108">
        <v>0</v>
      </c>
      <c r="AT264" s="108">
        <v>0</v>
      </c>
      <c r="AU264" s="136"/>
      <c r="AV264" s="136"/>
      <c r="AW264" s="14"/>
      <c r="AX264" s="14"/>
      <c r="AY264" s="162">
        <f t="shared" si="26"/>
        <v>0</v>
      </c>
      <c r="AZ264" s="153"/>
      <c r="BA264" s="109">
        <v>0</v>
      </c>
      <c r="BB264" s="10" t="str">
        <f>IFERROR(_xlfn.XLOOKUP(AI264, BS_ATIVIDADE[ATIVIDADE],BS_ATIVIDADE[UNIDADE] ), "*")</f>
        <v>Nº DE DORMENTES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4" s="150"/>
      <c r="BG264" s="16"/>
      <c r="BH264" s="17">
        <v>0</v>
      </c>
      <c r="BI264" s="17"/>
      <c r="BJ264" s="17" t="s">
        <v>1110</v>
      </c>
      <c r="BK264" s="18" t="s">
        <v>1111</v>
      </c>
      <c r="BL264" s="16"/>
      <c r="BM264" s="130" t="s">
        <v>440</v>
      </c>
      <c r="BN264" s="130" t="s">
        <v>469</v>
      </c>
      <c r="BO264" s="130" t="s">
        <v>530</v>
      </c>
      <c r="BP264" s="18" t="s">
        <v>1111</v>
      </c>
      <c r="BQ264" s="12" t="str">
        <f t="shared" ref="BQ264:BQ327" si="28">IF(AND(BR264&lt;1,BS264&lt;1),"Produção e Intervalo",IF(BR264&lt;1,"Intervalo",IF(BS264&lt;1,"Produção","Aderente")))</f>
        <v>Produção e Intervalo</v>
      </c>
      <c r="BR264" s="19">
        <f t="shared" ref="BR264:BR327" si="29">IF(OR(B264="",F264=""),"*",AY264/P264)</f>
        <v>0</v>
      </c>
      <c r="BS264" s="19">
        <f t="shared" ref="BS264:BS327" si="30">IF(OR(B264="",F264=""),"*",BA264/Q264)</f>
        <v>0</v>
      </c>
      <c r="BT264" s="188" t="str">
        <f t="shared" ref="BT264:BT327" si="31">IF(BN264="","",SUBSTITUTE(BM264," ","")&amp;SUBSTITUTE(BN264," ",""))</f>
        <v>CCOCirculaçãoIntervaloOportunidade</v>
      </c>
    </row>
    <row r="265" spans="1:72" hidden="1">
      <c r="A265" s="47" t="str">
        <f t="shared" si="27"/>
        <v>ROBSON (TP-729)46064</v>
      </c>
      <c r="B265" s="102">
        <v>46064</v>
      </c>
      <c r="C265" s="135">
        <f>IF(BS_CONTROLE[[#This Row],[DATA]]="","",WEEKNUM(BS_CONTROLE[[#This Row],[DATA]]))</f>
        <v>7</v>
      </c>
      <c r="D265" s="104" t="s">
        <v>1112</v>
      </c>
      <c r="E265" s="157">
        <v>81</v>
      </c>
      <c r="F265" s="126" t="s">
        <v>721</v>
      </c>
      <c r="G265" s="142" t="str">
        <f>IF(D265="","*",VLOOKUP(F265,BS_ATIVIDADE[],3,FALSE))</f>
        <v>DORMENTE - SUBSTITUIÇÂO</v>
      </c>
      <c r="H265" s="105" t="s">
        <v>679</v>
      </c>
      <c r="I265" s="105" t="s">
        <v>679</v>
      </c>
      <c r="J265" s="105">
        <v>56</v>
      </c>
      <c r="K265" s="105">
        <v>190.3</v>
      </c>
      <c r="L265" s="105" t="s">
        <v>679</v>
      </c>
      <c r="M265" s="105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65" s="15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65" s="106">
        <v>0.39583333333333331</v>
      </c>
      <c r="P265" s="106">
        <v>8.3333333333333329E-2</v>
      </c>
      <c r="Q265" s="170">
        <v>40</v>
      </c>
      <c r="R265" s="10" t="str">
        <f>IFERROR(_xlfn.XLOOKUP(F265, BS_ATIVIDADE[ATIVIDADE],BS_ATIVIDADE[UNIDADE] ), "*")</f>
        <v>Nº DE DORMENTES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5" s="105" t="s">
        <v>1113</v>
      </c>
      <c r="W265" s="151" t="s">
        <v>799</v>
      </c>
      <c r="X265" s="104" t="s">
        <v>421</v>
      </c>
      <c r="Y265" s="129" t="s">
        <v>424</v>
      </c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PDM - SUBSTITUIÇÃO - DORMENTE</v>
      </c>
      <c r="AJ265" s="9" t="str">
        <f>IF(BS_CONTROLE[[#This Row],[Atividade]]=0, "-", BS_CONTROLE[[#This Row],[Atividade]])</f>
        <v>PDM - SUBSTITUIÇÃO - DORMENTE</v>
      </c>
      <c r="AK265" s="31" t="str">
        <f>BS_CONTROLE[[#This Row],[Local - Partida]]</f>
        <v>-</v>
      </c>
      <c r="AL265" s="31" t="str">
        <f>BS_CONTROLE[[#This Row],[Local - Encerramento]]</f>
        <v>-</v>
      </c>
      <c r="AM265" s="105" t="str">
        <f>IF(BS_CONTROLE[[#This Row],[Entre - Estações]]=0, "-", BS_CONTROLE[[#This Row],[Entre - Estações]])</f>
        <v>ZDY-ZFY</v>
      </c>
      <c r="AN265" s="105" t="str">
        <f>IF(BS_CONTROLE[[#This Row],[SB]]=0, "-", BS_CONTROLE[[#This Row],[SB]])</f>
        <v>189ZFY</v>
      </c>
      <c r="AO265" s="105">
        <f>IF(BS_CONTROLE[[#This Row],[SUB]]=0, "-", BS_CONTROLE[[#This Row],[SUB]])</f>
        <v>56</v>
      </c>
      <c r="AP265" s="105">
        <f>BS_CONTROLE[[#This Row],[KM - Inicio]]</f>
        <v>190.3</v>
      </c>
      <c r="AQ265" s="105">
        <f>BS_CONTROLE[[#This Row],[KM - Inicio]]</f>
        <v>190.3</v>
      </c>
      <c r="AR265" s="108">
        <v>0</v>
      </c>
      <c r="AS265" s="108">
        <v>0</v>
      </c>
      <c r="AT265" s="108">
        <v>0</v>
      </c>
      <c r="AU265" s="136"/>
      <c r="AV265" s="136"/>
      <c r="AW265" s="14"/>
      <c r="AX265" s="14"/>
      <c r="AY265" s="162">
        <f t="shared" si="26"/>
        <v>0</v>
      </c>
      <c r="AZ265" s="153"/>
      <c r="BA265" s="109">
        <v>0</v>
      </c>
      <c r="BB265" s="10" t="str">
        <f>IFERROR(_xlfn.XLOOKUP(AI265, BS_ATIVIDADE[ATIVIDADE],BS_ATIVIDADE[UNIDADE] ), "*")</f>
        <v>Nº DE DORMENTES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5" s="150"/>
      <c r="BG265" s="16"/>
      <c r="BH265" s="17">
        <v>0</v>
      </c>
      <c r="BI265" s="17"/>
      <c r="BJ265" s="17" t="s">
        <v>1104</v>
      </c>
      <c r="BK265" s="18" t="s">
        <v>1114</v>
      </c>
      <c r="BL265" s="16"/>
      <c r="BM265" s="130" t="s">
        <v>441</v>
      </c>
      <c r="BN265" s="130" t="s">
        <v>470</v>
      </c>
      <c r="BO265" s="130" t="s">
        <v>521</v>
      </c>
      <c r="BP265" s="18" t="s">
        <v>1114</v>
      </c>
      <c r="BQ265" s="12" t="str">
        <f t="shared" si="28"/>
        <v>Produção e Intervalo</v>
      </c>
      <c r="BR265" s="19">
        <f t="shared" si="29"/>
        <v>0</v>
      </c>
      <c r="BS265" s="19">
        <f t="shared" si="30"/>
        <v>0</v>
      </c>
      <c r="BT265" s="188" t="str">
        <f t="shared" si="31"/>
        <v>SuperExecução</v>
      </c>
    </row>
    <row r="266" spans="1:72" hidden="1">
      <c r="A266" s="47" t="str">
        <f t="shared" si="27"/>
        <v/>
      </c>
      <c r="B266" s="102"/>
      <c r="C266" s="135" t="str">
        <f>IF(BS_CONTROLE[[#This Row],[DATA]]="","",WEEKNUM(BS_CONTROLE[[#This Row],[DATA]]))</f>
        <v/>
      </c>
      <c r="D266" s="104"/>
      <c r="E266" s="157"/>
      <c r="F266" s="126"/>
      <c r="G266" s="142" t="str">
        <f>IF(D266="","*",VLOOKUP(F266,BS_ATIVIDADE[],3,FALSE))</f>
        <v>*</v>
      </c>
      <c r="H266" s="105"/>
      <c r="I266" s="105"/>
      <c r="J266" s="105"/>
      <c r="K266" s="105"/>
      <c r="L266" s="105"/>
      <c r="M266" s="105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5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6"/>
      <c r="P266" s="106"/>
      <c r="Q266" s="170"/>
      <c r="R266" s="10" t="str">
        <f>IFERROR(_xlfn.XLOOKUP(F266, BS_ATIVIDADE[ATIVIDADE],BS_ATIVIDADE[UNIDADE] ), "*")</f>
        <v>*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5"/>
      <c r="W266" s="151"/>
      <c r="X266" s="104"/>
      <c r="Y266" s="129"/>
      <c r="Z266" s="104"/>
      <c r="AA266" s="105"/>
      <c r="AB266" s="103"/>
      <c r="AC266" s="152"/>
      <c r="AD266" s="107"/>
      <c r="AE266" s="105"/>
      <c r="AF266" s="105"/>
      <c r="AG266" s="105"/>
      <c r="AH266" s="15"/>
      <c r="AI266" s="126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5" t="str">
        <f>IF(BS_CONTROLE[[#This Row],[Entre - Estações]]=0, "-", BS_CONTROLE[[#This Row],[Entre - Estações]])</f>
        <v>-</v>
      </c>
      <c r="AN266" s="105" t="str">
        <f>IF(BS_CONTROLE[[#This Row],[SB]]=0, "-", BS_CONTROLE[[#This Row],[SB]])</f>
        <v>-</v>
      </c>
      <c r="AO266" s="105" t="str">
        <f>IF(BS_CONTROLE[[#This Row],[SUB]]=0, "-", BS_CONTROLE[[#This Row],[SUB]])</f>
        <v>-</v>
      </c>
      <c r="AP266" s="105">
        <f>BS_CONTROLE[[#This Row],[KM - Inicio]]</f>
        <v>0</v>
      </c>
      <c r="AQ266" s="105">
        <f>BS_CONTROLE[[#This Row],[KM - Inicio]]</f>
        <v>0</v>
      </c>
      <c r="AR266" s="108"/>
      <c r="AS266" s="108"/>
      <c r="AT266" s="108"/>
      <c r="AU266" s="136"/>
      <c r="AV266" s="136"/>
      <c r="AW266" s="14"/>
      <c r="AX266" s="14"/>
      <c r="AY266" s="162" t="str">
        <f t="shared" si="26"/>
        <v>*</v>
      </c>
      <c r="AZ266" s="153"/>
      <c r="BA266" s="109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0"/>
      <c r="BG266" s="16"/>
      <c r="BH266" s="17"/>
      <c r="BI266" s="17"/>
      <c r="BJ266" s="17"/>
      <c r="BK266" s="18"/>
      <c r="BL266" s="16"/>
      <c r="BM266" s="130"/>
      <c r="BN266" s="130"/>
      <c r="BO266" s="130"/>
      <c r="BP266" s="18"/>
      <c r="BQ266" s="12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188" t="str">
        <f t="shared" si="31"/>
        <v/>
      </c>
    </row>
    <row r="267" spans="1:72" hidden="1">
      <c r="A267" s="47" t="str">
        <f t="shared" si="27"/>
        <v>E1746064</v>
      </c>
      <c r="B267" s="102">
        <v>46064</v>
      </c>
      <c r="C267" s="135">
        <f>IF(BS_CONTROLE[[#This Row],[DATA]]="","",WEEKNUM(BS_CONTROLE[[#This Row],[DATA]]))</f>
        <v>7</v>
      </c>
      <c r="D267" s="104" t="s">
        <v>692</v>
      </c>
      <c r="E267" s="157">
        <v>4</v>
      </c>
      <c r="F267" s="126" t="s">
        <v>693</v>
      </c>
      <c r="G267" s="142" t="str">
        <f>IF(D267="","*",VLOOKUP(F267,BS_ATIVIDADE[],3,FALSE))</f>
        <v>CAMINHÂO - SOLDA</v>
      </c>
      <c r="H267" s="106" t="s">
        <v>201</v>
      </c>
      <c r="I267" s="106" t="s">
        <v>201</v>
      </c>
      <c r="J267" s="105">
        <v>55</v>
      </c>
      <c r="K267" s="105">
        <v>100.56100000000001</v>
      </c>
      <c r="L267" s="105">
        <v>100.88200000000001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7" s="106">
        <v>0.41666666666666669</v>
      </c>
      <c r="P267" s="106">
        <v>0.125</v>
      </c>
      <c r="Q267" s="105">
        <v>2</v>
      </c>
      <c r="R267" s="10" t="str">
        <f>IFERROR(_xlfn.XLOOKUP(F267, BS_ATIVIDADE[ATIVIDADE],BS_ATIVIDADE[UNIDADE] ), "*")</f>
        <v>Nº DE SOLDA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7" s="105" t="s">
        <v>742</v>
      </c>
      <c r="W267" s="151" t="s">
        <v>743</v>
      </c>
      <c r="X267" s="104" t="s">
        <v>421</v>
      </c>
      <c r="Y267" s="129" t="s">
        <v>424</v>
      </c>
      <c r="Z267" s="104"/>
      <c r="AA267" s="105">
        <v>1</v>
      </c>
      <c r="AB267" s="103" t="s">
        <v>412</v>
      </c>
      <c r="AC267" s="152"/>
      <c r="AD267" s="107">
        <v>0.35416666666666669</v>
      </c>
      <c r="AE267" s="105">
        <v>6251</v>
      </c>
      <c r="AF267" s="105"/>
      <c r="AG267" s="105"/>
      <c r="AH267" s="15"/>
      <c r="AI267" s="126" t="str">
        <f>IF(BS_CONTROLE[[#This Row],[Atividade]]=0, "-", BS_CONTROLE[[#This Row],[Atividade]])</f>
        <v>CAMINHÃO DE SOLDA</v>
      </c>
      <c r="AJ267" s="9" t="str">
        <f>IF(BS_CONTROLE[[#This Row],[Atividade]]=0, "-", BS_CONTROLE[[#This Row],[Atividade]])</f>
        <v>CAMINHÃO DE SOLDA</v>
      </c>
      <c r="AK267" s="31" t="str">
        <f>BS_CONTROLE[[#This Row],[Local - Partida]]</f>
        <v>102ZKW2</v>
      </c>
      <c r="AL267" s="31" t="str">
        <f>BS_CONTROLE[[#This Row],[Local - Encerramento]]</f>
        <v>102ZKW2</v>
      </c>
      <c r="AM267" s="105" t="str">
        <f>IF(BS_CONTROLE[[#This Row],[Entre - Estações]]=0, "-", BS_CONTROLE[[#This Row],[Entre - Estações]])</f>
        <v>ZKW-ZLU</v>
      </c>
      <c r="AN267" s="105" t="str">
        <f>IF(BS_CONTROLE[[#This Row],[SB]]=0, "-", BS_CONTROLE[[#This Row],[SB]])</f>
        <v>102ZKW2</v>
      </c>
      <c r="AO267" s="105">
        <f>IF(BS_CONTROLE[[#This Row],[SUB]]=0, "-", BS_CONTROLE[[#This Row],[SUB]])</f>
        <v>55</v>
      </c>
      <c r="AP267" s="105">
        <f>BS_CONTROLE[[#This Row],[KM - Inicio]]</f>
        <v>100.56100000000001</v>
      </c>
      <c r="AQ267" s="105">
        <f>BS_CONTROLE[[#This Row],[KM - Inicio]]</f>
        <v>100.56100000000001</v>
      </c>
      <c r="AR267" s="108">
        <v>0.41805555555555557</v>
      </c>
      <c r="AS267" s="108">
        <v>0</v>
      </c>
      <c r="AT267" s="108">
        <v>0</v>
      </c>
      <c r="AU267" s="136"/>
      <c r="AV267" s="136"/>
      <c r="AW267" s="14"/>
      <c r="AX267" s="14"/>
      <c r="AY267" s="162">
        <f t="shared" si="26"/>
        <v>0</v>
      </c>
      <c r="AZ267" s="153"/>
      <c r="BA267" s="109">
        <v>0</v>
      </c>
      <c r="BB267" s="10" t="str">
        <f>IFERROR(_xlfn.XLOOKUP(AI267, BS_ATIVIDADE[ATIVIDADE],BS_ATIVIDADE[UNIDADE] ), "*")</f>
        <v>Nº DE SOLDA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7" s="150"/>
      <c r="BG267" s="16"/>
      <c r="BH267" s="17">
        <v>0</v>
      </c>
      <c r="BI267" s="17"/>
      <c r="BJ267" s="17" t="s">
        <v>1115</v>
      </c>
      <c r="BK267" s="18" t="s">
        <v>1115</v>
      </c>
      <c r="BL267" s="16"/>
      <c r="BM267" s="130" t="s">
        <v>447</v>
      </c>
      <c r="BN267" s="130" t="s">
        <v>471</v>
      </c>
      <c r="BO267" s="130" t="s">
        <v>471</v>
      </c>
      <c r="BP267" s="18" t="s">
        <v>1116</v>
      </c>
      <c r="BQ267" s="12" t="str">
        <f t="shared" si="28"/>
        <v>Produção e Intervalo</v>
      </c>
      <c r="BR267" s="19">
        <f t="shared" si="29"/>
        <v>0</v>
      </c>
      <c r="BS267" s="19">
        <f t="shared" si="30"/>
        <v>0</v>
      </c>
      <c r="BT267" s="188" t="str">
        <f t="shared" si="31"/>
        <v>CondiçõesClimáticaChuva</v>
      </c>
    </row>
    <row r="268" spans="1:72" hidden="1">
      <c r="A268" s="47" t="str">
        <f t="shared" si="27"/>
        <v>EDSON (TP-719)46064</v>
      </c>
      <c r="B268" s="102">
        <v>46064</v>
      </c>
      <c r="C268" s="135">
        <f>IF(BS_CONTROLE[[#This Row],[DATA]]="","",WEEKNUM(BS_CONTROLE[[#This Row],[DATA]]))</f>
        <v>7</v>
      </c>
      <c r="D268" s="104" t="s">
        <v>1076</v>
      </c>
      <c r="E268" s="157"/>
      <c r="F268" s="126" t="s">
        <v>870</v>
      </c>
      <c r="G268" s="142" t="str">
        <f>IF(D268="","*",VLOOKUP(F268,BS_ATIVIDADE[],3,FALSE))</f>
        <v>TRILHO - SUBSTITUIÇÂO</v>
      </c>
      <c r="H268" s="105" t="s">
        <v>679</v>
      </c>
      <c r="I268" s="105" t="s">
        <v>679</v>
      </c>
      <c r="J268" s="105">
        <v>55</v>
      </c>
      <c r="K268" s="105">
        <v>102</v>
      </c>
      <c r="L268" s="105" t="s">
        <v>679</v>
      </c>
      <c r="M268" s="105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8" s="150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8" s="106">
        <v>0.45833333333333331</v>
      </c>
      <c r="P268" s="106">
        <v>8.3333333333333329E-2</v>
      </c>
      <c r="Q268" s="170">
        <v>312</v>
      </c>
      <c r="R268" s="10" t="str">
        <f>IFERROR(_xlfn.XLOOKUP(F268, BS_ATIVIDADE[ATIVIDADE],BS_ATIVIDADE[UNIDADE] ), "*")</f>
        <v>M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8" s="151" t="s">
        <v>908</v>
      </c>
      <c r="W268" s="151" t="s">
        <v>1029</v>
      </c>
      <c r="X268" s="104" t="s">
        <v>421</v>
      </c>
      <c r="Y268" s="129" t="s">
        <v>424</v>
      </c>
      <c r="Z268" s="104"/>
      <c r="AA268" s="105" t="s">
        <v>679</v>
      </c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PDM - SUBSTITUIÇÃO - TRILHO</v>
      </c>
      <c r="AJ268" s="9" t="str">
        <f>IF(BS_CONTROLE[[#This Row],[Atividade]]=0, "-", BS_CONTROLE[[#This Row],[Atividade]])</f>
        <v>PDM - SUBSTITUIÇÃO - TRILHO</v>
      </c>
      <c r="AK268" s="31" t="str">
        <f>BS_CONTROLE[[#This Row],[Local - Partida]]</f>
        <v>-</v>
      </c>
      <c r="AL268" s="31" t="str">
        <f>BS_CONTROLE[[#This Row],[Local - Encerramento]]</f>
        <v>-</v>
      </c>
      <c r="AM268" s="105" t="str">
        <f>IF(BS_CONTROLE[[#This Row],[Entre - Estações]]=0, "-", BS_CONTROLE[[#This Row],[Entre - Estações]])</f>
        <v>ZKW-ZLU</v>
      </c>
      <c r="AN268" s="105" t="str">
        <f>IF(BS_CONTROLE[[#This Row],[SB]]=0, "-", BS_CONTROLE[[#This Row],[SB]])</f>
        <v>102ZKW2</v>
      </c>
      <c r="AO268" s="105">
        <f>IF(BS_CONTROLE[[#This Row],[SUB]]=0, "-", BS_CONTROLE[[#This Row],[SUB]])</f>
        <v>55</v>
      </c>
      <c r="AP268" s="105">
        <f>BS_CONTROLE[[#This Row],[KM - Inicio]]</f>
        <v>102</v>
      </c>
      <c r="AQ268" s="105">
        <f>BS_CONTROLE[[#This Row],[KM - Inicio]]</f>
        <v>102</v>
      </c>
      <c r="AR268" s="108">
        <v>0.45833333333333331</v>
      </c>
      <c r="AS268" s="108">
        <v>0.46527777777777779</v>
      </c>
      <c r="AT268" s="108">
        <v>0.54861111111111116</v>
      </c>
      <c r="AU268" s="136"/>
      <c r="AV268" s="136"/>
      <c r="AW268" s="14"/>
      <c r="AX268" s="14"/>
      <c r="AY268" s="162">
        <f t="shared" si="26"/>
        <v>8.333333333333337E-2</v>
      </c>
      <c r="AZ268" s="153"/>
      <c r="BA268" s="109">
        <v>312</v>
      </c>
      <c r="BB268" s="10" t="str">
        <f>IFERROR(_xlfn.XLOOKUP(AI268, BS_ATIVIDADE[ATIVIDADE],BS_ATIVIDADE[UNIDADE] ), "*")</f>
        <v>M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8" s="150"/>
      <c r="BG268" s="16"/>
      <c r="BH268" s="17">
        <v>2</v>
      </c>
      <c r="BI268" s="17"/>
      <c r="BJ268" s="17" t="s">
        <v>1117</v>
      </c>
      <c r="BK268" s="18" t="s">
        <v>1118</v>
      </c>
      <c r="BL268" s="16"/>
      <c r="BM268" s="130" t="s">
        <v>445</v>
      </c>
      <c r="BN268" s="130" t="s">
        <v>445</v>
      </c>
      <c r="BO268" s="130" t="s">
        <v>445</v>
      </c>
      <c r="BP268" s="18" t="s">
        <v>679</v>
      </c>
      <c r="BQ268" s="12" t="str">
        <f t="shared" si="28"/>
        <v>Aderente</v>
      </c>
      <c r="BR268" s="19">
        <f t="shared" si="29"/>
        <v>1.0000000000000004</v>
      </c>
      <c r="BS268" s="19">
        <f t="shared" si="30"/>
        <v>1</v>
      </c>
      <c r="BT268" s="188" t="str">
        <f t="shared" si="31"/>
        <v>OKOK</v>
      </c>
    </row>
    <row r="269" spans="1:72" hidden="1">
      <c r="A269" s="47" t="str">
        <f t="shared" si="27"/>
        <v>CLEBISON (TP-728)46064</v>
      </c>
      <c r="B269" s="102">
        <v>46064</v>
      </c>
      <c r="C269" s="135">
        <f>IF(BS_CONTROLE[[#This Row],[DATA]]="","",WEEKNUM(BS_CONTROLE[[#This Row],[DATA]]))</f>
        <v>7</v>
      </c>
      <c r="D269" s="104" t="s">
        <v>813</v>
      </c>
      <c r="E269" s="157">
        <v>203</v>
      </c>
      <c r="F269" s="126" t="s">
        <v>696</v>
      </c>
      <c r="G269" s="142" t="str">
        <f>IF(D269="","*",VLOOKUP(F269,BS_ATIVIDADE[],3,FALSE))</f>
        <v>SOLDA</v>
      </c>
      <c r="H269" s="106" t="s">
        <v>679</v>
      </c>
      <c r="I269" s="106" t="s">
        <v>679</v>
      </c>
      <c r="J269" s="105">
        <v>55</v>
      </c>
      <c r="K269" s="105">
        <v>104</v>
      </c>
      <c r="L269" s="105" t="s">
        <v>679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9" s="127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69" s="106">
        <v>0.45833333333333331</v>
      </c>
      <c r="P269" s="106">
        <v>8.3333333333333329E-2</v>
      </c>
      <c r="Q269" s="105">
        <v>1</v>
      </c>
      <c r="R269" s="10" t="str">
        <f>IFERROR(_xlfn.XLOOKUP(F269, BS_ATIVIDADE[ATIVIDADE],BS_ATIVIDADE[UNIDADE] ), "*")</f>
        <v>Nº DE SOLDA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9" s="151" t="s">
        <v>908</v>
      </c>
      <c r="W269" s="151" t="s">
        <v>700</v>
      </c>
      <c r="X269" s="104" t="s">
        <v>421</v>
      </c>
      <c r="Y269" s="129" t="s">
        <v>424</v>
      </c>
      <c r="Z269" s="104"/>
      <c r="AA269" s="105" t="s">
        <v>679</v>
      </c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PDM - SOLDA</v>
      </c>
      <c r="AJ269" s="9" t="str">
        <f>IF(BS_CONTROLE[[#This Row],[Atividade]]=0, "-", BS_CONTROLE[[#This Row],[Atividade]])</f>
        <v>PDM - SOLDA</v>
      </c>
      <c r="AK269" s="31" t="str">
        <f>BS_CONTROLE[[#This Row],[Local - Partida]]</f>
        <v>-</v>
      </c>
      <c r="AL269" s="31" t="str">
        <f>BS_CONTROLE[[#This Row],[Local - Encerramento]]</f>
        <v>-</v>
      </c>
      <c r="AM269" s="105" t="str">
        <f>IF(BS_CONTROLE[[#This Row],[Entre - Estações]]=0, "-", BS_CONTROLE[[#This Row],[Entre - Estações]])</f>
        <v>ZKW-ZLU</v>
      </c>
      <c r="AN269" s="105">
        <f>IF(BS_CONTROLE[[#This Row],[SB]]=0, "-", BS_CONTROLE[[#This Row],[SB]])</f>
        <v>1051032</v>
      </c>
      <c r="AO269" s="105">
        <f>IF(BS_CONTROLE[[#This Row],[SUB]]=0, "-", BS_CONTROLE[[#This Row],[SUB]])</f>
        <v>55</v>
      </c>
      <c r="AP269" s="105">
        <f>BS_CONTROLE[[#This Row],[KM - Inicio]]</f>
        <v>104</v>
      </c>
      <c r="AQ269" s="105">
        <f>BS_CONTROLE[[#This Row],[KM - Inicio]]</f>
        <v>104</v>
      </c>
      <c r="AR269" s="108">
        <v>0</v>
      </c>
      <c r="AS269" s="108">
        <v>0</v>
      </c>
      <c r="AT269" s="108">
        <v>0</v>
      </c>
      <c r="AU269" s="136"/>
      <c r="AV269" s="136"/>
      <c r="AW269" s="14"/>
      <c r="AX269" s="14"/>
      <c r="AY269" s="162">
        <f t="shared" si="26"/>
        <v>0</v>
      </c>
      <c r="AZ269" s="153"/>
      <c r="BA269" s="109">
        <v>0</v>
      </c>
      <c r="BB269" s="10" t="str">
        <f>IFERROR(_xlfn.XLOOKUP(AI269, BS_ATIVIDADE[ATIVIDADE],BS_ATIVIDADE[UNIDADE] ), "*")</f>
        <v>Nº DE SOLDA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9" s="150"/>
      <c r="BG269" s="16"/>
      <c r="BH269" s="17">
        <v>0</v>
      </c>
      <c r="BI269" s="17"/>
      <c r="BJ269" s="17" t="s">
        <v>1100</v>
      </c>
      <c r="BK269" s="18" t="s">
        <v>1100</v>
      </c>
      <c r="BL269" s="16"/>
      <c r="BM269" s="130" t="s">
        <v>447</v>
      </c>
      <c r="BN269" s="130" t="s">
        <v>471</v>
      </c>
      <c r="BO269" s="130" t="s">
        <v>471</v>
      </c>
      <c r="BP269" s="18" t="s">
        <v>1100</v>
      </c>
      <c r="BQ269" s="12" t="str">
        <f t="shared" si="28"/>
        <v>Produção e Intervalo</v>
      </c>
      <c r="BR269" s="19">
        <f t="shared" si="29"/>
        <v>0</v>
      </c>
      <c r="BS269" s="19">
        <f t="shared" si="30"/>
        <v>0</v>
      </c>
      <c r="BT269" s="188" t="str">
        <f t="shared" si="31"/>
        <v>CondiçõesClimáticaChuva</v>
      </c>
    </row>
    <row r="270" spans="1:72" hidden="1">
      <c r="A270" s="47" t="str">
        <f t="shared" si="27"/>
        <v>ISMAEL(TP-726)46064</v>
      </c>
      <c r="B270" s="102">
        <v>46064</v>
      </c>
      <c r="C270" s="135">
        <f>IF(BS_CONTROLE[[#This Row],[DATA]]="","",WEEKNUM(BS_CONTROLE[[#This Row],[DATA]]))</f>
        <v>7</v>
      </c>
      <c r="D270" s="104" t="s">
        <v>755</v>
      </c>
      <c r="E270" s="157">
        <v>204</v>
      </c>
      <c r="F270" s="126" t="s">
        <v>696</v>
      </c>
      <c r="G270" s="142" t="str">
        <f>IF(D270="","*",VLOOKUP(F270,BS_ATIVIDADE[],3,FALSE))</f>
        <v>SOLDA</v>
      </c>
      <c r="H270" s="105"/>
      <c r="I270" s="105"/>
      <c r="J270" s="105">
        <v>55</v>
      </c>
      <c r="K270" s="105">
        <v>104</v>
      </c>
      <c r="L270" s="105" t="s">
        <v>679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0" s="127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70" s="106">
        <v>0.45833333333333331</v>
      </c>
      <c r="P270" s="106">
        <v>8.3333333333333329E-2</v>
      </c>
      <c r="Q270" s="105">
        <v>1</v>
      </c>
      <c r="R270" s="10" t="str">
        <f>IFERROR(_xlfn.XLOOKUP(F270, BS_ATIVIDADE[ATIVIDADE],BS_ATIVIDADE[UNIDADE] ), "*")</f>
        <v>Nº DE SOLDA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0" s="151" t="s">
        <v>908</v>
      </c>
      <c r="W270" s="151" t="s">
        <v>700</v>
      </c>
      <c r="X270" s="104" t="s">
        <v>421</v>
      </c>
      <c r="Y270" s="129" t="s">
        <v>424</v>
      </c>
      <c r="Z270" s="104"/>
      <c r="AA270" s="105" t="s">
        <v>679</v>
      </c>
      <c r="AB270" s="103"/>
      <c r="AC270" s="152"/>
      <c r="AD270" s="107"/>
      <c r="AE270" s="105"/>
      <c r="AF270" s="105"/>
      <c r="AG270" s="105"/>
      <c r="AH270" s="15"/>
      <c r="AI270" s="126" t="str">
        <f>IF(BS_CONTROLE[[#This Row],[Atividade]]=0, "-", BS_CONTROLE[[#This Row],[Atividade]])</f>
        <v>PDM - SOLDA</v>
      </c>
      <c r="AJ270" s="9" t="str">
        <f>IF(BS_CONTROLE[[#This Row],[Atividade]]=0, "-", BS_CONTROLE[[#This Row],[Atividade]])</f>
        <v>PDM - SOLDA</v>
      </c>
      <c r="AK270" s="31">
        <f>BS_CONTROLE[[#This Row],[Local - Partida]]</f>
        <v>0</v>
      </c>
      <c r="AL270" s="31">
        <f>BS_CONTROLE[[#This Row],[Local - Encerramento]]</f>
        <v>0</v>
      </c>
      <c r="AM270" s="105" t="str">
        <f>IF(BS_CONTROLE[[#This Row],[Entre - Estações]]=0, "-", BS_CONTROLE[[#This Row],[Entre - Estações]])</f>
        <v>ZKW-ZLU</v>
      </c>
      <c r="AN270" s="105">
        <f>IF(BS_CONTROLE[[#This Row],[SB]]=0, "-", BS_CONTROLE[[#This Row],[SB]])</f>
        <v>1051032</v>
      </c>
      <c r="AO270" s="105">
        <f>IF(BS_CONTROLE[[#This Row],[SUB]]=0, "-", BS_CONTROLE[[#This Row],[SUB]])</f>
        <v>55</v>
      </c>
      <c r="AP270" s="105">
        <f>BS_CONTROLE[[#This Row],[KM - Inicio]]</f>
        <v>104</v>
      </c>
      <c r="AQ270" s="105">
        <f>BS_CONTROLE[[#This Row],[KM - Inicio]]</f>
        <v>104</v>
      </c>
      <c r="AR270" s="108">
        <v>0</v>
      </c>
      <c r="AS270" s="108">
        <v>0</v>
      </c>
      <c r="AT270" s="108">
        <v>0</v>
      </c>
      <c r="AU270" s="136"/>
      <c r="AV270" s="136"/>
      <c r="AW270" s="14"/>
      <c r="AX270" s="14"/>
      <c r="AY270" s="162">
        <f t="shared" si="26"/>
        <v>0</v>
      </c>
      <c r="AZ270" s="153"/>
      <c r="BA270" s="109">
        <v>0</v>
      </c>
      <c r="BB270" s="10" t="str">
        <f>IFERROR(_xlfn.XLOOKUP(AI270, BS_ATIVIDADE[ATIVIDADE],BS_ATIVIDADE[UNIDADE] ), "*")</f>
        <v>Nº DE SOLDA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0" s="150"/>
      <c r="BG270" s="16"/>
      <c r="BH270" s="17">
        <v>0</v>
      </c>
      <c r="BI270" s="17"/>
      <c r="BJ270" s="17" t="s">
        <v>1100</v>
      </c>
      <c r="BK270" s="18" t="s">
        <v>1100</v>
      </c>
      <c r="BL270" s="16"/>
      <c r="BM270" s="130" t="s">
        <v>447</v>
      </c>
      <c r="BN270" s="130" t="s">
        <v>471</v>
      </c>
      <c r="BO270" s="130" t="s">
        <v>471</v>
      </c>
      <c r="BP270" s="18" t="s">
        <v>1100</v>
      </c>
      <c r="BQ270" s="12" t="str">
        <f t="shared" si="28"/>
        <v>Produção e Intervalo</v>
      </c>
      <c r="BR270" s="19">
        <f t="shared" si="29"/>
        <v>0</v>
      </c>
      <c r="BS270" s="19">
        <f t="shared" si="30"/>
        <v>0</v>
      </c>
      <c r="BT270" s="188" t="str">
        <f t="shared" si="31"/>
        <v>CondiçõesClimáticaChuva</v>
      </c>
    </row>
    <row r="271" spans="1:72" hidden="1">
      <c r="A271" s="47" t="str">
        <f t="shared" si="27"/>
        <v>V8946064</v>
      </c>
      <c r="B271" s="102">
        <v>46064</v>
      </c>
      <c r="C271" s="135">
        <f>IF(BS_CONTROLE[[#This Row],[DATA]]="","",WEEKNUM(BS_CONTROLE[[#This Row],[DATA]]))</f>
        <v>7</v>
      </c>
      <c r="D271" s="104" t="s">
        <v>746</v>
      </c>
      <c r="E271" s="157"/>
      <c r="F271" s="126" t="s">
        <v>687</v>
      </c>
      <c r="G271" s="142" t="str">
        <f>IF(D271="","*",VLOOKUP(F271,BS_ATIVIDADE[],3,FALSE))</f>
        <v>MECANIZAÇÃO - SOCADORA</v>
      </c>
      <c r="H271" s="105" t="s">
        <v>201</v>
      </c>
      <c r="I271" s="105" t="s">
        <v>201</v>
      </c>
      <c r="J271" s="105">
        <v>55</v>
      </c>
      <c r="K271" s="105">
        <v>106</v>
      </c>
      <c r="L271" s="105" t="s">
        <v>679</v>
      </c>
      <c r="M271" s="105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1" s="150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71" s="106">
        <v>0.41666666666666669</v>
      </c>
      <c r="P271" s="106">
        <v>8.3333333333333329E-2</v>
      </c>
      <c r="Q271" s="170">
        <v>480</v>
      </c>
      <c r="R271" s="10" t="str">
        <f>IFERROR(_xlfn.XLOOKUP(F271, BS_ATIVIDADE[ATIVIDADE],BS_ATIVIDADE[UNIDADE] ), "*")</f>
        <v>M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1" s="151" t="s">
        <v>709</v>
      </c>
      <c r="W271" s="151" t="s">
        <v>688</v>
      </c>
      <c r="X271" s="104" t="s">
        <v>421</v>
      </c>
      <c r="Y271" s="129" t="s">
        <v>424</v>
      </c>
      <c r="Z271" s="104"/>
      <c r="AA271" s="105">
        <v>1</v>
      </c>
      <c r="AB271" s="103" t="s">
        <v>412</v>
      </c>
      <c r="AC271" s="152"/>
      <c r="AD271" s="107">
        <v>0.35416666666666669</v>
      </c>
      <c r="AE271" s="105">
        <v>6239</v>
      </c>
      <c r="AF271" s="105" t="s">
        <v>679</v>
      </c>
      <c r="AG271" s="105"/>
      <c r="AH271" s="15"/>
      <c r="AI271" s="126" t="str">
        <f>IF(BS_CONTROLE[[#This Row],[Atividade]]=0, "-", BS_CONTROLE[[#This Row],[Atividade]])</f>
        <v>MECANIZAÇÃO - SOCADORA</v>
      </c>
      <c r="AJ271" s="9" t="str">
        <f>IF(BS_CONTROLE[[#This Row],[Atividade]]=0, "-", BS_CONTROLE[[#This Row],[Atividade]])</f>
        <v>MECANIZAÇÃO - SOCADORA</v>
      </c>
      <c r="AK271" s="31" t="str">
        <f>BS_CONTROLE[[#This Row],[Local - Partida]]</f>
        <v>102ZKW2</v>
      </c>
      <c r="AL271" s="31" t="str">
        <f>BS_CONTROLE[[#This Row],[Local - Encerramento]]</f>
        <v>102ZKW2</v>
      </c>
      <c r="AM271" s="105" t="str">
        <f>IF(BS_CONTROLE[[#This Row],[Entre - Estações]]=0, "-", BS_CONTROLE[[#This Row],[Entre - Estações]])</f>
        <v>ZKW-ZLU</v>
      </c>
      <c r="AN271" s="105" t="str">
        <f>IF(BS_CONTROLE[[#This Row],[SB]]=0, "-", BS_CONTROLE[[#This Row],[SB]])</f>
        <v>ZLU1052</v>
      </c>
      <c r="AO271" s="105">
        <f>IF(BS_CONTROLE[[#This Row],[SUB]]=0, "-", BS_CONTROLE[[#This Row],[SUB]])</f>
        <v>55</v>
      </c>
      <c r="AP271" s="105">
        <f>BS_CONTROLE[[#This Row],[KM - Inicio]]</f>
        <v>106</v>
      </c>
      <c r="AQ271" s="105">
        <f>BS_CONTROLE[[#This Row],[KM - Inicio]]</f>
        <v>106</v>
      </c>
      <c r="AR271" s="108">
        <v>0.39513888888888887</v>
      </c>
      <c r="AS271" s="108">
        <v>0.46319444444444446</v>
      </c>
      <c r="AT271" s="108">
        <v>0.5625</v>
      </c>
      <c r="AU271" s="136"/>
      <c r="AV271" s="136"/>
      <c r="AW271" s="14"/>
      <c r="AX271" s="14"/>
      <c r="AY271" s="162">
        <f t="shared" si="26"/>
        <v>9.9305555555555536E-2</v>
      </c>
      <c r="AZ271" s="153"/>
      <c r="BA271" s="109">
        <v>810</v>
      </c>
      <c r="BB271" s="10" t="str">
        <f>IFERROR(_xlfn.XLOOKUP(AI271, BS_ATIVIDADE[ATIVIDADE],BS_ATIVIDADE[UNIDADE] ), "*")</f>
        <v>M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1" s="150"/>
      <c r="BG271" s="16">
        <v>2</v>
      </c>
      <c r="BH271" s="17">
        <v>2</v>
      </c>
      <c r="BI271" s="17"/>
      <c r="BJ271" s="17" t="s">
        <v>1119</v>
      </c>
      <c r="BK271" s="18" t="s">
        <v>1120</v>
      </c>
      <c r="BL271" s="16"/>
      <c r="BM271" s="130" t="s">
        <v>445</v>
      </c>
      <c r="BN271" s="130" t="s">
        <v>445</v>
      </c>
      <c r="BO271" s="130" t="s">
        <v>445</v>
      </c>
      <c r="BP271" s="18" t="s">
        <v>679</v>
      </c>
      <c r="BQ271" s="12" t="str">
        <f t="shared" si="28"/>
        <v>Aderente</v>
      </c>
      <c r="BR271" s="19">
        <f t="shared" si="29"/>
        <v>1.1916666666666664</v>
      </c>
      <c r="BS271" s="19">
        <f t="shared" si="30"/>
        <v>1.6875</v>
      </c>
      <c r="BT271" s="188" t="str">
        <f t="shared" si="31"/>
        <v>OKOK</v>
      </c>
    </row>
    <row r="272" spans="1:72" hidden="1">
      <c r="A272" s="47" t="str">
        <f t="shared" si="27"/>
        <v>W6046064</v>
      </c>
      <c r="B272" s="102">
        <v>46064</v>
      </c>
      <c r="C272" s="135">
        <f>IF(BS_CONTROLE[[#This Row],[DATA]]="","",WEEKNUM(BS_CONTROLE[[#This Row],[DATA]]))</f>
        <v>7</v>
      </c>
      <c r="D272" s="104" t="s">
        <v>760</v>
      </c>
      <c r="E272" s="157">
        <v>230</v>
      </c>
      <c r="F272" s="126" t="s">
        <v>713</v>
      </c>
      <c r="G272" s="142" t="str">
        <f>IF(D272="","*",VLOOKUP(F272,BS_ATIVIDADE[],3,FALSE))</f>
        <v>DORMENTE - DESCARGA</v>
      </c>
      <c r="H272" s="106" t="s">
        <v>212</v>
      </c>
      <c r="I272" s="106" t="s">
        <v>201</v>
      </c>
      <c r="J272" s="105">
        <v>48</v>
      </c>
      <c r="K272" s="105">
        <v>118</v>
      </c>
      <c r="L272" s="105">
        <v>113.3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72" s="106">
        <v>0.35416666666666669</v>
      </c>
      <c r="P272" s="106">
        <v>5.5555555555555552E-2</v>
      </c>
      <c r="Q272" s="105">
        <v>45</v>
      </c>
      <c r="R272" s="10" t="str">
        <f>IFERROR(_xlfn.XLOOKUP(F272, BS_ATIVIDADE[ATIVIDADE],BS_ATIVIDADE[UNIDADE] ), "*")</f>
        <v>Nº DE DORMENTES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2" s="105" t="s">
        <v>908</v>
      </c>
      <c r="W272" s="151" t="s">
        <v>1077</v>
      </c>
      <c r="X272" s="104" t="s">
        <v>421</v>
      </c>
      <c r="Y272" s="129" t="s">
        <v>424</v>
      </c>
      <c r="Z272" s="104"/>
      <c r="AA272" s="105">
        <v>1</v>
      </c>
      <c r="AB272" s="103" t="s">
        <v>412</v>
      </c>
      <c r="AC272" s="152"/>
      <c r="AD272" s="107">
        <v>0.29166666666666669</v>
      </c>
      <c r="AE272" s="105">
        <v>7694</v>
      </c>
      <c r="AF272" s="105" t="s">
        <v>679</v>
      </c>
      <c r="AG272" s="105"/>
      <c r="AH272" s="15"/>
      <c r="AI272" s="126" t="str">
        <f>IF(BS_CONTROLE[[#This Row],[Atividade]]=0, "-", BS_CONTROLE[[#This Row],[Atividade]])</f>
        <v>PDM - DESCARGA - DORMENTE</v>
      </c>
      <c r="AJ272" s="9" t="str">
        <f>IF(BS_CONTROLE[[#This Row],[Atividade]]=0, "-", BS_CONTROLE[[#This Row],[Atividade]])</f>
        <v>PDM - DESCARGA - DORMENTE</v>
      </c>
      <c r="AK272" s="31" t="str">
        <f>BS_CONTROLE[[#This Row],[Local - Partida]]</f>
        <v>ZEM1302</v>
      </c>
      <c r="AL272" s="31" t="str">
        <f>BS_CONTROLE[[#This Row],[Local - Encerramento]]</f>
        <v>102ZKW2</v>
      </c>
      <c r="AM272" s="105" t="str">
        <f>IF(BS_CONTROLE[[#This Row],[Entre - Estações]]=0, "-", BS_CONTROLE[[#This Row],[Entre - Estações]])</f>
        <v>ZLU-ZWI</v>
      </c>
      <c r="AN272" s="105" t="str">
        <f>IF(BS_CONTROLE[[#This Row],[SB]]=0, "-", BS_CONTROLE[[#This Row],[SB]])</f>
        <v>ZWI1131</v>
      </c>
      <c r="AO272" s="105">
        <f>IF(BS_CONTROLE[[#This Row],[SUB]]=0, "-", BS_CONTROLE[[#This Row],[SUB]])</f>
        <v>48</v>
      </c>
      <c r="AP272" s="105">
        <f>BS_CONTROLE[[#This Row],[KM - Inicio]]</f>
        <v>118</v>
      </c>
      <c r="AQ272" s="105">
        <f>BS_CONTROLE[[#This Row],[KM - Inicio]]</f>
        <v>118</v>
      </c>
      <c r="AR272" s="108">
        <v>0.34027777777777779</v>
      </c>
      <c r="AS272" s="108">
        <v>0</v>
      </c>
      <c r="AT272" s="108">
        <v>0</v>
      </c>
      <c r="AU272" s="136"/>
      <c r="AV272" s="136"/>
      <c r="AW272" s="14"/>
      <c r="AX272" s="14"/>
      <c r="AY272" s="162">
        <f t="shared" si="26"/>
        <v>0</v>
      </c>
      <c r="AZ272" s="153"/>
      <c r="BA272" s="109">
        <v>0</v>
      </c>
      <c r="BB272" s="10" t="str">
        <f>IFERROR(_xlfn.XLOOKUP(AI272, BS_ATIVIDADE[ATIVIDADE],BS_ATIVIDADE[UNIDADE] ), "*")</f>
        <v>Nº DE DORMENTES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2" s="150"/>
      <c r="BG272" s="16"/>
      <c r="BH272" s="17">
        <v>0</v>
      </c>
      <c r="BI272" s="17"/>
      <c r="BJ272" s="17" t="s">
        <v>1121</v>
      </c>
      <c r="BK272" s="18" t="s">
        <v>1121</v>
      </c>
      <c r="BL272" s="16"/>
      <c r="BM272" s="130" t="s">
        <v>436</v>
      </c>
      <c r="BN272" s="130" t="s">
        <v>456</v>
      </c>
      <c r="BO272" s="130" t="s">
        <v>522</v>
      </c>
      <c r="BP272" s="18" t="s">
        <v>1121</v>
      </c>
      <c r="BQ272" s="12" t="str">
        <f t="shared" si="28"/>
        <v>Produção e Intervalo</v>
      </c>
      <c r="BR272" s="19">
        <f t="shared" si="29"/>
        <v>0</v>
      </c>
      <c r="BS272" s="19">
        <f t="shared" si="30"/>
        <v>0</v>
      </c>
      <c r="BT272" s="188" t="str">
        <f t="shared" si="31"/>
        <v>MecânicaLocomotiva</v>
      </c>
    </row>
    <row r="273" spans="1:72" hidden="1">
      <c r="A273" s="47" t="str">
        <f t="shared" si="27"/>
        <v/>
      </c>
      <c r="B273" s="102"/>
      <c r="C273" s="135" t="str">
        <f>IF(BS_CONTROLE[[#This Row],[DATA]]="","",WEEKNUM(BS_CONTROLE[[#This Row],[DATA]]))</f>
        <v/>
      </c>
      <c r="D273" s="104"/>
      <c r="E273" s="157">
        <v>267</v>
      </c>
      <c r="F273" s="126"/>
      <c r="G273" s="142" t="str">
        <f>IF(D273="","*",VLOOKUP(F273,BS_ATIVIDADE[],3,FALSE))</f>
        <v>*</v>
      </c>
      <c r="H273" s="106"/>
      <c r="I273" s="106"/>
      <c r="J273" s="105"/>
      <c r="K273" s="105"/>
      <c r="L273" s="105"/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6"/>
      <c r="P273" s="106"/>
      <c r="Q273" s="105"/>
      <c r="R273" s="10" t="str">
        <f>IFERROR(_xlfn.XLOOKUP(F273, BS_ATIVIDADE[ATIVIDADE],BS_ATIVIDADE[UNIDADE] ), "*")</f>
        <v>*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5"/>
      <c r="W273" s="151"/>
      <c r="X273" s="104"/>
      <c r="Y273" s="129"/>
      <c r="Z273" s="104"/>
      <c r="AA273" s="105"/>
      <c r="AB273" s="103"/>
      <c r="AC273" s="152"/>
      <c r="AD273" s="107"/>
      <c r="AE273" s="105"/>
      <c r="AF273" s="105"/>
      <c r="AG273" s="105"/>
      <c r="AH273" s="15"/>
      <c r="AI273" s="126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5" t="str">
        <f>IF(BS_CONTROLE[[#This Row],[Entre - Estações]]=0, "-", BS_CONTROLE[[#This Row],[Entre - Estações]])</f>
        <v>-</v>
      </c>
      <c r="AN273" s="105" t="str">
        <f>IF(BS_CONTROLE[[#This Row],[SB]]=0, "-", BS_CONTROLE[[#This Row],[SB]])</f>
        <v>-</v>
      </c>
      <c r="AO273" s="105" t="str">
        <f>IF(BS_CONTROLE[[#This Row],[SUB]]=0, "-", BS_CONTROLE[[#This Row],[SUB]])</f>
        <v>-</v>
      </c>
      <c r="AP273" s="105">
        <f>BS_CONTROLE[[#This Row],[KM - Inicio]]</f>
        <v>0</v>
      </c>
      <c r="AQ273" s="105">
        <f>BS_CONTROLE[[#This Row],[KM - Inicio]]</f>
        <v>0</v>
      </c>
      <c r="AR273" s="108"/>
      <c r="AS273" s="108"/>
      <c r="AT273" s="108"/>
      <c r="AU273" s="136"/>
      <c r="AV273" s="136"/>
      <c r="AW273" s="14"/>
      <c r="AX273" s="14"/>
      <c r="AY273" s="162" t="str">
        <f t="shared" si="26"/>
        <v>*</v>
      </c>
      <c r="AZ273" s="153"/>
      <c r="BA273" s="109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0"/>
      <c r="BG273" s="16"/>
      <c r="BH273" s="17"/>
      <c r="BI273" s="17"/>
      <c r="BJ273" s="17"/>
      <c r="BK273" s="18"/>
      <c r="BL273" s="16"/>
      <c r="BM273" s="130"/>
      <c r="BN273" s="130"/>
      <c r="BO273" s="130"/>
      <c r="BP273" s="18"/>
      <c r="BQ273" s="12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188" t="str">
        <f t="shared" si="31"/>
        <v/>
      </c>
    </row>
    <row r="274" spans="1:72" hidden="1">
      <c r="A274" s="47" t="str">
        <f t="shared" si="27"/>
        <v>CAIQUE (TMA-677)46064</v>
      </c>
      <c r="B274" s="102">
        <v>46064</v>
      </c>
      <c r="C274" s="135">
        <f>IF(BS_CONTROLE[[#This Row],[DATA]]="","",WEEKNUM(BS_CONTROLE[[#This Row],[DATA]]))</f>
        <v>7</v>
      </c>
      <c r="D274" s="104" t="s">
        <v>779</v>
      </c>
      <c r="E274" s="157">
        <v>268</v>
      </c>
      <c r="F274" s="126" t="s">
        <v>758</v>
      </c>
      <c r="G274" s="142" t="str">
        <f>IF(D274="","*",VLOOKUP(F274,BS_ATIVIDADE[],3,FALSE))</f>
        <v>MODERNIZAÇÃO</v>
      </c>
      <c r="H274" s="106" t="s">
        <v>679</v>
      </c>
      <c r="I274" s="106" t="s">
        <v>679</v>
      </c>
      <c r="J274" s="105">
        <v>48</v>
      </c>
      <c r="K274" s="105">
        <v>123.465</v>
      </c>
      <c r="L274" s="105" t="s">
        <v>679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4" s="127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4" s="106">
        <v>0.35416666666666669</v>
      </c>
      <c r="P274" s="106">
        <v>6.9444444444444448E-2</v>
      </c>
      <c r="Q274" s="105">
        <v>1</v>
      </c>
      <c r="R274" s="10" t="str">
        <f>IFERROR(_xlfn.XLOOKUP(F274, BS_ATIVIDADE[ATIVIDADE],BS_ATIVIDADE[UNIDADE] ), "*")</f>
        <v>Nº DE SOLDA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4" s="105" t="s">
        <v>768</v>
      </c>
      <c r="W274" s="151" t="s">
        <v>700</v>
      </c>
      <c r="X274" s="104" t="s">
        <v>421</v>
      </c>
      <c r="Y274" s="129" t="s">
        <v>424</v>
      </c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MODERNIZAÇÃO - SOLDA</v>
      </c>
      <c r="AJ274" s="9" t="str">
        <f>IF(BS_CONTROLE[[#This Row],[Atividade]]=0, "-", BS_CONTROLE[[#This Row],[Atividade]])</f>
        <v>MODERNIZAÇÃO - SOLDA</v>
      </c>
      <c r="AK274" s="31" t="str">
        <f>BS_CONTROLE[[#This Row],[Local - Partida]]</f>
        <v>-</v>
      </c>
      <c r="AL274" s="31" t="str">
        <f>BS_CONTROLE[[#This Row],[Local - Encerramento]]</f>
        <v>-</v>
      </c>
      <c r="AM274" s="105" t="str">
        <f>IF(BS_CONTROLE[[#This Row],[Entre - Estações]]=0, "-", BS_CONTROLE[[#This Row],[Entre - Estações]])</f>
        <v>ZWI-ZEM</v>
      </c>
      <c r="AN274" s="105">
        <v>1231211</v>
      </c>
      <c r="AO274" s="105">
        <f>IF(BS_CONTROLE[[#This Row],[SUB]]=0, "-", BS_CONTROLE[[#This Row],[SUB]])</f>
        <v>48</v>
      </c>
      <c r="AP274" s="105">
        <v>121.31100000000001</v>
      </c>
      <c r="AQ274" s="105" t="s">
        <v>679</v>
      </c>
      <c r="AR274" s="108">
        <v>0</v>
      </c>
      <c r="AS274" s="108">
        <v>0</v>
      </c>
      <c r="AT274" s="108">
        <v>0</v>
      </c>
      <c r="AU274" s="136"/>
      <c r="AV274" s="136"/>
      <c r="AW274" s="14"/>
      <c r="AX274" s="14"/>
      <c r="AY274" s="162">
        <f t="shared" si="26"/>
        <v>0</v>
      </c>
      <c r="AZ274" s="153"/>
      <c r="BA274" s="109">
        <v>0</v>
      </c>
      <c r="BB274" s="10" t="str">
        <f>IFERROR(_xlfn.XLOOKUP(AI274, BS_ATIVIDADE[ATIVIDADE],BS_ATIVIDADE[UNIDADE] ), "*")</f>
        <v>Nº DE SOLDA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4" s="150"/>
      <c r="BG274" s="16"/>
      <c r="BH274" s="17">
        <v>0</v>
      </c>
      <c r="BI274" s="17"/>
      <c r="BJ274" s="17" t="s">
        <v>1100</v>
      </c>
      <c r="BK274" s="18" t="s">
        <v>1100</v>
      </c>
      <c r="BL274" s="16"/>
      <c r="BM274" s="130" t="s">
        <v>447</v>
      </c>
      <c r="BN274" s="130" t="s">
        <v>471</v>
      </c>
      <c r="BO274" s="130" t="s">
        <v>471</v>
      </c>
      <c r="BP274" s="18" t="s">
        <v>1100</v>
      </c>
      <c r="BQ274" s="12" t="str">
        <f t="shared" si="28"/>
        <v>Produção e Intervalo</v>
      </c>
      <c r="BR274" s="19">
        <f t="shared" si="29"/>
        <v>0</v>
      </c>
      <c r="BS274" s="19">
        <f t="shared" si="30"/>
        <v>0</v>
      </c>
      <c r="BT274" s="188" t="str">
        <f t="shared" si="31"/>
        <v>CondiçõesClimáticaChuva</v>
      </c>
    </row>
    <row r="275" spans="1:72" hidden="1">
      <c r="A275" s="47" t="str">
        <f t="shared" si="27"/>
        <v>ADENISON (TP-810)46064</v>
      </c>
      <c r="B275" s="102">
        <v>46064</v>
      </c>
      <c r="C275" s="135">
        <f>IF(BS_CONTROLE[[#This Row],[DATA]]="","",WEEKNUM(BS_CONTROLE[[#This Row],[DATA]]))</f>
        <v>7</v>
      </c>
      <c r="D275" s="104" t="s">
        <v>1122</v>
      </c>
      <c r="E275" s="157">
        <v>269</v>
      </c>
      <c r="F275" s="126" t="s">
        <v>758</v>
      </c>
      <c r="G275" s="142" t="str">
        <f>IF(D275="","*",VLOOKUP(F275,BS_ATIVIDADE[],3,FALSE))</f>
        <v>MODERNIZAÇÃO</v>
      </c>
      <c r="H275" s="106" t="s">
        <v>679</v>
      </c>
      <c r="I275" s="106" t="s">
        <v>679</v>
      </c>
      <c r="J275" s="105">
        <v>48</v>
      </c>
      <c r="K275" s="105">
        <v>123.929</v>
      </c>
      <c r="L275" s="105" t="s">
        <v>679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5" s="127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5" s="106">
        <v>0.35416666666666669</v>
      </c>
      <c r="P275" s="106">
        <v>6.9444444444444448E-2</v>
      </c>
      <c r="Q275" s="105">
        <v>1</v>
      </c>
      <c r="R275" s="10" t="str">
        <f>IFERROR(_xlfn.XLOOKUP(F275, BS_ATIVIDADE[ATIVIDADE],BS_ATIVIDADE[UNIDADE] ), "*")</f>
        <v>Nº DE SOLDA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5" s="105" t="s">
        <v>768</v>
      </c>
      <c r="W275" s="151" t="s">
        <v>700</v>
      </c>
      <c r="X275" s="104" t="s">
        <v>421</v>
      </c>
      <c r="Y275" s="129" t="s">
        <v>424</v>
      </c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MODERNIZAÇÃO - SOLDA</v>
      </c>
      <c r="AJ275" s="9" t="str">
        <f>IF(BS_CONTROLE[[#This Row],[Atividade]]=0, "-", BS_CONTROLE[[#This Row],[Atividade]])</f>
        <v>MODERNIZAÇÃO - SOLDA</v>
      </c>
      <c r="AK275" s="31" t="str">
        <f>BS_CONTROLE[[#This Row],[Local - Partida]]</f>
        <v>-</v>
      </c>
      <c r="AL275" s="31" t="str">
        <f>BS_CONTROLE[[#This Row],[Local - Encerramento]]</f>
        <v>-</v>
      </c>
      <c r="AM275" s="105" t="str">
        <f>IF(BS_CONTROLE[[#This Row],[Entre - Estações]]=0, "-", BS_CONTROLE[[#This Row],[Entre - Estações]])</f>
        <v>ZWI-ZEM</v>
      </c>
      <c r="AN275" s="105">
        <f>IF(BS_CONTROLE[[#This Row],[SB]]=0, "-", BS_CONTROLE[[#This Row],[SB]])</f>
        <v>1241231</v>
      </c>
      <c r="AO275" s="105">
        <f>IF(BS_CONTROLE[[#This Row],[SUB]]=0, "-", BS_CONTROLE[[#This Row],[SUB]])</f>
        <v>48</v>
      </c>
      <c r="AP275" s="105">
        <f>BS_CONTROLE[[#This Row],[KM - Inicio]]</f>
        <v>123.929</v>
      </c>
      <c r="AQ275" s="105">
        <f>BS_CONTROLE[[#This Row],[KM - Inicio]]</f>
        <v>123.929</v>
      </c>
      <c r="AR275" s="108">
        <v>0</v>
      </c>
      <c r="AS275" s="108">
        <v>0</v>
      </c>
      <c r="AT275" s="108">
        <v>0</v>
      </c>
      <c r="AU275" s="136"/>
      <c r="AV275" s="136"/>
      <c r="AW275" s="14"/>
      <c r="AX275" s="14"/>
      <c r="AY275" s="162">
        <f t="shared" si="26"/>
        <v>0</v>
      </c>
      <c r="AZ275" s="153"/>
      <c r="BA275" s="109">
        <v>0</v>
      </c>
      <c r="BB275" s="10" t="str">
        <f>IFERROR(_xlfn.XLOOKUP(AI275, BS_ATIVIDADE[ATIVIDADE],BS_ATIVIDADE[UNIDADE] ), "*")</f>
        <v>Nº DE SOLDA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5" s="150"/>
      <c r="BG275" s="16"/>
      <c r="BH275" s="17">
        <v>0</v>
      </c>
      <c r="BI275" s="17"/>
      <c r="BJ275" s="17" t="s">
        <v>1100</v>
      </c>
      <c r="BK275" s="18" t="s">
        <v>1100</v>
      </c>
      <c r="BL275" s="16"/>
      <c r="BM275" s="130" t="s">
        <v>447</v>
      </c>
      <c r="BN275" s="130" t="s">
        <v>471</v>
      </c>
      <c r="BO275" s="130" t="s">
        <v>471</v>
      </c>
      <c r="BP275" s="18" t="s">
        <v>1100</v>
      </c>
      <c r="BQ275" s="12" t="str">
        <f t="shared" si="28"/>
        <v>Produção e Intervalo</v>
      </c>
      <c r="BR275" s="19">
        <f t="shared" ref="BR275" si="32">IF(OR(B275="",F275=""),"*",AY275/P275)</f>
        <v>0</v>
      </c>
      <c r="BS275" s="19">
        <f t="shared" ref="BS275" si="33">IF(OR(B275="",F275=""),"*",BA275/Q275)</f>
        <v>0</v>
      </c>
      <c r="BT275" s="188" t="str">
        <f t="shared" si="31"/>
        <v>CondiçõesClimáticaChuva</v>
      </c>
    </row>
    <row r="276" spans="1:72" hidden="1">
      <c r="A276" s="47" t="str">
        <f t="shared" si="27"/>
        <v/>
      </c>
      <c r="B276" s="102"/>
      <c r="C276" s="135" t="str">
        <f>IF(BS_CONTROLE[[#This Row],[DATA]]="","",WEEKNUM(BS_CONTROLE[[#This Row],[DATA]]))</f>
        <v/>
      </c>
      <c r="D276" s="104"/>
      <c r="E276" s="157">
        <v>270</v>
      </c>
      <c r="F276" s="126"/>
      <c r="G276" s="142" t="str">
        <f>IF(D276="","*",VLOOKUP(F276,BS_ATIVIDADE[],3,FALSE))</f>
        <v>*</v>
      </c>
      <c r="H276" s="106"/>
      <c r="I276" s="106"/>
      <c r="J276" s="105"/>
      <c r="K276" s="105"/>
      <c r="L276" s="105"/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6"/>
      <c r="P276" s="106"/>
      <c r="Q276" s="105"/>
      <c r="R276" s="10" t="str">
        <f>IFERROR(_xlfn.XLOOKUP(F276, BS_ATIVIDADE[ATIVIDADE],BS_ATIVIDADE[UNIDADE] ), "*")</f>
        <v>*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5"/>
      <c r="W276" s="151"/>
      <c r="X276" s="104"/>
      <c r="Y276" s="129"/>
      <c r="Z276" s="104"/>
      <c r="AA276" s="105">
        <v>1</v>
      </c>
      <c r="AB276" s="103" t="s">
        <v>412</v>
      </c>
      <c r="AC276" s="152"/>
      <c r="AD276" s="107">
        <v>0.3125</v>
      </c>
      <c r="AE276" s="105"/>
      <c r="AF276" s="105"/>
      <c r="AG276" s="105"/>
      <c r="AH276" s="15"/>
      <c r="AI276" s="126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5" t="str">
        <f>IF(BS_CONTROLE[[#This Row],[Entre - Estações]]=0, "-", BS_CONTROLE[[#This Row],[Entre - Estações]])</f>
        <v>-</v>
      </c>
      <c r="AN276" s="105" t="str">
        <f>IF(BS_CONTROLE[[#This Row],[SB]]=0, "-", BS_CONTROLE[[#This Row],[SB]])</f>
        <v>-</v>
      </c>
      <c r="AO276" s="105" t="str">
        <f>IF(BS_CONTROLE[[#This Row],[SUB]]=0, "-", BS_CONTROLE[[#This Row],[SUB]])</f>
        <v>-</v>
      </c>
      <c r="AP276" s="105">
        <f>BS_CONTROLE[[#This Row],[KM - Inicio]]</f>
        <v>0</v>
      </c>
      <c r="AQ276" s="105">
        <f>BS_CONTROLE[[#This Row],[KM - Inicio]]</f>
        <v>0</v>
      </c>
      <c r="AR276" s="108"/>
      <c r="AS276" s="108"/>
      <c r="AT276" s="108"/>
      <c r="AU276" s="136"/>
      <c r="AV276" s="136"/>
      <c r="AW276" s="14"/>
      <c r="AX276" s="14"/>
      <c r="AY276" s="162" t="str">
        <f t="shared" si="26"/>
        <v>*</v>
      </c>
      <c r="AZ276" s="153"/>
      <c r="BA276" s="109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0"/>
      <c r="BG276" s="16"/>
      <c r="BH276" s="17"/>
      <c r="BI276" s="17"/>
      <c r="BJ276" s="17"/>
      <c r="BK276" s="18"/>
      <c r="BL276" s="16"/>
      <c r="BM276" s="130"/>
      <c r="BN276" s="130"/>
      <c r="BO276" s="130"/>
      <c r="BP276" s="18"/>
      <c r="BQ276" s="12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188" t="str">
        <f t="shared" si="31"/>
        <v/>
      </c>
    </row>
    <row r="277" spans="1:72" hidden="1">
      <c r="A277" s="47" t="str">
        <f t="shared" si="27"/>
        <v>W9546064</v>
      </c>
      <c r="B277" s="102">
        <v>46064</v>
      </c>
      <c r="C277" s="135">
        <f>IF(BS_CONTROLE[[#This Row],[DATA]]="","",WEEKNUM(BS_CONTROLE[[#This Row],[DATA]]))</f>
        <v>7</v>
      </c>
      <c r="D277" s="104" t="s">
        <v>1047</v>
      </c>
      <c r="E277" s="157">
        <v>210</v>
      </c>
      <c r="F277" s="126" t="s">
        <v>678</v>
      </c>
      <c r="G277" s="142" t="str">
        <f>IF(D277="","*",VLOOKUP(F277,BS_ATIVIDADE[],3,FALSE))</f>
        <v>OUTROS</v>
      </c>
      <c r="H277" s="106" t="s">
        <v>1048</v>
      </c>
      <c r="I277" s="106" t="s">
        <v>335</v>
      </c>
      <c r="J277" s="105">
        <v>54</v>
      </c>
      <c r="K277" s="105">
        <v>67</v>
      </c>
      <c r="L277" s="105" t="s">
        <v>679</v>
      </c>
      <c r="M277" s="127" t="s">
        <v>1049</v>
      </c>
      <c r="N277" s="127" t="s">
        <v>1050</v>
      </c>
      <c r="O277" s="106">
        <v>0.33333333333333331</v>
      </c>
      <c r="P277" s="106">
        <v>4.1666666666666664E-2</v>
      </c>
      <c r="Q277" s="105">
        <v>1</v>
      </c>
      <c r="R277" s="10" t="str">
        <f>IFERROR(_xlfn.XLOOKUP(F277, BS_ATIVIDADE[ATIVIDADE],BS_ATIVIDADE[UNIDADE] ), "*")</f>
        <v>BINÁRIO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77" s="105" t="s">
        <v>822</v>
      </c>
      <c r="W277" s="151" t="s">
        <v>683</v>
      </c>
      <c r="X277" s="104" t="s">
        <v>421</v>
      </c>
      <c r="Y277" s="129" t="s">
        <v>424</v>
      </c>
      <c r="Z277" s="104"/>
      <c r="AA277" s="105">
        <v>1</v>
      </c>
      <c r="AB277" s="103" t="s">
        <v>412</v>
      </c>
      <c r="AC277" s="152"/>
      <c r="AD277" s="107">
        <v>0.29166666666666669</v>
      </c>
      <c r="AE277" s="105">
        <v>6293</v>
      </c>
      <c r="AF277" s="105"/>
      <c r="AG277" s="105"/>
      <c r="AH277" s="15"/>
      <c r="AI277" s="126" t="str">
        <f>IF(BS_CONTROLE[[#This Row],[Atividade]]=0, "-", BS_CONTROLE[[#This Row],[Atividade]])</f>
        <v>DESLOCAMENTO</v>
      </c>
      <c r="AJ277" s="9" t="str">
        <f>IF(BS_CONTROLE[[#This Row],[Atividade]]=0, "-", BS_CONTROLE[[#This Row],[Atividade]])</f>
        <v>DESLOCAMENTO</v>
      </c>
      <c r="AK277" s="31" t="str">
        <f>BS_CONTROLE[[#This Row],[Local - Partida]]</f>
        <v>Z3ZEV</v>
      </c>
      <c r="AL277" s="31" t="str">
        <f>BS_CONTROLE[[#This Row],[Local - Encerramento]]</f>
        <v>ZPT</v>
      </c>
      <c r="AM277" s="105" t="str">
        <f>IF(BS_CONTROLE[[#This Row],[Entre - Estações]]=0, "-", BS_CONTROLE[[#This Row],[Entre - Estações]])</f>
        <v>ZEV-ZTP</v>
      </c>
      <c r="AN277" s="105" t="str">
        <f>IF(BS_CONTROLE[[#This Row],[SB]]=0, "-", BS_CONTROLE[[#This Row],[SB]])</f>
        <v>ZEVZPT</v>
      </c>
      <c r="AO277" s="105">
        <f>IF(BS_CONTROLE[[#This Row],[SUB]]=0, "-", BS_CONTROLE[[#This Row],[SUB]])</f>
        <v>54</v>
      </c>
      <c r="AP277" s="105">
        <f>BS_CONTROLE[[#This Row],[KM - Inicio]]</f>
        <v>67</v>
      </c>
      <c r="AQ277" s="105">
        <f>BS_CONTROLE[[#This Row],[KM - Inicio]]</f>
        <v>67</v>
      </c>
      <c r="AR277" s="108">
        <v>0.32013888888888886</v>
      </c>
      <c r="AS277" s="108">
        <v>0</v>
      </c>
      <c r="AT277" s="108">
        <v>4.1666666666666664E-2</v>
      </c>
      <c r="AU277" s="136"/>
      <c r="AV277" s="136"/>
      <c r="AW277" s="14"/>
      <c r="AX277" s="14"/>
      <c r="AY277" s="162">
        <f t="shared" si="26"/>
        <v>4.1666666666666664E-2</v>
      </c>
      <c r="AZ277" s="153"/>
      <c r="BA277" s="109">
        <v>1</v>
      </c>
      <c r="BB277" s="10" t="str">
        <f>IFERROR(_xlfn.XLOOKUP(AI277, BS_ATIVIDADE[ATIVIDADE],BS_ATIVIDADE[UNIDADE] ), "*")</f>
        <v>BINÁRIO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77" s="150"/>
      <c r="BG277" s="16"/>
      <c r="BH277" s="17">
        <v>2</v>
      </c>
      <c r="BI277" s="17"/>
      <c r="BJ277" s="17" t="s">
        <v>1123</v>
      </c>
      <c r="BK277" s="18" t="s">
        <v>1123</v>
      </c>
      <c r="BL277" s="16"/>
      <c r="BM277" s="130" t="s">
        <v>445</v>
      </c>
      <c r="BN277" s="130" t="s">
        <v>445</v>
      </c>
      <c r="BO277" s="130" t="s">
        <v>445</v>
      </c>
      <c r="BP277" s="18"/>
      <c r="BQ277" s="12" t="str">
        <f t="shared" si="28"/>
        <v>Aderente</v>
      </c>
      <c r="BR277" s="19">
        <f t="shared" ref="BR277" si="34">IF(OR(B277="",F277=""),"*",AY277/P277)</f>
        <v>1</v>
      </c>
      <c r="BS277" s="19">
        <f t="shared" ref="BS277" si="35">IF(OR(B277="",F277=""),"*",BA277/Q277)</f>
        <v>1</v>
      </c>
      <c r="BT277" s="188" t="str">
        <f t="shared" si="31"/>
        <v>OKOK</v>
      </c>
    </row>
    <row r="278" spans="1:72" hidden="1">
      <c r="A278" s="47" t="str">
        <f t="shared" si="27"/>
        <v>A8446064</v>
      </c>
      <c r="B278" s="102">
        <v>46064</v>
      </c>
      <c r="C278" s="135">
        <f>IF(BS_CONTROLE[[#This Row],[DATA]]="","",WEEKNUM(BS_CONTROLE[[#This Row],[DATA]]))</f>
        <v>7</v>
      </c>
      <c r="D278" s="104" t="s">
        <v>1036</v>
      </c>
      <c r="E278" s="157">
        <v>277</v>
      </c>
      <c r="F278" s="126" t="s">
        <v>1037</v>
      </c>
      <c r="G278" s="142" t="str">
        <f>IF(D278="","*",VLOOKUP(F278,BS_ATIVIDADE[],3,FALSE))</f>
        <v>DETECÇÃO</v>
      </c>
      <c r="H278" s="106" t="s">
        <v>831</v>
      </c>
      <c r="I278" s="106" t="s">
        <v>1124</v>
      </c>
      <c r="J278" s="105">
        <v>92</v>
      </c>
      <c r="K278" s="105">
        <v>66</v>
      </c>
      <c r="L278" s="105" t="s">
        <v>679</v>
      </c>
      <c r="M278" s="127" t="s">
        <v>11</v>
      </c>
      <c r="N278" s="127" t="s">
        <v>1050</v>
      </c>
      <c r="O278" s="106">
        <v>0.3125</v>
      </c>
      <c r="P278" s="106">
        <v>4.1666666666666664E-2</v>
      </c>
      <c r="Q278" s="105">
        <v>52</v>
      </c>
      <c r="R278" s="10" t="str">
        <f>IFERROR(_xlfn.XLOOKUP(F278, BS_ATIVIDADE[ATIVIDADE],BS_ATIVIDADE[UNIDADE] ), "*")</f>
        <v>KM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78" s="105" t="s">
        <v>1041</v>
      </c>
      <c r="W278" s="151" t="s">
        <v>1042</v>
      </c>
      <c r="X278" s="104" t="s">
        <v>416</v>
      </c>
      <c r="Y278" s="129" t="s">
        <v>415</v>
      </c>
      <c r="Z278" s="104"/>
      <c r="AA278" s="105" t="s">
        <v>679</v>
      </c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DETECÇÃO - RONDA 7 DIAS</v>
      </c>
      <c r="AJ278" s="9" t="str">
        <f>IF(BS_CONTROLE[[#This Row],[Atividade]]=0, "-", BS_CONTROLE[[#This Row],[Atividade]])</f>
        <v>DETECÇÃO - RONDA 7 DIAS</v>
      </c>
      <c r="AK278" s="31" t="str">
        <f>BS_CONTROLE[[#This Row],[Local - Partida]]</f>
        <v>ZEV-2</v>
      </c>
      <c r="AL278" s="31" t="str">
        <f>BS_CONTROLE[[#This Row],[Local - Encerramento]]</f>
        <v>ZPT109</v>
      </c>
      <c r="AM278" s="105" t="str">
        <f>IF(BS_CONTROLE[[#This Row],[Entre - Estações]]=0, "-", BS_CONTROLE[[#This Row],[Entre - Estações]])</f>
        <v>ZEV-ZPT</v>
      </c>
      <c r="AN278" s="105" t="str">
        <f>IF(BS_CONTROLE[[#This Row],[SB]]=0, "-", BS_CONTROLE[[#This Row],[SB]])</f>
        <v>ZEVZPT</v>
      </c>
      <c r="AO278" s="105">
        <f>IF(BS_CONTROLE[[#This Row],[SUB]]=0, "-", BS_CONTROLE[[#This Row],[SUB]])</f>
        <v>92</v>
      </c>
      <c r="AP278" s="105">
        <f>BS_CONTROLE[[#This Row],[KM - Inicio]]</f>
        <v>66</v>
      </c>
      <c r="AQ278" s="105">
        <f>BS_CONTROLE[[#This Row],[KM - Inicio]]</f>
        <v>66</v>
      </c>
      <c r="AR278" s="108">
        <v>0.33611111111111114</v>
      </c>
      <c r="AS278" s="108">
        <v>0.38194444444444442</v>
      </c>
      <c r="AT278" s="108">
        <v>0.4236111111111111</v>
      </c>
      <c r="AU278" s="136"/>
      <c r="AV278" s="136"/>
      <c r="AW278" s="14"/>
      <c r="AX278" s="14"/>
      <c r="AY278" s="162">
        <f t="shared" si="26"/>
        <v>4.1666666666666685E-2</v>
      </c>
      <c r="AZ278" s="153"/>
      <c r="BA278" s="109">
        <v>52</v>
      </c>
      <c r="BB278" s="10" t="str">
        <f>IFERROR(_xlfn.XLOOKUP(AI278, BS_ATIVIDADE[ATIVIDADE],BS_ATIVIDADE[UNIDADE] ), "*")</f>
        <v>KM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78" s="150"/>
      <c r="BG278" s="16"/>
      <c r="BH278" s="17">
        <v>2</v>
      </c>
      <c r="BI278" s="17"/>
      <c r="BJ278" s="17" t="s">
        <v>1125</v>
      </c>
      <c r="BK278" s="18" t="s">
        <v>1125</v>
      </c>
      <c r="BL278" s="16"/>
      <c r="BM278" s="130" t="s">
        <v>445</v>
      </c>
      <c r="BN278" s="130" t="s">
        <v>445</v>
      </c>
      <c r="BO278" s="130" t="s">
        <v>445</v>
      </c>
      <c r="BP278" s="18"/>
      <c r="BQ278" s="12" t="str">
        <f t="shared" si="28"/>
        <v>Aderente</v>
      </c>
      <c r="BR278" s="19">
        <f t="shared" si="29"/>
        <v>1.0000000000000004</v>
      </c>
      <c r="BS278" s="19">
        <f t="shared" si="30"/>
        <v>1</v>
      </c>
      <c r="BT278" s="188" t="str">
        <f t="shared" si="31"/>
        <v>OKOK</v>
      </c>
    </row>
    <row r="279" spans="1:72" hidden="1">
      <c r="A279" s="47" t="str">
        <f t="shared" si="27"/>
        <v>DIEGO (TF-42)46064</v>
      </c>
      <c r="B279" s="102">
        <v>46064</v>
      </c>
      <c r="C279" s="135">
        <f>IF(BS_CONTROLE[[#This Row],[DATA]]="","",WEEKNUM(BS_CONTROLE[[#This Row],[DATA]]))</f>
        <v>7</v>
      </c>
      <c r="D279" s="104" t="s">
        <v>876</v>
      </c>
      <c r="E279" s="157">
        <v>93</v>
      </c>
      <c r="F279" s="126" t="s">
        <v>877</v>
      </c>
      <c r="G279" s="142" t="str">
        <f>IF(D279="","*",VLOOKUP(F279,BS_ATIVIDADE[],3,FALSE))</f>
        <v>LIMPEZA LASTRO</v>
      </c>
      <c r="H279" s="106" t="s">
        <v>679</v>
      </c>
      <c r="I279" s="106" t="s">
        <v>679</v>
      </c>
      <c r="J279" s="105">
        <v>53</v>
      </c>
      <c r="K279" s="105">
        <v>109.05</v>
      </c>
      <c r="L279" s="105" t="s">
        <v>679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79" s="106">
        <v>0.41666666666666669</v>
      </c>
      <c r="P279" s="106">
        <v>8.3333333333333329E-2</v>
      </c>
      <c r="Q279" s="105">
        <v>30</v>
      </c>
      <c r="R279" s="10" t="str">
        <f>IFERROR(_xlfn.XLOOKUP(F279, BS_ATIVIDADE[ATIVIDADE],BS_ATIVIDADE[UNIDADE] ), "*")</f>
        <v>M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79" s="105" t="s">
        <v>773</v>
      </c>
      <c r="W279" s="151" t="s">
        <v>878</v>
      </c>
      <c r="X279" s="104" t="s">
        <v>421</v>
      </c>
      <c r="Y279" s="129" t="s">
        <v>424</v>
      </c>
      <c r="Z279" s="104"/>
      <c r="AA279" s="105" t="s">
        <v>679</v>
      </c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LIMPEZA LASTRO</v>
      </c>
      <c r="AJ279" s="9" t="str">
        <f>IF(BS_CONTROLE[[#This Row],[Atividade]]=0, "-", BS_CONTROLE[[#This Row],[Atividade]])</f>
        <v>LIMPEZA LASTRO</v>
      </c>
      <c r="AK279" s="31" t="str">
        <f>BS_CONTROLE[[#This Row],[Local - Partida]]</f>
        <v>-</v>
      </c>
      <c r="AL279" s="31" t="str">
        <f>BS_CONTROLE[[#This Row],[Local - Encerramento]]</f>
        <v>-</v>
      </c>
      <c r="AM279" s="105" t="str">
        <f>IF(BS_CONTROLE[[#This Row],[Entre - Estações]]=0, "-", BS_CONTROLE[[#This Row],[Entre - Estações]])</f>
        <v>PAT-ZGM</v>
      </c>
      <c r="AN279" s="105" t="str">
        <f>IF(BS_CONTROLE[[#This Row],[SB]]=0, "-", BS_CONTROLE[[#This Row],[SB]])</f>
        <v>PAT1102</v>
      </c>
      <c r="AO279" s="105">
        <f>IF(BS_CONTROLE[[#This Row],[SUB]]=0, "-", BS_CONTROLE[[#This Row],[SUB]])</f>
        <v>53</v>
      </c>
      <c r="AP279" s="105">
        <f>BS_CONTROLE[[#This Row],[KM - Inicio]]</f>
        <v>109.05</v>
      </c>
      <c r="AQ279" s="105">
        <f>BS_CONTROLE[[#This Row],[KM - Inicio]]</f>
        <v>109.05</v>
      </c>
      <c r="AR279" s="108">
        <v>0.40833333333333333</v>
      </c>
      <c r="AS279" s="108">
        <v>0.48402777777777778</v>
      </c>
      <c r="AT279" s="108">
        <v>0.52569444444444446</v>
      </c>
      <c r="AU279" s="136"/>
      <c r="AV279" s="136"/>
      <c r="AW279" s="14"/>
      <c r="AX279" s="14"/>
      <c r="AY279" s="162">
        <f t="shared" si="26"/>
        <v>4.1666666666666685E-2</v>
      </c>
      <c r="AZ279" s="153"/>
      <c r="BA279" s="175">
        <v>104</v>
      </c>
      <c r="BB279" s="10" t="str">
        <f>IFERROR(_xlfn.XLOOKUP(AI279, BS_ATIVIDADE[ATIVIDADE],BS_ATIVIDADE[UNIDADE] ), "*")</f>
        <v>M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79" s="150"/>
      <c r="BG279" s="16"/>
      <c r="BH279" s="17">
        <v>2</v>
      </c>
      <c r="BI279" s="17"/>
      <c r="BJ279" s="17" t="s">
        <v>1126</v>
      </c>
      <c r="BK279" s="18" t="s">
        <v>1127</v>
      </c>
      <c r="BL279" s="16"/>
      <c r="BM279" s="130" t="s">
        <v>440</v>
      </c>
      <c r="BN279" s="130" t="s">
        <v>469</v>
      </c>
      <c r="BO279" s="130" t="s">
        <v>547</v>
      </c>
      <c r="BP279" s="18" t="s">
        <v>1127</v>
      </c>
      <c r="BQ279" s="12" t="str">
        <f t="shared" si="28"/>
        <v>Intervalo</v>
      </c>
      <c r="BR279" s="19">
        <f t="shared" si="29"/>
        <v>0.50000000000000022</v>
      </c>
      <c r="BS279" s="19">
        <f t="shared" si="30"/>
        <v>3.4666666666666668</v>
      </c>
      <c r="BT279" s="188" t="str">
        <f t="shared" si="31"/>
        <v>CCOCirculaçãoIntervaloOportunidade</v>
      </c>
    </row>
    <row r="280" spans="1:72" hidden="1">
      <c r="A280" s="47" t="str">
        <f t="shared" si="27"/>
        <v>EXPANSÃO TURMA 146064</v>
      </c>
      <c r="B280" s="102">
        <v>46064</v>
      </c>
      <c r="C280" s="135">
        <f>IF(BS_CONTROLE[[#This Row],[DATA]]="","",WEEKNUM(BS_CONTROLE[[#This Row],[DATA]]))</f>
        <v>7</v>
      </c>
      <c r="D280" s="104" t="s">
        <v>703</v>
      </c>
      <c r="E280" s="157">
        <v>279</v>
      </c>
      <c r="F280" s="126" t="s">
        <v>1128</v>
      </c>
      <c r="G280" s="142" t="str">
        <f>IF(D280="","*",VLOOKUP(F280,BS_ATIVIDADE[],3,FALSE))</f>
        <v>EXPANSÃO</v>
      </c>
      <c r="H280" s="106" t="s">
        <v>679</v>
      </c>
      <c r="I280" s="106" t="s">
        <v>679</v>
      </c>
      <c r="J280" s="105">
        <v>53</v>
      </c>
      <c r="K280" s="105">
        <v>123.35</v>
      </c>
      <c r="L280" s="105" t="s">
        <v>679</v>
      </c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280" s="106">
        <v>0.33333333333333331</v>
      </c>
      <c r="P280" s="106">
        <v>8.3333333333333329E-2</v>
      </c>
      <c r="Q280" s="105">
        <v>1</v>
      </c>
      <c r="R280" s="10" t="str">
        <f>IFERROR(_xlfn.XLOOKUP(F280, BS_ATIVIDADE[ATIVIDADE],BS_ATIVIDADE[UNIDADE] ), "*")</f>
        <v>BINÁRIO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0" s="105" t="s">
        <v>785</v>
      </c>
      <c r="W280" s="151" t="s">
        <v>1129</v>
      </c>
      <c r="X280" s="104" t="s">
        <v>421</v>
      </c>
      <c r="Y280" s="129" t="s">
        <v>424</v>
      </c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EXPANSÃO - OUTRA ATIVIDADE</v>
      </c>
      <c r="AJ280" s="9" t="str">
        <f>IF(BS_CONTROLE[[#This Row],[Atividade]]=0, "-", BS_CONTROLE[[#This Row],[Atividade]])</f>
        <v>EXPANSÃO - OUTRA ATIVIDADE</v>
      </c>
      <c r="AK280" s="31" t="str">
        <f>BS_CONTROLE[[#This Row],[Local - Partida]]</f>
        <v>-</v>
      </c>
      <c r="AL280" s="31" t="str">
        <f>BS_CONTROLE[[#This Row],[Local - Encerramento]]</f>
        <v>-</v>
      </c>
      <c r="AM280" s="105" t="str">
        <f>IF(BS_CONTROLE[[#This Row],[Entre - Estações]]=0, "-", BS_CONTROLE[[#This Row],[Entre - Estações]])</f>
        <v>ZZV-ZPG</v>
      </c>
      <c r="AN280" s="105" t="str">
        <f>IF(BS_CONTROLE[[#This Row],[SB]]=0, "-", BS_CONTROLE[[#This Row],[SB]])</f>
        <v>ZPGZZV</v>
      </c>
      <c r="AO280" s="105">
        <f>IF(BS_CONTROLE[[#This Row],[SUB]]=0, "-", BS_CONTROLE[[#This Row],[SUB]])</f>
        <v>53</v>
      </c>
      <c r="AP280" s="105">
        <f>BS_CONTROLE[[#This Row],[KM - Inicio]]</f>
        <v>123.35</v>
      </c>
      <c r="AQ280" s="105">
        <f>BS_CONTROLE[[#This Row],[KM - Inicio]]</f>
        <v>123.35</v>
      </c>
      <c r="AR280" s="108">
        <v>0.34166666666666667</v>
      </c>
      <c r="AS280" s="108">
        <v>0</v>
      </c>
      <c r="AT280" s="108">
        <v>0</v>
      </c>
      <c r="AU280" s="136"/>
      <c r="AV280" s="136"/>
      <c r="AW280" s="14"/>
      <c r="AX280" s="14"/>
      <c r="AY280" s="162">
        <f t="shared" si="26"/>
        <v>0</v>
      </c>
      <c r="AZ280" s="153"/>
      <c r="BA280" s="109">
        <v>0</v>
      </c>
      <c r="BB280" s="10" t="str">
        <f>IFERROR(_xlfn.XLOOKUP(AI280, BS_ATIVIDADE[ATIVIDADE],BS_ATIVIDADE[UNIDADE] ), "*")</f>
        <v>BINÁRIO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0" s="150"/>
      <c r="BG280" s="16"/>
      <c r="BH280" s="17">
        <v>0</v>
      </c>
      <c r="BI280" s="17"/>
      <c r="BJ280" s="17" t="s">
        <v>1130</v>
      </c>
      <c r="BK280" s="18" t="s">
        <v>1130</v>
      </c>
      <c r="BL280" s="16"/>
      <c r="BM280" s="130" t="s">
        <v>442</v>
      </c>
      <c r="BN280" s="130" t="s">
        <v>470</v>
      </c>
      <c r="BO280" s="130" t="s">
        <v>521</v>
      </c>
      <c r="BP280" s="18" t="s">
        <v>1130</v>
      </c>
      <c r="BQ280" s="12" t="str">
        <f t="shared" si="28"/>
        <v>Produção e Intervalo</v>
      </c>
      <c r="BR280" s="19">
        <f t="shared" si="29"/>
        <v>0</v>
      </c>
      <c r="BS280" s="19">
        <f t="shared" si="30"/>
        <v>0</v>
      </c>
      <c r="BT280" s="188" t="str">
        <f t="shared" si="31"/>
        <v>ExpansãoExecução</v>
      </c>
    </row>
    <row r="281" spans="1:72" hidden="1">
      <c r="A281" s="47" t="str">
        <f t="shared" si="27"/>
        <v>EXPANSÃO TURMA 146064</v>
      </c>
      <c r="B281" s="102">
        <v>46064</v>
      </c>
      <c r="C281" s="135">
        <f>IF(BS_CONTROLE[[#This Row],[DATA]]="","",WEEKNUM(BS_CONTROLE[[#This Row],[DATA]]))</f>
        <v>7</v>
      </c>
      <c r="D281" s="104" t="s">
        <v>703</v>
      </c>
      <c r="E281" s="157">
        <v>280</v>
      </c>
      <c r="F281" s="126" t="s">
        <v>704</v>
      </c>
      <c r="G281" s="142" t="str">
        <f>IF(D281="","*",VLOOKUP(F281,BS_ATIVIDADE[],3,FALSE))</f>
        <v>EXPANSÃO</v>
      </c>
      <c r="H281" s="106" t="s">
        <v>679</v>
      </c>
      <c r="I281" s="106" t="s">
        <v>679</v>
      </c>
      <c r="J281" s="105">
        <v>53</v>
      </c>
      <c r="K281" s="105">
        <v>123.76</v>
      </c>
      <c r="L281" s="105" t="s">
        <v>679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1" s="127" t="s">
        <v>142</v>
      </c>
      <c r="O281" s="106">
        <v>0.33333333333333331</v>
      </c>
      <c r="P281" s="106">
        <v>8.3333333333333329E-2</v>
      </c>
      <c r="Q281" s="105">
        <v>1</v>
      </c>
      <c r="R281" s="10" t="str">
        <f>IFERROR(_xlfn.XLOOKUP(F281, BS_ATIVIDADE[ATIVIDADE],BS_ATIVIDADE[UNIDADE] ), "*")</f>
        <v>Nº DE SOLDA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1" s="105" t="s">
        <v>785</v>
      </c>
      <c r="W281" s="151" t="s">
        <v>700</v>
      </c>
      <c r="X281" s="104" t="s">
        <v>421</v>
      </c>
      <c r="Y281" s="129" t="s">
        <v>424</v>
      </c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EXPANSÃO - SOLDA</v>
      </c>
      <c r="AJ281" s="9" t="str">
        <f>IF(BS_CONTROLE[[#This Row],[Atividade]]=0, "-", BS_CONTROLE[[#This Row],[Atividade]])</f>
        <v>EXPANSÃO - SOLDA</v>
      </c>
      <c r="AK281" s="31" t="str">
        <f>BS_CONTROLE[[#This Row],[Local - Partida]]</f>
        <v>-</v>
      </c>
      <c r="AL281" s="31" t="str">
        <f>BS_CONTROLE[[#This Row],[Local - Encerramento]]</f>
        <v>-</v>
      </c>
      <c r="AM281" s="105" t="str">
        <f>IF(BS_CONTROLE[[#This Row],[Entre - Estações]]=0, "-", BS_CONTROLE[[#This Row],[Entre - Estações]])</f>
        <v>ZZV-ZPG</v>
      </c>
      <c r="AN281" s="105" t="str">
        <f>IF(BS_CONTROLE[[#This Row],[SB]]=0, "-", BS_CONTROLE[[#This Row],[SB]])</f>
        <v>ZPGRUM2</v>
      </c>
      <c r="AO281" s="105">
        <f>IF(BS_CONTROLE[[#This Row],[SUB]]=0, "-", BS_CONTROLE[[#This Row],[SUB]])</f>
        <v>53</v>
      </c>
      <c r="AP281" s="105">
        <f>BS_CONTROLE[[#This Row],[KM - Inicio]]</f>
        <v>123.76</v>
      </c>
      <c r="AQ281" s="105">
        <f>BS_CONTROLE[[#This Row],[KM - Inicio]]</f>
        <v>123.76</v>
      </c>
      <c r="AR281" s="108">
        <v>0.34166666666666667</v>
      </c>
      <c r="AS281" s="108">
        <v>0.36458333333333331</v>
      </c>
      <c r="AT281" s="108">
        <v>0.48958333333333331</v>
      </c>
      <c r="AU281" s="136"/>
      <c r="AV281" s="136"/>
      <c r="AW281" s="14"/>
      <c r="AX281" s="14"/>
      <c r="AY281" s="162">
        <f t="shared" si="26"/>
        <v>0.125</v>
      </c>
      <c r="AZ281" s="153"/>
      <c r="BA281" s="109">
        <v>6</v>
      </c>
      <c r="BB281" s="10" t="str">
        <f>IFERROR(_xlfn.XLOOKUP(AI281, BS_ATIVIDADE[ATIVIDADE],BS_ATIVIDADE[UNIDADE] ), "*")</f>
        <v>Nº DE SOLDA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1" s="150"/>
      <c r="BG281" s="16"/>
      <c r="BH281" s="17">
        <v>2</v>
      </c>
      <c r="BI281" s="17"/>
      <c r="BJ281" s="17" t="s">
        <v>1131</v>
      </c>
      <c r="BK281" s="18" t="s">
        <v>1132</v>
      </c>
      <c r="BL281" s="16"/>
      <c r="BM281" s="130" t="s">
        <v>445</v>
      </c>
      <c r="BN281" s="130" t="s">
        <v>445</v>
      </c>
      <c r="BO281" s="130" t="s">
        <v>445</v>
      </c>
      <c r="BP281" s="18" t="s">
        <v>679</v>
      </c>
      <c r="BQ281" s="12" t="str">
        <f t="shared" si="28"/>
        <v>Aderente</v>
      </c>
      <c r="BR281" s="19">
        <f t="shared" si="29"/>
        <v>1.5</v>
      </c>
      <c r="BS281" s="19">
        <f t="shared" si="30"/>
        <v>6</v>
      </c>
      <c r="BT281" s="188" t="str">
        <f t="shared" si="31"/>
        <v>OKOK</v>
      </c>
    </row>
    <row r="282" spans="1:72" hidden="1">
      <c r="A282" s="47" t="str">
        <f t="shared" si="27"/>
        <v/>
      </c>
      <c r="B282" s="102"/>
      <c r="C282" s="135" t="str">
        <f>IF(BS_CONTROLE[[#This Row],[DATA]]="","",WEEKNUM(BS_CONTROLE[[#This Row],[DATA]]))</f>
        <v/>
      </c>
      <c r="D282" s="104"/>
      <c r="E282" s="157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2" t="str">
        <f t="shared" si="26"/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188" t="str">
        <f t="shared" si="31"/>
        <v/>
      </c>
    </row>
    <row r="283" spans="1:72" hidden="1">
      <c r="A283" s="47" t="str">
        <f t="shared" si="27"/>
        <v>EXPANSÃO TURMA 146065</v>
      </c>
      <c r="B283" s="102">
        <v>46065</v>
      </c>
      <c r="C283" s="135">
        <f>IF(BS_CONTROLE[[#This Row],[DATA]]="","",WEEKNUM(BS_CONTROLE[[#This Row],[DATA]]))</f>
        <v>7</v>
      </c>
      <c r="D283" s="104" t="s">
        <v>703</v>
      </c>
      <c r="E283" s="157"/>
      <c r="F283" s="126" t="s">
        <v>704</v>
      </c>
      <c r="G283" s="142" t="str">
        <f>IF(D283="","*",VLOOKUP(F283,BS_ATIVIDADE[],3,FALSE))</f>
        <v>EXPANSÃO</v>
      </c>
      <c r="H283" s="106" t="s">
        <v>679</v>
      </c>
      <c r="I283" s="106" t="s">
        <v>679</v>
      </c>
      <c r="J283" s="105">
        <v>70</v>
      </c>
      <c r="K283" s="105">
        <v>113.6</v>
      </c>
      <c r="L283" s="105" t="s">
        <v>679</v>
      </c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83" s="106">
        <v>0.375</v>
      </c>
      <c r="P283" s="106">
        <v>6.25E-2</v>
      </c>
      <c r="Q283" s="105">
        <v>1</v>
      </c>
      <c r="R283" s="10" t="str">
        <f>IFERROR(_xlfn.XLOOKUP(F283, BS_ATIVIDADE[ATIVIDADE],BS_ATIVIDADE[UNIDADE] ), "*")</f>
        <v>Nº DE SOLDA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3" s="105" t="s">
        <v>961</v>
      </c>
      <c r="W283" s="151" t="s">
        <v>700</v>
      </c>
      <c r="X283" s="104" t="s">
        <v>425</v>
      </c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EXPANSÃO - SOLDA</v>
      </c>
      <c r="AJ283" s="9" t="str">
        <f>IF(BS_CONTROLE[[#This Row],[Atividade]]=0, "-", BS_CONTROLE[[#This Row],[Atividade]])</f>
        <v>EXPANSÃO - SOLDA</v>
      </c>
      <c r="AK283" s="31" t="str">
        <f>BS_CONTROLE[[#This Row],[Local - Partida]]</f>
        <v>-</v>
      </c>
      <c r="AL283" s="31" t="str">
        <f>BS_CONTROLE[[#This Row],[Local - Encerramento]]</f>
        <v>-</v>
      </c>
      <c r="AM283" s="105" t="str">
        <f>IF(BS_CONTROLE[[#This Row],[Entre - Estações]]=0, "-", BS_CONTROLE[[#This Row],[Entre - Estações]])</f>
        <v>ZCD</v>
      </c>
      <c r="AN283" s="105" t="str">
        <f>IF(BS_CONTROLE[[#This Row],[SB]]=0, "-", BS_CONTROLE[[#This Row],[SB]])</f>
        <v>ZCD1</v>
      </c>
      <c r="AO283" s="105">
        <f>IF(BS_CONTROLE[[#This Row],[SUB]]=0, "-", BS_CONTROLE[[#This Row],[SUB]])</f>
        <v>70</v>
      </c>
      <c r="AP283" s="105">
        <f>BS_CONTROLE[[#This Row],[KM - Inicio]]</f>
        <v>113.6</v>
      </c>
      <c r="AQ283" s="105">
        <f>BS_CONTROLE[[#This Row],[KM - Inicio]]</f>
        <v>113.6</v>
      </c>
      <c r="AR283" s="108">
        <v>0.375</v>
      </c>
      <c r="AS283" s="108">
        <v>0.40625</v>
      </c>
      <c r="AT283" s="108">
        <v>0.46875</v>
      </c>
      <c r="AU283" s="136">
        <v>0.52430555555555558</v>
      </c>
      <c r="AV283" s="136">
        <v>0.61458333333333337</v>
      </c>
      <c r="AW283" s="14"/>
      <c r="AX283" s="14"/>
      <c r="AY283" s="162">
        <f t="shared" si="26"/>
        <v>0.15277777777777779</v>
      </c>
      <c r="AZ283" s="153"/>
      <c r="BA283" s="109">
        <v>2</v>
      </c>
      <c r="BB283" s="10" t="str">
        <f>IFERROR(_xlfn.XLOOKUP(AI283, BS_ATIVIDADE[ATIVIDADE],BS_ATIVIDADE[UNIDADE] ), "*")</f>
        <v>Nº DE SOLDA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3" s="150"/>
      <c r="BG283" s="16"/>
      <c r="BH283" s="17">
        <v>2</v>
      </c>
      <c r="BI283" s="17"/>
      <c r="BJ283" s="17" t="s">
        <v>1133</v>
      </c>
      <c r="BK283" s="18" t="s">
        <v>1134</v>
      </c>
      <c r="BL283" s="16"/>
      <c r="BM283" s="130" t="s">
        <v>445</v>
      </c>
      <c r="BN283" s="130" t="s">
        <v>445</v>
      </c>
      <c r="BO283" s="130" t="s">
        <v>445</v>
      </c>
      <c r="BP283" s="18" t="s">
        <v>679</v>
      </c>
      <c r="BQ283" s="12" t="str">
        <f t="shared" si="28"/>
        <v>Aderente</v>
      </c>
      <c r="BR283" s="19">
        <f t="shared" si="29"/>
        <v>2.4444444444444446</v>
      </c>
      <c r="BS283" s="19">
        <f t="shared" si="30"/>
        <v>2</v>
      </c>
      <c r="BT283" s="188" t="str">
        <f t="shared" si="31"/>
        <v>OKOK</v>
      </c>
    </row>
    <row r="284" spans="1:72" hidden="1">
      <c r="A284" s="47" t="str">
        <f t="shared" si="27"/>
        <v>KLECIO (TP-699)46065</v>
      </c>
      <c r="B284" s="102">
        <v>46065</v>
      </c>
      <c r="C284" s="135">
        <f>IF(BS_CONTROLE[[#This Row],[DATA]]="","",WEEKNUM(BS_CONTROLE[[#This Row],[DATA]]))</f>
        <v>7</v>
      </c>
      <c r="D284" s="104" t="s">
        <v>695</v>
      </c>
      <c r="E284" s="157"/>
      <c r="F284" s="126" t="s">
        <v>696</v>
      </c>
      <c r="G284" s="142" t="str">
        <f>IF(D284="","*",VLOOKUP(F284,BS_ATIVIDADE[],3,FALSE))</f>
        <v>SOLDA</v>
      </c>
      <c r="H284" s="106" t="s">
        <v>679</v>
      </c>
      <c r="I284" s="106" t="s">
        <v>679</v>
      </c>
      <c r="J284" s="105">
        <v>70</v>
      </c>
      <c r="K284" s="105">
        <v>134.85</v>
      </c>
      <c r="L284" s="105"/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84" s="106">
        <v>0.35416666666666669</v>
      </c>
      <c r="P284" s="106">
        <v>6.25E-2</v>
      </c>
      <c r="Q284" s="170">
        <v>1</v>
      </c>
      <c r="R284" s="10" t="str">
        <f>IFERROR(_xlfn.XLOOKUP(F284, BS_ATIVIDADE[ATIVIDADE],BS_ATIVIDADE[UNIDADE] ), "*")</f>
        <v>Nº DE SOLDA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4" s="151" t="s">
        <v>699</v>
      </c>
      <c r="W284" s="151" t="s">
        <v>700</v>
      </c>
      <c r="X284" s="104" t="s">
        <v>421</v>
      </c>
      <c r="Y284" s="129" t="s">
        <v>424</v>
      </c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PDM - SOLDA</v>
      </c>
      <c r="AJ284" s="9" t="str">
        <f>IF(BS_CONTROLE[[#This Row],[Atividade]]=0, "-", BS_CONTROLE[[#This Row],[Atividade]])</f>
        <v>PDM - SOLDA</v>
      </c>
      <c r="AK284" s="31" t="str">
        <f>BS_CONTROLE[[#This Row],[Local - Partida]]</f>
        <v>-</v>
      </c>
      <c r="AL284" s="31" t="str">
        <f>BS_CONTROLE[[#This Row],[Local - Encerramento]]</f>
        <v>-</v>
      </c>
      <c r="AM284" s="105" t="str">
        <f>IF(BS_CONTROLE[[#This Row],[Entre - Estações]]=0, "-", BS_CONTROLE[[#This Row],[Entre - Estações]])</f>
        <v>ZRX-ZRQ</v>
      </c>
      <c r="AN284" s="105" t="str">
        <f>IF(BS_CONTROLE[[#This Row],[SB]]=0, "-", BS_CONTROLE[[#This Row],[SB]])</f>
        <v>133ZRQ1</v>
      </c>
      <c r="AO284" s="105">
        <f>IF(BS_CONTROLE[[#This Row],[SUB]]=0, "-", BS_CONTROLE[[#This Row],[SUB]])</f>
        <v>70</v>
      </c>
      <c r="AP284" s="105">
        <f>BS_CONTROLE[[#This Row],[KM - Inicio]]</f>
        <v>134.85</v>
      </c>
      <c r="AQ284" s="105">
        <f>BS_CONTROLE[[#This Row],[KM - Inicio]]</f>
        <v>134.85</v>
      </c>
      <c r="AR284" s="108">
        <v>0.3347222222222222</v>
      </c>
      <c r="AS284" s="108">
        <v>0.46875</v>
      </c>
      <c r="AT284" s="108">
        <v>0.53125</v>
      </c>
      <c r="AU284" s="136"/>
      <c r="AV284" s="136"/>
      <c r="AW284" s="14"/>
      <c r="AX284" s="14"/>
      <c r="AY284" s="162">
        <f t="shared" si="26"/>
        <v>6.25E-2</v>
      </c>
      <c r="AZ284" s="153"/>
      <c r="BA284" s="109">
        <v>1</v>
      </c>
      <c r="BB284" s="10" t="str">
        <f>IFERROR(_xlfn.XLOOKUP(AI284, BS_ATIVIDADE[ATIVIDADE],BS_ATIVIDADE[UNIDADE] ), "*")</f>
        <v>Nº DE SOLDA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4" s="150"/>
      <c r="BG284" s="16"/>
      <c r="BH284" s="17">
        <v>2</v>
      </c>
      <c r="BI284" s="17"/>
      <c r="BJ284" s="17" t="s">
        <v>1135</v>
      </c>
      <c r="BK284" s="18" t="s">
        <v>1136</v>
      </c>
      <c r="BL284" s="16"/>
      <c r="BM284" s="130" t="s">
        <v>445</v>
      </c>
      <c r="BN284" s="130" t="s">
        <v>445</v>
      </c>
      <c r="BO284" s="130" t="s">
        <v>892</v>
      </c>
      <c r="BP284" s="18" t="s">
        <v>679</v>
      </c>
      <c r="BQ284" s="12" t="str">
        <f t="shared" si="28"/>
        <v>Aderente</v>
      </c>
      <c r="BR284" s="19">
        <f t="shared" si="29"/>
        <v>1</v>
      </c>
      <c r="BS284" s="19">
        <f t="shared" si="30"/>
        <v>1</v>
      </c>
      <c r="BT284" s="188" t="str">
        <f t="shared" si="31"/>
        <v>OKOK</v>
      </c>
    </row>
    <row r="285" spans="1:72" hidden="1">
      <c r="A285" s="47" t="str">
        <f t="shared" si="27"/>
        <v>W58</v>
      </c>
      <c r="B285" s="102"/>
      <c r="C285" s="135" t="str">
        <f>IF(BS_CONTROLE[[#This Row],[DATA]]="","",WEEKNUM(BS_CONTROLE[[#This Row],[DATA]]))</f>
        <v/>
      </c>
      <c r="D285" s="104" t="s">
        <v>712</v>
      </c>
      <c r="E285" s="157"/>
      <c r="F285" s="126" t="s">
        <v>717</v>
      </c>
      <c r="G285" s="142" t="str">
        <f>IF(D285="","*",VLOOKUP(F285,BS_ATIVIDADE[],3,FALSE))</f>
        <v>OUTROS</v>
      </c>
      <c r="H285" s="105">
        <v>106109</v>
      </c>
      <c r="I285" s="105">
        <v>106109</v>
      </c>
      <c r="J285" s="105">
        <v>68</v>
      </c>
      <c r="K285" s="105">
        <v>57</v>
      </c>
      <c r="L285" s="105">
        <v>53</v>
      </c>
      <c r="M285" s="105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85" s="15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85" s="106">
        <v>0.33333333333333331</v>
      </c>
      <c r="P285" s="106">
        <v>4.1666666666666664E-2</v>
      </c>
      <c r="Q285" s="170">
        <v>100</v>
      </c>
      <c r="R285" s="10" t="str">
        <f>IFERROR(_xlfn.XLOOKUP(F285, BS_ATIVIDADE[ATIVIDADE],BS_ATIVIDADE[UNIDADE] ), "*")</f>
        <v>Nº DE PEÇAS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5" s="151" t="s">
        <v>714</v>
      </c>
      <c r="W285" s="151" t="s">
        <v>718</v>
      </c>
      <c r="X285" s="104" t="s">
        <v>421</v>
      </c>
      <c r="Y285" s="129"/>
      <c r="Z285" s="104"/>
      <c r="AA285" s="105">
        <v>2</v>
      </c>
      <c r="AB285" s="126" t="s">
        <v>423</v>
      </c>
      <c r="AC285" s="126" t="s">
        <v>679</v>
      </c>
      <c r="AD285" s="107">
        <v>0.29166666666666669</v>
      </c>
      <c r="AE285" s="105">
        <v>9341</v>
      </c>
      <c r="AF285" s="105" t="s">
        <v>679</v>
      </c>
      <c r="AG285" s="105" t="s">
        <v>679</v>
      </c>
      <c r="AH285" s="15"/>
      <c r="AI285" s="126" t="str">
        <f>IF(BS_CONTROLE[[#This Row],[Atividade]]=0, "-", BS_CONTROLE[[#This Row],[Atividade]])</f>
        <v>RECOLHIMENTO DE DORMENTE</v>
      </c>
      <c r="AJ285" s="9" t="str">
        <f>IF(BS_CONTROLE[[#This Row],[Atividade]]=0, "-", BS_CONTROLE[[#This Row],[Atividade]])</f>
        <v>RECOLHIMENTO DE DORMENTE</v>
      </c>
      <c r="AK285" s="31">
        <f>BS_CONTROLE[[#This Row],[Local - Partida]]</f>
        <v>106109</v>
      </c>
      <c r="AL285" s="31">
        <f>BS_CONTROLE[[#This Row],[Local - Encerramento]]</f>
        <v>106109</v>
      </c>
      <c r="AM285" s="105" t="str">
        <f>IF(BS_CONTROLE[[#This Row],[Entre - Estações]]=0, "-", BS_CONTROLE[[#This Row],[Entre - Estações]])</f>
        <v>ZBM-ZHO</v>
      </c>
      <c r="AN285" s="105" t="str">
        <f>IF(BS_CONTROLE[[#This Row],[SB]]=0, "-", BS_CONTROLE[[#This Row],[SB]])</f>
        <v>K57ZHO</v>
      </c>
      <c r="AO285" s="105">
        <f>IF(BS_CONTROLE[[#This Row],[SUB]]=0, "-", BS_CONTROLE[[#This Row],[SUB]])</f>
        <v>68</v>
      </c>
      <c r="AP285" s="105">
        <f>BS_CONTROLE[[#This Row],[KM - Inicio]]</f>
        <v>57</v>
      </c>
      <c r="AQ285" s="105">
        <f>BS_CONTROLE[[#This Row],[KM - Inicio]]</f>
        <v>57</v>
      </c>
      <c r="AR285" s="108"/>
      <c r="AS285" s="108"/>
      <c r="AT285" s="108"/>
      <c r="AU285" s="136"/>
      <c r="AV285" s="136"/>
      <c r="AW285" s="14"/>
      <c r="AX285" s="14"/>
      <c r="AY285" s="162">
        <f t="shared" si="26"/>
        <v>0</v>
      </c>
      <c r="AZ285" s="153"/>
      <c r="BA285" s="109"/>
      <c r="BB285" s="10" t="str">
        <f>IFERROR(_xlfn.XLOOKUP(AI285, BS_ATIVIDADE[ATIVIDADE],BS_ATIVIDADE[UNIDADE] ), "*")</f>
        <v>Nº DE PEÇAS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5" s="150"/>
      <c r="BG285" s="16"/>
      <c r="BH285" s="17"/>
      <c r="BI285" s="17"/>
      <c r="BJ285" s="17"/>
      <c r="BK285" s="18"/>
      <c r="BL285" s="16"/>
      <c r="BM285" s="130"/>
      <c r="BN285" s="130"/>
      <c r="BO285" s="130"/>
      <c r="BP285" s="18"/>
      <c r="BQ285" s="12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188" t="str">
        <f t="shared" si="31"/>
        <v/>
      </c>
    </row>
    <row r="286" spans="1:72" hidden="1">
      <c r="A286" s="47" t="str">
        <f t="shared" si="27"/>
        <v>E4246065</v>
      </c>
      <c r="B286" s="102">
        <v>46065</v>
      </c>
      <c r="C286" s="135">
        <f>IF(BS_CONTROLE[[#This Row],[DATA]]="","",WEEKNUM(BS_CONTROLE[[#This Row],[DATA]]))</f>
        <v>7</v>
      </c>
      <c r="D286" s="104" t="s">
        <v>749</v>
      </c>
      <c r="E286" s="157">
        <v>193</v>
      </c>
      <c r="F286" s="126" t="s">
        <v>750</v>
      </c>
      <c r="G286" s="142" t="str">
        <f>IF(D286="","*",VLOOKUP(F286,BS_ATIVIDADE[],3,FALSE))</f>
        <v>TRILHEIRO - DESCARGA</v>
      </c>
      <c r="H286" s="106" t="s">
        <v>1017</v>
      </c>
      <c r="I286" s="106" t="s">
        <v>1017</v>
      </c>
      <c r="J286" s="105">
        <v>68</v>
      </c>
      <c r="K286" s="105">
        <v>54.96</v>
      </c>
      <c r="L286" s="105">
        <v>56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86" s="127" t="s">
        <v>285</v>
      </c>
      <c r="O286" s="106">
        <v>0.45833333333333331</v>
      </c>
      <c r="P286" s="106">
        <v>8.3333333333333329E-2</v>
      </c>
      <c r="Q286" s="105">
        <v>1560</v>
      </c>
      <c r="R286" s="10" t="str">
        <f>IFERROR(_xlfn.XLOOKUP(F286, BS_ATIVIDADE[ATIVIDADE],BS_ATIVIDADE[UNIDADE] ), "*")</f>
        <v>M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6" s="105" t="s">
        <v>714</v>
      </c>
      <c r="W286" s="151" t="s">
        <v>754</v>
      </c>
      <c r="X286" s="104" t="s">
        <v>421</v>
      </c>
      <c r="Y286" s="129" t="s">
        <v>424</v>
      </c>
      <c r="Z286" s="104"/>
      <c r="AA286" s="105" t="s">
        <v>1019</v>
      </c>
      <c r="AB286" s="103" t="s">
        <v>423</v>
      </c>
      <c r="AC286" s="152" t="s">
        <v>419</v>
      </c>
      <c r="AD286" s="107">
        <v>0.41666666666666669</v>
      </c>
      <c r="AE286" s="105" t="s">
        <v>1020</v>
      </c>
      <c r="AF286" s="105" t="s">
        <v>1021</v>
      </c>
      <c r="AG286" s="105" t="s">
        <v>679</v>
      </c>
      <c r="AH286" s="15"/>
      <c r="AI286" s="126" t="str">
        <f>IF(BS_CONTROLE[[#This Row],[Atividade]]=0, "-", BS_CONTROLE[[#This Row],[Atividade]])</f>
        <v>TRILHEIRO - DESCARGA</v>
      </c>
      <c r="AJ286" s="9" t="str">
        <f>IF(BS_CONTROLE[[#This Row],[Atividade]]=0, "-", BS_CONTROLE[[#This Row],[Atividade]])</f>
        <v>TRILHEIRO - DESCARGA</v>
      </c>
      <c r="AK286" s="31" t="str">
        <f>BS_CONTROLE[[#This Row],[Local - Partida]]</f>
        <v>ZBV3</v>
      </c>
      <c r="AL286" s="31" t="str">
        <f>BS_CONTROLE[[#This Row],[Local - Encerramento]]</f>
        <v>ZBV3</v>
      </c>
      <c r="AM286" s="105" t="str">
        <f>IF(BS_CONTROLE[[#This Row],[Entre - Estações]]=0, "-", BS_CONTROLE[[#This Row],[Entre - Estações]])</f>
        <v>ZBM</v>
      </c>
      <c r="AN286" s="105" t="str">
        <f>IF(BS_CONTROLE[[#This Row],[SB]]=0, "-", BS_CONTROLE[[#This Row],[SB]])</f>
        <v>ZBM1</v>
      </c>
      <c r="AO286" s="105">
        <f>IF(BS_CONTROLE[[#This Row],[SUB]]=0, "-", BS_CONTROLE[[#This Row],[SUB]])</f>
        <v>68</v>
      </c>
      <c r="AP286" s="105">
        <f>BS_CONTROLE[[#This Row],[KM - Inicio]]</f>
        <v>54.96</v>
      </c>
      <c r="AQ286" s="105">
        <f>BS_CONTROLE[[#This Row],[KM - Inicio]]</f>
        <v>54.96</v>
      </c>
      <c r="AR286" s="108">
        <v>0</v>
      </c>
      <c r="AS286" s="108">
        <v>0</v>
      </c>
      <c r="AT286" s="108">
        <v>0</v>
      </c>
      <c r="AU286" s="136"/>
      <c r="AV286" s="136"/>
      <c r="AW286" s="14"/>
      <c r="AX286" s="14"/>
      <c r="AY286" s="162">
        <f t="shared" si="26"/>
        <v>0</v>
      </c>
      <c r="AZ286" s="153"/>
      <c r="BA286" s="109">
        <v>0</v>
      </c>
      <c r="BB286" s="10" t="str">
        <f>IFERROR(_xlfn.XLOOKUP(AI286, BS_ATIVIDADE[ATIVIDADE],BS_ATIVIDADE[UNIDADE] ), "*")</f>
        <v>M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6" s="150"/>
      <c r="BG286" s="16"/>
      <c r="BH286" s="17">
        <v>0</v>
      </c>
      <c r="BI286" s="17"/>
      <c r="BJ286" s="17" t="s">
        <v>1137</v>
      </c>
      <c r="BK286" s="18" t="s">
        <v>1137</v>
      </c>
      <c r="BL286" s="16"/>
      <c r="BM286" s="130" t="s">
        <v>440</v>
      </c>
      <c r="BN286" s="130" t="s">
        <v>469</v>
      </c>
      <c r="BO286" s="130" t="s">
        <v>530</v>
      </c>
      <c r="BP286" s="18" t="s">
        <v>1137</v>
      </c>
      <c r="BQ286" s="12" t="str">
        <f t="shared" si="28"/>
        <v>Produção e Intervalo</v>
      </c>
      <c r="BR286" s="19">
        <f t="shared" si="29"/>
        <v>0</v>
      </c>
      <c r="BS286" s="19">
        <f t="shared" si="30"/>
        <v>0</v>
      </c>
      <c r="BT286" s="188" t="str">
        <f t="shared" si="31"/>
        <v>CCOCirculaçãoIntervaloOportunidade</v>
      </c>
    </row>
    <row r="287" spans="1:72" hidden="1">
      <c r="A287" s="47" t="str">
        <f t="shared" si="27"/>
        <v/>
      </c>
      <c r="B287" s="102"/>
      <c r="C287" s="135" t="str">
        <f>IF(BS_CONTROLE[[#This Row],[DATA]]="","",WEEKNUM(BS_CONTROLE[[#This Row],[DATA]]))</f>
        <v/>
      </c>
      <c r="D287" s="104"/>
      <c r="E287" s="157">
        <v>281</v>
      </c>
      <c r="F287" s="126"/>
      <c r="G287" s="142" t="str">
        <f>IF(D287="","*",VLOOKUP(F287,BS_ATIVIDADE[],3,FALSE))</f>
        <v>*</v>
      </c>
      <c r="H287" s="106"/>
      <c r="I287" s="106"/>
      <c r="J287" s="105"/>
      <c r="K287" s="105"/>
      <c r="L287" s="105"/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6"/>
      <c r="P287" s="106"/>
      <c r="Q287" s="105"/>
      <c r="R287" s="10" t="str">
        <f>IFERROR(_xlfn.XLOOKUP(F287, BS_ATIVIDADE[ATIVIDADE],BS_ATIVIDADE[UNIDADE] ), "*")</f>
        <v>*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5"/>
      <c r="W287" s="151"/>
      <c r="X287" s="104"/>
      <c r="Y287" s="129"/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-</v>
      </c>
      <c r="AN287" s="105" t="str">
        <f>IF(BS_CONTROLE[[#This Row],[SB]]=0, "-", BS_CONTROLE[[#This Row],[SB]])</f>
        <v>-</v>
      </c>
      <c r="AO287" s="105" t="str">
        <f>IF(BS_CONTROLE[[#This Row],[SUB]]=0, "-", BS_CONTROLE[[#This Row],[SUB]])</f>
        <v>-</v>
      </c>
      <c r="AP287" s="105">
        <f>BS_CONTROLE[[#This Row],[KM - Inicio]]</f>
        <v>0</v>
      </c>
      <c r="AQ287" s="105">
        <f>BS_CONTROLE[[#This Row],[KM - Inicio]]</f>
        <v>0</v>
      </c>
      <c r="AR287" s="108"/>
      <c r="AS287" s="108"/>
      <c r="AT287" s="108"/>
      <c r="AU287" s="136"/>
      <c r="AV287" s="136"/>
      <c r="AW287" s="14"/>
      <c r="AX287" s="14"/>
      <c r="AY287" s="162" t="str">
        <f t="shared" si="26"/>
        <v>*</v>
      </c>
      <c r="AZ287" s="153"/>
      <c r="BA287" s="109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0"/>
      <c r="BG287" s="16"/>
      <c r="BH287" s="17"/>
      <c r="BI287" s="17"/>
      <c r="BJ287" s="17"/>
      <c r="BK287" s="18"/>
      <c r="BL287" s="16"/>
      <c r="BM287" s="130"/>
      <c r="BN287" s="130"/>
      <c r="BO287" s="130"/>
      <c r="BP287" s="18"/>
      <c r="BQ287" s="12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188" t="str">
        <f t="shared" si="31"/>
        <v/>
      </c>
    </row>
    <row r="288" spans="1:72" hidden="1">
      <c r="A288" s="47" t="str">
        <f t="shared" si="27"/>
        <v>V9346065</v>
      </c>
      <c r="B288" s="102">
        <v>46065</v>
      </c>
      <c r="C288" s="135">
        <f>IF(BS_CONTROLE[[#This Row],[DATA]]="","",WEEKNUM(BS_CONTROLE[[#This Row],[DATA]]))</f>
        <v>7</v>
      </c>
      <c r="D288" s="104" t="s">
        <v>978</v>
      </c>
      <c r="E288" s="157">
        <v>162</v>
      </c>
      <c r="F288" s="126" t="s">
        <v>687</v>
      </c>
      <c r="G288" s="142" t="str">
        <f>IF(D288="","*",VLOOKUP(F288,BS_ATIVIDADE[],3,FALSE))</f>
        <v>MECANIZAÇÃO - SOCADORA</v>
      </c>
      <c r="H288" s="105" t="s">
        <v>104</v>
      </c>
      <c r="I288" s="105" t="s">
        <v>104</v>
      </c>
      <c r="J288" s="105">
        <v>56</v>
      </c>
      <c r="K288" s="105">
        <v>204.5</v>
      </c>
      <c r="L288" s="105">
        <v>205.5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8" s="106">
        <v>0.375</v>
      </c>
      <c r="P288" s="106">
        <v>8.3333333333333329E-2</v>
      </c>
      <c r="Q288" s="105">
        <v>200</v>
      </c>
      <c r="R288" s="10" t="str">
        <f>IFERROR(_xlfn.XLOOKUP(F288, BS_ATIVIDADE[ATIVIDADE],BS_ATIVIDADE[UNIDADE] ), "*")</f>
        <v>M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8" s="105" t="s">
        <v>773</v>
      </c>
      <c r="W288" s="151" t="s">
        <v>688</v>
      </c>
      <c r="X288" s="104" t="s">
        <v>421</v>
      </c>
      <c r="Y288" s="129" t="s">
        <v>424</v>
      </c>
      <c r="Z288" s="104"/>
      <c r="AA288" s="105">
        <v>1</v>
      </c>
      <c r="AB288" s="103" t="s">
        <v>418</v>
      </c>
      <c r="AC288" s="152"/>
      <c r="AD288" s="107">
        <v>0.29166666666666669</v>
      </c>
      <c r="AE288" s="105">
        <v>7309</v>
      </c>
      <c r="AF288" s="105" t="s">
        <v>679</v>
      </c>
      <c r="AG288" s="105" t="s">
        <v>679</v>
      </c>
      <c r="AH288" s="15"/>
      <c r="AI288" s="126" t="str">
        <f>IF(BS_CONTROLE[[#This Row],[Atividade]]=0, "-", BS_CONTROLE[[#This Row],[Atividade]])</f>
        <v>MECANIZAÇÃO - SOCADORA</v>
      </c>
      <c r="AJ288" s="9" t="str">
        <f>IF(BS_CONTROLE[[#This Row],[Atividade]]=0, "-", BS_CONTROLE[[#This Row],[Atividade]])</f>
        <v>MECANIZAÇÃO - SOCADORA</v>
      </c>
      <c r="AK288" s="31" t="str">
        <f>BS_CONTROLE[[#This Row],[Local - Partida]]</f>
        <v>ZYU1</v>
      </c>
      <c r="AL288" s="31" t="str">
        <f>BS_CONTROLE[[#This Row],[Local - Encerramento]]</f>
        <v>ZYU1</v>
      </c>
      <c r="AM288" s="105" t="str">
        <f>IF(BS_CONTROLE[[#This Row],[Entre - Estações]]=0, "-", BS_CONTROLE[[#This Row],[Entre - Estações]])</f>
        <v>ZYU-ZST</v>
      </c>
      <c r="AN288" s="105" t="str">
        <f>IF(BS_CONTROLE[[#This Row],[SB]]=0, "-", BS_CONTROLE[[#This Row],[SB]])</f>
        <v>ZYU206</v>
      </c>
      <c r="AO288" s="105">
        <f>IF(BS_CONTROLE[[#This Row],[SUB]]=0, "-", BS_CONTROLE[[#This Row],[SUB]])</f>
        <v>56</v>
      </c>
      <c r="AP288" s="105">
        <f>BS_CONTROLE[[#This Row],[KM - Inicio]]</f>
        <v>204.5</v>
      </c>
      <c r="AQ288" s="105">
        <f>BS_CONTROLE[[#This Row],[KM - Inicio]]</f>
        <v>204.5</v>
      </c>
      <c r="AR288" s="108">
        <v>0</v>
      </c>
      <c r="AS288" s="108">
        <v>0</v>
      </c>
      <c r="AT288" s="108">
        <v>0</v>
      </c>
      <c r="AU288" s="136"/>
      <c r="AV288" s="136"/>
      <c r="AW288" s="14"/>
      <c r="AX288" s="14"/>
      <c r="AY288" s="162">
        <f t="shared" si="26"/>
        <v>0</v>
      </c>
      <c r="AZ288" s="153"/>
      <c r="BA288" s="109">
        <v>0</v>
      </c>
      <c r="BB288" s="10" t="str">
        <f>IFERROR(_xlfn.XLOOKUP(AI288, BS_ATIVIDADE[ATIVIDADE],BS_ATIVIDADE[UNIDADE] ), "*")</f>
        <v>M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8" s="150"/>
      <c r="BG288" s="16"/>
      <c r="BH288" s="17">
        <v>0</v>
      </c>
      <c r="BI288" s="17"/>
      <c r="BJ288" s="17" t="s">
        <v>1137</v>
      </c>
      <c r="BK288" s="18" t="s">
        <v>1137</v>
      </c>
      <c r="BL288" s="16"/>
      <c r="BM288" s="130" t="s">
        <v>440</v>
      </c>
      <c r="BN288" s="130" t="s">
        <v>469</v>
      </c>
      <c r="BO288" s="130" t="s">
        <v>530</v>
      </c>
      <c r="BP288" s="18" t="s">
        <v>1137</v>
      </c>
      <c r="BQ288" s="12" t="str">
        <f t="shared" si="28"/>
        <v>Produção e Intervalo</v>
      </c>
      <c r="BR288" s="19">
        <f t="shared" si="29"/>
        <v>0</v>
      </c>
      <c r="BS288" s="19">
        <f t="shared" si="30"/>
        <v>0</v>
      </c>
      <c r="BT288" s="188" t="str">
        <f t="shared" si="31"/>
        <v>CCOCirculaçãoIntervaloOportunidade</v>
      </c>
    </row>
    <row r="289" spans="1:72" hidden="1">
      <c r="A289" s="47" t="str">
        <f t="shared" si="27"/>
        <v>ROGÉRIO (TP-730)46065</v>
      </c>
      <c r="B289" s="102">
        <v>46065</v>
      </c>
      <c r="C289" s="135">
        <f>IF(BS_CONTROLE[[#This Row],[DATA]]="","",WEEKNUM(BS_CONTROLE[[#This Row],[DATA]]))</f>
        <v>7</v>
      </c>
      <c r="D289" s="104" t="s">
        <v>857</v>
      </c>
      <c r="E289" s="157">
        <v>81</v>
      </c>
      <c r="F289" s="126" t="s">
        <v>721</v>
      </c>
      <c r="G289" s="142" t="str">
        <f>IF(D289="","*",VLOOKUP(F289,BS_ATIVIDADE[],3,FALSE))</f>
        <v>DORMENTE - SUBSTITUIÇÂO</v>
      </c>
      <c r="H289" s="105" t="s">
        <v>679</v>
      </c>
      <c r="I289" s="105" t="s">
        <v>679</v>
      </c>
      <c r="J289" s="105">
        <v>56</v>
      </c>
      <c r="K289" s="105">
        <v>205</v>
      </c>
      <c r="L289" s="105" t="s">
        <v>679</v>
      </c>
      <c r="M289" s="105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9" s="150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9" s="106">
        <v>0.39583333333333331</v>
      </c>
      <c r="P289" s="106">
        <v>8.3333333333333329E-2</v>
      </c>
      <c r="Q289" s="170">
        <v>40</v>
      </c>
      <c r="R289" s="10" t="str">
        <f>IFERROR(_xlfn.XLOOKUP(F289, BS_ATIVIDADE[ATIVIDADE],BS_ATIVIDADE[UNIDADE] ), "*")</f>
        <v>Nº DE DORMENTES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9" s="105" t="s">
        <v>858</v>
      </c>
      <c r="W289" s="151" t="s">
        <v>799</v>
      </c>
      <c r="X289" s="104" t="s">
        <v>421</v>
      </c>
      <c r="Y289" s="129" t="s">
        <v>424</v>
      </c>
      <c r="Z289" s="104"/>
      <c r="AA289" s="105" t="s">
        <v>679</v>
      </c>
      <c r="AB289" s="103"/>
      <c r="AC289" s="152"/>
      <c r="AD289" s="107"/>
      <c r="AE289" s="105"/>
      <c r="AF289" s="105"/>
      <c r="AG289" s="105"/>
      <c r="AH289" s="15"/>
      <c r="AI289" s="126" t="str">
        <f>IF(BS_CONTROLE[[#This Row],[Atividade]]=0, "-", BS_CONTROLE[[#This Row],[Atividade]])</f>
        <v>PDM - SUBSTITUIÇÃO - DORMENTE</v>
      </c>
      <c r="AJ289" s="9" t="str">
        <f>IF(BS_CONTROLE[[#This Row],[Atividade]]=0, "-", BS_CONTROLE[[#This Row],[Atividade]])</f>
        <v>PDM - SUBSTITUIÇÃO - DORMENTE</v>
      </c>
      <c r="AK289" s="31" t="str">
        <f>BS_CONTROLE[[#This Row],[Local - Partida]]</f>
        <v>-</v>
      </c>
      <c r="AL289" s="31" t="str">
        <f>BS_CONTROLE[[#This Row],[Local - Encerramento]]</f>
        <v>-</v>
      </c>
      <c r="AM289" s="105" t="str">
        <f>IF(BS_CONTROLE[[#This Row],[Entre - Estações]]=0, "-", BS_CONTROLE[[#This Row],[Entre - Estações]])</f>
        <v>ZYU-ZST</v>
      </c>
      <c r="AN289" s="105" t="str">
        <f>IF(BS_CONTROLE[[#This Row],[SB]]=0, "-", BS_CONTROLE[[#This Row],[SB]])</f>
        <v>ZYU206</v>
      </c>
      <c r="AO289" s="105">
        <f>IF(BS_CONTROLE[[#This Row],[SUB]]=0, "-", BS_CONTROLE[[#This Row],[SUB]])</f>
        <v>56</v>
      </c>
      <c r="AP289" s="105">
        <f>BS_CONTROLE[[#This Row],[KM - Inicio]]</f>
        <v>205</v>
      </c>
      <c r="AQ289" s="105">
        <f>BS_CONTROLE[[#This Row],[KM - Inicio]]</f>
        <v>205</v>
      </c>
      <c r="AR289" s="108">
        <v>0.39374999999999999</v>
      </c>
      <c r="AS289" s="108">
        <v>0</v>
      </c>
      <c r="AT289" s="108">
        <v>0</v>
      </c>
      <c r="AU289" s="136"/>
      <c r="AV289" s="136"/>
      <c r="AW289" s="14"/>
      <c r="AX289" s="14"/>
      <c r="AY289" s="162">
        <f t="shared" si="26"/>
        <v>0</v>
      </c>
      <c r="AZ289" s="153"/>
      <c r="BA289" s="109">
        <v>0</v>
      </c>
      <c r="BB289" s="10" t="str">
        <f>IFERROR(_xlfn.XLOOKUP(AI289, BS_ATIVIDADE[ATIVIDADE],BS_ATIVIDADE[UNIDADE] ), "*")</f>
        <v>Nº DE DORMENTES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9" s="150"/>
      <c r="BG289" s="16"/>
      <c r="BH289" s="17">
        <v>0</v>
      </c>
      <c r="BI289" s="17"/>
      <c r="BJ289" s="17" t="s">
        <v>1138</v>
      </c>
      <c r="BK289" s="18" t="s">
        <v>1138</v>
      </c>
      <c r="BL289" s="16"/>
      <c r="BM289" s="130" t="s">
        <v>440</v>
      </c>
      <c r="BN289" s="130" t="s">
        <v>469</v>
      </c>
      <c r="BO289" s="130" t="s">
        <v>530</v>
      </c>
      <c r="BP289" s="18" t="s">
        <v>1138</v>
      </c>
      <c r="BQ289" s="12" t="str">
        <f t="shared" si="28"/>
        <v>Produção e Intervalo</v>
      </c>
      <c r="BR289" s="19">
        <f t="shared" si="29"/>
        <v>0</v>
      </c>
      <c r="BS289" s="19">
        <f t="shared" si="30"/>
        <v>0</v>
      </c>
      <c r="BT289" s="188" t="str">
        <f t="shared" si="31"/>
        <v>CCOCirculaçãoIntervaloOportunidade</v>
      </c>
    </row>
    <row r="290" spans="1:72" hidden="1">
      <c r="A290" s="47" t="str">
        <f t="shared" si="27"/>
        <v>W5946065</v>
      </c>
      <c r="B290" s="102">
        <v>46065</v>
      </c>
      <c r="C290" s="135">
        <f>IF(BS_CONTROLE[[#This Row],[DATA]]="","",WEEKNUM(BS_CONTROLE[[#This Row],[DATA]]))</f>
        <v>7</v>
      </c>
      <c r="D290" s="104" t="s">
        <v>726</v>
      </c>
      <c r="E290" s="157"/>
      <c r="F290" s="126" t="s">
        <v>713</v>
      </c>
      <c r="G290" s="142" t="str">
        <f>IF(D290="","*",VLOOKUP(F290,BS_ATIVIDADE[],3,FALSE))</f>
        <v>DORMENTE - DESCARGA</v>
      </c>
      <c r="H290" s="106" t="s">
        <v>104</v>
      </c>
      <c r="I290" s="106" t="s">
        <v>104</v>
      </c>
      <c r="J290" s="105">
        <v>49</v>
      </c>
      <c r="K290" s="105">
        <v>203.57</v>
      </c>
      <c r="L290" s="105">
        <v>198.57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90" s="127" t="s">
        <v>859</v>
      </c>
      <c r="O290" s="106">
        <v>0.35416666666666669</v>
      </c>
      <c r="P290" s="106">
        <v>4.1666666666666664E-2</v>
      </c>
      <c r="Q290" s="105">
        <v>415</v>
      </c>
      <c r="R290" s="10" t="str">
        <f>IFERROR(_xlfn.XLOOKUP(F290, BS_ATIVIDADE[ATIVIDADE],BS_ATIVIDADE[UNIDADE] ), "*")</f>
        <v>Nº DE DORMENTES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90" s="105" t="s">
        <v>860</v>
      </c>
      <c r="W290" s="151" t="s">
        <v>803</v>
      </c>
      <c r="X290" s="104" t="s">
        <v>421</v>
      </c>
      <c r="Y290" s="129" t="s">
        <v>424</v>
      </c>
      <c r="Z290" s="104"/>
      <c r="AA290" s="105">
        <v>1</v>
      </c>
      <c r="AB290" s="103" t="s">
        <v>412</v>
      </c>
      <c r="AC290" s="152"/>
      <c r="AD290" s="107">
        <v>0.29166666666666669</v>
      </c>
      <c r="AE290" s="105">
        <v>7629</v>
      </c>
      <c r="AF290" s="105" t="s">
        <v>679</v>
      </c>
      <c r="AG290" s="105"/>
      <c r="AH290" s="15"/>
      <c r="AI290" s="126" t="str">
        <f>IF(BS_CONTROLE[[#This Row],[Atividade]]=0, "-", BS_CONTROLE[[#This Row],[Atividade]])</f>
        <v>PDM - DESCARGA - DORMENTE</v>
      </c>
      <c r="AJ290" s="9" t="str">
        <f>IF(BS_CONTROLE[[#This Row],[Atividade]]=0, "-", BS_CONTROLE[[#This Row],[Atividade]])</f>
        <v>PDM - DESCARGA - DORMENTE</v>
      </c>
      <c r="AK290" s="31" t="str">
        <f>BS_CONTROLE[[#This Row],[Local - Partida]]</f>
        <v>ZYU1</v>
      </c>
      <c r="AL290" s="31" t="str">
        <f>BS_CONTROLE[[#This Row],[Local - Encerramento]]</f>
        <v>ZYU1</v>
      </c>
      <c r="AM290" s="105" t="str">
        <f>IF(BS_CONTROLE[[#This Row],[Entre - Estações]]=0, "-", BS_CONTROLE[[#This Row],[Entre - Estações]])</f>
        <v>ZYU</v>
      </c>
      <c r="AN290" s="105" t="str">
        <f>IF(BS_CONTROLE[[#This Row],[SB]]=0, "-", BS_CONTROLE[[#This Row],[SB]])</f>
        <v>ZYU1 / ZFY1981</v>
      </c>
      <c r="AO290" s="105">
        <f>IF(BS_CONTROLE[[#This Row],[SUB]]=0, "-", BS_CONTROLE[[#This Row],[SUB]])</f>
        <v>49</v>
      </c>
      <c r="AP290" s="105">
        <f>BS_CONTROLE[[#This Row],[KM - Inicio]]</f>
        <v>203.57</v>
      </c>
      <c r="AQ290" s="105">
        <f>BS_CONTROLE[[#This Row],[KM - Inicio]]</f>
        <v>203.57</v>
      </c>
      <c r="AR290" s="108">
        <v>0.31874999999999998</v>
      </c>
      <c r="AS290" s="108">
        <v>0.39583333333333331</v>
      </c>
      <c r="AT290" s="108">
        <v>0.4375</v>
      </c>
      <c r="AU290" s="136"/>
      <c r="AV290" s="136"/>
      <c r="AW290" s="14"/>
      <c r="AX290" s="14"/>
      <c r="AY290" s="162">
        <f t="shared" si="26"/>
        <v>4.1666666666666685E-2</v>
      </c>
      <c r="AZ290" s="153"/>
      <c r="BA290" s="109">
        <v>460</v>
      </c>
      <c r="BB290" s="10" t="str">
        <f>IFERROR(_xlfn.XLOOKUP(AI290, BS_ATIVIDADE[ATIVIDADE],BS_ATIVIDADE[UNIDADE] ), "*")</f>
        <v>Nº DE DORMENTES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90" s="150"/>
      <c r="BG290" s="16"/>
      <c r="BH290" s="17">
        <v>2</v>
      </c>
      <c r="BI290" s="17"/>
      <c r="BJ290" s="17" t="s">
        <v>1139</v>
      </c>
      <c r="BK290" s="18" t="s">
        <v>1140</v>
      </c>
      <c r="BL290" s="16"/>
      <c r="BM290" s="130" t="s">
        <v>445</v>
      </c>
      <c r="BN290" s="130" t="s">
        <v>445</v>
      </c>
      <c r="BO290" s="130" t="s">
        <v>445</v>
      </c>
      <c r="BP290" s="18" t="s">
        <v>679</v>
      </c>
      <c r="BQ290" s="12" t="str">
        <f t="shared" si="28"/>
        <v>Aderente</v>
      </c>
      <c r="BR290" s="19">
        <f t="shared" si="29"/>
        <v>1.0000000000000004</v>
      </c>
      <c r="BS290" s="19">
        <f t="shared" si="30"/>
        <v>1.1084337349397591</v>
      </c>
      <c r="BT290" s="188" t="str">
        <f t="shared" si="31"/>
        <v>OKOK</v>
      </c>
    </row>
    <row r="291" spans="1:72" hidden="1">
      <c r="A291" s="47" t="str">
        <f t="shared" si="27"/>
        <v>ROBSON (TP-729)46065</v>
      </c>
      <c r="B291" s="102">
        <v>46065</v>
      </c>
      <c r="C291" s="135">
        <f>IF(BS_CONTROLE[[#This Row],[DATA]]="","",WEEKNUM(BS_CONTROLE[[#This Row],[DATA]]))</f>
        <v>7</v>
      </c>
      <c r="D291" s="104" t="s">
        <v>1112</v>
      </c>
      <c r="E291" s="157">
        <v>81</v>
      </c>
      <c r="F291" s="126" t="s">
        <v>721</v>
      </c>
      <c r="G291" s="142" t="str">
        <f>IF(D291="","*",VLOOKUP(F291,BS_ATIVIDADE[],3,FALSE))</f>
        <v>DORMENTE - SUBSTITUIÇÂO</v>
      </c>
      <c r="H291" s="105" t="s">
        <v>679</v>
      </c>
      <c r="I291" s="105" t="s">
        <v>679</v>
      </c>
      <c r="J291" s="105">
        <v>56</v>
      </c>
      <c r="K291" s="105">
        <v>190.3</v>
      </c>
      <c r="L291" s="105" t="s">
        <v>679</v>
      </c>
      <c r="M291" s="105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91" s="150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91" s="106">
        <v>0.39583333333333331</v>
      </c>
      <c r="P291" s="106">
        <v>8.3333333333333329E-2</v>
      </c>
      <c r="Q291" s="170">
        <v>40</v>
      </c>
      <c r="R291" s="10" t="str">
        <f>IFERROR(_xlfn.XLOOKUP(F291, BS_ATIVIDADE[ATIVIDADE],BS_ATIVIDADE[UNIDADE] ), "*")</f>
        <v>Nº DE DORMENTES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91" s="105" t="s">
        <v>1113</v>
      </c>
      <c r="W291" s="151" t="s">
        <v>799</v>
      </c>
      <c r="X291" s="104" t="s">
        <v>421</v>
      </c>
      <c r="Y291" s="129" t="s">
        <v>424</v>
      </c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PDM - SUBSTITUIÇÃO - DORMENTE</v>
      </c>
      <c r="AJ291" s="9" t="str">
        <f>IF(BS_CONTROLE[[#This Row],[Atividade]]=0, "-", BS_CONTROLE[[#This Row],[Atividade]])</f>
        <v>PDM - SUBSTITUIÇÃO - DORMENTE</v>
      </c>
      <c r="AK291" s="31" t="str">
        <f>BS_CONTROLE[[#This Row],[Local - Partida]]</f>
        <v>-</v>
      </c>
      <c r="AL291" s="31" t="str">
        <f>BS_CONTROLE[[#This Row],[Local - Encerramento]]</f>
        <v>-</v>
      </c>
      <c r="AM291" s="105" t="str">
        <f>IF(BS_CONTROLE[[#This Row],[Entre - Estações]]=0, "-", BS_CONTROLE[[#This Row],[Entre - Estações]])</f>
        <v>ZDY-ZFY</v>
      </c>
      <c r="AN291" s="105" t="str">
        <f>IF(BS_CONTROLE[[#This Row],[SB]]=0, "-", BS_CONTROLE[[#This Row],[SB]])</f>
        <v>189ZFY</v>
      </c>
      <c r="AO291" s="105">
        <f>IF(BS_CONTROLE[[#This Row],[SUB]]=0, "-", BS_CONTROLE[[#This Row],[SUB]])</f>
        <v>56</v>
      </c>
      <c r="AP291" s="105">
        <f>BS_CONTROLE[[#This Row],[KM - Inicio]]</f>
        <v>190.3</v>
      </c>
      <c r="AQ291" s="105">
        <f>BS_CONTROLE[[#This Row],[KM - Inicio]]</f>
        <v>190.3</v>
      </c>
      <c r="AR291" s="108">
        <v>0.39652777777777776</v>
      </c>
      <c r="AS291" s="108">
        <v>0</v>
      </c>
      <c r="AT291" s="108">
        <v>0</v>
      </c>
      <c r="AU291" s="136"/>
      <c r="AV291" s="136"/>
      <c r="AW291" s="14"/>
      <c r="AX291" s="14"/>
      <c r="AY291" s="162">
        <f t="shared" si="26"/>
        <v>0</v>
      </c>
      <c r="AZ291" s="153"/>
      <c r="BA291" s="109">
        <v>0</v>
      </c>
      <c r="BB291" s="10" t="str">
        <f>IFERROR(_xlfn.XLOOKUP(AI291, BS_ATIVIDADE[ATIVIDADE],BS_ATIVIDADE[UNIDADE] ), "*")</f>
        <v>Nº DE DORMENTES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91" s="150"/>
      <c r="BG291" s="16"/>
      <c r="BH291" s="17">
        <v>0</v>
      </c>
      <c r="BI291" s="17"/>
      <c r="BJ291" s="17" t="s">
        <v>1141</v>
      </c>
      <c r="BK291" s="18" t="s">
        <v>1141</v>
      </c>
      <c r="BL291" s="16"/>
      <c r="BM291" s="130" t="s">
        <v>440</v>
      </c>
      <c r="BN291" s="130" t="s">
        <v>469</v>
      </c>
      <c r="BO291" s="130" t="s">
        <v>530</v>
      </c>
      <c r="BP291" s="18" t="s">
        <v>1141</v>
      </c>
      <c r="BQ291" s="12" t="str">
        <f t="shared" si="28"/>
        <v>Produção e Intervalo</v>
      </c>
      <c r="BR291" s="19">
        <f t="shared" si="29"/>
        <v>0</v>
      </c>
      <c r="BS291" s="19">
        <f t="shared" si="30"/>
        <v>0</v>
      </c>
      <c r="BT291" s="188" t="str">
        <f t="shared" si="31"/>
        <v>CCOCirculaçãoIntervaloOportunidade</v>
      </c>
    </row>
    <row r="292" spans="1:72" hidden="1">
      <c r="A292" s="47" t="str">
        <f t="shared" si="27"/>
        <v/>
      </c>
      <c r="B292" s="102"/>
      <c r="C292" s="135" t="str">
        <f>IF(BS_CONTROLE[[#This Row],[DATA]]="","",WEEKNUM(BS_CONTROLE[[#This Row],[DATA]]))</f>
        <v/>
      </c>
      <c r="D292" s="104"/>
      <c r="E292" s="157">
        <v>286</v>
      </c>
      <c r="F292" s="126"/>
      <c r="G292" s="142" t="str">
        <f>IF(D292="","*",VLOOKUP(F292,BS_ATIVIDADE[],3,FALSE))</f>
        <v>*</v>
      </c>
      <c r="H292" s="106"/>
      <c r="I292" s="106"/>
      <c r="J292" s="105"/>
      <c r="K292" s="105"/>
      <c r="L292" s="105"/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6"/>
      <c r="P292" s="106"/>
      <c r="Q292" s="105"/>
      <c r="R292" s="10" t="str">
        <f>IFERROR(_xlfn.XLOOKUP(F292, BS_ATIVIDADE[ATIVIDADE],BS_ATIVIDADE[UNIDADE] ), "*")</f>
        <v>*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5"/>
      <c r="W292" s="151"/>
      <c r="X292" s="104"/>
      <c r="Y292" s="129"/>
      <c r="Z292" s="104"/>
      <c r="AA292" s="105"/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5" t="str">
        <f>IF(BS_CONTROLE[[#This Row],[Entre - Estações]]=0, "-", BS_CONTROLE[[#This Row],[Entre - Estações]])</f>
        <v>-</v>
      </c>
      <c r="AN292" s="105" t="str">
        <f>IF(BS_CONTROLE[[#This Row],[SB]]=0, "-", BS_CONTROLE[[#This Row],[SB]])</f>
        <v>-</v>
      </c>
      <c r="AO292" s="105" t="str">
        <f>IF(BS_CONTROLE[[#This Row],[SUB]]=0, "-", BS_CONTROLE[[#This Row],[SUB]])</f>
        <v>-</v>
      </c>
      <c r="AP292" s="105">
        <f>BS_CONTROLE[[#This Row],[KM - Inicio]]</f>
        <v>0</v>
      </c>
      <c r="AQ292" s="105">
        <f>BS_CONTROLE[[#This Row],[KM - Inicio]]</f>
        <v>0</v>
      </c>
      <c r="AR292" s="108"/>
      <c r="AS292" s="108"/>
      <c r="AT292" s="108"/>
      <c r="AU292" s="136"/>
      <c r="AV292" s="136"/>
      <c r="AW292" s="14"/>
      <c r="AX292" s="14"/>
      <c r="AY292" s="162" t="str">
        <f t="shared" si="26"/>
        <v>*</v>
      </c>
      <c r="AZ292" s="153"/>
      <c r="BA292" s="109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0"/>
      <c r="BG292" s="16"/>
      <c r="BH292" s="17"/>
      <c r="BI292" s="17"/>
      <c r="BJ292" s="17"/>
      <c r="BK292" s="18"/>
      <c r="BL292" s="16"/>
      <c r="BM292" s="130"/>
      <c r="BN292" s="130"/>
      <c r="BO292" s="130"/>
      <c r="BP292" s="18"/>
      <c r="BQ292" s="12" t="str">
        <f t="shared" si="28"/>
        <v>Aderente</v>
      </c>
      <c r="BR292" s="19" t="str">
        <f t="shared" si="29"/>
        <v>*</v>
      </c>
      <c r="BS292" s="19" t="str">
        <f t="shared" si="30"/>
        <v>*</v>
      </c>
      <c r="BT292" s="188" t="str">
        <f t="shared" si="31"/>
        <v/>
      </c>
    </row>
    <row r="293" spans="1:72" hidden="1">
      <c r="A293" s="47" t="str">
        <f t="shared" si="27"/>
        <v>DIEGO (TP-681)46065</v>
      </c>
      <c r="B293" s="102">
        <v>46065</v>
      </c>
      <c r="C293" s="135">
        <f>IF(BS_CONTROLE[[#This Row],[DATA]]="","",WEEKNUM(BS_CONTROLE[[#This Row],[DATA]]))</f>
        <v>7</v>
      </c>
      <c r="D293" s="104" t="s">
        <v>1028</v>
      </c>
      <c r="E293" s="157">
        <v>287</v>
      </c>
      <c r="F293" s="126" t="s">
        <v>870</v>
      </c>
      <c r="G293" s="142" t="str">
        <f>IF(D293="","*",VLOOKUP(F293,BS_ATIVIDADE[],3,FALSE))</f>
        <v>TRILHO - SUBSTITUIÇÂO</v>
      </c>
      <c r="H293" s="106" t="s">
        <v>679</v>
      </c>
      <c r="I293" s="106" t="s">
        <v>679</v>
      </c>
      <c r="J293" s="105">
        <v>55</v>
      </c>
      <c r="K293" s="105">
        <v>81.415000000000006</v>
      </c>
      <c r="L293" s="105">
        <v>81.674999999999997</v>
      </c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93" s="106">
        <v>0.41666666666666669</v>
      </c>
      <c r="P293" s="106">
        <v>8.3333333333333329E-2</v>
      </c>
      <c r="Q293" s="105">
        <v>312</v>
      </c>
      <c r="R293" s="10" t="str">
        <f>IFERROR(_xlfn.XLOOKUP(F293, BS_ATIVIDADE[ATIVIDADE],BS_ATIVIDADE[UNIDADE] ), "*")</f>
        <v>M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3" s="105" t="s">
        <v>908</v>
      </c>
      <c r="W293" s="151" t="s">
        <v>1029</v>
      </c>
      <c r="X293" s="104" t="s">
        <v>421</v>
      </c>
      <c r="Y293" s="129" t="s">
        <v>424</v>
      </c>
      <c r="Z293" s="104"/>
      <c r="AA293" s="105" t="s">
        <v>679</v>
      </c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PDM - SUBSTITUIÇÃO - TRILHO</v>
      </c>
      <c r="AJ293" s="9" t="str">
        <f>IF(BS_CONTROLE[[#This Row],[Atividade]]=0, "-", BS_CONTROLE[[#This Row],[Atividade]])</f>
        <v>PDM - SUBSTITUIÇÃO - TRILHO</v>
      </c>
      <c r="AK293" s="31" t="str">
        <f>BS_CONTROLE[[#This Row],[Local - Partida]]</f>
        <v>-</v>
      </c>
      <c r="AL293" s="31" t="str">
        <f>BS_CONTROLE[[#This Row],[Local - Encerramento]]</f>
        <v>-</v>
      </c>
      <c r="AM293" s="105" t="str">
        <f>IF(BS_CONTROLE[[#This Row],[Entre - Estações]]=0, "-", BS_CONTROLE[[#This Row],[Entre - Estações]])</f>
        <v>ZKE-ZWW</v>
      </c>
      <c r="AN293" s="105" t="str">
        <f>IF(BS_CONTROLE[[#This Row],[SB]]=0, "-", BS_CONTROLE[[#This Row],[SB]])</f>
        <v>K83K802</v>
      </c>
      <c r="AO293" s="105">
        <f>IF(BS_CONTROLE[[#This Row],[SUB]]=0, "-", BS_CONTROLE[[#This Row],[SUB]])</f>
        <v>55</v>
      </c>
      <c r="AP293" s="105">
        <f>BS_CONTROLE[[#This Row],[KM - Inicio]]</f>
        <v>81.415000000000006</v>
      </c>
      <c r="AQ293" s="105">
        <f>BS_CONTROLE[[#This Row],[KM - Inicio]]</f>
        <v>81.415000000000006</v>
      </c>
      <c r="AR293" s="108">
        <v>0.45833333333333331</v>
      </c>
      <c r="AS293" s="108">
        <v>0.6118055555555556</v>
      </c>
      <c r="AT293" s="108">
        <v>0.69513888888888886</v>
      </c>
      <c r="AU293" s="136"/>
      <c r="AV293" s="136"/>
      <c r="AW293" s="14"/>
      <c r="AX293" s="14"/>
      <c r="AY293" s="162">
        <f t="shared" si="26"/>
        <v>8.3333333333333259E-2</v>
      </c>
      <c r="AZ293" s="153"/>
      <c r="BA293" s="109">
        <v>312</v>
      </c>
      <c r="BB293" s="10" t="str">
        <f>IFERROR(_xlfn.XLOOKUP(AI293, BS_ATIVIDADE[ATIVIDADE],BS_ATIVIDADE[UNIDADE] ), "*")</f>
        <v>M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3" s="150"/>
      <c r="BG293" s="16"/>
      <c r="BH293" s="17">
        <v>2</v>
      </c>
      <c r="BI293" s="17"/>
      <c r="BJ293" s="17" t="s">
        <v>1142</v>
      </c>
      <c r="BK293" s="18" t="s">
        <v>1143</v>
      </c>
      <c r="BL293" s="16"/>
      <c r="BM293" s="130" t="s">
        <v>445</v>
      </c>
      <c r="BN293" s="130" t="s">
        <v>445</v>
      </c>
      <c r="BO293" s="130" t="s">
        <v>445</v>
      </c>
      <c r="BP293" s="18" t="s">
        <v>679</v>
      </c>
      <c r="BQ293" s="12" t="str">
        <f t="shared" si="28"/>
        <v>Intervalo</v>
      </c>
      <c r="BR293" s="19">
        <f t="shared" si="29"/>
        <v>0.99999999999999911</v>
      </c>
      <c r="BS293" s="19">
        <f t="shared" si="30"/>
        <v>1</v>
      </c>
      <c r="BT293" s="188" t="str">
        <f t="shared" si="31"/>
        <v>OKOK</v>
      </c>
    </row>
    <row r="294" spans="1:72" hidden="1">
      <c r="A294" s="47" t="str">
        <f t="shared" si="27"/>
        <v>V8946065</v>
      </c>
      <c r="B294" s="102">
        <v>46065</v>
      </c>
      <c r="C294" s="135">
        <f>IF(BS_CONTROLE[[#This Row],[DATA]]="","",WEEKNUM(BS_CONTROLE[[#This Row],[DATA]]))</f>
        <v>7</v>
      </c>
      <c r="D294" s="104" t="s">
        <v>746</v>
      </c>
      <c r="E294" s="157"/>
      <c r="F294" s="126" t="s">
        <v>687</v>
      </c>
      <c r="G294" s="142" t="str">
        <f>IF(D294="","*",VLOOKUP(F294,BS_ATIVIDADE[],3,FALSE))</f>
        <v>MECANIZAÇÃO - SOCADORA</v>
      </c>
      <c r="H294" s="106" t="s">
        <v>201</v>
      </c>
      <c r="I294" s="106" t="s">
        <v>201</v>
      </c>
      <c r="J294" s="105">
        <v>55</v>
      </c>
      <c r="K294" s="105">
        <v>97</v>
      </c>
      <c r="L294" s="105">
        <v>100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4" s="127" t="s">
        <v>752</v>
      </c>
      <c r="O294" s="106">
        <v>0.41666666666666669</v>
      </c>
      <c r="P294" s="106">
        <v>0.125</v>
      </c>
      <c r="Q294" s="105">
        <v>2</v>
      </c>
      <c r="R294" s="10" t="str">
        <f>IFERROR(_xlfn.XLOOKUP(F294, BS_ATIVIDADE[ATIVIDADE],BS_ATIVIDADE[UNIDADE] ), "*")</f>
        <v>M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4" s="151" t="s">
        <v>709</v>
      </c>
      <c r="W294" s="151" t="s">
        <v>688</v>
      </c>
      <c r="X294" s="104" t="s">
        <v>421</v>
      </c>
      <c r="Y294" s="129" t="s">
        <v>424</v>
      </c>
      <c r="Z294" s="104"/>
      <c r="AA294" s="105">
        <v>1</v>
      </c>
      <c r="AB294" s="103" t="s">
        <v>412</v>
      </c>
      <c r="AC294" s="152"/>
      <c r="AD294" s="107">
        <v>0.35416666666666669</v>
      </c>
      <c r="AE294" s="105">
        <v>6239</v>
      </c>
      <c r="AF294" s="105" t="s">
        <v>679</v>
      </c>
      <c r="AG294" s="105"/>
      <c r="AH294" s="15"/>
      <c r="AI294" s="126" t="str">
        <f>IF(BS_CONTROLE[[#This Row],[Atividade]]=0, "-", BS_CONTROLE[[#This Row],[Atividade]])</f>
        <v>MECANIZAÇÃO - SOCADORA</v>
      </c>
      <c r="AJ294" s="9" t="str">
        <f>IF(BS_CONTROLE[[#This Row],[Atividade]]=0, "-", BS_CONTROLE[[#This Row],[Atividade]])</f>
        <v>MECANIZAÇÃO - SOCADORA</v>
      </c>
      <c r="AK294" s="31" t="str">
        <f>BS_CONTROLE[[#This Row],[Local - Partida]]</f>
        <v>102ZKW2</v>
      </c>
      <c r="AL294" s="31" t="str">
        <f>BS_CONTROLE[[#This Row],[Local - Encerramento]]</f>
        <v>102ZKW2</v>
      </c>
      <c r="AM294" s="105" t="str">
        <f>IF(BS_CONTROLE[[#This Row],[Entre - Estações]]=0, "-", BS_CONTROLE[[#This Row],[Entre - Estações]])</f>
        <v>ZKW</v>
      </c>
      <c r="AN294" s="105" t="str">
        <f>IF(BS_CONTROLE[[#This Row],[SB]]=0, "-", BS_CONTROLE[[#This Row],[SB]])</f>
        <v>ZKW2/102ZKW2</v>
      </c>
      <c r="AO294" s="105">
        <f>IF(BS_CONTROLE[[#This Row],[SUB]]=0, "-", BS_CONTROLE[[#This Row],[SUB]])</f>
        <v>55</v>
      </c>
      <c r="AP294" s="105">
        <f>BS_CONTROLE[[#This Row],[KM - Inicio]]</f>
        <v>97</v>
      </c>
      <c r="AQ294" s="105">
        <f>BS_CONTROLE[[#This Row],[KM - Inicio]]</f>
        <v>97</v>
      </c>
      <c r="AR294" s="108">
        <v>0.39513888888888887</v>
      </c>
      <c r="AS294" s="108">
        <v>0</v>
      </c>
      <c r="AT294" s="108">
        <v>0</v>
      </c>
      <c r="AU294" s="136"/>
      <c r="AV294" s="136"/>
      <c r="AW294" s="14"/>
      <c r="AX294" s="14"/>
      <c r="AY294" s="162">
        <f t="shared" si="26"/>
        <v>0</v>
      </c>
      <c r="AZ294" s="153"/>
      <c r="BA294" s="109">
        <v>0</v>
      </c>
      <c r="BB294" s="10" t="str">
        <f>IFERROR(_xlfn.XLOOKUP(AI294, BS_ATIVIDADE[ATIVIDADE],BS_ATIVIDADE[UNIDADE] ), "*")</f>
        <v>M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4" s="150"/>
      <c r="BG294" s="16"/>
      <c r="BH294" s="17">
        <v>0</v>
      </c>
      <c r="BI294" s="17"/>
      <c r="BJ294" s="17" t="s">
        <v>1144</v>
      </c>
      <c r="BK294" s="18" t="s">
        <v>1145</v>
      </c>
      <c r="BL294" s="16"/>
      <c r="BM294" s="130" t="s">
        <v>440</v>
      </c>
      <c r="BN294" s="130" t="s">
        <v>469</v>
      </c>
      <c r="BO294" s="130" t="s">
        <v>530</v>
      </c>
      <c r="BP294" s="18" t="s">
        <v>1145</v>
      </c>
      <c r="BQ294" s="12" t="str">
        <f t="shared" si="28"/>
        <v>Produção e Intervalo</v>
      </c>
      <c r="BR294" s="19">
        <f t="shared" si="29"/>
        <v>0</v>
      </c>
      <c r="BS294" s="19">
        <f t="shared" si="30"/>
        <v>0</v>
      </c>
      <c r="BT294" s="188" t="str">
        <f t="shared" si="31"/>
        <v>CCOCirculaçãoIntervaloOportunidade</v>
      </c>
    </row>
    <row r="295" spans="1:72" hidden="1">
      <c r="A295" s="47" t="str">
        <f t="shared" si="27"/>
        <v>E1746065</v>
      </c>
      <c r="B295" s="102">
        <v>46065</v>
      </c>
      <c r="C295" s="135">
        <f>IF(BS_CONTROLE[[#This Row],[DATA]]="","",WEEKNUM(BS_CONTROLE[[#This Row],[DATA]]))</f>
        <v>7</v>
      </c>
      <c r="D295" s="104" t="s">
        <v>692</v>
      </c>
      <c r="E295" s="157">
        <v>4</v>
      </c>
      <c r="F295" s="126" t="s">
        <v>693</v>
      </c>
      <c r="G295" s="142" t="str">
        <f>IF(D295="","*",VLOOKUP(F295,BS_ATIVIDADE[],3,FALSE))</f>
        <v>CAMINHÂO - SOLDA</v>
      </c>
      <c r="H295" s="106" t="s">
        <v>201</v>
      </c>
      <c r="I295" s="106" t="s">
        <v>201</v>
      </c>
      <c r="J295" s="105">
        <v>55</v>
      </c>
      <c r="K295" s="105">
        <v>100.56100000000001</v>
      </c>
      <c r="L295" s="105">
        <v>100.88200000000001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5" s="106">
        <v>0.41666666666666669</v>
      </c>
      <c r="P295" s="106">
        <v>0.125</v>
      </c>
      <c r="Q295" s="105">
        <v>2</v>
      </c>
      <c r="R295" s="10" t="str">
        <f>IFERROR(_xlfn.XLOOKUP(F295, BS_ATIVIDADE[ATIVIDADE],BS_ATIVIDADE[UNIDADE] ), "*")</f>
        <v>Nº DE SOLDA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5" s="105" t="s">
        <v>742</v>
      </c>
      <c r="W295" s="151" t="s">
        <v>743</v>
      </c>
      <c r="X295" s="104" t="s">
        <v>421</v>
      </c>
      <c r="Y295" s="129" t="s">
        <v>424</v>
      </c>
      <c r="Z295" s="104"/>
      <c r="AA295" s="105">
        <v>1</v>
      </c>
      <c r="AB295" s="103" t="s">
        <v>412</v>
      </c>
      <c r="AC295" s="152"/>
      <c r="AD295" s="107">
        <v>0.35416666666666669</v>
      </c>
      <c r="AE295" s="105">
        <v>6251</v>
      </c>
      <c r="AF295" s="105"/>
      <c r="AG295" s="105"/>
      <c r="AH295" s="15"/>
      <c r="AI295" s="126" t="str">
        <f>IF(BS_CONTROLE[[#This Row],[Atividade]]=0, "-", BS_CONTROLE[[#This Row],[Atividade]])</f>
        <v>CAMINHÃO DE SOLDA</v>
      </c>
      <c r="AJ295" s="9" t="str">
        <f>IF(BS_CONTROLE[[#This Row],[Atividade]]=0, "-", BS_CONTROLE[[#This Row],[Atividade]])</f>
        <v>CAMINHÃO DE SOLDA</v>
      </c>
      <c r="AK295" s="31" t="str">
        <f>BS_CONTROLE[[#This Row],[Local - Partida]]</f>
        <v>102ZKW2</v>
      </c>
      <c r="AL295" s="31" t="str">
        <f>BS_CONTROLE[[#This Row],[Local - Encerramento]]</f>
        <v>102ZKW2</v>
      </c>
      <c r="AM295" s="105" t="str">
        <f>IF(BS_CONTROLE[[#This Row],[Entre - Estações]]=0, "-", BS_CONTROLE[[#This Row],[Entre - Estações]])</f>
        <v>ZKW-ZLU</v>
      </c>
      <c r="AN295" s="105" t="str">
        <f>IF(BS_CONTROLE[[#This Row],[SB]]=0, "-", BS_CONTROLE[[#This Row],[SB]])</f>
        <v>102ZKW2</v>
      </c>
      <c r="AO295" s="105">
        <f>IF(BS_CONTROLE[[#This Row],[SUB]]=0, "-", BS_CONTROLE[[#This Row],[SUB]])</f>
        <v>55</v>
      </c>
      <c r="AP295" s="105">
        <f>BS_CONTROLE[[#This Row],[KM - Inicio]]</f>
        <v>100.56100000000001</v>
      </c>
      <c r="AQ295" s="105">
        <f>BS_CONTROLE[[#This Row],[KM - Inicio]]</f>
        <v>100.56100000000001</v>
      </c>
      <c r="AR295" s="108">
        <v>0.35208333333333336</v>
      </c>
      <c r="AS295" s="108">
        <v>0</v>
      </c>
      <c r="AT295" s="108">
        <v>0</v>
      </c>
      <c r="AU295" s="136"/>
      <c r="AV295" s="136"/>
      <c r="AW295" s="14"/>
      <c r="AX295" s="14"/>
      <c r="AY295" s="162">
        <f t="shared" si="26"/>
        <v>0</v>
      </c>
      <c r="AZ295" s="153"/>
      <c r="BA295" s="109">
        <v>0</v>
      </c>
      <c r="BB295" s="10" t="str">
        <f>IFERROR(_xlfn.XLOOKUP(AI295, BS_ATIVIDADE[ATIVIDADE],BS_ATIVIDADE[UNIDADE] ), "*")</f>
        <v>Nº DE SOLDA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5" s="150"/>
      <c r="BG295" s="16"/>
      <c r="BH295" s="17">
        <v>0</v>
      </c>
      <c r="BI295" s="17"/>
      <c r="BJ295" s="17" t="s">
        <v>1146</v>
      </c>
      <c r="BK295" s="18" t="s">
        <v>1146</v>
      </c>
      <c r="BL295" s="16"/>
      <c r="BM295" s="130" t="s">
        <v>440</v>
      </c>
      <c r="BN295" s="130" t="s">
        <v>469</v>
      </c>
      <c r="BO295" s="130" t="s">
        <v>530</v>
      </c>
      <c r="BP295" s="18" t="s">
        <v>1146</v>
      </c>
      <c r="BQ295" s="12" t="str">
        <f t="shared" si="28"/>
        <v>Produção e Intervalo</v>
      </c>
      <c r="BR295" s="19">
        <f t="shared" si="29"/>
        <v>0</v>
      </c>
      <c r="BS295" s="19">
        <f t="shared" si="30"/>
        <v>0</v>
      </c>
      <c r="BT295" s="188" t="str">
        <f t="shared" si="31"/>
        <v>CCOCirculaçãoIntervaloOportunidade</v>
      </c>
    </row>
    <row r="296" spans="1:72" hidden="1">
      <c r="A296" s="47" t="str">
        <f t="shared" si="27"/>
        <v>CLEBISON (TP-728)46065</v>
      </c>
      <c r="B296" s="102">
        <v>46065</v>
      </c>
      <c r="C296" s="135">
        <f>IF(BS_CONTROLE[[#This Row],[DATA]]="","",WEEKNUM(BS_CONTROLE[[#This Row],[DATA]]))</f>
        <v>7</v>
      </c>
      <c r="D296" s="104" t="s">
        <v>813</v>
      </c>
      <c r="E296" s="157">
        <v>290</v>
      </c>
      <c r="F296" s="126" t="s">
        <v>696</v>
      </c>
      <c r="G296" s="142" t="str">
        <f>IF(D296="","*",VLOOKUP(F296,BS_ATIVIDADE[],3,FALSE))</f>
        <v>SOLDA</v>
      </c>
      <c r="H296" s="106" t="s">
        <v>679</v>
      </c>
      <c r="I296" s="106" t="s">
        <v>679</v>
      </c>
      <c r="J296" s="105">
        <v>55</v>
      </c>
      <c r="K296" s="105">
        <v>127.41500000000001</v>
      </c>
      <c r="L296" s="105">
        <v>127.529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6" s="106">
        <v>0.45833333333333331</v>
      </c>
      <c r="P296" s="106">
        <v>8.3333333333333329E-2</v>
      </c>
      <c r="Q296" s="105">
        <v>1</v>
      </c>
      <c r="R296" s="10" t="str">
        <f>IFERROR(_xlfn.XLOOKUP(F296, BS_ATIVIDADE[ATIVIDADE],BS_ATIVIDADE[UNIDADE] ), "*")</f>
        <v>Nº DE SOLDA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6" s="105" t="s">
        <v>908</v>
      </c>
      <c r="W296" s="151" t="s">
        <v>700</v>
      </c>
      <c r="X296" s="104" t="s">
        <v>421</v>
      </c>
      <c r="Y296" s="129" t="s">
        <v>424</v>
      </c>
      <c r="Z296" s="104"/>
      <c r="AA296" s="105" t="s">
        <v>679</v>
      </c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PDM - SOLDA</v>
      </c>
      <c r="AJ296" s="9" t="str">
        <f>IF(BS_CONTROLE[[#This Row],[Atividade]]=0, "-", BS_CONTROLE[[#This Row],[Atividade]])</f>
        <v>PDM - SOLDA</v>
      </c>
      <c r="AK296" s="31" t="str">
        <f>BS_CONTROLE[[#This Row],[Local - Partida]]</f>
        <v>-</v>
      </c>
      <c r="AL296" s="31" t="str">
        <f>BS_CONTROLE[[#This Row],[Local - Encerramento]]</f>
        <v>-</v>
      </c>
      <c r="AM296" s="105" t="str">
        <f>IF(BS_CONTROLE[[#This Row],[Entre - Estações]]=0, "-", BS_CONTROLE[[#This Row],[Entre - Estações]])</f>
        <v>ZWI-ZEM</v>
      </c>
      <c r="AN296" s="105" t="str">
        <f>IF(BS_CONTROLE[[#This Row],[SB]]=0, "-", BS_CONTROLE[[#This Row],[SB]])</f>
        <v>130ZYQ2</v>
      </c>
      <c r="AO296" s="105">
        <f>IF(BS_CONTROLE[[#This Row],[SUB]]=0, "-", BS_CONTROLE[[#This Row],[SUB]])</f>
        <v>55</v>
      </c>
      <c r="AP296" s="105">
        <f>BS_CONTROLE[[#This Row],[KM - Inicio]]</f>
        <v>127.41500000000001</v>
      </c>
      <c r="AQ296" s="105">
        <f>BS_CONTROLE[[#This Row],[KM - Inicio]]</f>
        <v>127.41500000000001</v>
      </c>
      <c r="AR296" s="108">
        <v>0.53680555555555554</v>
      </c>
      <c r="AS296" s="108">
        <v>0.59930555555555554</v>
      </c>
      <c r="AT296" s="108">
        <v>0.66180555555555554</v>
      </c>
      <c r="AU296" s="136"/>
      <c r="AV296" s="136"/>
      <c r="AW296" s="14"/>
      <c r="AX296" s="14"/>
      <c r="AY296" s="162">
        <f t="shared" si="26"/>
        <v>6.25E-2</v>
      </c>
      <c r="AZ296" s="153"/>
      <c r="BA296" s="109">
        <v>0</v>
      </c>
      <c r="BB296" s="10" t="str">
        <f>IFERROR(_xlfn.XLOOKUP(AI296, BS_ATIVIDADE[ATIVIDADE],BS_ATIVIDADE[UNIDADE] ), "*")</f>
        <v>Nº DE SOLDA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6" s="150"/>
      <c r="BG296" s="16"/>
      <c r="BH296" s="17">
        <v>0</v>
      </c>
      <c r="BI296" s="17"/>
      <c r="BJ296" s="17" t="s">
        <v>736</v>
      </c>
      <c r="BK296" s="18" t="s">
        <v>1147</v>
      </c>
      <c r="BL296" s="16"/>
      <c r="BM296" s="130" t="s">
        <v>440</v>
      </c>
      <c r="BN296" s="130" t="s">
        <v>469</v>
      </c>
      <c r="BO296" s="130" t="s">
        <v>547</v>
      </c>
      <c r="BP296" s="18" t="s">
        <v>1147</v>
      </c>
      <c r="BQ296" s="12" t="str">
        <f t="shared" si="28"/>
        <v>Produção e Intervalo</v>
      </c>
      <c r="BR296" s="19">
        <f t="shared" si="29"/>
        <v>0.75</v>
      </c>
      <c r="BS296" s="19">
        <f t="shared" si="30"/>
        <v>0</v>
      </c>
      <c r="BT296" s="188" t="str">
        <f t="shared" si="31"/>
        <v>CCOCirculaçãoIntervaloOportunidade</v>
      </c>
    </row>
    <row r="297" spans="1:72" hidden="1">
      <c r="A297" s="47" t="str">
        <f t="shared" si="27"/>
        <v>ISMAEL(TP-726)46065</v>
      </c>
      <c r="B297" s="102">
        <v>46065</v>
      </c>
      <c r="C297" s="135">
        <f>IF(BS_CONTROLE[[#This Row],[DATA]]="","",WEEKNUM(BS_CONTROLE[[#This Row],[DATA]]))</f>
        <v>7</v>
      </c>
      <c r="D297" s="104" t="s">
        <v>755</v>
      </c>
      <c r="E297" s="157">
        <v>291</v>
      </c>
      <c r="F297" s="126" t="s">
        <v>696</v>
      </c>
      <c r="G297" s="142" t="str">
        <f>IF(D297="","*",VLOOKUP(F297,BS_ATIVIDADE[],3,FALSE))</f>
        <v>SOLDA</v>
      </c>
      <c r="H297" s="106" t="s">
        <v>679</v>
      </c>
      <c r="I297" s="106" t="s">
        <v>679</v>
      </c>
      <c r="J297" s="105">
        <v>55</v>
      </c>
      <c r="K297" s="105">
        <v>127.41500000000001</v>
      </c>
      <c r="L297" s="105">
        <v>127.529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7" s="106">
        <v>0.45833333333333331</v>
      </c>
      <c r="P297" s="106">
        <v>8.3333333333333329E-2</v>
      </c>
      <c r="Q297" s="105">
        <v>1</v>
      </c>
      <c r="R297" s="10" t="str">
        <f>IFERROR(_xlfn.XLOOKUP(F297, BS_ATIVIDADE[ATIVIDADE],BS_ATIVIDADE[UNIDADE] ), "*")</f>
        <v>Nº DE SOLDA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7" s="105" t="s">
        <v>908</v>
      </c>
      <c r="W297" s="151" t="s">
        <v>700</v>
      </c>
      <c r="X297" s="104" t="s">
        <v>421</v>
      </c>
      <c r="Y297" s="129" t="s">
        <v>424</v>
      </c>
      <c r="Z297" s="104"/>
      <c r="AA297" s="105" t="s">
        <v>679</v>
      </c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PDM - SOLDA</v>
      </c>
      <c r="AJ297" s="9" t="str">
        <f>IF(BS_CONTROLE[[#This Row],[Atividade]]=0, "-", BS_CONTROLE[[#This Row],[Atividade]])</f>
        <v>PDM - SOLDA</v>
      </c>
      <c r="AK297" s="31" t="str">
        <f>BS_CONTROLE[[#This Row],[Local - Partida]]</f>
        <v>-</v>
      </c>
      <c r="AL297" s="31" t="str">
        <f>BS_CONTROLE[[#This Row],[Local - Encerramento]]</f>
        <v>-</v>
      </c>
      <c r="AM297" s="105" t="str">
        <f>IF(BS_CONTROLE[[#This Row],[Entre - Estações]]=0, "-", BS_CONTROLE[[#This Row],[Entre - Estações]])</f>
        <v>ZWI-ZEM</v>
      </c>
      <c r="AN297" s="105" t="str">
        <f>IF(BS_CONTROLE[[#This Row],[SB]]=0, "-", BS_CONTROLE[[#This Row],[SB]])</f>
        <v>130ZYQ2</v>
      </c>
      <c r="AO297" s="105">
        <f>IF(BS_CONTROLE[[#This Row],[SUB]]=0, "-", BS_CONTROLE[[#This Row],[SUB]])</f>
        <v>55</v>
      </c>
      <c r="AP297" s="105">
        <f>BS_CONTROLE[[#This Row],[KM - Inicio]]</f>
        <v>127.41500000000001</v>
      </c>
      <c r="AQ297" s="105">
        <f>BS_CONTROLE[[#This Row],[KM - Inicio]]</f>
        <v>127.41500000000001</v>
      </c>
      <c r="AR297" s="108">
        <v>0.53680555555555554</v>
      </c>
      <c r="AS297" s="108">
        <v>0.59930555555555554</v>
      </c>
      <c r="AT297" s="108">
        <v>0.66180555555555554</v>
      </c>
      <c r="AU297" s="136"/>
      <c r="AV297" s="136"/>
      <c r="AW297" s="14"/>
      <c r="AX297" s="14"/>
      <c r="AY297" s="162">
        <f t="shared" si="26"/>
        <v>6.25E-2</v>
      </c>
      <c r="AZ297" s="153"/>
      <c r="BA297" s="109">
        <v>0</v>
      </c>
      <c r="BB297" s="10" t="str">
        <f>IFERROR(_xlfn.XLOOKUP(AI297, BS_ATIVIDADE[ATIVIDADE],BS_ATIVIDADE[UNIDADE] ), "*")</f>
        <v>Nº DE SOLDA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7" s="150"/>
      <c r="BG297" s="16"/>
      <c r="BH297" s="17">
        <v>0</v>
      </c>
      <c r="BI297" s="17"/>
      <c r="BJ297" s="17" t="s">
        <v>736</v>
      </c>
      <c r="BK297" s="18" t="s">
        <v>1147</v>
      </c>
      <c r="BL297" s="16"/>
      <c r="BM297" s="130" t="s">
        <v>440</v>
      </c>
      <c r="BN297" s="130" t="s">
        <v>469</v>
      </c>
      <c r="BO297" s="130" t="s">
        <v>547</v>
      </c>
      <c r="BP297" s="18" t="s">
        <v>1147</v>
      </c>
      <c r="BQ297" s="12" t="str">
        <f t="shared" si="28"/>
        <v>Produção e Intervalo</v>
      </c>
      <c r="BR297" s="19">
        <f t="shared" si="29"/>
        <v>0.75</v>
      </c>
      <c r="BS297" s="19">
        <f t="shared" si="30"/>
        <v>0</v>
      </c>
      <c r="BT297" s="188" t="str">
        <f t="shared" si="31"/>
        <v>CCOCirculaçãoIntervaloOportunidade</v>
      </c>
    </row>
    <row r="298" spans="1:72" hidden="1">
      <c r="A298" s="47" t="str">
        <f t="shared" si="27"/>
        <v>W6046065</v>
      </c>
      <c r="B298" s="102">
        <v>46065</v>
      </c>
      <c r="C298" s="135">
        <f>IF(BS_CONTROLE[[#This Row],[DATA]]="","",WEEKNUM(BS_CONTROLE[[#This Row],[DATA]]))</f>
        <v>7</v>
      </c>
      <c r="D298" s="104" t="s">
        <v>760</v>
      </c>
      <c r="E298" s="157">
        <v>230</v>
      </c>
      <c r="F298" s="126" t="s">
        <v>713</v>
      </c>
      <c r="G298" s="142" t="str">
        <f>IF(D298="","*",VLOOKUP(F298,BS_ATIVIDADE[],3,FALSE))</f>
        <v>DORMENTE - DESCARGA</v>
      </c>
      <c r="H298" s="106" t="s">
        <v>212</v>
      </c>
      <c r="I298" s="106" t="s">
        <v>201</v>
      </c>
      <c r="J298" s="105">
        <v>48</v>
      </c>
      <c r="K298" s="105">
        <v>118</v>
      </c>
      <c r="L298" s="105">
        <v>113.3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98" s="106">
        <v>0.35416666666666669</v>
      </c>
      <c r="P298" s="106">
        <v>5.5555555555555552E-2</v>
      </c>
      <c r="Q298" s="105">
        <v>45</v>
      </c>
      <c r="R298" s="10" t="str">
        <f>IFERROR(_xlfn.XLOOKUP(F298, BS_ATIVIDADE[ATIVIDADE],BS_ATIVIDADE[UNIDADE] ), "*")</f>
        <v>Nº DE DORMENTES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98" s="105" t="s">
        <v>908</v>
      </c>
      <c r="W298" s="151" t="s">
        <v>1077</v>
      </c>
      <c r="X298" s="104" t="s">
        <v>421</v>
      </c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PDM - DESCARGA - DORMENTE</v>
      </c>
      <c r="AJ298" s="9" t="str">
        <f>IF(BS_CONTROLE[[#This Row],[Atividade]]=0, "-", BS_CONTROLE[[#This Row],[Atividade]])</f>
        <v>PDM - DESCARGA - DORMENTE</v>
      </c>
      <c r="AK298" s="31" t="str">
        <f>BS_CONTROLE[[#This Row],[Local - Partida]]</f>
        <v>ZEM1302</v>
      </c>
      <c r="AL298" s="31" t="str">
        <f>BS_CONTROLE[[#This Row],[Local - Encerramento]]</f>
        <v>102ZKW2</v>
      </c>
      <c r="AM298" s="105" t="str">
        <f>IF(BS_CONTROLE[[#This Row],[Entre - Estações]]=0, "-", BS_CONTROLE[[#This Row],[Entre - Estações]])</f>
        <v>ZLU-ZWI</v>
      </c>
      <c r="AN298" s="105" t="str">
        <f>IF(BS_CONTROLE[[#This Row],[SB]]=0, "-", BS_CONTROLE[[#This Row],[SB]])</f>
        <v>ZWI1131</v>
      </c>
      <c r="AO298" s="105">
        <f>IF(BS_CONTROLE[[#This Row],[SUB]]=0, "-", BS_CONTROLE[[#This Row],[SUB]])</f>
        <v>48</v>
      </c>
      <c r="AP298" s="105">
        <f>BS_CONTROLE[[#This Row],[KM - Inicio]]</f>
        <v>118</v>
      </c>
      <c r="AQ298" s="105">
        <f>BS_CONTROLE[[#This Row],[KM - Inicio]]</f>
        <v>118</v>
      </c>
      <c r="AR298" s="108">
        <v>0.31041666666666667</v>
      </c>
      <c r="AS298" s="108">
        <v>0.54027777777777775</v>
      </c>
      <c r="AT298" s="108">
        <v>0.59583333333333333</v>
      </c>
      <c r="AU298" s="136"/>
      <c r="AV298" s="136"/>
      <c r="AW298" s="14"/>
      <c r="AX298" s="14"/>
      <c r="AY298" s="162">
        <f t="shared" si="26"/>
        <v>5.555555555555558E-2</v>
      </c>
      <c r="AZ298" s="153"/>
      <c r="BA298" s="109">
        <v>45</v>
      </c>
      <c r="BB298" s="10" t="str">
        <f>IFERROR(_xlfn.XLOOKUP(AI298, BS_ATIVIDADE[ATIVIDADE],BS_ATIVIDADE[UNIDADE] ), "*")</f>
        <v>Nº DE DORMENTES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98" s="150"/>
      <c r="BG298" s="16"/>
      <c r="BH298" s="17">
        <v>2</v>
      </c>
      <c r="BI298" s="17"/>
      <c r="BJ298" s="17" t="s">
        <v>1148</v>
      </c>
      <c r="BK298" s="18" t="s">
        <v>1149</v>
      </c>
      <c r="BL298" s="16"/>
      <c r="BM298" s="130" t="s">
        <v>445</v>
      </c>
      <c r="BN298" s="130" t="s">
        <v>445</v>
      </c>
      <c r="BO298" s="130" t="s">
        <v>445</v>
      </c>
      <c r="BP298" s="18" t="s">
        <v>679</v>
      </c>
      <c r="BQ298" s="12" t="str">
        <f t="shared" si="28"/>
        <v>Aderente</v>
      </c>
      <c r="BR298" s="19">
        <f t="shared" si="29"/>
        <v>1.0000000000000004</v>
      </c>
      <c r="BS298" s="19">
        <f t="shared" si="30"/>
        <v>1</v>
      </c>
      <c r="BT298" s="188" t="str">
        <f t="shared" si="31"/>
        <v>OKOK</v>
      </c>
    </row>
    <row r="299" spans="1:72" hidden="1">
      <c r="A299" s="47" t="str">
        <f t="shared" si="27"/>
        <v/>
      </c>
      <c r="B299" s="102"/>
      <c r="C299" s="135" t="str">
        <f>IF(BS_CONTROLE[[#This Row],[DATA]]="","",WEEKNUM(BS_CONTROLE[[#This Row],[DATA]]))</f>
        <v/>
      </c>
      <c r="D299" s="104"/>
      <c r="E299" s="157"/>
      <c r="F299" s="126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10" t="str">
        <f>IFERROR(_xlfn.XLOOKUP(F299, BS_ATIVIDADE[ATIVIDADE],BS_ATIVIDADE[UNIDADE] ), "*")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5"/>
      <c r="AI299" s="126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6"/>
      <c r="AV299" s="136"/>
      <c r="AW299" s="14"/>
      <c r="AX299" s="14"/>
      <c r="AY299" s="162" t="str">
        <f t="shared" si="26"/>
        <v>*</v>
      </c>
      <c r="AZ299" s="153"/>
      <c r="BA299" s="109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6"/>
      <c r="BH299" s="17"/>
      <c r="BI299" s="17"/>
      <c r="BJ299" s="17"/>
      <c r="BK299" s="18"/>
      <c r="BL299" s="16"/>
      <c r="BM299" s="130"/>
      <c r="BN299" s="130"/>
      <c r="BO299" s="130"/>
      <c r="BP299" s="18"/>
      <c r="BQ299" s="12" t="str">
        <f t="shared" si="28"/>
        <v>Aderente</v>
      </c>
      <c r="BR299" s="19" t="str">
        <f t="shared" si="29"/>
        <v>*</v>
      </c>
      <c r="BS299" s="19" t="str">
        <f t="shared" si="30"/>
        <v>*</v>
      </c>
      <c r="BT299" s="188" t="str">
        <f t="shared" si="31"/>
        <v/>
      </c>
    </row>
    <row r="300" spans="1:72" hidden="1">
      <c r="A300" s="47" t="str">
        <f t="shared" si="27"/>
        <v>CAIQUE (TMA-677)46065</v>
      </c>
      <c r="B300" s="102">
        <v>46065</v>
      </c>
      <c r="C300" s="135">
        <f>IF(BS_CONTROLE[[#This Row],[DATA]]="","",WEEKNUM(BS_CONTROLE[[#This Row],[DATA]]))</f>
        <v>7</v>
      </c>
      <c r="D300" s="104" t="s">
        <v>779</v>
      </c>
      <c r="E300" s="157">
        <v>268</v>
      </c>
      <c r="F300" s="126" t="s">
        <v>758</v>
      </c>
      <c r="G300" s="142" t="str">
        <f>IF(D300="","*",VLOOKUP(F300,BS_ATIVIDADE[],3,FALSE))</f>
        <v>MODERNIZAÇÃO</v>
      </c>
      <c r="H300" s="106" t="s">
        <v>679</v>
      </c>
      <c r="I300" s="106" t="s">
        <v>679</v>
      </c>
      <c r="J300" s="105">
        <v>48</v>
      </c>
      <c r="K300" s="105">
        <v>121.31100000000001</v>
      </c>
      <c r="L300" s="105" t="s">
        <v>679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0" s="127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1231211</v>
      </c>
      <c r="O300" s="106">
        <v>0.35416666666666669</v>
      </c>
      <c r="P300" s="106">
        <v>6.9444444444444448E-2</v>
      </c>
      <c r="Q300" s="105">
        <v>1</v>
      </c>
      <c r="R300" s="10" t="str">
        <f>IFERROR(_xlfn.XLOOKUP(F300, BS_ATIVIDADE[ATIVIDADE],BS_ATIVIDADE[UNIDADE] ), "*")</f>
        <v>Nº DE SOLDA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0" s="105" t="s">
        <v>768</v>
      </c>
      <c r="W300" s="151" t="s">
        <v>700</v>
      </c>
      <c r="X300" s="104" t="s">
        <v>421</v>
      </c>
      <c r="Y300" s="129" t="s">
        <v>424</v>
      </c>
      <c r="Z300" s="104"/>
      <c r="AA300" s="105" t="s">
        <v>679</v>
      </c>
      <c r="AB300" s="103"/>
      <c r="AC300" s="152"/>
      <c r="AD300" s="107"/>
      <c r="AE300" s="105"/>
      <c r="AF300" s="105"/>
      <c r="AG300" s="105"/>
      <c r="AH300" s="15"/>
      <c r="AI300" s="126" t="str">
        <f>IF(BS_CONTROLE[[#This Row],[Atividade]]=0, "-", BS_CONTROLE[[#This Row],[Atividade]])</f>
        <v>MODERNIZAÇÃO - SOLDA</v>
      </c>
      <c r="AJ300" s="9" t="str">
        <f>IF(BS_CONTROLE[[#This Row],[Atividade]]=0, "-", BS_CONTROLE[[#This Row],[Atividade]])</f>
        <v>MODERNIZAÇÃO - SOLDA</v>
      </c>
      <c r="AK300" s="31" t="str">
        <f>BS_CONTROLE[[#This Row],[Local - Partida]]</f>
        <v>-</v>
      </c>
      <c r="AL300" s="31" t="str">
        <f>BS_CONTROLE[[#This Row],[Local - Encerramento]]</f>
        <v>-</v>
      </c>
      <c r="AM300" s="105" t="str">
        <f>IF(BS_CONTROLE[[#This Row],[Entre - Estações]]=0, "-", BS_CONTROLE[[#This Row],[Entre - Estações]])</f>
        <v>ZWI-ZEM</v>
      </c>
      <c r="AN300" s="105">
        <f>IF(BS_CONTROLE[[#This Row],[SB]]=0, "-", BS_CONTROLE[[#This Row],[SB]])</f>
        <v>1231211</v>
      </c>
      <c r="AO300" s="105">
        <f>IF(BS_CONTROLE[[#This Row],[SUB]]=0, "-", BS_CONTROLE[[#This Row],[SUB]])</f>
        <v>48</v>
      </c>
      <c r="AP300" s="105">
        <f>BS_CONTROLE[[#This Row],[KM - Inicio]]</f>
        <v>121.31100000000001</v>
      </c>
      <c r="AQ300" s="105">
        <f>BS_CONTROLE[[#This Row],[KM - Inicio]]</f>
        <v>121.31100000000001</v>
      </c>
      <c r="AR300" s="108">
        <v>0</v>
      </c>
      <c r="AS300" s="108">
        <v>0</v>
      </c>
      <c r="AT300" s="108">
        <v>0</v>
      </c>
      <c r="AU300" s="136"/>
      <c r="AV300" s="136"/>
      <c r="AW300" s="14"/>
      <c r="AX300" s="14"/>
      <c r="AY300" s="162">
        <f t="shared" si="26"/>
        <v>0</v>
      </c>
      <c r="AZ300" s="153"/>
      <c r="BA300" s="109">
        <v>0</v>
      </c>
      <c r="BB300" s="10" t="str">
        <f>IFERROR(_xlfn.XLOOKUP(AI300, BS_ATIVIDADE[ATIVIDADE],BS_ATIVIDADE[UNIDADE] ), "*")</f>
        <v>Nº DE SOLDA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0" s="150"/>
      <c r="BG300" s="16"/>
      <c r="BH300" s="17">
        <v>0</v>
      </c>
      <c r="BI300" s="17"/>
      <c r="BJ300" s="17" t="s">
        <v>1150</v>
      </c>
      <c r="BK300" s="18" t="s">
        <v>1150</v>
      </c>
      <c r="BL300" s="16"/>
      <c r="BM300" s="130" t="s">
        <v>447</v>
      </c>
      <c r="BN300" s="130" t="s">
        <v>471</v>
      </c>
      <c r="BO300" s="130" t="s">
        <v>471</v>
      </c>
      <c r="BP300" s="18" t="s">
        <v>1150</v>
      </c>
      <c r="BQ300" s="12" t="str">
        <f t="shared" si="28"/>
        <v>Produção e Intervalo</v>
      </c>
      <c r="BR300" s="19">
        <f t="shared" si="29"/>
        <v>0</v>
      </c>
      <c r="BS300" s="19">
        <f t="shared" si="30"/>
        <v>0</v>
      </c>
      <c r="BT300" s="188" t="str">
        <f t="shared" si="31"/>
        <v>CondiçõesClimáticaChuva</v>
      </c>
    </row>
    <row r="301" spans="1:72" hidden="1">
      <c r="A301" s="47" t="str">
        <f t="shared" si="27"/>
        <v>ADENISON (TP-810)46065</v>
      </c>
      <c r="B301" s="102">
        <v>46065</v>
      </c>
      <c r="C301" s="135">
        <f>IF(BS_CONTROLE[[#This Row],[DATA]]="","",WEEKNUM(BS_CONTROLE[[#This Row],[DATA]]))</f>
        <v>7</v>
      </c>
      <c r="D301" s="104" t="s">
        <v>1122</v>
      </c>
      <c r="E301" s="157">
        <v>269</v>
      </c>
      <c r="F301" s="126" t="s">
        <v>758</v>
      </c>
      <c r="G301" s="142" t="str">
        <f>IF(D301="","*",VLOOKUP(F301,BS_ATIVIDADE[],3,FALSE))</f>
        <v>MODERNIZAÇÃO</v>
      </c>
      <c r="H301" s="106" t="s">
        <v>679</v>
      </c>
      <c r="I301" s="106" t="s">
        <v>679</v>
      </c>
      <c r="J301" s="105">
        <v>48</v>
      </c>
      <c r="K301" s="105">
        <v>123.929</v>
      </c>
      <c r="L301" s="105" t="s">
        <v>679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1" s="127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1" s="106">
        <v>0.35416666666666669</v>
      </c>
      <c r="P301" s="106">
        <v>6.9444444444444448E-2</v>
      </c>
      <c r="Q301" s="105">
        <v>1</v>
      </c>
      <c r="R301" s="10" t="str">
        <f>IFERROR(_xlfn.XLOOKUP(F301, BS_ATIVIDADE[ATIVIDADE],BS_ATIVIDADE[UNIDADE] ), "*")</f>
        <v>Nº DE SOLDA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1" s="105" t="s">
        <v>768</v>
      </c>
      <c r="W301" s="151" t="s">
        <v>700</v>
      </c>
      <c r="X301" s="104" t="s">
        <v>421</v>
      </c>
      <c r="Y301" s="129" t="s">
        <v>424</v>
      </c>
      <c r="Z301" s="104"/>
      <c r="AA301" s="105" t="s">
        <v>679</v>
      </c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MODERNIZAÇÃO - SOLDA</v>
      </c>
      <c r="AJ301" s="9" t="str">
        <f>IF(BS_CONTROLE[[#This Row],[Atividade]]=0, "-", BS_CONTROLE[[#This Row],[Atividade]])</f>
        <v>MODERNIZAÇÃO - SOLDA</v>
      </c>
      <c r="AK301" s="31" t="str">
        <f>BS_CONTROLE[[#This Row],[Local - Partida]]</f>
        <v>-</v>
      </c>
      <c r="AL301" s="31" t="str">
        <f>BS_CONTROLE[[#This Row],[Local - Encerramento]]</f>
        <v>-</v>
      </c>
      <c r="AM301" s="105" t="str">
        <f>IF(BS_CONTROLE[[#This Row],[Entre - Estações]]=0, "-", BS_CONTROLE[[#This Row],[Entre - Estações]])</f>
        <v>ZWI-ZEM</v>
      </c>
      <c r="AN301" s="105">
        <f>IF(BS_CONTROLE[[#This Row],[SB]]=0, "-", BS_CONTROLE[[#This Row],[SB]])</f>
        <v>1241231</v>
      </c>
      <c r="AO301" s="105">
        <f>IF(BS_CONTROLE[[#This Row],[SUB]]=0, "-", BS_CONTROLE[[#This Row],[SUB]])</f>
        <v>48</v>
      </c>
      <c r="AP301" s="105">
        <f>BS_CONTROLE[[#This Row],[KM - Inicio]]</f>
        <v>123.929</v>
      </c>
      <c r="AQ301" s="105">
        <f>BS_CONTROLE[[#This Row],[KM - Inicio]]</f>
        <v>123.929</v>
      </c>
      <c r="AR301" s="108">
        <v>0</v>
      </c>
      <c r="AS301" s="108">
        <v>0</v>
      </c>
      <c r="AT301" s="108">
        <v>0</v>
      </c>
      <c r="AU301" s="136"/>
      <c r="AV301" s="136"/>
      <c r="AW301" s="14"/>
      <c r="AX301" s="14"/>
      <c r="AY301" s="162">
        <f t="shared" si="26"/>
        <v>0</v>
      </c>
      <c r="AZ301" s="153"/>
      <c r="BA301" s="109">
        <v>0</v>
      </c>
      <c r="BB301" s="10" t="str">
        <f>IFERROR(_xlfn.XLOOKUP(AI301, BS_ATIVIDADE[ATIVIDADE],BS_ATIVIDADE[UNIDADE] ), "*")</f>
        <v>Nº DE SOLDA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1" s="150"/>
      <c r="BG301" s="16"/>
      <c r="BH301" s="17">
        <v>0</v>
      </c>
      <c r="BI301" s="17"/>
      <c r="BJ301" s="17" t="s">
        <v>1150</v>
      </c>
      <c r="BK301" s="18" t="s">
        <v>1150</v>
      </c>
      <c r="BL301" s="16"/>
      <c r="BM301" s="130" t="s">
        <v>447</v>
      </c>
      <c r="BN301" s="130" t="s">
        <v>471</v>
      </c>
      <c r="BO301" s="130" t="s">
        <v>471</v>
      </c>
      <c r="BP301" s="18" t="s">
        <v>1150</v>
      </c>
      <c r="BQ301" s="12" t="str">
        <f t="shared" si="28"/>
        <v>Produção e Intervalo</v>
      </c>
      <c r="BR301" s="19">
        <f t="shared" si="29"/>
        <v>0</v>
      </c>
      <c r="BS301" s="19">
        <f t="shared" si="30"/>
        <v>0</v>
      </c>
      <c r="BT301" s="188" t="str">
        <f t="shared" si="31"/>
        <v>CondiçõesClimáticaChuva</v>
      </c>
    </row>
    <row r="302" spans="1:72" hidden="1">
      <c r="A302" s="47" t="str">
        <f t="shared" si="27"/>
        <v>A8446065</v>
      </c>
      <c r="B302" s="102">
        <v>46065</v>
      </c>
      <c r="C302" s="135">
        <f>IF(BS_CONTROLE[[#This Row],[DATA]]="","",WEEKNUM(BS_CONTROLE[[#This Row],[DATA]]))</f>
        <v>7</v>
      </c>
      <c r="D302" s="104" t="s">
        <v>1036</v>
      </c>
      <c r="E302" s="157">
        <v>296</v>
      </c>
      <c r="F302" s="126" t="s">
        <v>1037</v>
      </c>
      <c r="G302" s="142" t="str">
        <f>IF(D302="","*",VLOOKUP(F302,BS_ATIVIDADE[],3,FALSE))</f>
        <v>DETECÇÃO</v>
      </c>
      <c r="H302" s="106" t="s">
        <v>1151</v>
      </c>
      <c r="I302" s="106" t="s">
        <v>1124</v>
      </c>
      <c r="J302" s="105">
        <v>53</v>
      </c>
      <c r="K302" s="105">
        <v>123</v>
      </c>
      <c r="L302" s="105"/>
      <c r="M302" s="127" t="s">
        <v>1152</v>
      </c>
      <c r="N302" s="127" t="s">
        <v>1153</v>
      </c>
      <c r="O302" s="106">
        <v>0.3125</v>
      </c>
      <c r="P302" s="106">
        <v>4.1666666666666664E-2</v>
      </c>
      <c r="Q302" s="105">
        <v>20</v>
      </c>
      <c r="R302" s="10" t="str">
        <f>IFERROR(_xlfn.XLOOKUP(F302, BS_ATIVIDADE[ATIVIDADE],BS_ATIVIDADE[UNIDADE] ), "*")</f>
        <v>KM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02" s="105" t="s">
        <v>1041</v>
      </c>
      <c r="W302" s="151" t="s">
        <v>1042</v>
      </c>
      <c r="X302" s="104" t="s">
        <v>425</v>
      </c>
      <c r="Y302" s="129" t="s">
        <v>424</v>
      </c>
      <c r="Z302" s="104"/>
      <c r="AA302" s="105">
        <v>1</v>
      </c>
      <c r="AB302" s="103" t="s">
        <v>412</v>
      </c>
      <c r="AC302" s="152"/>
      <c r="AD302" s="107">
        <v>0.29166666666666669</v>
      </c>
      <c r="AE302" s="105">
        <v>6293</v>
      </c>
      <c r="AF302" s="105"/>
      <c r="AG302" s="105"/>
      <c r="AH302" s="15"/>
      <c r="AI302" s="126" t="str">
        <f>IF(BS_CONTROLE[[#This Row],[Atividade]]=0, "-", BS_CONTROLE[[#This Row],[Atividade]])</f>
        <v>DETECÇÃO - RONDA 7 DIAS</v>
      </c>
      <c r="AJ302" s="9" t="str">
        <f>IF(BS_CONTROLE[[#This Row],[Atividade]]=0, "-", BS_CONTROLE[[#This Row],[Atividade]])</f>
        <v>DETECÇÃO - RONDA 7 DIAS</v>
      </c>
      <c r="AK302" s="31" t="s">
        <v>1057</v>
      </c>
      <c r="AL302" s="31" t="s">
        <v>335</v>
      </c>
      <c r="AM302" s="105" t="s">
        <v>1152</v>
      </c>
      <c r="AN302" s="105" t="s">
        <v>1153</v>
      </c>
      <c r="AO302" s="105">
        <v>53</v>
      </c>
      <c r="AP302" s="105">
        <v>124</v>
      </c>
      <c r="AQ302" s="105">
        <v>104</v>
      </c>
      <c r="AR302" s="108">
        <v>0.30763888888888891</v>
      </c>
      <c r="AS302" s="108">
        <v>0</v>
      </c>
      <c r="AT302" s="108">
        <v>4.1666666666666664E-2</v>
      </c>
      <c r="AU302" s="136"/>
      <c r="AV302" s="136"/>
      <c r="AW302" s="14"/>
      <c r="AX302" s="14"/>
      <c r="AY302" s="162">
        <f t="shared" si="26"/>
        <v>4.1666666666666664E-2</v>
      </c>
      <c r="AZ302" s="153"/>
      <c r="BA302" s="109">
        <v>20</v>
      </c>
      <c r="BB302" s="10" t="str">
        <f>IFERROR(_xlfn.XLOOKUP(AI302, BS_ATIVIDADE[ATIVIDADE],BS_ATIVIDADE[UNIDADE] ), "*")</f>
        <v>KM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2" s="150"/>
      <c r="BG302" s="16"/>
      <c r="BH302" s="17">
        <v>2</v>
      </c>
      <c r="BI302" s="17"/>
      <c r="BJ302" s="17" t="s">
        <v>1154</v>
      </c>
      <c r="BK302" s="18" t="s">
        <v>1155</v>
      </c>
      <c r="BL302" s="16"/>
      <c r="BM302" s="130" t="s">
        <v>445</v>
      </c>
      <c r="BN302" s="130" t="s">
        <v>445</v>
      </c>
      <c r="BO302" s="130" t="s">
        <v>445</v>
      </c>
      <c r="BP302" s="18" t="s">
        <v>679</v>
      </c>
      <c r="BQ302" s="12" t="str">
        <f t="shared" si="28"/>
        <v>Aderente</v>
      </c>
      <c r="BR302" s="19">
        <f t="shared" si="29"/>
        <v>1</v>
      </c>
      <c r="BS302" s="19">
        <f t="shared" si="30"/>
        <v>1</v>
      </c>
      <c r="BT302" s="188" t="str">
        <f t="shared" si="31"/>
        <v>OKOK</v>
      </c>
    </row>
    <row r="303" spans="1:72" hidden="1">
      <c r="A303" s="47" t="str">
        <f t="shared" si="27"/>
        <v>W6246065</v>
      </c>
      <c r="B303" s="102">
        <v>46065</v>
      </c>
      <c r="C303" s="135">
        <f>IF(BS_CONTROLE[[#This Row],[DATA]]="","",WEEKNUM(BS_CONTROLE[[#This Row],[DATA]]))</f>
        <v>7</v>
      </c>
      <c r="D303" s="104" t="s">
        <v>776</v>
      </c>
      <c r="E303" s="157">
        <v>297</v>
      </c>
      <c r="F303" s="126" t="s">
        <v>678</v>
      </c>
      <c r="G303" s="142" t="str">
        <f>IF(D303="","*",VLOOKUP(F303,BS_ATIVIDADE[],3,FALSE))</f>
        <v>OUTROS</v>
      </c>
      <c r="H303" s="106" t="s">
        <v>830</v>
      </c>
      <c r="I303" s="106" t="s">
        <v>830</v>
      </c>
      <c r="J303" s="105">
        <v>92</v>
      </c>
      <c r="K303" s="105">
        <v>83.7</v>
      </c>
      <c r="L303" s="105" t="s">
        <v>679</v>
      </c>
      <c r="M303" s="105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03" s="150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3" s="106">
        <v>0.33333333333333331</v>
      </c>
      <c r="P303" s="106">
        <v>4.1666666666666664E-2</v>
      </c>
      <c r="Q303" s="170">
        <v>1</v>
      </c>
      <c r="R303" s="10" t="str">
        <f>IFERROR(_xlfn.XLOOKUP(F303, BS_ATIVIDADE[ATIVIDADE],BS_ATIVIDADE[UNIDADE] ), "*")</f>
        <v>BINÁRIO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03" s="151" t="s">
        <v>773</v>
      </c>
      <c r="W303" s="151" t="s">
        <v>774</v>
      </c>
      <c r="X303" s="104" t="s">
        <v>416</v>
      </c>
      <c r="Y303" s="129" t="s">
        <v>415</v>
      </c>
      <c r="Z303" s="104"/>
      <c r="AA303" s="105">
        <v>1</v>
      </c>
      <c r="AB303" s="103" t="s">
        <v>412</v>
      </c>
      <c r="AC303" s="152"/>
      <c r="AD303" s="107">
        <v>0.3125</v>
      </c>
      <c r="AE303" s="105">
        <v>9038</v>
      </c>
      <c r="AF303" s="105"/>
      <c r="AG303" s="105"/>
      <c r="AH303" s="15"/>
      <c r="AI303" s="126" t="str">
        <f>IF(BS_CONTROLE[[#This Row],[Atividade]]=0, "-", BS_CONTROLE[[#This Row],[Atividade]])</f>
        <v>DESLOCAMENTO</v>
      </c>
      <c r="AJ303" s="9" t="str">
        <f>IF(BS_CONTROLE[[#This Row],[Atividade]]=0, "-", BS_CONTROLE[[#This Row],[Atividade]])</f>
        <v>DESLOCAMENTO</v>
      </c>
      <c r="AK303" s="31" t="str">
        <f>BS_CONTROLE[[#This Row],[Local - Partida]]</f>
        <v>ZDRZPT</v>
      </c>
      <c r="AL303" s="31" t="str">
        <f>BS_CONTROLE[[#This Row],[Local - Encerramento]]</f>
        <v>ZDRZPT</v>
      </c>
      <c r="AM303" s="105" t="str">
        <f>IF(BS_CONTROLE[[#This Row],[Entre - Estações]]=0, "-", BS_CONTROLE[[#This Row],[Entre - Estações]])</f>
        <v>ZXW-ZGP</v>
      </c>
      <c r="AN303" s="105" t="str">
        <f>IF(BS_CONTROLE[[#This Row],[SB]]=0, "-", BS_CONTROLE[[#This Row],[SB]])</f>
        <v>K84ZXW2</v>
      </c>
      <c r="AO303" s="105">
        <f>IF(BS_CONTROLE[[#This Row],[SUB]]=0, "-", BS_CONTROLE[[#This Row],[SUB]])</f>
        <v>92</v>
      </c>
      <c r="AP303" s="105">
        <f>BS_CONTROLE[[#This Row],[KM - Inicio]]</f>
        <v>83.7</v>
      </c>
      <c r="AQ303" s="105">
        <f>BS_CONTROLE[[#This Row],[KM - Inicio]]</f>
        <v>83.7</v>
      </c>
      <c r="AR303" s="108">
        <v>0.29583333333333334</v>
      </c>
      <c r="AS303" s="108">
        <v>0.3972222222222222</v>
      </c>
      <c r="AT303" s="108">
        <v>0.43888888888888888</v>
      </c>
      <c r="AU303" s="136"/>
      <c r="AV303" s="136"/>
      <c r="AW303" s="14"/>
      <c r="AX303" s="14"/>
      <c r="AY303" s="162">
        <f t="shared" si="26"/>
        <v>4.1666666666666685E-2</v>
      </c>
      <c r="AZ303" s="153"/>
      <c r="BA303" s="109">
        <v>1</v>
      </c>
      <c r="BB303" s="10" t="str">
        <f>IFERROR(_xlfn.XLOOKUP(AI303, BS_ATIVIDADE[ATIVIDADE],BS_ATIVIDADE[UNIDADE] ), "*")</f>
        <v>BINÁRIO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03" s="150"/>
      <c r="BG303" s="16"/>
      <c r="BH303" s="17">
        <v>2</v>
      </c>
      <c r="BI303" s="17"/>
      <c r="BJ303" s="17" t="s">
        <v>1156</v>
      </c>
      <c r="BK303" s="18" t="s">
        <v>1157</v>
      </c>
      <c r="BL303" s="16"/>
      <c r="BM303" s="130" t="s">
        <v>445</v>
      </c>
      <c r="BN303" s="130" t="s">
        <v>445</v>
      </c>
      <c r="BO303" s="130" t="s">
        <v>445</v>
      </c>
      <c r="BP303" s="18" t="s">
        <v>679</v>
      </c>
      <c r="BQ303" s="12" t="str">
        <f t="shared" si="28"/>
        <v>Aderente</v>
      </c>
      <c r="BR303" s="19">
        <f t="shared" si="29"/>
        <v>1.0000000000000004</v>
      </c>
      <c r="BS303" s="19">
        <f t="shared" si="30"/>
        <v>1</v>
      </c>
      <c r="BT303" s="188" t="str">
        <f t="shared" si="31"/>
        <v>OKOK</v>
      </c>
    </row>
    <row r="304" spans="1:72" hidden="1">
      <c r="A304" s="47" t="str">
        <f t="shared" si="27"/>
        <v>DIEGO (TF-42)46065</v>
      </c>
      <c r="B304" s="102">
        <v>46065</v>
      </c>
      <c r="C304" s="135">
        <f>IF(BS_CONTROLE[[#This Row],[DATA]]="","",WEEKNUM(BS_CONTROLE[[#This Row],[DATA]]))</f>
        <v>7</v>
      </c>
      <c r="D304" s="104" t="s">
        <v>876</v>
      </c>
      <c r="E304" s="157">
        <v>93</v>
      </c>
      <c r="F304" s="126" t="s">
        <v>877</v>
      </c>
      <c r="G304" s="142" t="str">
        <f>IF(D304="","*",VLOOKUP(F304,BS_ATIVIDADE[],3,FALSE))</f>
        <v>LIMPEZA LASTRO</v>
      </c>
      <c r="H304" s="106" t="s">
        <v>679</v>
      </c>
      <c r="I304" s="106" t="s">
        <v>679</v>
      </c>
      <c r="J304" s="105">
        <v>53</v>
      </c>
      <c r="K304" s="105">
        <v>109.05</v>
      </c>
      <c r="L304" s="105" t="s">
        <v>679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04" s="106">
        <v>0.41666666666666669</v>
      </c>
      <c r="P304" s="106">
        <v>6.25E-2</v>
      </c>
      <c r="Q304" s="105">
        <v>30</v>
      </c>
      <c r="R304" s="10" t="str">
        <f>IFERROR(_xlfn.XLOOKUP(F304, BS_ATIVIDADE[ATIVIDADE],BS_ATIVIDADE[UNIDADE] ), "*")</f>
        <v>M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04" s="105" t="s">
        <v>773</v>
      </c>
      <c r="W304" s="151" t="s">
        <v>878</v>
      </c>
      <c r="X304" s="104" t="s">
        <v>421</v>
      </c>
      <c r="Y304" s="129" t="s">
        <v>424</v>
      </c>
      <c r="Z304" s="104"/>
      <c r="AA304" s="105" t="s">
        <v>679</v>
      </c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LIMPEZA LASTRO</v>
      </c>
      <c r="AJ304" s="9" t="str">
        <f>IF(BS_CONTROLE[[#This Row],[Atividade]]=0, "-", BS_CONTROLE[[#This Row],[Atividade]])</f>
        <v>LIMPEZA LASTRO</v>
      </c>
      <c r="AK304" s="31" t="str">
        <f>BS_CONTROLE[[#This Row],[Local - Partida]]</f>
        <v>-</v>
      </c>
      <c r="AL304" s="31" t="str">
        <f>BS_CONTROLE[[#This Row],[Local - Encerramento]]</f>
        <v>-</v>
      </c>
      <c r="AM304" s="105" t="str">
        <f>IF(BS_CONTROLE[[#This Row],[Entre - Estações]]=0, "-", BS_CONTROLE[[#This Row],[Entre - Estações]])</f>
        <v>PAT-ZGM</v>
      </c>
      <c r="AN304" s="105" t="str">
        <f>IF(BS_CONTROLE[[#This Row],[SB]]=0, "-", BS_CONTROLE[[#This Row],[SB]])</f>
        <v>PAT1102</v>
      </c>
      <c r="AO304" s="105">
        <f>IF(BS_CONTROLE[[#This Row],[SUB]]=0, "-", BS_CONTROLE[[#This Row],[SUB]])</f>
        <v>53</v>
      </c>
      <c r="AP304" s="105">
        <f>BS_CONTROLE[[#This Row],[KM - Inicio]]</f>
        <v>109.05</v>
      </c>
      <c r="AQ304" s="105">
        <f>BS_CONTROLE[[#This Row],[KM - Inicio]]</f>
        <v>109.05</v>
      </c>
      <c r="AR304" s="108">
        <v>0.45208333333333334</v>
      </c>
      <c r="AS304" s="108">
        <v>0.50486111111111109</v>
      </c>
      <c r="AT304" s="108">
        <v>0.56736111111111109</v>
      </c>
      <c r="AU304" s="136"/>
      <c r="AV304" s="136"/>
      <c r="AW304" s="14"/>
      <c r="AX304" s="14"/>
      <c r="AY304" s="162">
        <f t="shared" si="26"/>
        <v>6.25E-2</v>
      </c>
      <c r="AZ304" s="153"/>
      <c r="BA304" s="109">
        <v>53</v>
      </c>
      <c r="BB304" s="10" t="str">
        <f>IFERROR(_xlfn.XLOOKUP(AI304, BS_ATIVIDADE[ATIVIDADE],BS_ATIVIDADE[UNIDADE] ), "*")</f>
        <v>M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4" s="150"/>
      <c r="BG304" s="16"/>
      <c r="BH304" s="17">
        <v>2</v>
      </c>
      <c r="BI304" s="17"/>
      <c r="BJ304" s="17" t="s">
        <v>1158</v>
      </c>
      <c r="BK304" s="18" t="s">
        <v>1159</v>
      </c>
      <c r="BL304" s="16"/>
      <c r="BM304" s="130" t="s">
        <v>445</v>
      </c>
      <c r="BN304" s="130" t="s">
        <v>445</v>
      </c>
      <c r="BO304" s="130" t="s">
        <v>445</v>
      </c>
      <c r="BP304" s="18" t="s">
        <v>679</v>
      </c>
      <c r="BQ304" s="12" t="str">
        <f t="shared" si="28"/>
        <v>Aderente</v>
      </c>
      <c r="BR304" s="19">
        <f t="shared" si="29"/>
        <v>1</v>
      </c>
      <c r="BS304" s="19">
        <f t="shared" si="30"/>
        <v>1.7666666666666666</v>
      </c>
      <c r="BT304" s="188" t="str">
        <f t="shared" si="31"/>
        <v>OKOK</v>
      </c>
    </row>
    <row r="305" spans="1:72" hidden="1">
      <c r="A305" s="47" t="str">
        <f t="shared" si="27"/>
        <v>RAFAEL (TP-695)46065</v>
      </c>
      <c r="B305" s="102">
        <v>46065</v>
      </c>
      <c r="C305" s="135">
        <f>IF(BS_CONTROLE[[#This Row],[DATA]]="","",WEEKNUM(BS_CONTROLE[[#This Row],[DATA]]))</f>
        <v>7</v>
      </c>
      <c r="D305" s="104" t="s">
        <v>1003</v>
      </c>
      <c r="E305" s="157">
        <v>299</v>
      </c>
      <c r="F305" s="126" t="s">
        <v>877</v>
      </c>
      <c r="G305" s="142" t="str">
        <f>IF(D305="","*",VLOOKUP(F305,BS_ATIVIDADE[],3,FALSE))</f>
        <v>LIMPEZA LASTRO</v>
      </c>
      <c r="H305" s="106" t="s">
        <v>679</v>
      </c>
      <c r="I305" s="106" t="s">
        <v>679</v>
      </c>
      <c r="J305" s="105">
        <v>54</v>
      </c>
      <c r="K305" s="105">
        <v>106.5</v>
      </c>
      <c r="L305" s="105" t="s">
        <v>679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ZDR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5" s="106">
        <v>0.45833333333333331</v>
      </c>
      <c r="P305" s="106">
        <v>8.3333333333333329E-2</v>
      </c>
      <c r="Q305" s="105">
        <v>10</v>
      </c>
      <c r="R305" s="10" t="str">
        <f>IFERROR(_xlfn.XLOOKUP(F305, BS_ATIVIDADE[ATIVIDADE],BS_ATIVIDADE[UNIDADE] ), "*")</f>
        <v>M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05" s="105" t="s">
        <v>773</v>
      </c>
      <c r="W305" s="151" t="s">
        <v>878</v>
      </c>
      <c r="X305" s="104" t="s">
        <v>421</v>
      </c>
      <c r="Y305" s="129" t="s">
        <v>424</v>
      </c>
      <c r="Z305" s="104"/>
      <c r="AA305" s="105" t="s">
        <v>679</v>
      </c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LIMPEZA LASTRO</v>
      </c>
      <c r="AJ305" s="9" t="str">
        <f>IF(BS_CONTROLE[[#This Row],[Atividade]]=0, "-", BS_CONTROLE[[#This Row],[Atividade]])</f>
        <v>LIMPEZA LASTRO</v>
      </c>
      <c r="AK305" s="31" t="str">
        <f>BS_CONTROLE[[#This Row],[Local - Partida]]</f>
        <v>-</v>
      </c>
      <c r="AL305" s="31" t="str">
        <f>BS_CONTROLE[[#This Row],[Local - Encerramento]]</f>
        <v>-</v>
      </c>
      <c r="AM305" s="105" t="str">
        <f>IF(BS_CONTROLE[[#This Row],[Entre - Estações]]=0, "-", BS_CONTROLE[[#This Row],[Entre - Estações]])</f>
        <v>ZDR</v>
      </c>
      <c r="AN305" s="105" t="str">
        <f>IF(BS_CONTROLE[[#This Row],[SB]]=0, "-", BS_CONTROLE[[#This Row],[SB]])</f>
        <v>ZDR1</v>
      </c>
      <c r="AO305" s="105">
        <f>IF(BS_CONTROLE[[#This Row],[SUB]]=0, "-", BS_CONTROLE[[#This Row],[SUB]])</f>
        <v>54</v>
      </c>
      <c r="AP305" s="105">
        <f>BS_CONTROLE[[#This Row],[KM - Inicio]]</f>
        <v>106.5</v>
      </c>
      <c r="AQ305" s="105">
        <f>BS_CONTROLE[[#This Row],[KM - Inicio]]</f>
        <v>106.5</v>
      </c>
      <c r="AR305" s="108">
        <v>0.43125000000000002</v>
      </c>
      <c r="AS305" s="108">
        <v>0</v>
      </c>
      <c r="AT305" s="108">
        <v>0</v>
      </c>
      <c r="AU305" s="136"/>
      <c r="AV305" s="136"/>
      <c r="AW305" s="14"/>
      <c r="AX305" s="14"/>
      <c r="AY305" s="162">
        <f t="shared" si="26"/>
        <v>0</v>
      </c>
      <c r="AZ305" s="153"/>
      <c r="BA305" s="109">
        <v>0</v>
      </c>
      <c r="BB305" s="10" t="str">
        <f>IFERROR(_xlfn.XLOOKUP(AI305, BS_ATIVIDADE[ATIVIDADE],BS_ATIVIDADE[UNIDADE] ), "*")</f>
        <v>M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05" s="150"/>
      <c r="BG305" s="16"/>
      <c r="BH305" s="17">
        <v>0</v>
      </c>
      <c r="BI305" s="17"/>
      <c r="BJ305" s="17" t="s">
        <v>1160</v>
      </c>
      <c r="BK305" s="18" t="s">
        <v>1161</v>
      </c>
      <c r="BL305" s="16"/>
      <c r="BM305" s="130" t="s">
        <v>440</v>
      </c>
      <c r="BN305" s="130" t="s">
        <v>469</v>
      </c>
      <c r="BO305" s="130" t="s">
        <v>530</v>
      </c>
      <c r="BP305" s="18" t="s">
        <v>1161</v>
      </c>
      <c r="BQ305" s="12" t="str">
        <f t="shared" si="28"/>
        <v>Produção e Intervalo</v>
      </c>
      <c r="BR305" s="19">
        <f t="shared" si="29"/>
        <v>0</v>
      </c>
      <c r="BS305" s="19">
        <f t="shared" si="30"/>
        <v>0</v>
      </c>
      <c r="BT305" s="188" t="str">
        <f t="shared" si="31"/>
        <v>CCOCirculaçãoIntervaloOportunidade</v>
      </c>
    </row>
    <row r="306" spans="1:72" hidden="1">
      <c r="A306" s="47" t="str">
        <f t="shared" si="27"/>
        <v>EXPANSÃO TURMA 146065</v>
      </c>
      <c r="B306" s="102">
        <v>46065</v>
      </c>
      <c r="C306" s="135">
        <f>IF(BS_CONTROLE[[#This Row],[DATA]]="","",WEEKNUM(BS_CONTROLE[[#This Row],[DATA]]))</f>
        <v>7</v>
      </c>
      <c r="D306" s="104" t="s">
        <v>703</v>
      </c>
      <c r="E306" s="157">
        <v>185</v>
      </c>
      <c r="F306" s="126" t="s">
        <v>704</v>
      </c>
      <c r="G306" s="142" t="str">
        <f>IF(D306="","*",VLOOKUP(F306,BS_ATIVIDADE[],3,FALSE))</f>
        <v>EXPANSÃO</v>
      </c>
      <c r="H306" s="106" t="s">
        <v>679</v>
      </c>
      <c r="I306" s="106" t="s">
        <v>679</v>
      </c>
      <c r="J306" s="105">
        <v>30</v>
      </c>
      <c r="K306" s="105">
        <v>109</v>
      </c>
      <c r="L306" s="105" t="s">
        <v>679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306" s="127" t="s">
        <v>882</v>
      </c>
      <c r="O306" s="106">
        <v>0.33333333333333331</v>
      </c>
      <c r="P306" s="106">
        <v>6.25E-2</v>
      </c>
      <c r="Q306" s="105">
        <v>1</v>
      </c>
      <c r="R306" s="10" t="str">
        <f>IFERROR(_xlfn.XLOOKUP(F306, BS_ATIVIDADE[ATIVIDADE],BS_ATIVIDADE[UNIDADE] ), "*")</f>
        <v>Nº DE SOLDA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306" s="105" t="s">
        <v>785</v>
      </c>
      <c r="W306" s="151" t="s">
        <v>1162</v>
      </c>
      <c r="X306" s="104" t="s">
        <v>421</v>
      </c>
      <c r="Y306" s="129" t="s">
        <v>424</v>
      </c>
      <c r="Z306" s="104"/>
      <c r="AA306" s="105" t="s">
        <v>679</v>
      </c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EXPANSÃO - SOLDA</v>
      </c>
      <c r="AJ306" s="9" t="str">
        <f>IF(BS_CONTROLE[[#This Row],[Atividade]]=0, "-", BS_CONTROLE[[#This Row],[Atividade]])</f>
        <v>EXPANSÃO - SOLDA</v>
      </c>
      <c r="AK306" s="31" t="str">
        <f>BS_CONTROLE[[#This Row],[Local - Partida]]</f>
        <v>-</v>
      </c>
      <c r="AL306" s="31" t="str">
        <f>BS_CONTROLE[[#This Row],[Local - Encerramento]]</f>
        <v>-</v>
      </c>
      <c r="AM306" s="105" t="s">
        <v>13</v>
      </c>
      <c r="AN306" s="105" t="s">
        <v>130</v>
      </c>
      <c r="AO306" s="105">
        <v>53</v>
      </c>
      <c r="AP306" s="105">
        <v>108.8</v>
      </c>
      <c r="AQ306" s="105" t="s">
        <v>679</v>
      </c>
      <c r="AR306" s="108">
        <v>0.3972222222222222</v>
      </c>
      <c r="AS306" s="108">
        <v>0.50486111111111109</v>
      </c>
      <c r="AT306" s="108">
        <v>0.56736111111111109</v>
      </c>
      <c r="AU306" s="136"/>
      <c r="AV306" s="136"/>
      <c r="AW306" s="14"/>
      <c r="AX306" s="14"/>
      <c r="AY306" s="162">
        <f t="shared" si="26"/>
        <v>6.25E-2</v>
      </c>
      <c r="AZ306" s="153"/>
      <c r="BA306" s="109">
        <v>3</v>
      </c>
      <c r="BB306" s="10" t="str">
        <f>IFERROR(_xlfn.XLOOKUP(AI306, BS_ATIVIDADE[ATIVIDADE],BS_ATIVIDADE[UNIDADE] ), "*")</f>
        <v>Nº DE SOLDA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6" s="150"/>
      <c r="BG306" s="16"/>
      <c r="BH306" s="17">
        <v>2</v>
      </c>
      <c r="BI306" s="17"/>
      <c r="BJ306" s="17" t="s">
        <v>1163</v>
      </c>
      <c r="BK306" s="18" t="s">
        <v>1164</v>
      </c>
      <c r="BL306" s="16"/>
      <c r="BM306" s="130" t="s">
        <v>445</v>
      </c>
      <c r="BN306" s="130" t="s">
        <v>445</v>
      </c>
      <c r="BO306" s="130" t="s">
        <v>445</v>
      </c>
      <c r="BP306" s="18"/>
      <c r="BQ306" s="12" t="str">
        <f t="shared" si="28"/>
        <v>Aderente</v>
      </c>
      <c r="BR306" s="19">
        <f t="shared" si="29"/>
        <v>1</v>
      </c>
      <c r="BS306" s="19">
        <f t="shared" si="30"/>
        <v>3</v>
      </c>
      <c r="BT306" s="188" t="str">
        <f t="shared" si="31"/>
        <v>OKOK</v>
      </c>
    </row>
    <row r="307" spans="1:72" hidden="1">
      <c r="A307" s="47" t="str">
        <f t="shared" si="27"/>
        <v/>
      </c>
      <c r="B307" s="102"/>
      <c r="C307" s="135" t="str">
        <f>IF(BS_CONTROLE[[#This Row],[DATA]]="","",WEEKNUM(BS_CONTROLE[[#This Row],[DATA]]))</f>
        <v/>
      </c>
      <c r="D307" s="104"/>
      <c r="E307" s="157">
        <v>301</v>
      </c>
      <c r="F307" s="126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10" t="str">
        <f>IFERROR(_xlfn.XLOOKUP(F307, BS_ATIVIDADE[ATIVIDADE],BS_ATIVIDADE[UNIDADE] ), "*")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6"/>
      <c r="AV307" s="136"/>
      <c r="AW307" s="14"/>
      <c r="AX307" s="14"/>
      <c r="AY307" s="162" t="str">
        <f t="shared" si="26"/>
        <v>*</v>
      </c>
      <c r="AZ307" s="153"/>
      <c r="BA307" s="109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6"/>
      <c r="BH307" s="17"/>
      <c r="BI307" s="17"/>
      <c r="BJ307" s="17"/>
      <c r="BK307" s="18"/>
      <c r="BL307" s="16"/>
      <c r="BM307" s="130"/>
      <c r="BN307" s="130"/>
      <c r="BO307" s="130"/>
      <c r="BP307" s="18"/>
      <c r="BQ307" s="12" t="str">
        <f t="shared" si="28"/>
        <v>Aderente</v>
      </c>
      <c r="BR307" s="19" t="str">
        <f t="shared" si="29"/>
        <v>*</v>
      </c>
      <c r="BS307" s="19" t="str">
        <f t="shared" si="30"/>
        <v>*</v>
      </c>
      <c r="BT307" s="188" t="str">
        <f t="shared" si="31"/>
        <v/>
      </c>
    </row>
    <row r="308" spans="1:72" hidden="1">
      <c r="A308" s="47" t="str">
        <f t="shared" si="27"/>
        <v>EXPANSÃO TURMA 146066</v>
      </c>
      <c r="B308" s="102">
        <v>46066</v>
      </c>
      <c r="C308" s="135">
        <f>IF(BS_CONTROLE[[#This Row],[DATA]]="","",WEEKNUM(BS_CONTROLE[[#This Row],[DATA]]))</f>
        <v>7</v>
      </c>
      <c r="D308" s="104" t="s">
        <v>703</v>
      </c>
      <c r="E308" s="157">
        <v>185</v>
      </c>
      <c r="F308" s="126" t="s">
        <v>704</v>
      </c>
      <c r="G308" s="142" t="str">
        <f>IF(D308="","*",VLOOKUP(F308,BS_ATIVIDADE[],3,FALSE))</f>
        <v>EXPANSÃO</v>
      </c>
      <c r="H308" s="106" t="s">
        <v>679</v>
      </c>
      <c r="I308" s="106" t="s">
        <v>679</v>
      </c>
      <c r="J308" s="105">
        <v>170</v>
      </c>
      <c r="K308" s="105">
        <v>110.35</v>
      </c>
      <c r="L308" s="105">
        <v>111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308" s="106">
        <v>0.35416666666666669</v>
      </c>
      <c r="P308" s="106">
        <v>0.125</v>
      </c>
      <c r="Q308" s="105">
        <v>1</v>
      </c>
      <c r="R308" s="10" t="str">
        <f>IFERROR(_xlfn.XLOOKUP(F308, BS_ATIVIDADE[ATIVIDADE],BS_ATIVIDADE[UNIDADE] ), "*")</f>
        <v>Nº DE SOLDA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308" s="105" t="s">
        <v>961</v>
      </c>
      <c r="W308" s="151" t="s">
        <v>1165</v>
      </c>
      <c r="X308" s="104" t="s">
        <v>421</v>
      </c>
      <c r="Y308" s="129" t="s">
        <v>424</v>
      </c>
      <c r="Z308" s="104"/>
      <c r="AA308" s="105" t="s">
        <v>679</v>
      </c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EXPANSÃO - SOLDA</v>
      </c>
      <c r="AJ308" s="9" t="str">
        <f>IF(BS_CONTROLE[[#This Row],[Atividade]]=0, "-", BS_CONTROLE[[#This Row],[Atividade]])</f>
        <v>EXPANSÃO - SOLDA</v>
      </c>
      <c r="AK308" s="31" t="str">
        <f>BS_CONTROLE[[#This Row],[Local - Partida]]</f>
        <v>-</v>
      </c>
      <c r="AL308" s="31" t="str">
        <f>BS_CONTROLE[[#This Row],[Local - Encerramento]]</f>
        <v>-</v>
      </c>
      <c r="AM308" s="105" t="str">
        <f>IF(BS_CONTROLE[[#This Row],[Entre - Estações]]=0, "-", BS_CONTROLE[[#This Row],[Entre - Estações]])</f>
        <v>ZCD</v>
      </c>
      <c r="AN308" s="105" t="str">
        <f>IF(BS_CONTROLE[[#This Row],[SB]]=0, "-", BS_CONTROLE[[#This Row],[SB]])</f>
        <v>109ZCD2</v>
      </c>
      <c r="AO308" s="105">
        <f>IF(BS_CONTROLE[[#This Row],[SUB]]=0, "-", BS_CONTROLE[[#This Row],[SUB]])</f>
        <v>170</v>
      </c>
      <c r="AP308" s="105">
        <f>BS_CONTROLE[[#This Row],[KM - Inicio]]</f>
        <v>110.35</v>
      </c>
      <c r="AQ308" s="105">
        <f>BS_CONTROLE[[#This Row],[KM - Inicio]]</f>
        <v>110.35</v>
      </c>
      <c r="AR308" s="108">
        <v>0.33333333333333331</v>
      </c>
      <c r="AS308" s="108">
        <v>0.33750000000000002</v>
      </c>
      <c r="AT308" s="108">
        <v>0.50694444444444442</v>
      </c>
      <c r="AU308" s="136"/>
      <c r="AV308" s="136"/>
      <c r="AW308" s="14"/>
      <c r="AX308" s="14"/>
      <c r="AY308" s="162">
        <f t="shared" si="26"/>
        <v>0.1694444444444444</v>
      </c>
      <c r="AZ308" s="153"/>
      <c r="BA308" s="109">
        <v>3</v>
      </c>
      <c r="BB308" s="10" t="str">
        <f>IFERROR(_xlfn.XLOOKUP(AI308, BS_ATIVIDADE[ATIVIDADE],BS_ATIVIDADE[UNIDADE] ), "*")</f>
        <v>Nº DE SOLDA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308" s="150"/>
      <c r="BG308" s="16"/>
      <c r="BH308" s="17">
        <v>2</v>
      </c>
      <c r="BI308" s="17"/>
      <c r="BJ308" s="17" t="s">
        <v>1166</v>
      </c>
      <c r="BK308" s="18" t="s">
        <v>1167</v>
      </c>
      <c r="BL308" s="16"/>
      <c r="BM308" s="130" t="s">
        <v>445</v>
      </c>
      <c r="BN308" s="130" t="s">
        <v>445</v>
      </c>
      <c r="BO308" s="130" t="s">
        <v>445</v>
      </c>
      <c r="BP308" s="18" t="s">
        <v>679</v>
      </c>
      <c r="BQ308" s="12" t="str">
        <f t="shared" si="28"/>
        <v>Aderente</v>
      </c>
      <c r="BR308" s="19">
        <f t="shared" si="29"/>
        <v>1.3555555555555552</v>
      </c>
      <c r="BS308" s="19">
        <f t="shared" si="30"/>
        <v>3</v>
      </c>
      <c r="BT308" s="188" t="str">
        <f t="shared" si="31"/>
        <v>OKOK</v>
      </c>
    </row>
    <row r="309" spans="1:72" hidden="1">
      <c r="A309" s="47" t="str">
        <f t="shared" si="27"/>
        <v>KLECIO (TP-699)46066</v>
      </c>
      <c r="B309" s="102">
        <v>46066</v>
      </c>
      <c r="C309" s="135">
        <f>IF(BS_CONTROLE[[#This Row],[DATA]]="","",WEEKNUM(BS_CONTROLE[[#This Row],[DATA]]))</f>
        <v>7</v>
      </c>
      <c r="D309" s="104" t="s">
        <v>695</v>
      </c>
      <c r="E309" s="157"/>
      <c r="F309" s="126" t="s">
        <v>696</v>
      </c>
      <c r="G309" s="142" t="str">
        <f>IF(D309="","*",VLOOKUP(F309,BS_ATIVIDADE[],3,FALSE))</f>
        <v>SOLDA</v>
      </c>
      <c r="H309" s="106" t="s">
        <v>679</v>
      </c>
      <c r="I309" s="106" t="s">
        <v>679</v>
      </c>
      <c r="J309" s="105">
        <v>70</v>
      </c>
      <c r="K309" s="105">
        <v>92</v>
      </c>
      <c r="L309" s="105" t="s">
        <v>679</v>
      </c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ZSW-ZTT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K90ZTT</v>
      </c>
      <c r="O309" s="106">
        <v>0.35416666666666669</v>
      </c>
      <c r="P309" s="106">
        <v>6.25E-2</v>
      </c>
      <c r="Q309" s="105">
        <v>1</v>
      </c>
      <c r="R309" s="10" t="str">
        <f>IFERROR(_xlfn.XLOOKUP(F309, BS_ATIVIDADE[ATIVIDADE],BS_ATIVIDADE[UNIDADE] ), "*")</f>
        <v>Nº DE SOLDA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9" s="105" t="s">
        <v>699</v>
      </c>
      <c r="W309" s="151" t="s">
        <v>700</v>
      </c>
      <c r="X309" s="104" t="s">
        <v>421</v>
      </c>
      <c r="Y309" s="129" t="s">
        <v>424</v>
      </c>
      <c r="Z309" s="104"/>
      <c r="AA309" s="105"/>
      <c r="AB309" s="103"/>
      <c r="AC309" s="152"/>
      <c r="AD309" s="107"/>
      <c r="AE309" s="105"/>
      <c r="AF309" s="105"/>
      <c r="AG309" s="105"/>
      <c r="AH309" s="15"/>
      <c r="AI309" s="126" t="str">
        <f>IF(BS_CONTROLE[[#This Row],[Atividade]]=0, "-", BS_CONTROLE[[#This Row],[Atividade]])</f>
        <v>PDM - SOLDA</v>
      </c>
      <c r="AJ309" s="9" t="str">
        <f>IF(BS_CONTROLE[[#This Row],[Atividade]]=0, "-", BS_CONTROLE[[#This Row],[Atividade]])</f>
        <v>PDM - SOLDA</v>
      </c>
      <c r="AK309" s="31" t="str">
        <f>BS_CONTROLE[[#This Row],[Local - Partida]]</f>
        <v>-</v>
      </c>
      <c r="AL309" s="31" t="str">
        <f>BS_CONTROLE[[#This Row],[Local - Encerramento]]</f>
        <v>-</v>
      </c>
      <c r="AM309" s="105" t="str">
        <f>IF(BS_CONTROLE[[#This Row],[Entre - Estações]]=0, "-", BS_CONTROLE[[#This Row],[Entre - Estações]])</f>
        <v>ZSW-ZTT</v>
      </c>
      <c r="AN309" s="105" t="str">
        <f>IF(BS_CONTROLE[[#This Row],[SB]]=0, "-", BS_CONTROLE[[#This Row],[SB]])</f>
        <v>K90ZTT</v>
      </c>
      <c r="AO309" s="105">
        <f>IF(BS_CONTROLE[[#This Row],[SUB]]=0, "-", BS_CONTROLE[[#This Row],[SUB]])</f>
        <v>70</v>
      </c>
      <c r="AP309" s="105">
        <f>BS_CONTROLE[[#This Row],[KM - Inicio]]</f>
        <v>92</v>
      </c>
      <c r="AQ309" s="105">
        <f>BS_CONTROLE[[#This Row],[KM - Inicio]]</f>
        <v>92</v>
      </c>
      <c r="AR309" s="108">
        <v>0.41319444444444442</v>
      </c>
      <c r="AS309" s="108">
        <v>0</v>
      </c>
      <c r="AT309" s="108">
        <v>0</v>
      </c>
      <c r="AU309" s="136"/>
      <c r="AV309" s="136"/>
      <c r="AW309" s="14"/>
      <c r="AX309" s="14"/>
      <c r="AY309" s="162">
        <f t="shared" si="26"/>
        <v>0</v>
      </c>
      <c r="AZ309" s="153"/>
      <c r="BA309" s="109">
        <v>0</v>
      </c>
      <c r="BB309" s="10" t="str">
        <f>IFERROR(_xlfn.XLOOKUP(AI309, BS_ATIVIDADE[ATIVIDADE],BS_ATIVIDADE[UNIDADE] ), "*")</f>
        <v>Nº DE SOLDA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9" s="150"/>
      <c r="BG309" s="16"/>
      <c r="BH309" s="17">
        <v>0</v>
      </c>
      <c r="BI309" s="17"/>
      <c r="BJ309" s="17" t="s">
        <v>1168</v>
      </c>
      <c r="BK309" s="18" t="s">
        <v>1168</v>
      </c>
      <c r="BL309" s="16"/>
      <c r="BM309" s="130" t="s">
        <v>440</v>
      </c>
      <c r="BN309" s="130" t="s">
        <v>469</v>
      </c>
      <c r="BO309" s="130" t="s">
        <v>530</v>
      </c>
      <c r="BP309" s="18" t="s">
        <v>1168</v>
      </c>
      <c r="BQ309" s="12" t="str">
        <f t="shared" si="28"/>
        <v>Produção e Intervalo</v>
      </c>
      <c r="BR309" s="19">
        <f t="shared" si="29"/>
        <v>0</v>
      </c>
      <c r="BS309" s="19">
        <f t="shared" si="30"/>
        <v>0</v>
      </c>
      <c r="BT309" s="188" t="str">
        <f t="shared" si="31"/>
        <v>CCOCirculaçãoIntervaloOportunidade</v>
      </c>
    </row>
    <row r="310" spans="1:72" hidden="1">
      <c r="A310" s="47" t="str">
        <f t="shared" si="27"/>
        <v>V1146066</v>
      </c>
      <c r="B310" s="102">
        <v>46066</v>
      </c>
      <c r="C310" s="135">
        <f>IF(BS_CONTROLE[[#This Row],[DATA]]="","",WEEKNUM(BS_CONTROLE[[#This Row],[DATA]]))</f>
        <v>7</v>
      </c>
      <c r="D310" s="104" t="s">
        <v>1169</v>
      </c>
      <c r="E310" s="157"/>
      <c r="F310" s="126" t="s">
        <v>678</v>
      </c>
      <c r="G310" s="142" t="str">
        <f>IF(D310="","*",VLOOKUP(F310,BS_ATIVIDADE[],3,FALSE))</f>
        <v>OUTROS</v>
      </c>
      <c r="H310" s="106" t="s">
        <v>1170</v>
      </c>
      <c r="I310" s="106" t="s">
        <v>360</v>
      </c>
      <c r="J310" s="105">
        <v>68</v>
      </c>
      <c r="K310" s="105">
        <v>61</v>
      </c>
      <c r="L310" s="105">
        <v>82</v>
      </c>
      <c r="M310" s="127" t="s">
        <v>1171</v>
      </c>
      <c r="N310" s="127" t="s">
        <v>1172</v>
      </c>
      <c r="O310" s="106">
        <v>0.375</v>
      </c>
      <c r="P310" s="106">
        <v>4.1666666666666664E-2</v>
      </c>
      <c r="Q310" s="105">
        <v>1</v>
      </c>
      <c r="R310" s="10" t="str">
        <f>IFERROR(_xlfn.XLOOKUP(F310, BS_ATIVIDADE[ATIVIDADE],BS_ATIVIDADE[UNIDADE] ), "*")</f>
        <v>BINÁRIO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10" s="105" t="s">
        <v>1065</v>
      </c>
      <c r="W310" s="151" t="s">
        <v>774</v>
      </c>
      <c r="X310" s="104" t="s">
        <v>421</v>
      </c>
      <c r="Y310" s="129" t="s">
        <v>424</v>
      </c>
      <c r="Z310" s="104"/>
      <c r="AA310" s="105">
        <v>1</v>
      </c>
      <c r="AB310" s="103" t="s">
        <v>412</v>
      </c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DESLOCAMENTO</v>
      </c>
      <c r="AJ310" s="9" t="str">
        <f>IF(BS_CONTROLE[[#This Row],[Atividade]]=0, "-", BS_CONTROLE[[#This Row],[Atividade]])</f>
        <v>DESLOCAMENTO</v>
      </c>
      <c r="AK310" s="31" t="str">
        <f>BS_CONTROLE[[#This Row],[Local - Partida]]</f>
        <v>ZHO-2</v>
      </c>
      <c r="AL310" s="31" t="str">
        <f>BS_CONTROLE[[#This Row],[Local - Encerramento]]</f>
        <v>ZAC2</v>
      </c>
      <c r="AM310" s="105" t="str">
        <f>IF(BS_CONTROLE[[#This Row],[Entre - Estações]]=0, "-", BS_CONTROLE[[#This Row],[Entre - Estações]])</f>
        <v>ZHO-ZAC</v>
      </c>
      <c r="AN310" s="105" t="str">
        <f>IF(BS_CONTROLE[[#This Row],[SB]]=0, "-", BS_CONTROLE[[#This Row],[SB]])</f>
        <v>ZHOZAC</v>
      </c>
      <c r="AO310" s="105">
        <f>IF(BS_CONTROLE[[#This Row],[SUB]]=0, "-", BS_CONTROLE[[#This Row],[SUB]])</f>
        <v>68</v>
      </c>
      <c r="AP310" s="105">
        <f>BS_CONTROLE[[#This Row],[KM - Inicio]]</f>
        <v>61</v>
      </c>
      <c r="AQ310" s="105">
        <f>BS_CONTROLE[[#This Row],[KM - Inicio]]</f>
        <v>61</v>
      </c>
      <c r="AR310" s="108">
        <v>0.6645833333333333</v>
      </c>
      <c r="AS310" s="108">
        <v>0</v>
      </c>
      <c r="AT310" s="108">
        <v>0</v>
      </c>
      <c r="AU310" s="136"/>
      <c r="AV310" s="136"/>
      <c r="AW310" s="14"/>
      <c r="AX310" s="14"/>
      <c r="AY310" s="162">
        <f t="shared" si="26"/>
        <v>0</v>
      </c>
      <c r="AZ310" s="153"/>
      <c r="BA310" s="109">
        <v>0</v>
      </c>
      <c r="BB310" s="10" t="str">
        <f>IFERROR(_xlfn.XLOOKUP(AI310, BS_ATIVIDADE[ATIVIDADE],BS_ATIVIDADE[UNIDADE] ), "*")</f>
        <v>BINÁRIO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10" s="150"/>
      <c r="BG310" s="16"/>
      <c r="BH310" s="17">
        <v>0</v>
      </c>
      <c r="BI310" s="17"/>
      <c r="BJ310" s="17" t="s">
        <v>1173</v>
      </c>
      <c r="BK310" s="18" t="s">
        <v>1174</v>
      </c>
      <c r="BL310" s="16"/>
      <c r="BM310" s="130" t="s">
        <v>440</v>
      </c>
      <c r="BN310" s="130" t="s">
        <v>469</v>
      </c>
      <c r="BO310" s="130" t="s">
        <v>530</v>
      </c>
      <c r="BP310" s="18"/>
      <c r="BQ310" s="12" t="str">
        <f t="shared" si="28"/>
        <v>Produção e Intervalo</v>
      </c>
      <c r="BR310" s="19">
        <f t="shared" si="29"/>
        <v>0</v>
      </c>
      <c r="BS310" s="19">
        <f t="shared" si="30"/>
        <v>0</v>
      </c>
      <c r="BT310" s="188" t="str">
        <f t="shared" si="31"/>
        <v>CCOCirculaçãoIntervaloOportunidade</v>
      </c>
    </row>
    <row r="311" spans="1:72" hidden="1">
      <c r="A311" s="47" t="str">
        <f t="shared" si="27"/>
        <v>E4246066</v>
      </c>
      <c r="B311" s="102">
        <v>46066</v>
      </c>
      <c r="C311" s="135">
        <f>IF(BS_CONTROLE[[#This Row],[DATA]]="","",WEEKNUM(BS_CONTROLE[[#This Row],[DATA]]))</f>
        <v>7</v>
      </c>
      <c r="D311" s="104" t="s">
        <v>749</v>
      </c>
      <c r="E311" s="157">
        <v>193</v>
      </c>
      <c r="F311" s="126" t="s">
        <v>750</v>
      </c>
      <c r="G311" s="142" t="str">
        <f>IF(D311="","*",VLOOKUP(F311,BS_ATIVIDADE[],3,FALSE))</f>
        <v>TRILHEIRO - DESCARGA</v>
      </c>
      <c r="H311" s="106" t="s">
        <v>1017</v>
      </c>
      <c r="I311" s="106" t="s">
        <v>1017</v>
      </c>
      <c r="J311" s="105">
        <v>68</v>
      </c>
      <c r="K311" s="105">
        <v>54.96</v>
      </c>
      <c r="L311" s="105">
        <v>56</v>
      </c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311" s="127" t="s">
        <v>285</v>
      </c>
      <c r="O311" s="106">
        <v>0.45833333333333331</v>
      </c>
      <c r="P311" s="106">
        <v>0.16666666666666666</v>
      </c>
      <c r="Q311" s="105">
        <v>3120</v>
      </c>
      <c r="R311" s="10" t="str">
        <f>IFERROR(_xlfn.XLOOKUP(F311, BS_ATIVIDADE[ATIVIDADE],BS_ATIVIDADE[UNIDADE] ), "*")</f>
        <v>M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11" s="105" t="s">
        <v>714</v>
      </c>
      <c r="W311" s="151" t="s">
        <v>754</v>
      </c>
      <c r="X311" s="104" t="s">
        <v>416</v>
      </c>
      <c r="Y311" s="129" t="s">
        <v>420</v>
      </c>
      <c r="Z311" s="104"/>
      <c r="AA311" s="105" t="s">
        <v>1019</v>
      </c>
      <c r="AB311" s="103" t="s">
        <v>423</v>
      </c>
      <c r="AC311" s="152" t="s">
        <v>419</v>
      </c>
      <c r="AD311" s="107">
        <v>0.41666666666666669</v>
      </c>
      <c r="AE311" s="105" t="s">
        <v>1020</v>
      </c>
      <c r="AF311" s="105" t="s">
        <v>1021</v>
      </c>
      <c r="AG311" s="105" t="s">
        <v>679</v>
      </c>
      <c r="AH311" s="15"/>
      <c r="AI311" s="126" t="str">
        <f>IF(BS_CONTROLE[[#This Row],[Atividade]]=0, "-", BS_CONTROLE[[#This Row],[Atividade]])</f>
        <v>TRILHEIRO - DESCARGA</v>
      </c>
      <c r="AJ311" s="9" t="str">
        <f>IF(BS_CONTROLE[[#This Row],[Atividade]]=0, "-", BS_CONTROLE[[#This Row],[Atividade]])</f>
        <v>TRILHEIRO - DESCARGA</v>
      </c>
      <c r="AK311" s="31" t="str">
        <f>BS_CONTROLE[[#This Row],[Local - Partida]]</f>
        <v>ZBV3</v>
      </c>
      <c r="AL311" s="31" t="str">
        <f>BS_CONTROLE[[#This Row],[Local - Encerramento]]</f>
        <v>ZBV3</v>
      </c>
      <c r="AM311" s="105" t="str">
        <f>IF(BS_CONTROLE[[#This Row],[Entre - Estações]]=0, "-", BS_CONTROLE[[#This Row],[Entre - Estações]])</f>
        <v>ZBM</v>
      </c>
      <c r="AN311" s="105" t="str">
        <f>IF(BS_CONTROLE[[#This Row],[SB]]=0, "-", BS_CONTROLE[[#This Row],[SB]])</f>
        <v>ZBM1</v>
      </c>
      <c r="AO311" s="105">
        <f>IF(BS_CONTROLE[[#This Row],[SUB]]=0, "-", BS_CONTROLE[[#This Row],[SUB]])</f>
        <v>68</v>
      </c>
      <c r="AP311" s="105">
        <f>BS_CONTROLE[[#This Row],[KM - Inicio]]</f>
        <v>54.96</v>
      </c>
      <c r="AQ311" s="105">
        <f>BS_CONTROLE[[#This Row],[KM - Inicio]]</f>
        <v>54.96</v>
      </c>
      <c r="AR311" s="108">
        <v>0.64097222222222228</v>
      </c>
      <c r="AS311" s="108">
        <v>0</v>
      </c>
      <c r="AT311" s="108">
        <v>0</v>
      </c>
      <c r="AU311" s="136"/>
      <c r="AV311" s="136"/>
      <c r="AW311" s="14"/>
      <c r="AX311" s="14"/>
      <c r="AY311" s="162">
        <f t="shared" si="26"/>
        <v>0</v>
      </c>
      <c r="AZ311" s="153"/>
      <c r="BA311" s="109">
        <v>0</v>
      </c>
      <c r="BB311" s="10" t="str">
        <f>IFERROR(_xlfn.XLOOKUP(AI311, BS_ATIVIDADE[ATIVIDADE],BS_ATIVIDADE[UNIDADE] ), "*")</f>
        <v>M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11" s="150"/>
      <c r="BG311" s="16"/>
      <c r="BH311" s="17">
        <v>0</v>
      </c>
      <c r="BI311" s="17"/>
      <c r="BJ311" s="17" t="s">
        <v>1175</v>
      </c>
      <c r="BK311" s="18" t="s">
        <v>1176</v>
      </c>
      <c r="BL311" s="16"/>
      <c r="BM311" s="130" t="s">
        <v>440</v>
      </c>
      <c r="BN311" s="130" t="s">
        <v>460</v>
      </c>
      <c r="BO311" s="130" t="s">
        <v>557</v>
      </c>
      <c r="BP311" s="18" t="s">
        <v>1176</v>
      </c>
      <c r="BQ311" s="12" t="str">
        <f t="shared" si="28"/>
        <v>Produção e Intervalo</v>
      </c>
      <c r="BR311" s="19">
        <f t="shared" si="29"/>
        <v>0</v>
      </c>
      <c r="BS311" s="19">
        <f t="shared" si="30"/>
        <v>0</v>
      </c>
      <c r="BT311" s="188" t="str">
        <f t="shared" si="31"/>
        <v>CCOCirculaçãoIntervaloContrato</v>
      </c>
    </row>
    <row r="312" spans="1:72" hidden="1">
      <c r="A312" s="47" t="str">
        <f t="shared" si="27"/>
        <v/>
      </c>
      <c r="B312" s="102"/>
      <c r="C312" s="135" t="str">
        <f>IF(BS_CONTROLE[[#This Row],[DATA]]="","",WEEKNUM(BS_CONTROLE[[#This Row],[DATA]]))</f>
        <v/>
      </c>
      <c r="D312" s="104"/>
      <c r="E312" s="157">
        <v>306</v>
      </c>
      <c r="F312" s="126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10" t="str">
        <f>IFERROR(_xlfn.XLOOKUP(F312, BS_ATIVIDADE[ATIVIDADE],BS_ATIVIDADE[UNIDADE] ), "*")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6"/>
      <c r="AV312" s="136"/>
      <c r="AW312" s="14"/>
      <c r="AX312" s="14"/>
      <c r="AY312" s="162" t="str">
        <f t="shared" si="26"/>
        <v>*</v>
      </c>
      <c r="AZ312" s="153"/>
      <c r="BA312" s="109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6"/>
      <c r="BH312" s="17"/>
      <c r="BI312" s="17"/>
      <c r="BJ312" s="17"/>
      <c r="BK312" s="18"/>
      <c r="BL312" s="16"/>
      <c r="BM312" s="130"/>
      <c r="BN312" s="130"/>
      <c r="BO312" s="130"/>
      <c r="BP312" s="18"/>
      <c r="BQ312" s="12" t="str">
        <f t="shared" si="28"/>
        <v>Aderente</v>
      </c>
      <c r="BR312" s="19" t="str">
        <f t="shared" si="29"/>
        <v>*</v>
      </c>
      <c r="BS312" s="19" t="str">
        <f t="shared" si="30"/>
        <v>*</v>
      </c>
      <c r="BT312" s="188" t="str">
        <f t="shared" si="31"/>
        <v/>
      </c>
    </row>
    <row r="313" spans="1:72" hidden="1">
      <c r="A313" s="47" t="str">
        <f t="shared" si="27"/>
        <v>ROGÉRIO (TP-730)46066</v>
      </c>
      <c r="B313" s="102">
        <v>46066</v>
      </c>
      <c r="C313" s="135">
        <f>IF(BS_CONTROLE[[#This Row],[DATA]]="","",WEEKNUM(BS_CONTROLE[[#This Row],[DATA]]))</f>
        <v>7</v>
      </c>
      <c r="D313" s="104" t="s">
        <v>857</v>
      </c>
      <c r="E313" s="157">
        <v>81</v>
      </c>
      <c r="F313" s="126" t="s">
        <v>721</v>
      </c>
      <c r="G313" s="142" t="str">
        <f>IF(D313="","*",VLOOKUP(F313,BS_ATIVIDADE[],3,FALSE))</f>
        <v>DORMENTE - SUBSTITUIÇÂO</v>
      </c>
      <c r="H313" s="106" t="s">
        <v>679</v>
      </c>
      <c r="I313" s="106" t="s">
        <v>679</v>
      </c>
      <c r="J313" s="105">
        <v>56</v>
      </c>
      <c r="K313" s="105">
        <v>206.9</v>
      </c>
      <c r="L313" s="105">
        <v>205.9</v>
      </c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13" s="106">
        <v>0.41666666666666669</v>
      </c>
      <c r="P313" s="106">
        <v>8.3333333333333329E-2</v>
      </c>
      <c r="Q313" s="105">
        <v>65</v>
      </c>
      <c r="R313" s="10" t="str">
        <f>IFERROR(_xlfn.XLOOKUP(F313, BS_ATIVIDADE[ATIVIDADE],BS_ATIVIDADE[UNIDADE] ), "*")</f>
        <v>Nº DE DORMENTES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3" s="105" t="s">
        <v>773</v>
      </c>
      <c r="W313" s="151" t="s">
        <v>1024</v>
      </c>
      <c r="X313" s="104" t="s">
        <v>421</v>
      </c>
      <c r="Y313" s="129" t="s">
        <v>424</v>
      </c>
      <c r="Z313" s="104"/>
      <c r="AA313" s="105" t="s">
        <v>679</v>
      </c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PDM - SUBSTITUIÇÃO - DORMENTE</v>
      </c>
      <c r="AJ313" s="9" t="str">
        <f>IF(BS_CONTROLE[[#This Row],[Atividade]]=0, "-", BS_CONTROLE[[#This Row],[Atividade]])</f>
        <v>PDM - SUBSTITUIÇÃO - DORMENTE</v>
      </c>
      <c r="AK313" s="31" t="str">
        <f>BS_CONTROLE[[#This Row],[Local - Partida]]</f>
        <v>-</v>
      </c>
      <c r="AL313" s="31" t="str">
        <f>BS_CONTROLE[[#This Row],[Local - Encerramento]]</f>
        <v>-</v>
      </c>
      <c r="AM313" s="105" t="str">
        <f>IF(BS_CONTROLE[[#This Row],[Entre - Estações]]=0, "-", BS_CONTROLE[[#This Row],[Entre - Estações]])</f>
        <v>ZYU-ZST</v>
      </c>
      <c r="AN313" s="105" t="str">
        <f>IF(BS_CONTROLE[[#This Row],[SB]]=0, "-", BS_CONTROLE[[#This Row],[SB]])</f>
        <v>206ZST</v>
      </c>
      <c r="AO313" s="105">
        <f>IF(BS_CONTROLE[[#This Row],[SUB]]=0, "-", BS_CONTROLE[[#This Row],[SUB]])</f>
        <v>56</v>
      </c>
      <c r="AP313" s="105">
        <f>BS_CONTROLE[[#This Row],[KM - Inicio]]</f>
        <v>206.9</v>
      </c>
      <c r="AQ313" s="105">
        <f>BS_CONTROLE[[#This Row],[KM - Inicio]]</f>
        <v>206.9</v>
      </c>
      <c r="AR313" s="108">
        <v>0.34444444444444444</v>
      </c>
      <c r="AS313" s="108">
        <v>0</v>
      </c>
      <c r="AT313" s="108">
        <v>0</v>
      </c>
      <c r="AU313" s="136"/>
      <c r="AV313" s="136"/>
      <c r="AW313" s="14"/>
      <c r="AX313" s="14"/>
      <c r="AY313" s="162">
        <f t="shared" si="26"/>
        <v>0</v>
      </c>
      <c r="AZ313" s="153"/>
      <c r="BA313" s="109">
        <v>0</v>
      </c>
      <c r="BB313" s="10" t="str">
        <f>IFERROR(_xlfn.XLOOKUP(AI313, BS_ATIVIDADE[ATIVIDADE],BS_ATIVIDADE[UNIDADE] ), "*")</f>
        <v>Nº DE DORMENTES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3" s="150"/>
      <c r="BG313" s="16"/>
      <c r="BH313" s="17">
        <v>0</v>
      </c>
      <c r="BI313" s="17"/>
      <c r="BJ313" s="17" t="s">
        <v>1177</v>
      </c>
      <c r="BK313" s="18" t="s">
        <v>1178</v>
      </c>
      <c r="BL313" s="16"/>
      <c r="BM313" s="130" t="s">
        <v>440</v>
      </c>
      <c r="BN313" s="130" t="s">
        <v>469</v>
      </c>
      <c r="BO313" s="130" t="s">
        <v>530</v>
      </c>
      <c r="BP313" s="18" t="s">
        <v>1178</v>
      </c>
      <c r="BQ313" s="12" t="str">
        <f t="shared" si="28"/>
        <v>Produção e Intervalo</v>
      </c>
      <c r="BR313" s="19">
        <f t="shared" si="29"/>
        <v>0</v>
      </c>
      <c r="BS313" s="19">
        <f t="shared" si="30"/>
        <v>0</v>
      </c>
      <c r="BT313" s="188" t="str">
        <f t="shared" si="31"/>
        <v>CCOCirculaçãoIntervaloOportunidade</v>
      </c>
    </row>
    <row r="314" spans="1:72" hidden="1">
      <c r="A314" s="47" t="str">
        <f t="shared" si="27"/>
        <v>V9346066</v>
      </c>
      <c r="B314" s="102">
        <v>46066</v>
      </c>
      <c r="C314" s="135">
        <f>IF(BS_CONTROLE[[#This Row],[DATA]]="","",WEEKNUM(BS_CONTROLE[[#This Row],[DATA]]))</f>
        <v>7</v>
      </c>
      <c r="D314" s="104" t="s">
        <v>978</v>
      </c>
      <c r="E314" s="157">
        <v>162</v>
      </c>
      <c r="F314" s="126" t="s">
        <v>687</v>
      </c>
      <c r="G314" s="142" t="str">
        <f>IF(D314="","*",VLOOKUP(F314,BS_ATIVIDADE[],3,FALSE))</f>
        <v>MECANIZAÇÃO - SOCADORA</v>
      </c>
      <c r="H314" s="105" t="s">
        <v>104</v>
      </c>
      <c r="I314" s="105" t="s">
        <v>104</v>
      </c>
      <c r="J314" s="105">
        <v>56</v>
      </c>
      <c r="K314" s="105">
        <v>204.4</v>
      </c>
      <c r="L314" s="105">
        <v>205.8</v>
      </c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14" s="106">
        <v>0.375</v>
      </c>
      <c r="P314" s="106">
        <v>8.3333333333333329E-2</v>
      </c>
      <c r="Q314" s="105">
        <v>200</v>
      </c>
      <c r="R314" s="10" t="str">
        <f>IFERROR(_xlfn.XLOOKUP(F314, BS_ATIVIDADE[ATIVIDADE],BS_ATIVIDADE[UNIDADE] ), "*")</f>
        <v>M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4" s="105" t="s">
        <v>773</v>
      </c>
      <c r="W314" s="151" t="s">
        <v>688</v>
      </c>
      <c r="X314" s="104" t="s">
        <v>421</v>
      </c>
      <c r="Y314" s="129" t="s">
        <v>424</v>
      </c>
      <c r="Z314" s="104"/>
      <c r="AA314" s="105">
        <v>1</v>
      </c>
      <c r="AB314" s="103" t="s">
        <v>418</v>
      </c>
      <c r="AC314" s="152"/>
      <c r="AD314" s="107">
        <v>0.29166666666666669</v>
      </c>
      <c r="AE314" s="105">
        <v>7309</v>
      </c>
      <c r="AF314" s="105" t="s">
        <v>679</v>
      </c>
      <c r="AG314" s="105" t="s">
        <v>679</v>
      </c>
      <c r="AH314" s="15"/>
      <c r="AI314" s="126" t="str">
        <f>IF(BS_CONTROLE[[#This Row],[Atividade]]=0, "-", BS_CONTROLE[[#This Row],[Atividade]])</f>
        <v>MECANIZAÇÃO - SOCADORA</v>
      </c>
      <c r="AJ314" s="9" t="str">
        <f>IF(BS_CONTROLE[[#This Row],[Atividade]]=0, "-", BS_CONTROLE[[#This Row],[Atividade]])</f>
        <v>MECANIZAÇÃO - SOCADORA</v>
      </c>
      <c r="AK314" s="31" t="str">
        <f>BS_CONTROLE[[#This Row],[Local - Partida]]</f>
        <v>ZYU1</v>
      </c>
      <c r="AL314" s="31" t="str">
        <f>BS_CONTROLE[[#This Row],[Local - Encerramento]]</f>
        <v>ZYU1</v>
      </c>
      <c r="AM314" s="105" t="str">
        <f>IF(BS_CONTROLE[[#This Row],[Entre - Estações]]=0, "-", BS_CONTROLE[[#This Row],[Entre - Estações]])</f>
        <v>ZYU-ZST</v>
      </c>
      <c r="AN314" s="105" t="str">
        <f>IF(BS_CONTROLE[[#This Row],[SB]]=0, "-", BS_CONTROLE[[#This Row],[SB]])</f>
        <v>ZYU206</v>
      </c>
      <c r="AO314" s="105">
        <f>IF(BS_CONTROLE[[#This Row],[SUB]]=0, "-", BS_CONTROLE[[#This Row],[SUB]])</f>
        <v>56</v>
      </c>
      <c r="AP314" s="105">
        <f>BS_CONTROLE[[#This Row],[KM - Inicio]]</f>
        <v>204.4</v>
      </c>
      <c r="AQ314" s="105">
        <f>BS_CONTROLE[[#This Row],[KM - Inicio]]</f>
        <v>204.4</v>
      </c>
      <c r="AR314" s="108">
        <v>0.36736111111111114</v>
      </c>
      <c r="AS314" s="108">
        <v>0</v>
      </c>
      <c r="AT314" s="108">
        <v>0</v>
      </c>
      <c r="AU314" s="136"/>
      <c r="AV314" s="136"/>
      <c r="AW314" s="14"/>
      <c r="AX314" s="14"/>
      <c r="AY314" s="162">
        <f t="shared" si="26"/>
        <v>0</v>
      </c>
      <c r="AZ314" s="153"/>
      <c r="BA314" s="109">
        <v>0</v>
      </c>
      <c r="BB314" s="10" t="str">
        <f>IFERROR(_xlfn.XLOOKUP(AI314, BS_ATIVIDADE[ATIVIDADE],BS_ATIVIDADE[UNIDADE] ), "*")</f>
        <v>M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4" s="150"/>
      <c r="BG314" s="16"/>
      <c r="BH314" s="17">
        <v>0</v>
      </c>
      <c r="BI314" s="17"/>
      <c r="BJ314" s="17" t="s">
        <v>1179</v>
      </c>
      <c r="BK314" s="18" t="s">
        <v>1180</v>
      </c>
      <c r="BL314" s="16"/>
      <c r="BM314" s="130" t="s">
        <v>440</v>
      </c>
      <c r="BN314" s="130" t="s">
        <v>469</v>
      </c>
      <c r="BO314" s="130" t="s">
        <v>530</v>
      </c>
      <c r="BP314" s="18" t="s">
        <v>1180</v>
      </c>
      <c r="BQ314" s="12" t="str">
        <f t="shared" si="28"/>
        <v>Produção e Intervalo</v>
      </c>
      <c r="BR314" s="19">
        <f t="shared" si="29"/>
        <v>0</v>
      </c>
      <c r="BS314" s="19">
        <f t="shared" si="30"/>
        <v>0</v>
      </c>
      <c r="BT314" s="188" t="str">
        <f t="shared" si="31"/>
        <v>CCOCirculaçãoIntervaloOportunidade</v>
      </c>
    </row>
    <row r="315" spans="1:72" hidden="1">
      <c r="A315" s="47" t="str">
        <f t="shared" si="27"/>
        <v>W5946066</v>
      </c>
      <c r="B315" s="102">
        <v>46066</v>
      </c>
      <c r="C315" s="135">
        <f>IF(BS_CONTROLE[[#This Row],[DATA]]="","",WEEKNUM(BS_CONTROLE[[#This Row],[DATA]]))</f>
        <v>7</v>
      </c>
      <c r="D315" s="104" t="s">
        <v>726</v>
      </c>
      <c r="E315" s="157"/>
      <c r="F315" s="126" t="s">
        <v>713</v>
      </c>
      <c r="G315" s="142" t="str">
        <f>IF(D315="","*",VLOOKUP(F315,BS_ATIVIDADE[],3,FALSE))</f>
        <v>DORMENTE - DESCARGA</v>
      </c>
      <c r="H315" s="106" t="s">
        <v>104</v>
      </c>
      <c r="I315" s="106" t="s">
        <v>104</v>
      </c>
      <c r="J315" s="105">
        <v>56</v>
      </c>
      <c r="K315" s="105">
        <v>191</v>
      </c>
      <c r="L315" s="105">
        <v>190.5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5" s="106">
        <v>0.35416666666666669</v>
      </c>
      <c r="P315" s="106">
        <v>8.3333333333333329E-2</v>
      </c>
      <c r="Q315" s="105">
        <v>700</v>
      </c>
      <c r="R315" s="10" t="str">
        <f>IFERROR(_xlfn.XLOOKUP(F315, BS_ATIVIDADE[ATIVIDADE],BS_ATIVIDADE[UNIDADE] ), "*")</f>
        <v>Nº DE DORMENTES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5" s="105" t="s">
        <v>773</v>
      </c>
      <c r="W315" s="151" t="s">
        <v>803</v>
      </c>
      <c r="X315" s="104" t="s">
        <v>421</v>
      </c>
      <c r="Y315" s="129" t="s">
        <v>424</v>
      </c>
      <c r="Z315" s="104"/>
      <c r="AA315" s="105">
        <v>1</v>
      </c>
      <c r="AB315" s="103" t="s">
        <v>412</v>
      </c>
      <c r="AC315" s="152"/>
      <c r="AD315" s="107">
        <v>0.29166666666666669</v>
      </c>
      <c r="AE315" s="105">
        <v>7629</v>
      </c>
      <c r="AF315" s="105" t="s">
        <v>679</v>
      </c>
      <c r="AG315" s="105"/>
      <c r="AH315" s="15"/>
      <c r="AI315" s="126" t="str">
        <f>IF(BS_CONTROLE[[#This Row],[Atividade]]=0, "-", BS_CONTROLE[[#This Row],[Atividade]])</f>
        <v>PDM - DESCARGA - DORMENTE</v>
      </c>
      <c r="AJ315" s="9" t="str">
        <f>IF(BS_CONTROLE[[#This Row],[Atividade]]=0, "-", BS_CONTROLE[[#This Row],[Atividade]])</f>
        <v>PDM - DESCARGA - DORMENTE</v>
      </c>
      <c r="AK315" s="31" t="str">
        <f>BS_CONTROLE[[#This Row],[Local - Partida]]</f>
        <v>ZYU1</v>
      </c>
      <c r="AL315" s="31" t="str">
        <f>BS_CONTROLE[[#This Row],[Local - Encerramento]]</f>
        <v>ZYU1</v>
      </c>
      <c r="AM315" s="105" t="str">
        <f>IF(BS_CONTROLE[[#This Row],[Entre - Estações]]=0, "-", BS_CONTROLE[[#This Row],[Entre - Estações]])</f>
        <v>ZDY-ZFY</v>
      </c>
      <c r="AN315" s="105" t="str">
        <f>IF(BS_CONTROLE[[#This Row],[SB]]=0, "-", BS_CONTROLE[[#This Row],[SB]])</f>
        <v>189ZFY</v>
      </c>
      <c r="AO315" s="105">
        <f>IF(BS_CONTROLE[[#This Row],[SUB]]=0, "-", BS_CONTROLE[[#This Row],[SUB]])</f>
        <v>56</v>
      </c>
      <c r="AP315" s="105">
        <f>BS_CONTROLE[[#This Row],[KM - Inicio]]</f>
        <v>191</v>
      </c>
      <c r="AQ315" s="105">
        <f>BS_CONTROLE[[#This Row],[KM - Inicio]]</f>
        <v>191</v>
      </c>
      <c r="AR315" s="108">
        <v>0</v>
      </c>
      <c r="AS315" s="108">
        <v>0</v>
      </c>
      <c r="AT315" s="108">
        <v>0</v>
      </c>
      <c r="AU315" s="136"/>
      <c r="AV315" s="136"/>
      <c r="AW315" s="14"/>
      <c r="AX315" s="14"/>
      <c r="AY315" s="162">
        <f t="shared" si="26"/>
        <v>0</v>
      </c>
      <c r="AZ315" s="153"/>
      <c r="BA315" s="109">
        <v>0</v>
      </c>
      <c r="BB315" s="10" t="str">
        <f>IFERROR(_xlfn.XLOOKUP(AI315, BS_ATIVIDADE[ATIVIDADE],BS_ATIVIDADE[UNIDADE] ), "*")</f>
        <v>Nº DE DORMENTES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5" s="150"/>
      <c r="BG315" s="16"/>
      <c r="BH315" s="17">
        <v>0</v>
      </c>
      <c r="BI315" s="17"/>
      <c r="BJ315" s="17" t="s">
        <v>1181</v>
      </c>
      <c r="BK315" s="18" t="s">
        <v>1181</v>
      </c>
      <c r="BL315" s="16"/>
      <c r="BM315" s="130" t="s">
        <v>438</v>
      </c>
      <c r="BN315" s="130" t="s">
        <v>458</v>
      </c>
      <c r="BO315" s="130" t="s">
        <v>525</v>
      </c>
      <c r="BP315" s="18" t="s">
        <v>1181</v>
      </c>
      <c r="BQ315" s="12" t="str">
        <f t="shared" si="28"/>
        <v>Produção e Intervalo</v>
      </c>
      <c r="BR315" s="19">
        <f t="shared" si="29"/>
        <v>0</v>
      </c>
      <c r="BS315" s="19">
        <f t="shared" si="30"/>
        <v>0</v>
      </c>
      <c r="BT315" s="188" t="str">
        <f t="shared" si="31"/>
        <v>PCMVIARecursosInternos</v>
      </c>
    </row>
    <row r="316" spans="1:72" hidden="1">
      <c r="A316" s="47" t="str">
        <f t="shared" si="27"/>
        <v>ROBSON (TF-701)46066</v>
      </c>
      <c r="B316" s="102">
        <v>46066</v>
      </c>
      <c r="C316" s="135">
        <f>IF(BS_CONTROLE[[#This Row],[DATA]]="","",WEEKNUM(BS_CONTROLE[[#This Row],[DATA]]))</f>
        <v>7</v>
      </c>
      <c r="D316" s="104" t="s">
        <v>732</v>
      </c>
      <c r="E316" s="157">
        <v>310</v>
      </c>
      <c r="F316" s="126" t="s">
        <v>721</v>
      </c>
      <c r="G316" s="142" t="str">
        <f>IF(D316="","*",VLOOKUP(F316,BS_ATIVIDADE[],3,FALSE))</f>
        <v>DORMENTE - SUBSTITUIÇÂO</v>
      </c>
      <c r="H316" s="106" t="s">
        <v>679</v>
      </c>
      <c r="I316" s="106" t="s">
        <v>679</v>
      </c>
      <c r="J316" s="105">
        <v>56</v>
      </c>
      <c r="K316" s="105">
        <v>190.3</v>
      </c>
      <c r="L316" s="105">
        <v>190.5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6" s="106">
        <v>0.375</v>
      </c>
      <c r="P316" s="106">
        <v>8.3333333333333329E-2</v>
      </c>
      <c r="Q316" s="105">
        <v>50</v>
      </c>
      <c r="R316" s="10" t="str">
        <f>IFERROR(_xlfn.XLOOKUP(F316, BS_ATIVIDADE[ATIVIDADE],BS_ATIVIDADE[UNIDADE] ), "*")</f>
        <v>Nº DE DORMENTES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6" s="105" t="s">
        <v>773</v>
      </c>
      <c r="W316" s="151" t="s">
        <v>1024</v>
      </c>
      <c r="X316" s="104" t="s">
        <v>421</v>
      </c>
      <c r="Y316" s="129" t="s">
        <v>424</v>
      </c>
      <c r="Z316" s="104"/>
      <c r="AA316" s="105" t="s">
        <v>679</v>
      </c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PDM - SUBSTITUIÇÃO - DORMENTE</v>
      </c>
      <c r="AJ316" s="9" t="str">
        <f>IF(BS_CONTROLE[[#This Row],[Atividade]]=0, "-", BS_CONTROLE[[#This Row],[Atividade]])</f>
        <v>PDM - SUBSTITUIÇÃO - DORMENTE</v>
      </c>
      <c r="AK316" s="31" t="str">
        <f>BS_CONTROLE[[#This Row],[Local - Partida]]</f>
        <v>-</v>
      </c>
      <c r="AL316" s="31" t="str">
        <f>BS_CONTROLE[[#This Row],[Local - Encerramento]]</f>
        <v>-</v>
      </c>
      <c r="AM316" s="105" t="str">
        <f>IF(BS_CONTROLE[[#This Row],[Entre - Estações]]=0, "-", BS_CONTROLE[[#This Row],[Entre - Estações]])</f>
        <v>ZDY-ZFY</v>
      </c>
      <c r="AN316" s="105" t="str">
        <f>IF(BS_CONTROLE[[#This Row],[SB]]=0, "-", BS_CONTROLE[[#This Row],[SB]])</f>
        <v>189ZFY</v>
      </c>
      <c r="AO316" s="105">
        <f>IF(BS_CONTROLE[[#This Row],[SUB]]=0, "-", BS_CONTROLE[[#This Row],[SUB]])</f>
        <v>56</v>
      </c>
      <c r="AP316" s="105">
        <f>BS_CONTROLE[[#This Row],[KM - Inicio]]</f>
        <v>190.3</v>
      </c>
      <c r="AQ316" s="105">
        <f>BS_CONTROLE[[#This Row],[KM - Inicio]]</f>
        <v>190.3</v>
      </c>
      <c r="AR316" s="108">
        <v>0.37847222222222221</v>
      </c>
      <c r="AS316" s="108">
        <v>0</v>
      </c>
      <c r="AT316" s="108">
        <v>0</v>
      </c>
      <c r="AU316" s="136"/>
      <c r="AV316" s="136"/>
      <c r="AW316" s="14"/>
      <c r="AX316" s="14"/>
      <c r="AY316" s="162">
        <f t="shared" si="26"/>
        <v>0</v>
      </c>
      <c r="AZ316" s="153"/>
      <c r="BA316" s="109">
        <v>0</v>
      </c>
      <c r="BB316" s="10" t="str">
        <f>IFERROR(_xlfn.XLOOKUP(AI316, BS_ATIVIDADE[ATIVIDADE],BS_ATIVIDADE[UNIDADE] ), "*")</f>
        <v>Nº DE DORMENTES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6" s="150"/>
      <c r="BG316" s="16"/>
      <c r="BH316" s="17">
        <v>0</v>
      </c>
      <c r="BI316" s="17"/>
      <c r="BJ316" s="17" t="s">
        <v>1182</v>
      </c>
      <c r="BK316" s="18" t="s">
        <v>1182</v>
      </c>
      <c r="BL316" s="16"/>
      <c r="BM316" s="130" t="s">
        <v>440</v>
      </c>
      <c r="BN316" s="130" t="s">
        <v>469</v>
      </c>
      <c r="BO316" s="130" t="s">
        <v>530</v>
      </c>
      <c r="BP316" s="18" t="s">
        <v>1182</v>
      </c>
      <c r="BQ316" s="12" t="str">
        <f t="shared" si="28"/>
        <v>Produção e Intervalo</v>
      </c>
      <c r="BR316" s="19">
        <f t="shared" si="29"/>
        <v>0</v>
      </c>
      <c r="BS316" s="19">
        <f t="shared" si="30"/>
        <v>0</v>
      </c>
      <c r="BT316" s="188" t="str">
        <f t="shared" si="31"/>
        <v>CCOCirculaçãoIntervaloOportunidade</v>
      </c>
    </row>
    <row r="317" spans="1:72" hidden="1">
      <c r="A317" s="47" t="str">
        <f t="shared" si="27"/>
        <v>JACIANO (TF-674)46066</v>
      </c>
      <c r="B317" s="102">
        <v>46066</v>
      </c>
      <c r="C317" s="135">
        <f>IF(BS_CONTROLE[[#This Row],[DATA]]="","",WEEKNUM(BS_CONTROLE[[#This Row],[DATA]]))</f>
        <v>7</v>
      </c>
      <c r="D317" s="104" t="s">
        <v>1183</v>
      </c>
      <c r="E317" s="157"/>
      <c r="F317" s="126" t="s">
        <v>721</v>
      </c>
      <c r="G317" s="142" t="str">
        <f>IF(D317="","*",VLOOKUP(F317,BS_ATIVIDADE[],3,FALSE))</f>
        <v>DORMENTE - SUBSTITUIÇÂO</v>
      </c>
      <c r="H317" s="106" t="s">
        <v>104</v>
      </c>
      <c r="I317" s="106" t="s">
        <v>104</v>
      </c>
      <c r="J317" s="105">
        <v>56</v>
      </c>
      <c r="K317" s="105">
        <v>191</v>
      </c>
      <c r="L317" s="105">
        <v>190.5</v>
      </c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7" s="106">
        <v>0.375</v>
      </c>
      <c r="P317" s="106">
        <v>8.3333333333333329E-2</v>
      </c>
      <c r="Q317" s="105">
        <v>50</v>
      </c>
      <c r="R317" s="10" t="str">
        <f>IFERROR(_xlfn.XLOOKUP(F317, BS_ATIVIDADE[ATIVIDADE],BS_ATIVIDADE[UNIDADE] ), "*")</f>
        <v>Nº DE DORMENTES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7" s="105" t="s">
        <v>773</v>
      </c>
      <c r="W317" s="151" t="s">
        <v>1024</v>
      </c>
      <c r="X317" s="104" t="s">
        <v>421</v>
      </c>
      <c r="Y317" s="129" t="s">
        <v>424</v>
      </c>
      <c r="Z317" s="104"/>
      <c r="AA317" s="105" t="s">
        <v>679</v>
      </c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PDM - SUBSTITUIÇÃO - DORMENTE</v>
      </c>
      <c r="AJ317" s="9" t="str">
        <f>IF(BS_CONTROLE[[#This Row],[Atividade]]=0, "-", BS_CONTROLE[[#This Row],[Atividade]])</f>
        <v>PDM - SUBSTITUIÇÃO - DORMENTE</v>
      </c>
      <c r="AK317" s="31" t="str">
        <f>BS_CONTROLE[[#This Row],[Local - Partida]]</f>
        <v>ZYU1</v>
      </c>
      <c r="AL317" s="31" t="str">
        <f>BS_CONTROLE[[#This Row],[Local - Encerramento]]</f>
        <v>ZYU1</v>
      </c>
      <c r="AM317" s="105" t="str">
        <f>IF(BS_CONTROLE[[#This Row],[Entre - Estações]]=0, "-", BS_CONTROLE[[#This Row],[Entre - Estações]])</f>
        <v>ZDY-ZFY</v>
      </c>
      <c r="AN317" s="105" t="str">
        <f>IF(BS_CONTROLE[[#This Row],[SB]]=0, "-", BS_CONTROLE[[#This Row],[SB]])</f>
        <v>189ZFY</v>
      </c>
      <c r="AO317" s="105">
        <f>IF(BS_CONTROLE[[#This Row],[SUB]]=0, "-", BS_CONTROLE[[#This Row],[SUB]])</f>
        <v>56</v>
      </c>
      <c r="AP317" s="105">
        <f>BS_CONTROLE[[#This Row],[KM - Inicio]]</f>
        <v>191</v>
      </c>
      <c r="AQ317" s="105">
        <f>BS_CONTROLE[[#This Row],[KM - Inicio]]</f>
        <v>191</v>
      </c>
      <c r="AR317" s="108">
        <v>0.37847222222222221</v>
      </c>
      <c r="AS317" s="108">
        <v>0</v>
      </c>
      <c r="AT317" s="108">
        <v>0</v>
      </c>
      <c r="AU317" s="136"/>
      <c r="AV317" s="136"/>
      <c r="AW317" s="14"/>
      <c r="AX317" s="14"/>
      <c r="AY317" s="162">
        <f t="shared" si="26"/>
        <v>0</v>
      </c>
      <c r="AZ317" s="153"/>
      <c r="BA317" s="109">
        <v>0</v>
      </c>
      <c r="BB317" s="10" t="str">
        <f>IFERROR(_xlfn.XLOOKUP(AI317, BS_ATIVIDADE[ATIVIDADE],BS_ATIVIDADE[UNIDADE] ), "*")</f>
        <v>Nº DE DORMENTES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7" s="150"/>
      <c r="BG317" s="16"/>
      <c r="BH317" s="17">
        <v>0</v>
      </c>
      <c r="BI317" s="17"/>
      <c r="BJ317" s="17" t="s">
        <v>1182</v>
      </c>
      <c r="BK317" s="18" t="s">
        <v>1182</v>
      </c>
      <c r="BL317" s="16"/>
      <c r="BM317" s="130" t="s">
        <v>440</v>
      </c>
      <c r="BN317" s="130" t="s">
        <v>469</v>
      </c>
      <c r="BO317" s="130" t="s">
        <v>530</v>
      </c>
      <c r="BP317" s="18" t="s">
        <v>1182</v>
      </c>
      <c r="BQ317" s="12" t="str">
        <f t="shared" si="28"/>
        <v>Produção e Intervalo</v>
      </c>
      <c r="BR317" s="19">
        <f t="shared" si="29"/>
        <v>0</v>
      </c>
      <c r="BS317" s="19">
        <f t="shared" si="30"/>
        <v>0</v>
      </c>
      <c r="BT317" s="188" t="str">
        <f t="shared" si="31"/>
        <v>CCOCirculaçãoIntervaloOportunidade</v>
      </c>
    </row>
    <row r="318" spans="1:72" hidden="1">
      <c r="A318" s="47" t="str">
        <f t="shared" si="27"/>
        <v/>
      </c>
      <c r="B318" s="102"/>
      <c r="C318" s="135" t="str">
        <f>IF(BS_CONTROLE[[#This Row],[DATA]]="","",WEEKNUM(BS_CONTROLE[[#This Row],[DATA]]))</f>
        <v/>
      </c>
      <c r="D318" s="104"/>
      <c r="E318" s="157">
        <v>312</v>
      </c>
      <c r="F318" s="126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10" t="str">
        <f>IFERROR(_xlfn.XLOOKUP(F318, BS_ATIVIDADE[ATIVIDADE],BS_ATIVIDADE[UNIDADE] ), "*")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6"/>
      <c r="AV318" s="136"/>
      <c r="AW318" s="14"/>
      <c r="AX318" s="14"/>
      <c r="AY318" s="162" t="str">
        <f t="shared" si="26"/>
        <v>*</v>
      </c>
      <c r="AZ318" s="153"/>
      <c r="BA318" s="109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6"/>
      <c r="BH318" s="17"/>
      <c r="BI318" s="17"/>
      <c r="BJ318" s="17"/>
      <c r="BK318" s="18"/>
      <c r="BL318" s="16"/>
      <c r="BM318" s="130"/>
      <c r="BN318" s="130"/>
      <c r="BO318" s="130"/>
      <c r="BP318" s="18"/>
      <c r="BQ318" s="12" t="str">
        <f t="shared" si="28"/>
        <v>Aderente</v>
      </c>
      <c r="BR318" s="19" t="str">
        <f t="shared" si="29"/>
        <v>*</v>
      </c>
      <c r="BS318" s="19" t="str">
        <f t="shared" si="30"/>
        <v>*</v>
      </c>
      <c r="BT318" s="188" t="str">
        <f t="shared" si="31"/>
        <v/>
      </c>
    </row>
    <row r="319" spans="1:72" hidden="1">
      <c r="A319" s="47" t="str">
        <f t="shared" si="27"/>
        <v>SUPER ZWW46066</v>
      </c>
      <c r="B319" s="102">
        <v>46066</v>
      </c>
      <c r="C319" s="135">
        <f>IF(BS_CONTROLE[[#This Row],[DATA]]="","",WEEKNUM(BS_CONTROLE[[#This Row],[DATA]]))</f>
        <v>7</v>
      </c>
      <c r="D319" s="104" t="s">
        <v>1074</v>
      </c>
      <c r="E319" s="157">
        <v>313</v>
      </c>
      <c r="F319" s="126" t="s">
        <v>820</v>
      </c>
      <c r="G319" s="142" t="str">
        <f>IF(D319="","*",VLOOKUP(F319,BS_ATIVIDADE[],3,FALSE))</f>
        <v>OUTROS</v>
      </c>
      <c r="H319" s="106" t="s">
        <v>679</v>
      </c>
      <c r="I319" s="106" t="s">
        <v>679</v>
      </c>
      <c r="J319" s="105">
        <v>55</v>
      </c>
      <c r="K319" s="105">
        <v>97.843000000000004</v>
      </c>
      <c r="L319" s="105">
        <v>108.22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19" s="106">
        <v>0.45833333333333331</v>
      </c>
      <c r="P319" s="106">
        <v>0.125</v>
      </c>
      <c r="Q319" s="105">
        <v>1</v>
      </c>
      <c r="R319" s="10" t="str">
        <f>IFERROR(_xlfn.XLOOKUP(F319, BS_ATIVIDADE[ATIVIDADE],BS_ATIVIDADE[UNIDADE] ), "*")</f>
        <v>BINÁRIO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9" s="105" t="s">
        <v>908</v>
      </c>
      <c r="W319" s="151" t="s">
        <v>1075</v>
      </c>
      <c r="X319" s="104" t="s">
        <v>416</v>
      </c>
      <c r="Y319" s="129" t="s">
        <v>420</v>
      </c>
      <c r="Z319" s="104"/>
      <c r="AA319" s="105" t="s">
        <v>679</v>
      </c>
      <c r="AB319" s="103"/>
      <c r="AC319" s="152"/>
      <c r="AD319" s="107"/>
      <c r="AE319" s="105"/>
      <c r="AF319" s="105"/>
      <c r="AG319" s="105"/>
      <c r="AH319" s="15"/>
      <c r="AI319" s="126" t="str">
        <f>IF(BS_CONTROLE[[#This Row],[Atividade]]=0, "-", BS_CONTROLE[[#This Row],[Atividade]])</f>
        <v>BLOCO</v>
      </c>
      <c r="AJ319" s="9" t="str">
        <f>IF(BS_CONTROLE[[#This Row],[Atividade]]=0, "-", BS_CONTROLE[[#This Row],[Atividade]])</f>
        <v>BLOCO</v>
      </c>
      <c r="AK319" s="31" t="str">
        <f>BS_CONTROLE[[#This Row],[Local - Partida]]</f>
        <v>-</v>
      </c>
      <c r="AL319" s="31" t="str">
        <f>BS_CONTROLE[[#This Row],[Local - Encerramento]]</f>
        <v>-</v>
      </c>
      <c r="AM319" s="105" t="str">
        <f>IF(BS_CONTROLE[[#This Row],[Entre - Estações]]=0, "-", BS_CONTROLE[[#This Row],[Entre - Estações]])</f>
        <v>ZKW-ZLU</v>
      </c>
      <c r="AN319" s="105" t="str">
        <f>IF(BS_CONTROLE[[#This Row],[SB]]=0, "-", BS_CONTROLE[[#This Row],[SB]])</f>
        <v>102ZKW2</v>
      </c>
      <c r="AO319" s="105">
        <f>IF(BS_CONTROLE[[#This Row],[SUB]]=0, "-", BS_CONTROLE[[#This Row],[SUB]])</f>
        <v>55</v>
      </c>
      <c r="AP319" s="105">
        <f>BS_CONTROLE[[#This Row],[KM - Inicio]]</f>
        <v>97.843000000000004</v>
      </c>
      <c r="AQ319" s="105">
        <f>BS_CONTROLE[[#This Row],[KM - Inicio]]</f>
        <v>97.843000000000004</v>
      </c>
      <c r="AR319" s="108">
        <v>0.5</v>
      </c>
      <c r="AS319" s="108">
        <v>0.54861111111111116</v>
      </c>
      <c r="AT319" s="108">
        <v>0.67361111111111116</v>
      </c>
      <c r="AU319" s="136"/>
      <c r="AV319" s="136"/>
      <c r="AW319" s="14"/>
      <c r="AX319" s="14"/>
      <c r="AY319" s="162">
        <f t="shared" si="26"/>
        <v>0.125</v>
      </c>
      <c r="AZ319" s="153"/>
      <c r="BA319" s="109">
        <v>1</v>
      </c>
      <c r="BB319" s="10" t="str">
        <f>IFERROR(_xlfn.XLOOKUP(AI319, BS_ATIVIDADE[ATIVIDADE],BS_ATIVIDADE[UNIDADE] ), "*")</f>
        <v>BINÁRIO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9" s="150"/>
      <c r="BG319" s="16"/>
      <c r="BH319" s="17">
        <v>2</v>
      </c>
      <c r="BI319" s="17"/>
      <c r="BJ319" s="17" t="s">
        <v>1184</v>
      </c>
      <c r="BK319" s="18" t="s">
        <v>1185</v>
      </c>
      <c r="BL319" s="16"/>
      <c r="BM319" s="130" t="s">
        <v>445</v>
      </c>
      <c r="BN319" s="130" t="s">
        <v>445</v>
      </c>
      <c r="BO319" s="130" t="s">
        <v>445</v>
      </c>
      <c r="BP319" s="18" t="s">
        <v>679</v>
      </c>
      <c r="BQ319" s="12" t="str">
        <f t="shared" si="28"/>
        <v>Aderente</v>
      </c>
      <c r="BR319" s="19">
        <f t="shared" si="29"/>
        <v>1</v>
      </c>
      <c r="BS319" s="19">
        <f t="shared" si="30"/>
        <v>1</v>
      </c>
      <c r="BT319" s="188" t="str">
        <f t="shared" si="31"/>
        <v>OKOK</v>
      </c>
    </row>
    <row r="320" spans="1:72" hidden="1">
      <c r="A320" s="47" t="str">
        <f t="shared" si="27"/>
        <v>E1746066</v>
      </c>
      <c r="B320" s="102">
        <v>46066</v>
      </c>
      <c r="C320" s="135">
        <f>IF(BS_CONTROLE[[#This Row],[DATA]]="","",WEEKNUM(BS_CONTROLE[[#This Row],[DATA]]))</f>
        <v>7</v>
      </c>
      <c r="D320" s="104" t="s">
        <v>692</v>
      </c>
      <c r="E320" s="157">
        <v>4</v>
      </c>
      <c r="F320" s="126" t="s">
        <v>693</v>
      </c>
      <c r="G320" s="142" t="str">
        <f>IF(D320="","*",VLOOKUP(F320,BS_ATIVIDADE[],3,FALSE))</f>
        <v>CAMINHÂO - SOLDA</v>
      </c>
      <c r="H320" s="106" t="s">
        <v>201</v>
      </c>
      <c r="I320" s="106" t="s">
        <v>201</v>
      </c>
      <c r="J320" s="105">
        <v>55</v>
      </c>
      <c r="K320" s="105">
        <v>100.56100000000001</v>
      </c>
      <c r="L320" s="105">
        <v>100.88200000000001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20" s="106">
        <v>0.4513888888888889</v>
      </c>
      <c r="P320" s="106">
        <v>6.9444444444444447E-4</v>
      </c>
      <c r="Q320" s="105">
        <v>2</v>
      </c>
      <c r="R320" s="10" t="str">
        <f>IFERROR(_xlfn.XLOOKUP(F320, BS_ATIVIDADE[ATIVIDADE],BS_ATIVIDADE[UNIDADE] ), "*")</f>
        <v>Nº DE SOLDA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0" s="105" t="s">
        <v>742</v>
      </c>
      <c r="W320" s="151" t="s">
        <v>743</v>
      </c>
      <c r="X320" s="104" t="s">
        <v>416</v>
      </c>
      <c r="Y320" s="129" t="s">
        <v>420</v>
      </c>
      <c r="Z320" s="104"/>
      <c r="AA320" s="105">
        <v>1</v>
      </c>
      <c r="AB320" s="103" t="s">
        <v>412</v>
      </c>
      <c r="AC320" s="152"/>
      <c r="AD320" s="107">
        <v>0.35416666666666669</v>
      </c>
      <c r="AE320" s="105">
        <v>6251</v>
      </c>
      <c r="AF320" s="105"/>
      <c r="AG320" s="105"/>
      <c r="AH320" s="15"/>
      <c r="AI320" s="126" t="str">
        <f>IF(BS_CONTROLE[[#This Row],[Atividade]]=0, "-", BS_CONTROLE[[#This Row],[Atividade]])</f>
        <v>CAMINHÃO DE SOLDA</v>
      </c>
      <c r="AJ320" s="9" t="str">
        <f>IF(BS_CONTROLE[[#This Row],[Atividade]]=0, "-", BS_CONTROLE[[#This Row],[Atividade]])</f>
        <v>CAMINHÃO DE SOLDA</v>
      </c>
      <c r="AK320" s="31" t="str">
        <f>BS_CONTROLE[[#This Row],[Local - Partida]]</f>
        <v>102ZKW2</v>
      </c>
      <c r="AL320" s="31" t="str">
        <f>BS_CONTROLE[[#This Row],[Local - Encerramento]]</f>
        <v>102ZKW2</v>
      </c>
      <c r="AM320" s="105" t="str">
        <f>IF(BS_CONTROLE[[#This Row],[Entre - Estações]]=0, "-", BS_CONTROLE[[#This Row],[Entre - Estações]])</f>
        <v>ZKW-ZLU</v>
      </c>
      <c r="AN320" s="105" t="str">
        <f>IF(BS_CONTROLE[[#This Row],[SB]]=0, "-", BS_CONTROLE[[#This Row],[SB]])</f>
        <v>102ZKW2</v>
      </c>
      <c r="AO320" s="105">
        <f>IF(BS_CONTROLE[[#This Row],[SUB]]=0, "-", BS_CONTROLE[[#This Row],[SUB]])</f>
        <v>55</v>
      </c>
      <c r="AP320" s="105">
        <f>BS_CONTROLE[[#This Row],[KM - Inicio]]</f>
        <v>100.56100000000001</v>
      </c>
      <c r="AQ320" s="105">
        <f>BS_CONTROLE[[#This Row],[KM - Inicio]]</f>
        <v>100.56100000000001</v>
      </c>
      <c r="AR320" s="108">
        <v>0.33888888888888891</v>
      </c>
      <c r="AS320" s="108">
        <v>0</v>
      </c>
      <c r="AT320" s="108">
        <v>6.9444444444444447E-4</v>
      </c>
      <c r="AU320" s="136"/>
      <c r="AV320" s="136"/>
      <c r="AW320" s="14"/>
      <c r="AX320" s="14"/>
      <c r="AY320" s="162">
        <f t="shared" si="26"/>
        <v>6.9444444444444447E-4</v>
      </c>
      <c r="AZ320" s="153"/>
      <c r="BA320" s="109">
        <v>4</v>
      </c>
      <c r="BB320" s="10" t="str">
        <f>IFERROR(_xlfn.XLOOKUP(AI320, BS_ATIVIDADE[ATIVIDADE],BS_ATIVIDADE[UNIDADE] ), "*")</f>
        <v>Nº DE SOLDA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0" s="150"/>
      <c r="BG320" s="16"/>
      <c r="BH320" s="17">
        <v>2</v>
      </c>
      <c r="BI320" s="17"/>
      <c r="BJ320" s="17" t="s">
        <v>1186</v>
      </c>
      <c r="BK320" s="18" t="s">
        <v>1187</v>
      </c>
      <c r="BL320" s="16"/>
      <c r="BM320" s="130" t="s">
        <v>445</v>
      </c>
      <c r="BN320" s="130" t="s">
        <v>445</v>
      </c>
      <c r="BO320" s="130" t="s">
        <v>445</v>
      </c>
      <c r="BP320" s="18" t="s">
        <v>679</v>
      </c>
      <c r="BQ320" s="12" t="str">
        <f t="shared" si="28"/>
        <v>Aderente</v>
      </c>
      <c r="BR320" s="19">
        <f t="shared" si="29"/>
        <v>1</v>
      </c>
      <c r="BS320" s="19">
        <f t="shared" si="30"/>
        <v>2</v>
      </c>
      <c r="BT320" s="188" t="str">
        <f t="shared" si="31"/>
        <v>OKOK</v>
      </c>
    </row>
    <row r="321" spans="1:72" hidden="1">
      <c r="A321" s="47" t="str">
        <f t="shared" si="27"/>
        <v>V8946066</v>
      </c>
      <c r="B321" s="102">
        <v>46066</v>
      </c>
      <c r="C321" s="135">
        <f>IF(BS_CONTROLE[[#This Row],[DATA]]="","",WEEKNUM(BS_CONTROLE[[#This Row],[DATA]]))</f>
        <v>7</v>
      </c>
      <c r="D321" s="104" t="s">
        <v>746</v>
      </c>
      <c r="E321" s="157"/>
      <c r="F321" s="126" t="s">
        <v>687</v>
      </c>
      <c r="G321" s="142" t="str">
        <f>IF(D321="","*",VLOOKUP(F321,BS_ATIVIDADE[],3,FALSE))</f>
        <v>MECANIZAÇÃO - SOCADORA</v>
      </c>
      <c r="H321" s="106" t="s">
        <v>201</v>
      </c>
      <c r="I321" s="106" t="s">
        <v>201</v>
      </c>
      <c r="J321" s="105">
        <v>55</v>
      </c>
      <c r="K321" s="105">
        <v>101.8</v>
      </c>
      <c r="L321" s="105">
        <v>103.3</v>
      </c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21" s="106">
        <v>0.44791666666666669</v>
      </c>
      <c r="P321" s="106">
        <v>6.9444444444444447E-4</v>
      </c>
      <c r="Q321" s="105">
        <v>480</v>
      </c>
      <c r="R321" s="10" t="str">
        <f>IFERROR(_xlfn.XLOOKUP(F321, BS_ATIVIDADE[ATIVIDADE],BS_ATIVIDADE[UNIDADE] ), "*")</f>
        <v>M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1" s="151" t="s">
        <v>709</v>
      </c>
      <c r="W321" s="151" t="s">
        <v>688</v>
      </c>
      <c r="X321" s="104" t="s">
        <v>416</v>
      </c>
      <c r="Y321" s="129" t="s">
        <v>420</v>
      </c>
      <c r="Z321" s="104"/>
      <c r="AA321" s="105">
        <v>1</v>
      </c>
      <c r="AB321" s="103" t="s">
        <v>412</v>
      </c>
      <c r="AC321" s="152"/>
      <c r="AD321" s="107">
        <v>0.35416666666666669</v>
      </c>
      <c r="AE321" s="105">
        <v>6239</v>
      </c>
      <c r="AF321" s="105" t="s">
        <v>679</v>
      </c>
      <c r="AG321" s="105"/>
      <c r="AH321" s="15"/>
      <c r="AI321" s="126" t="str">
        <f>IF(BS_CONTROLE[[#This Row],[Atividade]]=0, "-", BS_CONTROLE[[#This Row],[Atividade]])</f>
        <v>MECANIZAÇÃO - SOCADORA</v>
      </c>
      <c r="AJ321" s="9" t="str">
        <f>IF(BS_CONTROLE[[#This Row],[Atividade]]=0, "-", BS_CONTROLE[[#This Row],[Atividade]])</f>
        <v>MECANIZAÇÃO - SOCADORA</v>
      </c>
      <c r="AK321" s="31" t="str">
        <f>BS_CONTROLE[[#This Row],[Local - Partida]]</f>
        <v>102ZKW2</v>
      </c>
      <c r="AL321" s="31" t="str">
        <f>BS_CONTROLE[[#This Row],[Local - Encerramento]]</f>
        <v>102ZKW2</v>
      </c>
      <c r="AM321" s="105" t="str">
        <f>IF(BS_CONTROLE[[#This Row],[Entre - Estações]]=0, "-", BS_CONTROLE[[#This Row],[Entre - Estações]])</f>
        <v>ZKW-ZLU</v>
      </c>
      <c r="AN321" s="105" t="str">
        <f>IF(BS_CONTROLE[[#This Row],[SB]]=0, "-", BS_CONTROLE[[#This Row],[SB]])</f>
        <v>102ZKW2</v>
      </c>
      <c r="AO321" s="105">
        <f>IF(BS_CONTROLE[[#This Row],[SUB]]=0, "-", BS_CONTROLE[[#This Row],[SUB]])</f>
        <v>55</v>
      </c>
      <c r="AP321" s="105">
        <f>BS_CONTROLE[[#This Row],[KM - Inicio]]</f>
        <v>101.8</v>
      </c>
      <c r="AQ321" s="105">
        <f>BS_CONTROLE[[#This Row],[KM - Inicio]]</f>
        <v>101.8</v>
      </c>
      <c r="AR321" s="108">
        <v>0.37013888888888891</v>
      </c>
      <c r="AS321" s="108">
        <v>0</v>
      </c>
      <c r="AT321" s="108">
        <v>0</v>
      </c>
      <c r="AU321" s="136"/>
      <c r="AV321" s="136"/>
      <c r="AW321" s="14"/>
      <c r="AX321" s="14"/>
      <c r="AY321" s="162">
        <f t="shared" si="26"/>
        <v>0</v>
      </c>
      <c r="AZ321" s="153"/>
      <c r="BA321" s="109">
        <v>0</v>
      </c>
      <c r="BB321" s="10" t="str">
        <f>IFERROR(_xlfn.XLOOKUP(AI321, BS_ATIVIDADE[ATIVIDADE],BS_ATIVIDADE[UNIDADE] ), "*")</f>
        <v>M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1" s="150"/>
      <c r="BG321" s="16"/>
      <c r="BH321" s="17">
        <v>0</v>
      </c>
      <c r="BI321" s="17"/>
      <c r="BJ321" s="17" t="s">
        <v>1188</v>
      </c>
      <c r="BK321" s="18" t="s">
        <v>1188</v>
      </c>
      <c r="BL321" s="16"/>
      <c r="BM321" s="130" t="s">
        <v>437</v>
      </c>
      <c r="BN321" s="130" t="s">
        <v>457</v>
      </c>
      <c r="BO321" s="130" t="s">
        <v>523</v>
      </c>
      <c r="BP321" s="18" t="s">
        <v>1188</v>
      </c>
      <c r="BQ321" s="12" t="str">
        <f t="shared" si="28"/>
        <v>Produção e Intervalo</v>
      </c>
      <c r="BR321" s="19">
        <f t="shared" si="29"/>
        <v>0</v>
      </c>
      <c r="BS321" s="19">
        <f t="shared" si="30"/>
        <v>0</v>
      </c>
      <c r="BT321" s="188" t="str">
        <f t="shared" si="31"/>
        <v>MecanizaçãoOperação</v>
      </c>
    </row>
    <row r="322" spans="1:72" hidden="1">
      <c r="A322" s="47" t="str">
        <f t="shared" si="27"/>
        <v>DIEGO (TP-681)46066</v>
      </c>
      <c r="B322" s="102">
        <v>46066</v>
      </c>
      <c r="C322" s="135">
        <f>IF(BS_CONTROLE[[#This Row],[DATA]]="","",WEEKNUM(BS_CONTROLE[[#This Row],[DATA]]))</f>
        <v>7</v>
      </c>
      <c r="D322" s="104" t="s">
        <v>1028</v>
      </c>
      <c r="E322" s="157">
        <v>316</v>
      </c>
      <c r="F322" s="126" t="s">
        <v>870</v>
      </c>
      <c r="G322" s="142" t="str">
        <f>IF(D322="","*",VLOOKUP(F322,BS_ATIVIDADE[],3,FALSE))</f>
        <v>TRILHO - SUBSTITUIÇÂO</v>
      </c>
      <c r="H322" s="106" t="s">
        <v>679</v>
      </c>
      <c r="I322" s="106" t="s">
        <v>679</v>
      </c>
      <c r="J322" s="105">
        <v>55</v>
      </c>
      <c r="K322" s="105">
        <v>104</v>
      </c>
      <c r="L322" s="105" t="s">
        <v>679</v>
      </c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2" s="127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22" s="106">
        <v>0.45833333333333331</v>
      </c>
      <c r="P322" s="106">
        <v>6.9444444444444447E-4</v>
      </c>
      <c r="Q322" s="105">
        <v>312</v>
      </c>
      <c r="R322" s="10" t="str">
        <f>IFERROR(_xlfn.XLOOKUP(F322, BS_ATIVIDADE[ATIVIDADE],BS_ATIVIDADE[UNIDADE] ), "*")</f>
        <v>M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2" s="105" t="s">
        <v>908</v>
      </c>
      <c r="W322" s="151" t="s">
        <v>1029</v>
      </c>
      <c r="X322" s="104" t="s">
        <v>416</v>
      </c>
      <c r="Y322" s="129" t="s">
        <v>420</v>
      </c>
      <c r="Z322" s="104"/>
      <c r="AA322" s="105" t="s">
        <v>679</v>
      </c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PDM - SUBSTITUIÇÃO - TRILHO</v>
      </c>
      <c r="AJ322" s="9" t="str">
        <f>IF(BS_CONTROLE[[#This Row],[Atividade]]=0, "-", BS_CONTROLE[[#This Row],[Atividade]])</f>
        <v>PDM - SUBSTITUIÇÃO - TRILHO</v>
      </c>
      <c r="AK322" s="31" t="str">
        <f>BS_CONTROLE[[#This Row],[Local - Partida]]</f>
        <v>-</v>
      </c>
      <c r="AL322" s="31" t="str">
        <f>BS_CONTROLE[[#This Row],[Local - Encerramento]]</f>
        <v>-</v>
      </c>
      <c r="AM322" s="105" t="str">
        <f>IF(BS_CONTROLE[[#This Row],[Entre - Estações]]=0, "-", BS_CONTROLE[[#This Row],[Entre - Estações]])</f>
        <v>ZKW-ZLU</v>
      </c>
      <c r="AN322" s="105">
        <f>IF(BS_CONTROLE[[#This Row],[SB]]=0, "-", BS_CONTROLE[[#This Row],[SB]])</f>
        <v>1051032</v>
      </c>
      <c r="AO322" s="105">
        <f>IF(BS_CONTROLE[[#This Row],[SUB]]=0, "-", BS_CONTROLE[[#This Row],[SUB]])</f>
        <v>55</v>
      </c>
      <c r="AP322" s="105">
        <f>BS_CONTROLE[[#This Row],[KM - Inicio]]</f>
        <v>104</v>
      </c>
      <c r="AQ322" s="105">
        <f>BS_CONTROLE[[#This Row],[KM - Inicio]]</f>
        <v>104</v>
      </c>
      <c r="AR322" s="108">
        <v>0.5</v>
      </c>
      <c r="AS322" s="108">
        <v>0</v>
      </c>
      <c r="AT322" s="108">
        <v>6.9444444444444447E-4</v>
      </c>
      <c r="AU322" s="136"/>
      <c r="AV322" s="136"/>
      <c r="AW322" s="14"/>
      <c r="AX322" s="14"/>
      <c r="AY322" s="162">
        <f t="shared" si="26"/>
        <v>6.9444444444444447E-4</v>
      </c>
      <c r="AZ322" s="153"/>
      <c r="BA322" s="109">
        <v>312</v>
      </c>
      <c r="BB322" s="10" t="str">
        <f>IFERROR(_xlfn.XLOOKUP(AI322, BS_ATIVIDADE[ATIVIDADE],BS_ATIVIDADE[UNIDADE] ), "*")</f>
        <v>M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2" s="150"/>
      <c r="BG322" s="16"/>
      <c r="BH322" s="17">
        <v>2</v>
      </c>
      <c r="BI322" s="17"/>
      <c r="BJ322" s="17" t="s">
        <v>1189</v>
      </c>
      <c r="BK322" s="18" t="s">
        <v>1190</v>
      </c>
      <c r="BL322" s="16"/>
      <c r="BM322" s="130" t="s">
        <v>445</v>
      </c>
      <c r="BN322" s="130" t="s">
        <v>445</v>
      </c>
      <c r="BO322" s="130" t="s">
        <v>445</v>
      </c>
      <c r="BP322" s="18" t="s">
        <v>679</v>
      </c>
      <c r="BQ322" s="12" t="str">
        <f t="shared" si="28"/>
        <v>Aderente</v>
      </c>
      <c r="BR322" s="19">
        <f t="shared" si="29"/>
        <v>1</v>
      </c>
      <c r="BS322" s="19">
        <f t="shared" si="30"/>
        <v>1</v>
      </c>
      <c r="BT322" s="188" t="str">
        <f t="shared" si="31"/>
        <v>OKOK</v>
      </c>
    </row>
    <row r="323" spans="1:72" hidden="1">
      <c r="A323" s="47" t="str">
        <f t="shared" si="27"/>
        <v/>
      </c>
      <c r="B323" s="102"/>
      <c r="C323" s="135" t="str">
        <f>IF(BS_CONTROLE[[#This Row],[DATA]]="","",WEEKNUM(BS_CONTROLE[[#This Row],[DATA]]))</f>
        <v/>
      </c>
      <c r="D323" s="104"/>
      <c r="E323" s="157">
        <v>317</v>
      </c>
      <c r="F323" s="126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10" t="str">
        <f>IFERROR(_xlfn.XLOOKUP(F323, BS_ATIVIDADE[ATIVIDADE],BS_ATIVIDADE[UNIDADE] ), "*")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6"/>
      <c r="AV323" s="136"/>
      <c r="AW323" s="14"/>
      <c r="AX323" s="14"/>
      <c r="AY323" s="162" t="str">
        <f t="shared" si="26"/>
        <v>*</v>
      </c>
      <c r="AZ323" s="153"/>
      <c r="BA323" s="109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6"/>
      <c r="BH323" s="17"/>
      <c r="BI323" s="17"/>
      <c r="BJ323" s="17"/>
      <c r="BK323" s="18"/>
      <c r="BL323" s="16"/>
      <c r="BM323" s="130"/>
      <c r="BN323" s="130"/>
      <c r="BO323" s="130"/>
      <c r="BP323" s="18"/>
      <c r="BQ323" s="12" t="str">
        <f t="shared" si="28"/>
        <v>Aderente</v>
      </c>
      <c r="BR323" s="19" t="str">
        <f t="shared" si="29"/>
        <v>*</v>
      </c>
      <c r="BS323" s="19" t="str">
        <f t="shared" si="30"/>
        <v>*</v>
      </c>
      <c r="BT323" s="188" t="str">
        <f t="shared" si="31"/>
        <v/>
      </c>
    </row>
    <row r="324" spans="1:72" hidden="1">
      <c r="A324" s="47" t="str">
        <f t="shared" si="27"/>
        <v>MOD ZRB46066</v>
      </c>
      <c r="B324" s="102">
        <v>46066</v>
      </c>
      <c r="C324" s="135">
        <f>IF(BS_CONTROLE[[#This Row],[DATA]]="","",WEEKNUM(BS_CONTROLE[[#This Row],[DATA]]))</f>
        <v>7</v>
      </c>
      <c r="D324" s="104" t="s">
        <v>986</v>
      </c>
      <c r="E324" s="157">
        <v>233</v>
      </c>
      <c r="F324" s="126" t="s">
        <v>820</v>
      </c>
      <c r="G324" s="142" t="str">
        <f>IF(D324="","*",VLOOKUP(F324,BS_ATIVIDADE[],3,FALSE))</f>
        <v>OUTROS</v>
      </c>
      <c r="H324" s="106" t="s">
        <v>679</v>
      </c>
      <c r="I324" s="106" t="s">
        <v>679</v>
      </c>
      <c r="J324" s="105">
        <v>48</v>
      </c>
      <c r="K324" s="105">
        <v>152.19999999999999</v>
      </c>
      <c r="L324" s="105">
        <v>159</v>
      </c>
      <c r="M324" s="127" t="s">
        <v>68</v>
      </c>
      <c r="N324" s="127" t="s">
        <v>1083</v>
      </c>
      <c r="O324" s="106">
        <v>0.33333333333333331</v>
      </c>
      <c r="P324" s="106">
        <v>0.33333333333333331</v>
      </c>
      <c r="Q324" s="105">
        <v>1</v>
      </c>
      <c r="R324" s="10" t="str">
        <f>IFERROR(_xlfn.XLOOKUP(F324, BS_ATIVIDADE[ATIVIDADE],BS_ATIVIDADE[UNIDADE] ), "*")</f>
        <v>BINÁRIO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4" s="105" t="s">
        <v>768</v>
      </c>
      <c r="W324" s="151" t="s">
        <v>1084</v>
      </c>
      <c r="X324" s="104" t="s">
        <v>416</v>
      </c>
      <c r="Y324" s="129" t="s">
        <v>420</v>
      </c>
      <c r="Z324" s="104"/>
      <c r="AA324" s="105" t="s">
        <v>679</v>
      </c>
      <c r="AB324" s="103"/>
      <c r="AC324" s="152"/>
      <c r="AD324" s="107"/>
      <c r="AE324" s="105"/>
      <c r="AF324" s="105"/>
      <c r="AG324" s="105"/>
      <c r="AH324" s="15"/>
      <c r="AI324" s="126" t="str">
        <f>IF(BS_CONTROLE[[#This Row],[Atividade]]=0, "-", BS_CONTROLE[[#This Row],[Atividade]])</f>
        <v>BLOCO</v>
      </c>
      <c r="AJ324" s="9" t="str">
        <f>IF(BS_CONTROLE[[#This Row],[Atividade]]=0, "-", BS_CONTROLE[[#This Row],[Atividade]])</f>
        <v>BLOCO</v>
      </c>
      <c r="AK324" s="31" t="str">
        <f>BS_CONTROLE[[#This Row],[Local - Partida]]</f>
        <v>-</v>
      </c>
      <c r="AL324" s="31" t="str">
        <f>BS_CONTROLE[[#This Row],[Local - Encerramento]]</f>
        <v>-</v>
      </c>
      <c r="AM324" s="105" t="str">
        <f>IF(BS_CONTROLE[[#This Row],[Entre - Estações]]=0, "-", BS_CONTROLE[[#This Row],[Entre - Estações]])</f>
        <v>ZRB-ZEV</v>
      </c>
      <c r="AN324" s="105" t="str">
        <f>IF(BS_CONTROLE[[#This Row],[SB]]=0, "-", BS_CONTROLE[[#This Row],[SB]])</f>
        <v>ZRBZEV</v>
      </c>
      <c r="AO324" s="105">
        <f>IF(BS_CONTROLE[[#This Row],[SUB]]=0, "-", BS_CONTROLE[[#This Row],[SUB]])</f>
        <v>48</v>
      </c>
      <c r="AP324" s="105">
        <f>BS_CONTROLE[[#This Row],[KM - Inicio]]</f>
        <v>152.19999999999999</v>
      </c>
      <c r="AQ324" s="105">
        <f>BS_CONTROLE[[#This Row],[KM - Inicio]]</f>
        <v>152.19999999999999</v>
      </c>
      <c r="AR324" s="108">
        <v>0</v>
      </c>
      <c r="AS324" s="108">
        <v>0</v>
      </c>
      <c r="AT324" s="108">
        <v>0</v>
      </c>
      <c r="AU324" s="136"/>
      <c r="AV324" s="136"/>
      <c r="AW324" s="14"/>
      <c r="AX324" s="14"/>
      <c r="AY324" s="162">
        <f t="shared" si="26"/>
        <v>0</v>
      </c>
      <c r="AZ324" s="153"/>
      <c r="BA324" s="109">
        <v>0</v>
      </c>
      <c r="BB324" s="10" t="str">
        <f>IFERROR(_xlfn.XLOOKUP(AI324, BS_ATIVIDADE[ATIVIDADE],BS_ATIVIDADE[UNIDADE] ), "*")</f>
        <v>BINÁRIO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4" s="150"/>
      <c r="BG324" s="16"/>
      <c r="BH324" s="17">
        <v>0</v>
      </c>
      <c r="BI324" s="17"/>
      <c r="BJ324" s="17" t="s">
        <v>1191</v>
      </c>
      <c r="BK324" s="18" t="s">
        <v>1184</v>
      </c>
      <c r="BL324" s="16"/>
      <c r="BM324" s="130" t="s">
        <v>440</v>
      </c>
      <c r="BN324" s="130" t="s">
        <v>460</v>
      </c>
      <c r="BO324" s="130" t="s">
        <v>557</v>
      </c>
      <c r="BP324" s="18" t="s">
        <v>1184</v>
      </c>
      <c r="BQ324" s="12" t="str">
        <f t="shared" si="28"/>
        <v>Produção e Intervalo</v>
      </c>
      <c r="BR324" s="19">
        <f t="shared" si="29"/>
        <v>0</v>
      </c>
      <c r="BS324" s="19">
        <f t="shared" si="30"/>
        <v>0</v>
      </c>
      <c r="BT324" s="188" t="str">
        <f t="shared" si="31"/>
        <v>CCOCirculaçãoIntervaloContrato</v>
      </c>
    </row>
    <row r="325" spans="1:72" hidden="1">
      <c r="A325" s="47" t="str">
        <f t="shared" si="27"/>
        <v>W9746066</v>
      </c>
      <c r="B325" s="102">
        <v>46066</v>
      </c>
      <c r="C325" s="135">
        <f>IF(BS_CONTROLE[[#This Row],[DATA]]="","",WEEKNUM(BS_CONTROLE[[#This Row],[DATA]]))</f>
        <v>7</v>
      </c>
      <c r="D325" s="104" t="s">
        <v>1085</v>
      </c>
      <c r="E325" s="157">
        <v>234</v>
      </c>
      <c r="F325" s="126" t="s">
        <v>767</v>
      </c>
      <c r="G325" s="142" t="str">
        <f>IF(D325="","*",VLOOKUP(F325,BS_ATIVIDADE[],3,FALSE))</f>
        <v>MODERNIZAÇÃO</v>
      </c>
      <c r="H325" s="106" t="s">
        <v>55</v>
      </c>
      <c r="I325" s="106" t="s">
        <v>55</v>
      </c>
      <c r="J325" s="105">
        <v>48</v>
      </c>
      <c r="K325" s="105">
        <v>155.69999999999999</v>
      </c>
      <c r="L325" s="105" t="s">
        <v>679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5" s="127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325" s="106">
        <v>0.29166666666666669</v>
      </c>
      <c r="P325" s="106">
        <v>6.9444444444444447E-4</v>
      </c>
      <c r="Q325" s="105">
        <v>1</v>
      </c>
      <c r="R325" s="10" t="str">
        <f>IFERROR(_xlfn.XLOOKUP(F325, BS_ATIVIDADE[ATIVIDADE],BS_ATIVIDADE[UNIDADE] ), "*")</f>
        <v>Nº DE DORMENTES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5" s="105" t="s">
        <v>768</v>
      </c>
      <c r="W325" s="151" t="s">
        <v>1086</v>
      </c>
      <c r="X325" s="104" t="s">
        <v>416</v>
      </c>
      <c r="Y325" s="129" t="s">
        <v>420</v>
      </c>
      <c r="Z325" s="104"/>
      <c r="AA325" s="105">
        <v>1</v>
      </c>
      <c r="AB325" s="103" t="s">
        <v>412</v>
      </c>
      <c r="AC325" s="152"/>
      <c r="AD325" s="107">
        <v>0.29166666666666669</v>
      </c>
      <c r="AE325" s="105" t="s">
        <v>1087</v>
      </c>
      <c r="AF325" s="105"/>
      <c r="AG325" s="105"/>
      <c r="AH325" s="15"/>
      <c r="AI325" s="126" t="str">
        <f>IF(BS_CONTROLE[[#This Row],[Atividade]]=0, "-", BS_CONTROLE[[#This Row],[Atividade]])</f>
        <v>MODERNIZAÇÃO - DORMENTE - DESCARGA</v>
      </c>
      <c r="AJ325" s="9" t="str">
        <f>IF(BS_CONTROLE[[#This Row],[Atividade]]=0, "-", BS_CONTROLE[[#This Row],[Atividade]])</f>
        <v>MODERNIZAÇÃO - DORMENTE - DESCARGA</v>
      </c>
      <c r="AK325" s="31" t="str">
        <f>BS_CONTROLE[[#This Row],[Local - Partida]]</f>
        <v>ZEM1</v>
      </c>
      <c r="AL325" s="31" t="str">
        <f>BS_CONTROLE[[#This Row],[Local - Encerramento]]</f>
        <v>ZEM1</v>
      </c>
      <c r="AM325" s="105" t="str">
        <f>IF(BS_CONTROLE[[#This Row],[Entre - Estações]]=0, "-", BS_CONTROLE[[#This Row],[Entre - Estações]])</f>
        <v>ZRB-ZEV</v>
      </c>
      <c r="AN325" s="105">
        <f>IF(BS_CONTROLE[[#This Row],[SB]]=0, "-", BS_CONTROLE[[#This Row],[SB]])</f>
        <v>1561551</v>
      </c>
      <c r="AO325" s="105">
        <f>IF(BS_CONTROLE[[#This Row],[SUB]]=0, "-", BS_CONTROLE[[#This Row],[SUB]])</f>
        <v>48</v>
      </c>
      <c r="AP325" s="105">
        <f>BS_CONTROLE[[#This Row],[KM - Inicio]]</f>
        <v>155.69999999999999</v>
      </c>
      <c r="AQ325" s="105">
        <f>BS_CONTROLE[[#This Row],[KM - Inicio]]</f>
        <v>155.69999999999999</v>
      </c>
      <c r="AR325" s="108">
        <v>0</v>
      </c>
      <c r="AS325" s="108">
        <v>0</v>
      </c>
      <c r="AT325" s="108">
        <v>0</v>
      </c>
      <c r="AU325" s="136"/>
      <c r="AV325" s="136"/>
      <c r="AW325" s="14"/>
      <c r="AX325" s="14"/>
      <c r="AY325" s="162">
        <f t="shared" si="26"/>
        <v>0</v>
      </c>
      <c r="AZ325" s="153"/>
      <c r="BA325" s="109">
        <v>0</v>
      </c>
      <c r="BB325" s="10" t="str">
        <f>IFERROR(_xlfn.XLOOKUP(AI325, BS_ATIVIDADE[ATIVIDADE],BS_ATIVIDADE[UNIDADE] ), "*")</f>
        <v>Nº DE DORMENTES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5" s="150"/>
      <c r="BG325" s="16"/>
      <c r="BH325" s="17">
        <v>0</v>
      </c>
      <c r="BI325" s="17"/>
      <c r="BJ325" s="17" t="s">
        <v>1184</v>
      </c>
      <c r="BK325" s="18" t="s">
        <v>1184</v>
      </c>
      <c r="BL325" s="16"/>
      <c r="BM325" s="130" t="s">
        <v>440</v>
      </c>
      <c r="BN325" s="130" t="s">
        <v>460</v>
      </c>
      <c r="BO325" s="130" t="s">
        <v>557</v>
      </c>
      <c r="BP325" s="18" t="s">
        <v>1184</v>
      </c>
      <c r="BQ325" s="12" t="str">
        <f t="shared" si="28"/>
        <v>Produção e Intervalo</v>
      </c>
      <c r="BR325" s="19">
        <f t="shared" si="29"/>
        <v>0</v>
      </c>
      <c r="BS325" s="19">
        <f t="shared" si="30"/>
        <v>0</v>
      </c>
      <c r="BT325" s="188" t="str">
        <f t="shared" si="31"/>
        <v>CCOCirculaçãoIntervaloContrato</v>
      </c>
    </row>
    <row r="326" spans="1:72" hidden="1">
      <c r="A326" s="47" t="str">
        <f t="shared" si="27"/>
        <v>V9646066</v>
      </c>
      <c r="B326" s="102">
        <v>46066</v>
      </c>
      <c r="C326" s="135">
        <f>IF(BS_CONTROLE[[#This Row],[DATA]]="","",WEEKNUM(BS_CONTROLE[[#This Row],[DATA]]))</f>
        <v>7</v>
      </c>
      <c r="D326" s="104" t="s">
        <v>1088</v>
      </c>
      <c r="E326" s="157">
        <v>235</v>
      </c>
      <c r="F326" s="126" t="s">
        <v>1089</v>
      </c>
      <c r="G326" s="142" t="str">
        <f>IF(D326="","*",VLOOKUP(F326,BS_ATIVIDADE[],3,FALSE))</f>
        <v>MODERNIZAÇÃO</v>
      </c>
      <c r="H326" s="106" t="s">
        <v>306</v>
      </c>
      <c r="I326" s="106" t="s">
        <v>306</v>
      </c>
      <c r="J326" s="105">
        <v>48</v>
      </c>
      <c r="K326" s="105">
        <v>157.30000000000001</v>
      </c>
      <c r="L326" s="105" t="s">
        <v>679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326" s="106">
        <v>0.30555555555555558</v>
      </c>
      <c r="P326" s="106">
        <v>8.3333333333333329E-2</v>
      </c>
      <c r="Q326" s="105">
        <v>270</v>
      </c>
      <c r="R326" s="10" t="str">
        <f>IFERROR(_xlfn.XLOOKUP(F326, BS_ATIVIDADE[ATIVIDADE],BS_ATIVIDADE[UNIDADE] ), "*")</f>
        <v>M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6" s="105" t="s">
        <v>768</v>
      </c>
      <c r="W326" s="151" t="s">
        <v>1090</v>
      </c>
      <c r="X326" s="104" t="s">
        <v>416</v>
      </c>
      <c r="Y326" s="129" t="s">
        <v>420</v>
      </c>
      <c r="Z326" s="104"/>
      <c r="AA326" s="105">
        <v>1</v>
      </c>
      <c r="AB326" s="103" t="s">
        <v>412</v>
      </c>
      <c r="AC326" s="152"/>
      <c r="AD326" s="107">
        <v>0.29166666666666669</v>
      </c>
      <c r="AE326" s="105">
        <v>6966</v>
      </c>
      <c r="AF326" s="105"/>
      <c r="AG326" s="105"/>
      <c r="AH326" s="15"/>
      <c r="AI326" s="126" t="str">
        <f>IF(BS_CONTROLE[[#This Row],[Atividade]]=0, "-", BS_CONTROLE[[#This Row],[Atividade]])</f>
        <v>MODERNIZAÇÃO - SOCADORA</v>
      </c>
      <c r="AJ326" s="9" t="str">
        <f>IF(BS_CONTROLE[[#This Row],[Atividade]]=0, "-", BS_CONTROLE[[#This Row],[Atividade]])</f>
        <v>MODERNIZAÇÃO - SOCADORA</v>
      </c>
      <c r="AK326" s="31" t="str">
        <f>BS_CONTROLE[[#This Row],[Local - Partida]]</f>
        <v>K67ZEV2</v>
      </c>
      <c r="AL326" s="31" t="str">
        <f>BS_CONTROLE[[#This Row],[Local - Encerramento]]</f>
        <v>K67ZEV2</v>
      </c>
      <c r="AM326" s="105" t="str">
        <f>IF(BS_CONTROLE[[#This Row],[Entre - Estações]]=0, "-", BS_CONTROLE[[#This Row],[Entre - Estações]])</f>
        <v>ZRB-ZEV</v>
      </c>
      <c r="AN326" s="105" t="str">
        <f>IF(BS_CONTROLE[[#This Row],[SB]]=0, "-", BS_CONTROLE[[#This Row],[SB]])</f>
        <v>ZEV1571</v>
      </c>
      <c r="AO326" s="105">
        <f>IF(BS_CONTROLE[[#This Row],[SUB]]=0, "-", BS_CONTROLE[[#This Row],[SUB]])</f>
        <v>48</v>
      </c>
      <c r="AP326" s="105">
        <v>155</v>
      </c>
      <c r="AQ326" s="105">
        <v>157</v>
      </c>
      <c r="AR326" s="108">
        <v>0.3347222222222222</v>
      </c>
      <c r="AS326" s="108">
        <v>0.45277777777777778</v>
      </c>
      <c r="AT326" s="108">
        <v>0.53611111111111109</v>
      </c>
      <c r="AU326" s="136"/>
      <c r="AV326" s="136"/>
      <c r="AW326" s="14"/>
      <c r="AX326" s="14"/>
      <c r="AY326" s="162">
        <f t="shared" si="26"/>
        <v>8.3333333333333315E-2</v>
      </c>
      <c r="AZ326" s="153"/>
      <c r="BA326" s="109">
        <v>270</v>
      </c>
      <c r="BB326" s="10" t="str">
        <f>IFERROR(_xlfn.XLOOKUP(AI326, BS_ATIVIDADE[ATIVIDADE],BS_ATIVIDADE[UNIDADE] ), "*")</f>
        <v>M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6" s="150"/>
      <c r="BG326" s="16">
        <v>2</v>
      </c>
      <c r="BH326" s="17">
        <v>2</v>
      </c>
      <c r="BI326" s="17"/>
      <c r="BJ326" s="17" t="s">
        <v>1192</v>
      </c>
      <c r="BK326" s="18" t="s">
        <v>1192</v>
      </c>
      <c r="BL326" s="16"/>
      <c r="BM326" s="130" t="s">
        <v>445</v>
      </c>
      <c r="BN326" s="130" t="s">
        <v>445</v>
      </c>
      <c r="BO326" s="130" t="s">
        <v>445</v>
      </c>
      <c r="BP326" s="18" t="s">
        <v>679</v>
      </c>
      <c r="BQ326" s="12" t="str">
        <f t="shared" si="28"/>
        <v>Aderente</v>
      </c>
      <c r="BR326" s="19">
        <f t="shared" si="29"/>
        <v>0.99999999999999978</v>
      </c>
      <c r="BS326" s="19">
        <f t="shared" si="30"/>
        <v>1</v>
      </c>
      <c r="BT326" s="188" t="str">
        <f t="shared" si="31"/>
        <v>OKOK</v>
      </c>
    </row>
    <row r="327" spans="1:72" hidden="1">
      <c r="A327" s="47" t="str">
        <f t="shared" si="27"/>
        <v>ADENISON (TP-810)46066</v>
      </c>
      <c r="B327" s="102">
        <v>46066</v>
      </c>
      <c r="C327" s="135">
        <f>IF(BS_CONTROLE[[#This Row],[DATA]]="","",WEEKNUM(BS_CONTROLE[[#This Row],[DATA]]))</f>
        <v>7</v>
      </c>
      <c r="D327" s="104" t="s">
        <v>1122</v>
      </c>
      <c r="E327" s="157">
        <v>236</v>
      </c>
      <c r="F327" s="126" t="s">
        <v>758</v>
      </c>
      <c r="G327" s="142" t="str">
        <f>IF(D327="","*",VLOOKUP(F327,BS_ATIVIDADE[],3,FALSE))</f>
        <v>MODERNIZAÇÃO</v>
      </c>
      <c r="H327" s="106" t="s">
        <v>679</v>
      </c>
      <c r="I327" s="106" t="s">
        <v>679</v>
      </c>
      <c r="J327" s="105">
        <v>48</v>
      </c>
      <c r="K327" s="105">
        <v>156.33199999999999</v>
      </c>
      <c r="L327" s="105">
        <v>156.34399999999999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7" s="127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7" s="106">
        <v>0.33333333333333331</v>
      </c>
      <c r="P327" s="106">
        <v>8.3333333333333329E-2</v>
      </c>
      <c r="Q327" s="105">
        <v>2</v>
      </c>
      <c r="R327" s="10" t="str">
        <f>IFERROR(_xlfn.XLOOKUP(F327, BS_ATIVIDADE[ATIVIDADE],BS_ATIVIDADE[UNIDADE] ), "*")</f>
        <v>Nº DE SOLDA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7" s="105" t="s">
        <v>768</v>
      </c>
      <c r="W327" s="151" t="s">
        <v>700</v>
      </c>
      <c r="X327" s="104" t="s">
        <v>416</v>
      </c>
      <c r="Y327" s="129" t="s">
        <v>420</v>
      </c>
      <c r="Z327" s="104"/>
      <c r="AA327" s="105" t="s">
        <v>679</v>
      </c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MODERNIZAÇÃO - SOLDA</v>
      </c>
      <c r="AJ327" s="9" t="str">
        <f>IF(BS_CONTROLE[[#This Row],[Atividade]]=0, "-", BS_CONTROLE[[#This Row],[Atividade]])</f>
        <v>MODERNIZAÇÃO - SOLDA</v>
      </c>
      <c r="AK327" s="31" t="str">
        <f>BS_CONTROLE[[#This Row],[Local - Partida]]</f>
        <v>-</v>
      </c>
      <c r="AL327" s="31" t="str">
        <f>BS_CONTROLE[[#This Row],[Local - Encerramento]]</f>
        <v>-</v>
      </c>
      <c r="AM327" s="105" t="s">
        <v>1193</v>
      </c>
      <c r="AN327" s="105">
        <v>1231211</v>
      </c>
      <c r="AO327" s="105">
        <f>IF(BS_CONTROLE[[#This Row],[SUB]]=0, "-", BS_CONTROLE[[#This Row],[SUB]])</f>
        <v>48</v>
      </c>
      <c r="AP327" s="105">
        <v>121.31100000000001</v>
      </c>
      <c r="AQ327" s="105" t="s">
        <v>679</v>
      </c>
      <c r="AR327" s="108">
        <v>0.34722222222222221</v>
      </c>
      <c r="AS327" s="108">
        <v>0.39166666666666666</v>
      </c>
      <c r="AT327" s="108">
        <v>0.47499999999999998</v>
      </c>
      <c r="AU327" s="136"/>
      <c r="AV327" s="136"/>
      <c r="AW327" s="14"/>
      <c r="AX327" s="14"/>
      <c r="AY327" s="162">
        <f t="shared" ref="AY327:BA390" si="36">IF(D327="","*",IFERROR(IF(ISODD(COUNT(AS327:AX327)),"ERRO",SUM((AT327-AS327),(AV327-AU327),(AX327-AW327))),"ERRO"))</f>
        <v>8.3333333333333315E-2</v>
      </c>
      <c r="AZ327" s="153"/>
      <c r="BA327" s="109">
        <v>2</v>
      </c>
      <c r="BB327" s="10" t="str">
        <f>IFERROR(_xlfn.XLOOKUP(AI327, BS_ATIVIDADE[ATIVIDADE],BS_ATIVIDADE[UNIDADE] ), "*")</f>
        <v>Nº DE SOLDA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7" s="150"/>
      <c r="BG327" s="16"/>
      <c r="BH327" s="17">
        <v>2</v>
      </c>
      <c r="BI327" s="17"/>
      <c r="BJ327" s="17" t="s">
        <v>1194</v>
      </c>
      <c r="BK327" s="18" t="s">
        <v>1195</v>
      </c>
      <c r="BL327" s="16"/>
      <c r="BM327" s="130" t="s">
        <v>445</v>
      </c>
      <c r="BN327" s="130" t="s">
        <v>445</v>
      </c>
      <c r="BO327" s="130" t="s">
        <v>445</v>
      </c>
      <c r="BP327" s="18" t="s">
        <v>679</v>
      </c>
      <c r="BQ327" s="12" t="str">
        <f t="shared" si="28"/>
        <v>Aderente</v>
      </c>
      <c r="BR327" s="19">
        <f t="shared" si="29"/>
        <v>0.99999999999999978</v>
      </c>
      <c r="BS327" s="19">
        <f t="shared" si="30"/>
        <v>1</v>
      </c>
      <c r="BT327" s="188" t="str">
        <f t="shared" si="31"/>
        <v>OKOK</v>
      </c>
    </row>
    <row r="328" spans="1:72" hidden="1">
      <c r="A328" s="47" t="str">
        <f t="shared" ref="A328:A391" si="37">D328&amp;B328</f>
        <v>MATEUS (TP-809)46066</v>
      </c>
      <c r="B328" s="102">
        <v>46066</v>
      </c>
      <c r="C328" s="135">
        <f>IF(BS_CONTROLE[[#This Row],[DATA]]="","",WEEKNUM(BS_CONTROLE[[#This Row],[DATA]]))</f>
        <v>7</v>
      </c>
      <c r="D328" s="104" t="s">
        <v>1196</v>
      </c>
      <c r="E328" s="157">
        <v>237</v>
      </c>
      <c r="F328" s="126" t="s">
        <v>758</v>
      </c>
      <c r="G328" s="142" t="str">
        <f>IF(D328="","*",VLOOKUP(F328,BS_ATIVIDADE[],3,FALSE))</f>
        <v>MODERNIZAÇÃO</v>
      </c>
      <c r="H328" s="106" t="s">
        <v>679</v>
      </c>
      <c r="I328" s="106" t="s">
        <v>679</v>
      </c>
      <c r="J328" s="105">
        <v>48</v>
      </c>
      <c r="K328" s="105">
        <v>156.654</v>
      </c>
      <c r="L328" s="105">
        <v>156.672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8" s="127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8" s="106">
        <v>0.33333333333333331</v>
      </c>
      <c r="P328" s="106">
        <v>6.9444444444444447E-4</v>
      </c>
      <c r="Q328" s="105">
        <v>2</v>
      </c>
      <c r="R328" s="10" t="str">
        <f>IFERROR(_xlfn.XLOOKUP(F328, BS_ATIVIDADE[ATIVIDADE],BS_ATIVIDADE[UNIDADE] ), "*")</f>
        <v>Nº DE SOLDA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8" s="105" t="s">
        <v>768</v>
      </c>
      <c r="W328" s="151" t="s">
        <v>700</v>
      </c>
      <c r="X328" s="104" t="s">
        <v>416</v>
      </c>
      <c r="Y328" s="129" t="s">
        <v>420</v>
      </c>
      <c r="Z328" s="104"/>
      <c r="AA328" s="105" t="s">
        <v>679</v>
      </c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MODERNIZAÇÃO - SOLDA</v>
      </c>
      <c r="AJ328" s="9" t="str">
        <f>IF(BS_CONTROLE[[#This Row],[Atividade]]=0, "-", BS_CONTROLE[[#This Row],[Atividade]])</f>
        <v>MODERNIZAÇÃO - SOLDA</v>
      </c>
      <c r="AK328" s="31" t="str">
        <f>BS_CONTROLE[[#This Row],[Local - Partida]]</f>
        <v>-</v>
      </c>
      <c r="AL328" s="31" t="str">
        <f>BS_CONTROLE[[#This Row],[Local - Encerramento]]</f>
        <v>-</v>
      </c>
      <c r="AM328" s="105" t="str">
        <f>IF(BS_CONTROLE[[#This Row],[Entre - Estações]]=0, "-", BS_CONTROLE[[#This Row],[Entre - Estações]])</f>
        <v>ZRB-ZEV</v>
      </c>
      <c r="AN328" s="105">
        <f>IF(BS_CONTROLE[[#This Row],[SB]]=0, "-", BS_CONTROLE[[#This Row],[SB]])</f>
        <v>1571561</v>
      </c>
      <c r="AO328" s="105">
        <f>IF(BS_CONTROLE[[#This Row],[SUB]]=0, "-", BS_CONTROLE[[#This Row],[SUB]])</f>
        <v>48</v>
      </c>
      <c r="AP328" s="105">
        <f>BS_CONTROLE[[#This Row],[KM - Inicio]]</f>
        <v>156.654</v>
      </c>
      <c r="AQ328" s="105">
        <f>BS_CONTROLE[[#This Row],[KM - Inicio]]</f>
        <v>156.654</v>
      </c>
      <c r="AR328" s="108">
        <v>0</v>
      </c>
      <c r="AS328" s="108">
        <v>0</v>
      </c>
      <c r="AT328" s="108">
        <v>0</v>
      </c>
      <c r="AU328" s="136"/>
      <c r="AV328" s="136"/>
      <c r="AW328" s="14"/>
      <c r="AX328" s="14"/>
      <c r="AY328" s="162">
        <f t="shared" si="36"/>
        <v>0</v>
      </c>
      <c r="AZ328" s="153"/>
      <c r="BA328" s="109">
        <v>0</v>
      </c>
      <c r="BB328" s="10" t="str">
        <f>IFERROR(_xlfn.XLOOKUP(AI328, BS_ATIVIDADE[ATIVIDADE],BS_ATIVIDADE[UNIDADE] ), "*")</f>
        <v>Nº DE SOLDA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8" s="150"/>
      <c r="BG328" s="16"/>
      <c r="BH328" s="17">
        <v>0</v>
      </c>
      <c r="BI328" s="17"/>
      <c r="BJ328" s="17" t="s">
        <v>1184</v>
      </c>
      <c r="BK328" s="18" t="s">
        <v>1184</v>
      </c>
      <c r="BL328" s="16"/>
      <c r="BM328" s="130" t="s">
        <v>440</v>
      </c>
      <c r="BN328" s="130" t="s">
        <v>460</v>
      </c>
      <c r="BO328" s="130" t="s">
        <v>557</v>
      </c>
      <c r="BP328" s="18" t="s">
        <v>1184</v>
      </c>
      <c r="BQ328" s="12" t="str">
        <f t="shared" ref="BQ328:BQ391" si="38">IF(AND(BR328&lt;1,BS328&lt;1),"Produção e Intervalo",IF(BR328&lt;1,"Intervalo",IF(BS328&lt;1,"Produção","Aderente")))</f>
        <v>Produção e Intervalo</v>
      </c>
      <c r="BR328" s="19">
        <f t="shared" ref="BR328:BR391" si="39">IF(OR(B328="",F328=""),"*",AY328/P328)</f>
        <v>0</v>
      </c>
      <c r="BS328" s="19">
        <f t="shared" ref="BS328:BS391" si="40">IF(OR(B328="",F328=""),"*",BA328/Q328)</f>
        <v>0</v>
      </c>
      <c r="BT328" s="188" t="str">
        <f t="shared" ref="BT328:BT391" si="41">IF(BN328="","",SUBSTITUTE(BM328," ","")&amp;SUBSTITUTE(BN328," ",""))</f>
        <v>CCOCirculaçãoIntervaloContrato</v>
      </c>
    </row>
    <row r="329" spans="1:72" hidden="1">
      <c r="A329" s="47" t="str">
        <f t="shared" si="37"/>
        <v>CAIQUE (TMA-677)46066</v>
      </c>
      <c r="B329" s="102">
        <v>46066</v>
      </c>
      <c r="C329" s="135">
        <f>IF(BS_CONTROLE[[#This Row],[DATA]]="","",WEEKNUM(BS_CONTROLE[[#This Row],[DATA]]))</f>
        <v>7</v>
      </c>
      <c r="D329" s="104" t="s">
        <v>779</v>
      </c>
      <c r="E329" s="157">
        <v>237</v>
      </c>
      <c r="F329" s="126" t="s">
        <v>758</v>
      </c>
      <c r="G329" s="142" t="str">
        <f>IF(D329="","*",VLOOKUP(F329,BS_ATIVIDADE[],3,FALSE))</f>
        <v>MODERNIZAÇÃO</v>
      </c>
      <c r="H329" s="106" t="s">
        <v>679</v>
      </c>
      <c r="I329" s="106" t="s">
        <v>679</v>
      </c>
      <c r="J329" s="105">
        <v>48</v>
      </c>
      <c r="K329" s="105">
        <v>156.93</v>
      </c>
      <c r="L329" s="105">
        <v>156.958</v>
      </c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9" s="127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9" s="106">
        <v>0.33333333333333331</v>
      </c>
      <c r="P329" s="106">
        <v>6.9444444444444447E-4</v>
      </c>
      <c r="Q329" s="105">
        <v>2</v>
      </c>
      <c r="R329" s="10" t="str">
        <f>IFERROR(_xlfn.XLOOKUP(F329, BS_ATIVIDADE[ATIVIDADE],BS_ATIVIDADE[UNIDADE] ), "*")</f>
        <v>Nº DE SOLDA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9" s="105" t="s">
        <v>768</v>
      </c>
      <c r="W329" s="151" t="s">
        <v>700</v>
      </c>
      <c r="X329" s="104" t="s">
        <v>416</v>
      </c>
      <c r="Y329" s="129" t="s">
        <v>420</v>
      </c>
      <c r="Z329" s="104"/>
      <c r="AA329" s="105" t="s">
        <v>679</v>
      </c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MODERNIZAÇÃO - SOLDA</v>
      </c>
      <c r="AJ329" s="9" t="str">
        <f>IF(BS_CONTROLE[[#This Row],[Atividade]]=0, "-", BS_CONTROLE[[#This Row],[Atividade]])</f>
        <v>MODERNIZAÇÃO - SOLDA</v>
      </c>
      <c r="AK329" s="31" t="str">
        <f>BS_CONTROLE[[#This Row],[Local - Partida]]</f>
        <v>-</v>
      </c>
      <c r="AL329" s="31" t="str">
        <f>BS_CONTROLE[[#This Row],[Local - Encerramento]]</f>
        <v>-</v>
      </c>
      <c r="AM329" s="105" t="s">
        <v>1193</v>
      </c>
      <c r="AN329" s="105">
        <v>1231211</v>
      </c>
      <c r="AO329" s="105">
        <f>IF(BS_CONTROLE[[#This Row],[SUB]]=0, "-", BS_CONTROLE[[#This Row],[SUB]])</f>
        <v>48</v>
      </c>
      <c r="AP329" s="105">
        <v>121.298</v>
      </c>
      <c r="AQ329" s="105">
        <f>BS_CONTROLE[[#This Row],[KM - Inicio]]</f>
        <v>156.93</v>
      </c>
      <c r="AR329" s="108">
        <v>0.34722222222222221</v>
      </c>
      <c r="AS329" s="108">
        <v>0.39166666666666666</v>
      </c>
      <c r="AT329" s="108">
        <v>0.47499999999999998</v>
      </c>
      <c r="AU329" s="136"/>
      <c r="AV329" s="136"/>
      <c r="AW329" s="14"/>
      <c r="AX329" s="14"/>
      <c r="AY329" s="162">
        <f t="shared" si="36"/>
        <v>8.3333333333333315E-2</v>
      </c>
      <c r="AZ329" s="153"/>
      <c r="BA329" s="109">
        <v>1</v>
      </c>
      <c r="BB329" s="10" t="str">
        <f>IFERROR(_xlfn.XLOOKUP(AI329, BS_ATIVIDADE[ATIVIDADE],BS_ATIVIDADE[UNIDADE] ), "*")</f>
        <v>Nº DE SOLDA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9" s="150"/>
      <c r="BG329" s="16"/>
      <c r="BH329" s="17">
        <v>2</v>
      </c>
      <c r="BI329" s="17"/>
      <c r="BJ329" s="17" t="s">
        <v>1197</v>
      </c>
      <c r="BK329" s="18" t="s">
        <v>1198</v>
      </c>
      <c r="BL329" s="16"/>
      <c r="BM329" s="130" t="s">
        <v>440</v>
      </c>
      <c r="BN329" s="130" t="s">
        <v>460</v>
      </c>
      <c r="BO329" s="130" t="s">
        <v>564</v>
      </c>
      <c r="BP329" s="18" t="s">
        <v>679</v>
      </c>
      <c r="BQ329" s="12" t="str">
        <f t="shared" si="38"/>
        <v>Produção</v>
      </c>
      <c r="BR329" s="19">
        <f t="shared" si="39"/>
        <v>119.99999999999997</v>
      </c>
      <c r="BS329" s="19">
        <f t="shared" si="40"/>
        <v>0.5</v>
      </c>
      <c r="BT329" s="188" t="str">
        <f t="shared" si="41"/>
        <v>CCOCirculaçãoIntervaloContrato</v>
      </c>
    </row>
    <row r="330" spans="1:72" hidden="1">
      <c r="A330" s="47" t="str">
        <f t="shared" si="37"/>
        <v/>
      </c>
      <c r="B330" s="102"/>
      <c r="C330" s="135" t="str">
        <f>IF(BS_CONTROLE[[#This Row],[DATA]]="","",WEEKNUM(BS_CONTROLE[[#This Row],[DATA]]))</f>
        <v/>
      </c>
      <c r="D330" s="104"/>
      <c r="E330" s="157">
        <v>324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2" t="str">
        <f t="shared" si="36"/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 t="shared" si="38"/>
        <v>Aderente</v>
      </c>
      <c r="BR330" s="19" t="str">
        <f t="shared" si="39"/>
        <v>*</v>
      </c>
      <c r="BS330" s="19" t="str">
        <f t="shared" si="40"/>
        <v>*</v>
      </c>
      <c r="BT330" s="188" t="str">
        <f t="shared" si="41"/>
        <v/>
      </c>
    </row>
    <row r="331" spans="1:72" hidden="1">
      <c r="A331" s="47" t="str">
        <f t="shared" si="37"/>
        <v>MODERNIZAÇÃO SERRA46066</v>
      </c>
      <c r="B331" s="102">
        <v>46066</v>
      </c>
      <c r="C331" s="135">
        <f>IF(BS_CONTROLE[[#This Row],[DATA]]="","",WEEKNUM(BS_CONTROLE[[#This Row],[DATA]]))</f>
        <v>7</v>
      </c>
      <c r="D331" s="104" t="s">
        <v>819</v>
      </c>
      <c r="E331" s="157">
        <v>61</v>
      </c>
      <c r="F331" s="126" t="s">
        <v>820</v>
      </c>
      <c r="G331" s="142" t="str">
        <f>IF(D331="","*",VLOOKUP(F331,BS_ATIVIDADE[],3,FALSE))</f>
        <v>OUTROS</v>
      </c>
      <c r="H331" s="106" t="s">
        <v>679</v>
      </c>
      <c r="I331" s="106" t="s">
        <v>679</v>
      </c>
      <c r="J331" s="105">
        <v>92</v>
      </c>
      <c r="K331" s="105">
        <v>75.2</v>
      </c>
      <c r="L331" s="105">
        <v>81.8</v>
      </c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1" s="127" t="s">
        <v>821</v>
      </c>
      <c r="O331" s="106">
        <v>0.33333333333333331</v>
      </c>
      <c r="P331" s="106">
        <v>0.33333333333333331</v>
      </c>
      <c r="Q331" s="105">
        <v>1</v>
      </c>
      <c r="R331" s="10" t="str">
        <f>IFERROR(_xlfn.XLOOKUP(F331, BS_ATIVIDADE[ATIVIDADE],BS_ATIVIDADE[UNIDADE] ), "*")</f>
        <v>BINÁRIO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1" s="105" t="s">
        <v>822</v>
      </c>
      <c r="W331" s="151" t="s">
        <v>1092</v>
      </c>
      <c r="X331" s="104" t="s">
        <v>416</v>
      </c>
      <c r="Y331" s="129" t="s">
        <v>420</v>
      </c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BLOCO</v>
      </c>
      <c r="AJ331" s="9" t="str">
        <f>IF(BS_CONTROLE[[#This Row],[Atividade]]=0, "-", BS_CONTROLE[[#This Row],[Atividade]])</f>
        <v>BLOCO</v>
      </c>
      <c r="AK331" s="31" t="str">
        <f>BS_CONTROLE[[#This Row],[Local - Partida]]</f>
        <v>-</v>
      </c>
      <c r="AL331" s="31" t="str">
        <f>BS_CONTROLE[[#This Row],[Local - Encerramento]]</f>
        <v>-</v>
      </c>
      <c r="AM331" s="105" t="str">
        <f>IF(BS_CONTROLE[[#This Row],[Entre - Estações]]=0, "-", BS_CONTROLE[[#This Row],[Entre - Estações]])</f>
        <v>ZEZ-ZXW</v>
      </c>
      <c r="AN331" s="105" t="str">
        <f>IF(BS_CONTROLE[[#This Row],[SB]]=0, "-", BS_CONTROLE[[#This Row],[SB]])</f>
        <v>K79ZEZ2/ZXWK792</v>
      </c>
      <c r="AO331" s="105">
        <f>IF(BS_CONTROLE[[#This Row],[SUB]]=0, "-", BS_CONTROLE[[#This Row],[SUB]])</f>
        <v>92</v>
      </c>
      <c r="AP331" s="105">
        <f>BS_CONTROLE[[#This Row],[KM - Inicio]]</f>
        <v>75.2</v>
      </c>
      <c r="AQ331" s="105">
        <f>BS_CONTROLE[[#This Row],[KM - Inicio]]</f>
        <v>75.2</v>
      </c>
      <c r="AR331" s="108">
        <v>0</v>
      </c>
      <c r="AS331" s="108">
        <v>0</v>
      </c>
      <c r="AT331" s="108">
        <v>0</v>
      </c>
      <c r="AU331" s="136"/>
      <c r="AV331" s="136"/>
      <c r="AW331" s="14"/>
      <c r="AX331" s="14"/>
      <c r="AY331" s="162">
        <f t="shared" si="36"/>
        <v>0</v>
      </c>
      <c r="AZ331" s="153"/>
      <c r="BA331" s="109">
        <v>0</v>
      </c>
      <c r="BB331" s="10" t="str">
        <f>IFERROR(_xlfn.XLOOKUP(AI331, BS_ATIVIDADE[ATIVIDADE],BS_ATIVIDADE[UNIDADE] ), "*")</f>
        <v>BINÁRIO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1" s="150"/>
      <c r="BG331" s="16"/>
      <c r="BH331" s="17">
        <v>0</v>
      </c>
      <c r="BI331" s="17"/>
      <c r="BJ331" s="17" t="s">
        <v>1184</v>
      </c>
      <c r="BK331" s="18" t="s">
        <v>1184</v>
      </c>
      <c r="BL331" s="16"/>
      <c r="BM331" s="130" t="s">
        <v>440</v>
      </c>
      <c r="BN331" s="130" t="s">
        <v>460</v>
      </c>
      <c r="BO331" s="130" t="s">
        <v>557</v>
      </c>
      <c r="BP331" s="18" t="s">
        <v>1184</v>
      </c>
      <c r="BQ331" s="12" t="str">
        <f t="shared" si="38"/>
        <v>Produção e Intervalo</v>
      </c>
      <c r="BR331" s="19">
        <f t="shared" si="39"/>
        <v>0</v>
      </c>
      <c r="BS331" s="19">
        <f t="shared" si="40"/>
        <v>0</v>
      </c>
      <c r="BT331" s="188" t="str">
        <f t="shared" si="41"/>
        <v>CCOCirculaçãoIntervaloContrato</v>
      </c>
    </row>
    <row r="332" spans="1:72" hidden="1">
      <c r="A332" s="47" t="str">
        <f t="shared" si="37"/>
        <v>W6146066</v>
      </c>
      <c r="B332" s="102">
        <v>46066</v>
      </c>
      <c r="C332" s="135">
        <f>IF(BS_CONTROLE[[#This Row],[DATA]]="","",WEEKNUM(BS_CONTROLE[[#This Row],[DATA]]))</f>
        <v>7</v>
      </c>
      <c r="D332" s="104" t="s">
        <v>772</v>
      </c>
      <c r="E332" s="157">
        <v>61</v>
      </c>
      <c r="F332" s="126" t="s">
        <v>1093</v>
      </c>
      <c r="G332" s="142" t="str">
        <f>IF(D332="","*",VLOOKUP(F332,BS_ATIVIDADE[],3,FALSE))</f>
        <v>MODERNIZAÇÃO</v>
      </c>
      <c r="H332" s="106" t="s">
        <v>1094</v>
      </c>
      <c r="I332" s="106" t="s">
        <v>1094</v>
      </c>
      <c r="J332" s="105">
        <v>92</v>
      </c>
      <c r="K332" s="105">
        <v>75.2</v>
      </c>
      <c r="L332" s="105">
        <v>81.8</v>
      </c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2" s="127" t="s">
        <v>821</v>
      </c>
      <c r="O332" s="106">
        <v>0.3125</v>
      </c>
      <c r="P332" s="106">
        <v>6.9444444444444447E-4</v>
      </c>
      <c r="Q332" s="105">
        <v>1</v>
      </c>
      <c r="R332" s="10" t="str">
        <f>IFERROR(_xlfn.XLOOKUP(F332, BS_ATIVIDADE[ATIVIDADE],BS_ATIVIDADE[UNIDADE] ), "*")</f>
        <v>VAGÕES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2" s="105" t="s">
        <v>822</v>
      </c>
      <c r="W332" s="151" t="s">
        <v>1199</v>
      </c>
      <c r="X332" s="104" t="s">
        <v>416</v>
      </c>
      <c r="Y332" s="129" t="s">
        <v>420</v>
      </c>
      <c r="Z332" s="104"/>
      <c r="AA332" s="105">
        <v>1</v>
      </c>
      <c r="AB332" s="103" t="s">
        <v>412</v>
      </c>
      <c r="AC332" s="152"/>
      <c r="AD332" s="107">
        <v>0.29166666666666669</v>
      </c>
      <c r="AE332" s="105">
        <v>7663</v>
      </c>
      <c r="AF332" s="105" t="s">
        <v>679</v>
      </c>
      <c r="AG332" s="105"/>
      <c r="AH332" s="15"/>
      <c r="AI332" s="126" t="s">
        <v>678</v>
      </c>
      <c r="AJ332" s="9" t="str">
        <f>IF(BS_CONTROLE[[#This Row],[Atividade]]=0, "-", BS_CONTROLE[[#This Row],[Atividade]])</f>
        <v>MODERNIZAÇÃO - PEDRA - DESCARGA</v>
      </c>
      <c r="AK332" s="31" t="str">
        <f>BS_CONTROLE[[#This Row],[Local - Partida]]</f>
        <v>K67ZEV-1</v>
      </c>
      <c r="AL332" s="31" t="str">
        <f>BS_CONTROLE[[#This Row],[Local - Encerramento]]</f>
        <v>K67ZEV-1</v>
      </c>
      <c r="AM332" s="105" t="str">
        <f>IF(BS_CONTROLE[[#This Row],[Entre - Estações]]=0, "-", BS_CONTROLE[[#This Row],[Entre - Estações]])</f>
        <v>ZEZ-ZXW</v>
      </c>
      <c r="AN332" s="105" t="str">
        <f>IF(BS_CONTROLE[[#This Row],[SB]]=0, "-", BS_CONTROLE[[#This Row],[SB]])</f>
        <v>K79ZEZ2/ZXWK792</v>
      </c>
      <c r="AO332" s="105">
        <f>IF(BS_CONTROLE[[#This Row],[SUB]]=0, "-", BS_CONTROLE[[#This Row],[SUB]])</f>
        <v>92</v>
      </c>
      <c r="AP332" s="105">
        <f>BS_CONTROLE[[#This Row],[KM - Inicio]]</f>
        <v>75.2</v>
      </c>
      <c r="AQ332" s="105">
        <f>BS_CONTROLE[[#This Row],[KM - Inicio]]</f>
        <v>75.2</v>
      </c>
      <c r="AR332" s="108">
        <v>0.3298611111111111</v>
      </c>
      <c r="AS332" s="108">
        <v>0.39583333333333331</v>
      </c>
      <c r="AT332" s="108">
        <v>0.39652777777777776</v>
      </c>
      <c r="AU332" s="136"/>
      <c r="AV332" s="136"/>
      <c r="AW332" s="14"/>
      <c r="AX332" s="14"/>
      <c r="AY332" s="162">
        <f t="shared" si="36"/>
        <v>6.9444444444444198E-4</v>
      </c>
      <c r="AZ332" s="153"/>
      <c r="BA332" s="109">
        <v>1</v>
      </c>
      <c r="BB332" s="10" t="str">
        <f>IFERROR(_xlfn.XLOOKUP(AI332, BS_ATIVIDADE[ATIVIDADE],BS_ATIVIDADE[UNIDADE] ), "*")</f>
        <v>BINÁRIO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2" s="150"/>
      <c r="BG332" s="16"/>
      <c r="BH332" s="17">
        <v>2</v>
      </c>
      <c r="BI332" s="17"/>
      <c r="BJ332" s="17" t="s">
        <v>1200</v>
      </c>
      <c r="BK332" s="18" t="s">
        <v>1201</v>
      </c>
      <c r="BL332" s="16"/>
      <c r="BM332" s="130" t="s">
        <v>445</v>
      </c>
      <c r="BN332" s="130" t="s">
        <v>445</v>
      </c>
      <c r="BO332" s="130" t="s">
        <v>445</v>
      </c>
      <c r="BP332" s="18" t="s">
        <v>1201</v>
      </c>
      <c r="BQ332" s="12" t="str">
        <f t="shared" si="38"/>
        <v>Intervalo</v>
      </c>
      <c r="BR332" s="19">
        <f t="shared" si="39"/>
        <v>0.99999999999999645</v>
      </c>
      <c r="BS332" s="19">
        <f t="shared" si="40"/>
        <v>1</v>
      </c>
      <c r="BT332" s="188" t="str">
        <f t="shared" si="41"/>
        <v>OKOK</v>
      </c>
    </row>
    <row r="333" spans="1:72" hidden="1">
      <c r="A333" s="47" t="str">
        <f t="shared" si="37"/>
        <v>V8546066</v>
      </c>
      <c r="B333" s="102">
        <v>46066</v>
      </c>
      <c r="C333" s="135">
        <f>IF(BS_CONTROLE[[#This Row],[DATA]]="","",WEEKNUM(BS_CONTROLE[[#This Row],[DATA]]))</f>
        <v>7</v>
      </c>
      <c r="D333" s="104" t="s">
        <v>690</v>
      </c>
      <c r="E333" s="157">
        <v>242</v>
      </c>
      <c r="F333" s="126" t="s">
        <v>687</v>
      </c>
      <c r="G333" s="142" t="str">
        <f>IF(D333="","*",VLOOKUP(F333,BS_ATIVIDADE[],3,FALSE))</f>
        <v>MECANIZAÇÃO - SOCADORA</v>
      </c>
      <c r="H333" s="106" t="s">
        <v>1094</v>
      </c>
      <c r="I333" s="106" t="s">
        <v>1094</v>
      </c>
      <c r="J333" s="105">
        <v>92</v>
      </c>
      <c r="K333" s="105">
        <v>75.2</v>
      </c>
      <c r="L333" s="105">
        <v>81.8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3" s="127" t="s">
        <v>821</v>
      </c>
      <c r="O333" s="106">
        <v>0.31597222222222221</v>
      </c>
      <c r="P333" s="106">
        <v>6.9444444444444447E-4</v>
      </c>
      <c r="Q333" s="105">
        <v>200</v>
      </c>
      <c r="R333" s="10" t="str">
        <f>IFERROR(_xlfn.XLOOKUP(F333, BS_ATIVIDADE[ATIVIDADE],BS_ATIVIDADE[UNIDADE] ), "*")</f>
        <v>M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3" s="105" t="s">
        <v>822</v>
      </c>
      <c r="W333" s="151" t="s">
        <v>1202</v>
      </c>
      <c r="X333" s="104" t="s">
        <v>416</v>
      </c>
      <c r="Y333" s="129" t="s">
        <v>420</v>
      </c>
      <c r="Z333" s="104"/>
      <c r="AA333" s="105">
        <v>1</v>
      </c>
      <c r="AB333" s="103" t="s">
        <v>412</v>
      </c>
      <c r="AC333" s="152"/>
      <c r="AD333" s="107">
        <v>0.29166666666666669</v>
      </c>
      <c r="AE333" s="105">
        <v>6235</v>
      </c>
      <c r="AF333" s="105"/>
      <c r="AG333" s="105"/>
      <c r="AH333" s="15"/>
      <c r="AI333" s="126" t="str">
        <f>IF(BS_CONTROLE[[#This Row],[Atividade]]=0, "-", BS_CONTROLE[[#This Row],[Atividade]])</f>
        <v>MECANIZAÇÃO - SOCADORA</v>
      </c>
      <c r="AJ333" s="9" t="str">
        <f>IF(BS_CONTROLE[[#This Row],[Atividade]]=0, "-", BS_CONTROLE[[#This Row],[Atividade]])</f>
        <v>MECANIZAÇÃO - SOCADORA</v>
      </c>
      <c r="AK333" s="31" t="str">
        <f>BS_CONTROLE[[#This Row],[Local - Partida]]</f>
        <v>K67ZEV-1</v>
      </c>
      <c r="AL333" s="31" t="str">
        <f>BS_CONTROLE[[#This Row],[Local - Encerramento]]</f>
        <v>K67ZEV-1</v>
      </c>
      <c r="AM333" s="105" t="str">
        <f>IF(BS_CONTROLE[[#This Row],[Entre - Estações]]=0, "-", BS_CONTROLE[[#This Row],[Entre - Estações]])</f>
        <v>ZEZ-ZXW</v>
      </c>
      <c r="AN333" s="105" t="str">
        <f>IF(BS_CONTROLE[[#This Row],[SB]]=0, "-", BS_CONTROLE[[#This Row],[SB]])</f>
        <v>K79ZEZ2/ZXWK792</v>
      </c>
      <c r="AO333" s="105">
        <f>IF(BS_CONTROLE[[#This Row],[SUB]]=0, "-", BS_CONTROLE[[#This Row],[SUB]])</f>
        <v>92</v>
      </c>
      <c r="AP333" s="105">
        <f>BS_CONTROLE[[#This Row],[KM - Inicio]]</f>
        <v>75.2</v>
      </c>
      <c r="AQ333" s="105">
        <f>BS_CONTROLE[[#This Row],[KM - Inicio]]</f>
        <v>75.2</v>
      </c>
      <c r="AR333" s="108">
        <v>0</v>
      </c>
      <c r="AS333" s="108">
        <v>0</v>
      </c>
      <c r="AT333" s="108">
        <v>0</v>
      </c>
      <c r="AU333" s="136"/>
      <c r="AV333" s="136"/>
      <c r="AW333" s="14"/>
      <c r="AX333" s="14"/>
      <c r="AY333" s="162">
        <f t="shared" si="36"/>
        <v>0</v>
      </c>
      <c r="AZ333" s="153"/>
      <c r="BA333" s="109">
        <v>0</v>
      </c>
      <c r="BB333" s="10" t="str">
        <f>IFERROR(_xlfn.XLOOKUP(AI333, BS_ATIVIDADE[ATIVIDADE],BS_ATIVIDADE[UNIDADE] ), "*")</f>
        <v>M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3" s="150"/>
      <c r="BG333" s="16"/>
      <c r="BH333" s="17">
        <v>0</v>
      </c>
      <c r="BI333" s="17"/>
      <c r="BJ333" s="17" t="s">
        <v>1184</v>
      </c>
      <c r="BK333" s="18" t="s">
        <v>1184</v>
      </c>
      <c r="BL333" s="16"/>
      <c r="BM333" s="130" t="s">
        <v>440</v>
      </c>
      <c r="BN333" s="130" t="s">
        <v>460</v>
      </c>
      <c r="BO333" s="130" t="s">
        <v>557</v>
      </c>
      <c r="BP333" s="18" t="s">
        <v>1184</v>
      </c>
      <c r="BQ333" s="12" t="str">
        <f t="shared" si="38"/>
        <v>Produção e Intervalo</v>
      </c>
      <c r="BR333" s="19">
        <f t="shared" si="39"/>
        <v>0</v>
      </c>
      <c r="BS333" s="19">
        <f t="shared" si="40"/>
        <v>0</v>
      </c>
      <c r="BT333" s="188" t="str">
        <f t="shared" si="41"/>
        <v>CCOCirculaçãoIntervaloContrato</v>
      </c>
    </row>
    <row r="334" spans="1:72" hidden="1">
      <c r="A334" s="47" t="str">
        <f t="shared" si="37"/>
        <v>TURMA FIXA VIA 46066</v>
      </c>
      <c r="B334" s="102">
        <v>46066</v>
      </c>
      <c r="C334" s="135">
        <f>IF(BS_CONTROLE[[#This Row],[DATA]]="","",WEEKNUM(BS_CONTROLE[[#This Row],[DATA]]))</f>
        <v>7</v>
      </c>
      <c r="D334" s="104" t="s">
        <v>846</v>
      </c>
      <c r="E334" s="157">
        <v>328</v>
      </c>
      <c r="F334" s="126" t="s">
        <v>758</v>
      </c>
      <c r="G334" s="142" t="str">
        <f>IF(D334="","*",VLOOKUP(F334,BS_ATIVIDADE[],3,FALSE))</f>
        <v>MODERNIZAÇÃO</v>
      </c>
      <c r="H334" s="106" t="s">
        <v>679</v>
      </c>
      <c r="I334" s="106" t="s">
        <v>679</v>
      </c>
      <c r="J334" s="105">
        <v>92</v>
      </c>
      <c r="K334" s="105">
        <v>78.709999999999994</v>
      </c>
      <c r="L334" s="105" t="s">
        <v>679</v>
      </c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4" s="106">
        <v>0.33333333333333331</v>
      </c>
      <c r="P334" s="106">
        <v>6.9444444444444447E-4</v>
      </c>
      <c r="Q334" s="105">
        <v>1</v>
      </c>
      <c r="R334" s="10" t="str">
        <f>IFERROR(_xlfn.XLOOKUP(F334, BS_ATIVIDADE[ATIVIDADE],BS_ATIVIDADE[UNIDADE] ), "*")</f>
        <v>Nº DE SOLDA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4" s="105" t="s">
        <v>822</v>
      </c>
      <c r="W334" s="151" t="s">
        <v>700</v>
      </c>
      <c r="X334" s="104" t="s">
        <v>416</v>
      </c>
      <c r="Y334" s="129" t="s">
        <v>420</v>
      </c>
      <c r="Z334" s="104"/>
      <c r="AA334" s="105" t="s">
        <v>679</v>
      </c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MODERNIZAÇÃO - SOLDA</v>
      </c>
      <c r="AJ334" s="9" t="str">
        <f>IF(BS_CONTROLE[[#This Row],[Atividade]]=0, "-", BS_CONTROLE[[#This Row],[Atividade]])</f>
        <v>MODERNIZAÇÃO - SOLDA</v>
      </c>
      <c r="AK334" s="31" t="str">
        <f>BS_CONTROLE[[#This Row],[Local - Partida]]</f>
        <v>-</v>
      </c>
      <c r="AL334" s="31" t="str">
        <f>BS_CONTROLE[[#This Row],[Local - Encerramento]]</f>
        <v>-</v>
      </c>
      <c r="AM334" s="105" t="str">
        <f>IF(BS_CONTROLE[[#This Row],[Entre - Estações]]=0, "-", BS_CONTROLE[[#This Row],[Entre - Estações]])</f>
        <v>ZEZ-ZXW</v>
      </c>
      <c r="AN334" s="105" t="str">
        <f>IF(BS_CONTROLE[[#This Row],[SB]]=0, "-", BS_CONTROLE[[#This Row],[SB]])</f>
        <v>ZXWK792</v>
      </c>
      <c r="AO334" s="105">
        <f>IF(BS_CONTROLE[[#This Row],[SUB]]=0, "-", BS_CONTROLE[[#This Row],[SUB]])</f>
        <v>92</v>
      </c>
      <c r="AP334" s="105">
        <f>BS_CONTROLE[[#This Row],[KM - Inicio]]</f>
        <v>78.709999999999994</v>
      </c>
      <c r="AQ334" s="105">
        <f>BS_CONTROLE[[#This Row],[KM - Inicio]]</f>
        <v>78.709999999999994</v>
      </c>
      <c r="AR334" s="108">
        <v>0</v>
      </c>
      <c r="AS334" s="108">
        <v>0</v>
      </c>
      <c r="AT334" s="108">
        <v>0</v>
      </c>
      <c r="AU334" s="136"/>
      <c r="AV334" s="136"/>
      <c r="AW334" s="14"/>
      <c r="AX334" s="14"/>
      <c r="AY334" s="162">
        <f t="shared" si="36"/>
        <v>0</v>
      </c>
      <c r="AZ334" s="153"/>
      <c r="BA334" s="109">
        <v>0</v>
      </c>
      <c r="BB334" s="10" t="str">
        <f>IFERROR(_xlfn.XLOOKUP(AI334, BS_ATIVIDADE[ATIVIDADE],BS_ATIVIDADE[UNIDADE] ), "*")</f>
        <v>Nº DE SOLDA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4" s="150"/>
      <c r="BG334" s="16"/>
      <c r="BH334" s="17">
        <v>0</v>
      </c>
      <c r="BI334" s="17"/>
      <c r="BJ334" s="17" t="s">
        <v>1184</v>
      </c>
      <c r="BK334" s="18" t="s">
        <v>1184</v>
      </c>
      <c r="BL334" s="16"/>
      <c r="BM334" s="130" t="s">
        <v>440</v>
      </c>
      <c r="BN334" s="130" t="s">
        <v>460</v>
      </c>
      <c r="BO334" s="130" t="s">
        <v>557</v>
      </c>
      <c r="BP334" s="18" t="s">
        <v>1184</v>
      </c>
      <c r="BQ334" s="12" t="str">
        <f t="shared" si="38"/>
        <v>Produção e Intervalo</v>
      </c>
      <c r="BR334" s="19">
        <f t="shared" si="39"/>
        <v>0</v>
      </c>
      <c r="BS334" s="19">
        <f t="shared" si="40"/>
        <v>0</v>
      </c>
      <c r="BT334" s="188" t="str">
        <f t="shared" si="41"/>
        <v>CCOCirculaçãoIntervaloContrato</v>
      </c>
    </row>
    <row r="335" spans="1:72" hidden="1">
      <c r="A335" s="47" t="str">
        <f t="shared" si="37"/>
        <v>TURMA FIXA VIA 46066</v>
      </c>
      <c r="B335" s="102">
        <v>46066</v>
      </c>
      <c r="C335" s="135">
        <f>IF(BS_CONTROLE[[#This Row],[DATA]]="","",WEEKNUM(BS_CONTROLE[[#This Row],[DATA]]))</f>
        <v>7</v>
      </c>
      <c r="D335" s="104" t="s">
        <v>846</v>
      </c>
      <c r="E335" s="157">
        <v>328</v>
      </c>
      <c r="F335" s="126" t="s">
        <v>758</v>
      </c>
      <c r="G335" s="142" t="str">
        <f>IF(D335="","*",VLOOKUP(F335,BS_ATIVIDADE[],3,FALSE))</f>
        <v>MODERNIZAÇÃO</v>
      </c>
      <c r="H335" s="106" t="s">
        <v>679</v>
      </c>
      <c r="I335" s="106" t="s">
        <v>679</v>
      </c>
      <c r="J335" s="105">
        <v>92</v>
      </c>
      <c r="K335" s="105">
        <v>78.78</v>
      </c>
      <c r="L335" s="105" t="s">
        <v>679</v>
      </c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5" s="106">
        <v>0.33333333333333331</v>
      </c>
      <c r="P335" s="106">
        <v>6.9444444444444447E-4</v>
      </c>
      <c r="Q335" s="105">
        <v>1</v>
      </c>
      <c r="R335" s="10" t="str">
        <f>IFERROR(_xlfn.XLOOKUP(F335, BS_ATIVIDADE[ATIVIDADE],BS_ATIVIDADE[UNIDADE] ), "*")</f>
        <v>Nº DE SOLDA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5" s="105" t="s">
        <v>822</v>
      </c>
      <c r="W335" s="151" t="s">
        <v>700</v>
      </c>
      <c r="X335" s="104" t="s">
        <v>416</v>
      </c>
      <c r="Y335" s="129" t="s">
        <v>420</v>
      </c>
      <c r="Z335" s="104"/>
      <c r="AA335" s="105" t="s">
        <v>679</v>
      </c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MODERNIZAÇÃO - SOLDA</v>
      </c>
      <c r="AJ335" s="9" t="str">
        <f>IF(BS_CONTROLE[[#This Row],[Atividade]]=0, "-", BS_CONTROLE[[#This Row],[Atividade]])</f>
        <v>MODERNIZAÇÃO - SOLDA</v>
      </c>
      <c r="AK335" s="31" t="str">
        <f>BS_CONTROLE[[#This Row],[Local - Partida]]</f>
        <v>-</v>
      </c>
      <c r="AL335" s="31" t="str">
        <f>BS_CONTROLE[[#This Row],[Local - Encerramento]]</f>
        <v>-</v>
      </c>
      <c r="AM335" s="105" t="str">
        <f>IF(BS_CONTROLE[[#This Row],[Entre - Estações]]=0, "-", BS_CONTROLE[[#This Row],[Entre - Estações]])</f>
        <v>ZEZ-ZXW</v>
      </c>
      <c r="AN335" s="105" t="str">
        <f>IF(BS_CONTROLE[[#This Row],[SB]]=0, "-", BS_CONTROLE[[#This Row],[SB]])</f>
        <v>ZXWK792</v>
      </c>
      <c r="AO335" s="105">
        <f>IF(BS_CONTROLE[[#This Row],[SUB]]=0, "-", BS_CONTROLE[[#This Row],[SUB]])</f>
        <v>92</v>
      </c>
      <c r="AP335" s="105">
        <f>BS_CONTROLE[[#This Row],[KM - Inicio]]</f>
        <v>78.78</v>
      </c>
      <c r="AQ335" s="105">
        <f>BS_CONTROLE[[#This Row],[KM - Inicio]]</f>
        <v>78.78</v>
      </c>
      <c r="AR335" s="108">
        <v>0</v>
      </c>
      <c r="AS335" s="108">
        <v>0</v>
      </c>
      <c r="AT335" s="108">
        <v>0</v>
      </c>
      <c r="AU335" s="136"/>
      <c r="AV335" s="136"/>
      <c r="AW335" s="14"/>
      <c r="AX335" s="14"/>
      <c r="AY335" s="162">
        <f t="shared" si="36"/>
        <v>0</v>
      </c>
      <c r="AZ335" s="153"/>
      <c r="BA335" s="109">
        <v>0</v>
      </c>
      <c r="BB335" s="10" t="str">
        <f>IFERROR(_xlfn.XLOOKUP(AI335, BS_ATIVIDADE[ATIVIDADE],BS_ATIVIDADE[UNIDADE] ), "*")</f>
        <v>Nº DE SOLDA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5" s="150"/>
      <c r="BG335" s="16"/>
      <c r="BH335" s="17">
        <v>0</v>
      </c>
      <c r="BI335" s="17"/>
      <c r="BJ335" s="17" t="s">
        <v>1184</v>
      </c>
      <c r="BK335" s="18" t="s">
        <v>1184</v>
      </c>
      <c r="BL335" s="16"/>
      <c r="BM335" s="130" t="s">
        <v>440</v>
      </c>
      <c r="BN335" s="130" t="s">
        <v>460</v>
      </c>
      <c r="BO335" s="130" t="s">
        <v>557</v>
      </c>
      <c r="BP335" s="18" t="s">
        <v>1184</v>
      </c>
      <c r="BQ335" s="12" t="str">
        <f t="shared" si="38"/>
        <v>Produção e Intervalo</v>
      </c>
      <c r="BR335" s="19">
        <f t="shared" si="39"/>
        <v>0</v>
      </c>
      <c r="BS335" s="19">
        <f t="shared" si="40"/>
        <v>0</v>
      </c>
      <c r="BT335" s="188" t="str">
        <f t="shared" si="41"/>
        <v>CCOCirculaçãoIntervaloContrato</v>
      </c>
    </row>
    <row r="336" spans="1:72" hidden="1">
      <c r="A336" s="47" t="str">
        <f t="shared" si="37"/>
        <v>TURMA FIXA VIA 46066</v>
      </c>
      <c r="B336" s="102">
        <v>46066</v>
      </c>
      <c r="C336" s="135">
        <f>IF(BS_CONTROLE[[#This Row],[DATA]]="","",WEEKNUM(BS_CONTROLE[[#This Row],[DATA]]))</f>
        <v>7</v>
      </c>
      <c r="D336" s="104" t="s">
        <v>846</v>
      </c>
      <c r="E336" s="157">
        <v>328</v>
      </c>
      <c r="F336" s="126" t="s">
        <v>758</v>
      </c>
      <c r="G336" s="142" t="str">
        <f>IF(D336="","*",VLOOKUP(F336,BS_ATIVIDADE[],3,FALSE))</f>
        <v>MODERNIZAÇÃO</v>
      </c>
      <c r="H336" s="106" t="s">
        <v>679</v>
      </c>
      <c r="I336" s="106" t="s">
        <v>679</v>
      </c>
      <c r="J336" s="105">
        <v>92</v>
      </c>
      <c r="K336" s="105">
        <v>78.8</v>
      </c>
      <c r="L336" s="105" t="s">
        <v>679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6" s="106">
        <v>0.33333333333333331</v>
      </c>
      <c r="P336" s="106">
        <v>6.9444444444444447E-4</v>
      </c>
      <c r="Q336" s="105">
        <v>1</v>
      </c>
      <c r="R336" s="10" t="str">
        <f>IFERROR(_xlfn.XLOOKUP(F336, BS_ATIVIDADE[ATIVIDADE],BS_ATIVIDADE[UNIDADE] ), "*")</f>
        <v>Nº DE SOLDA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6" s="105" t="s">
        <v>822</v>
      </c>
      <c r="W336" s="151" t="s">
        <v>700</v>
      </c>
      <c r="X336" s="104" t="s">
        <v>416</v>
      </c>
      <c r="Y336" s="129" t="s">
        <v>420</v>
      </c>
      <c r="Z336" s="104"/>
      <c r="AA336" s="105" t="s">
        <v>679</v>
      </c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MODERNIZAÇÃO - SOLDA</v>
      </c>
      <c r="AJ336" s="9" t="str">
        <f>IF(BS_CONTROLE[[#This Row],[Atividade]]=0, "-", BS_CONTROLE[[#This Row],[Atividade]])</f>
        <v>MODERNIZAÇÃO - SOLDA</v>
      </c>
      <c r="AK336" s="31" t="str">
        <f>BS_CONTROLE[[#This Row],[Local - Partida]]</f>
        <v>-</v>
      </c>
      <c r="AL336" s="31" t="str">
        <f>BS_CONTROLE[[#This Row],[Local - Encerramento]]</f>
        <v>-</v>
      </c>
      <c r="AM336" s="105" t="str">
        <f>IF(BS_CONTROLE[[#This Row],[Entre - Estações]]=0, "-", BS_CONTROLE[[#This Row],[Entre - Estações]])</f>
        <v>ZEZ-ZXW</v>
      </c>
      <c r="AN336" s="105" t="str">
        <f>IF(BS_CONTROLE[[#This Row],[SB]]=0, "-", BS_CONTROLE[[#This Row],[SB]])</f>
        <v>ZXWK792</v>
      </c>
      <c r="AO336" s="105">
        <f>IF(BS_CONTROLE[[#This Row],[SUB]]=0, "-", BS_CONTROLE[[#This Row],[SUB]])</f>
        <v>92</v>
      </c>
      <c r="AP336" s="105">
        <f>BS_CONTROLE[[#This Row],[KM - Inicio]]</f>
        <v>78.8</v>
      </c>
      <c r="AQ336" s="105">
        <f>BS_CONTROLE[[#This Row],[KM - Inicio]]</f>
        <v>78.8</v>
      </c>
      <c r="AR336" s="108">
        <v>0</v>
      </c>
      <c r="AS336" s="108">
        <v>0</v>
      </c>
      <c r="AT336" s="108">
        <v>0</v>
      </c>
      <c r="AU336" s="136"/>
      <c r="AV336" s="136"/>
      <c r="AW336" s="14"/>
      <c r="AX336" s="14"/>
      <c r="AY336" s="162">
        <f t="shared" si="36"/>
        <v>0</v>
      </c>
      <c r="AZ336" s="153"/>
      <c r="BA336" s="109">
        <v>0</v>
      </c>
      <c r="BB336" s="10" t="str">
        <f>IFERROR(_xlfn.XLOOKUP(AI336, BS_ATIVIDADE[ATIVIDADE],BS_ATIVIDADE[UNIDADE] ), "*")</f>
        <v>Nº DE SOLDA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6" s="150"/>
      <c r="BG336" s="16"/>
      <c r="BH336" s="17">
        <v>0</v>
      </c>
      <c r="BI336" s="17"/>
      <c r="BJ336" s="17" t="s">
        <v>1184</v>
      </c>
      <c r="BK336" s="18" t="s">
        <v>1184</v>
      </c>
      <c r="BL336" s="16"/>
      <c r="BM336" s="130" t="s">
        <v>440</v>
      </c>
      <c r="BN336" s="130" t="s">
        <v>460</v>
      </c>
      <c r="BO336" s="130" t="s">
        <v>557</v>
      </c>
      <c r="BP336" s="18" t="s">
        <v>1184</v>
      </c>
      <c r="BQ336" s="12" t="str">
        <f t="shared" si="38"/>
        <v>Produção e Intervalo</v>
      </c>
      <c r="BR336" s="19">
        <f t="shared" si="39"/>
        <v>0</v>
      </c>
      <c r="BS336" s="19">
        <f t="shared" si="40"/>
        <v>0</v>
      </c>
      <c r="BT336" s="188" t="str">
        <f t="shared" si="41"/>
        <v>CCOCirculaçãoIntervaloContrato</v>
      </c>
    </row>
    <row r="337" spans="1:72" hidden="1">
      <c r="A337" s="47" t="str">
        <f t="shared" si="37"/>
        <v/>
      </c>
      <c r="B337" s="102"/>
      <c r="C337" s="135" t="str">
        <f>IF(BS_CONTROLE[[#This Row],[DATA]]="","",WEEKNUM(BS_CONTROLE[[#This Row],[DATA]]))</f>
        <v/>
      </c>
      <c r="D337" s="104"/>
      <c r="E337" s="157">
        <v>331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2" t="str">
        <f t="shared" si="36"/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 t="shared" si="38"/>
        <v>Aderente</v>
      </c>
      <c r="BR337" s="19" t="str">
        <f t="shared" si="39"/>
        <v>*</v>
      </c>
      <c r="BS337" s="19" t="str">
        <f t="shared" si="40"/>
        <v>*</v>
      </c>
      <c r="BT337" s="188" t="str">
        <f t="shared" si="41"/>
        <v/>
      </c>
    </row>
    <row r="338" spans="1:72" hidden="1">
      <c r="A338" s="47" t="str">
        <f t="shared" si="37"/>
        <v>W6246066</v>
      </c>
      <c r="B338" s="102">
        <v>46066</v>
      </c>
      <c r="C338" s="135">
        <f>IF(BS_CONTROLE[[#This Row],[DATA]]="","",WEEKNUM(BS_CONTROLE[[#This Row],[DATA]]))</f>
        <v>7</v>
      </c>
      <c r="D338" s="104" t="s">
        <v>776</v>
      </c>
      <c r="E338" s="157">
        <v>332</v>
      </c>
      <c r="F338" s="126" t="s">
        <v>678</v>
      </c>
      <c r="G338" s="142" t="str">
        <f>IF(D338="","*",VLOOKUP(F338,BS_ATIVIDADE[],3,FALSE))</f>
        <v>OUTROS</v>
      </c>
      <c r="H338" s="106" t="s">
        <v>830</v>
      </c>
      <c r="I338" s="106" t="s">
        <v>830</v>
      </c>
      <c r="J338" s="105">
        <v>92</v>
      </c>
      <c r="K338" s="105">
        <v>83.7</v>
      </c>
      <c r="L338" s="105" t="s">
        <v>679</v>
      </c>
      <c r="M338" s="105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38" s="150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38" s="106">
        <v>0.33333333333333331</v>
      </c>
      <c r="P338" s="106">
        <v>4.1666666666666664E-2</v>
      </c>
      <c r="Q338" s="170">
        <v>1</v>
      </c>
      <c r="R338" s="10" t="str">
        <f>IFERROR(_xlfn.XLOOKUP(F338, BS_ATIVIDADE[ATIVIDADE],BS_ATIVIDADE[UNIDADE] ), "*")</f>
        <v>BINÁRIO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8" s="105" t="s">
        <v>773</v>
      </c>
      <c r="W338" s="151" t="s">
        <v>774</v>
      </c>
      <c r="X338" s="104" t="s">
        <v>416</v>
      </c>
      <c r="Y338" s="129" t="s">
        <v>420</v>
      </c>
      <c r="Z338" s="104"/>
      <c r="AA338" s="105">
        <v>1</v>
      </c>
      <c r="AB338" s="103" t="s">
        <v>412</v>
      </c>
      <c r="AC338" s="152"/>
      <c r="AD338" s="107">
        <v>0.3125</v>
      </c>
      <c r="AE338" s="105">
        <v>9038</v>
      </c>
      <c r="AF338" s="105"/>
      <c r="AG338" s="105"/>
      <c r="AH338" s="15"/>
      <c r="AI338" s="126" t="str">
        <f>IF(BS_CONTROLE[[#This Row],[Atividade]]=0, "-", BS_CONTROLE[[#This Row],[Atividade]])</f>
        <v>DESLOCAMENTO</v>
      </c>
      <c r="AJ338" s="9" t="str">
        <f>IF(BS_CONTROLE[[#This Row],[Atividade]]=0, "-", BS_CONTROLE[[#This Row],[Atividade]])</f>
        <v>DESLOCAMENTO</v>
      </c>
      <c r="AK338" s="31" t="str">
        <f>BS_CONTROLE[[#This Row],[Local - Partida]]</f>
        <v>ZDRZPT</v>
      </c>
      <c r="AL338" s="31" t="str">
        <f>BS_CONTROLE[[#This Row],[Local - Encerramento]]</f>
        <v>ZDRZPT</v>
      </c>
      <c r="AM338" s="105" t="str">
        <f>IF(BS_CONTROLE[[#This Row],[Entre - Estações]]=0, "-", BS_CONTROLE[[#This Row],[Entre - Estações]])</f>
        <v>ZXW-ZGP</v>
      </c>
      <c r="AN338" s="105" t="str">
        <f>IF(BS_CONTROLE[[#This Row],[SB]]=0, "-", BS_CONTROLE[[#This Row],[SB]])</f>
        <v>K84ZXW2</v>
      </c>
      <c r="AO338" s="105">
        <f>IF(BS_CONTROLE[[#This Row],[SUB]]=0, "-", BS_CONTROLE[[#This Row],[SUB]])</f>
        <v>92</v>
      </c>
      <c r="AP338" s="105">
        <f>BS_CONTROLE[[#This Row],[KM - Inicio]]</f>
        <v>83.7</v>
      </c>
      <c r="AQ338" s="105">
        <f>BS_CONTROLE[[#This Row],[KM - Inicio]]</f>
        <v>83.7</v>
      </c>
      <c r="AR338" s="108">
        <v>0.3263888888888889</v>
      </c>
      <c r="AS338" s="108">
        <v>0.3659722222222222</v>
      </c>
      <c r="AT338" s="108">
        <v>0.40763888888888888</v>
      </c>
      <c r="AU338" s="136"/>
      <c r="AV338" s="136"/>
      <c r="AW338" s="14"/>
      <c r="AX338" s="14"/>
      <c r="AY338" s="162">
        <f t="shared" si="36"/>
        <v>4.1666666666666685E-2</v>
      </c>
      <c r="AZ338" s="153"/>
      <c r="BA338" s="109">
        <v>1</v>
      </c>
      <c r="BB338" s="10" t="str">
        <f>IFERROR(_xlfn.XLOOKUP(AI338, BS_ATIVIDADE[ATIVIDADE],BS_ATIVIDADE[UNIDADE] ), "*")</f>
        <v>BINÁRIO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8" s="150"/>
      <c r="BG338" s="16"/>
      <c r="BH338" s="17">
        <v>2</v>
      </c>
      <c r="BI338" s="17"/>
      <c r="BJ338" s="17" t="s">
        <v>1203</v>
      </c>
      <c r="BK338" s="18" t="s">
        <v>1204</v>
      </c>
      <c r="BL338" s="16"/>
      <c r="BM338" s="130" t="s">
        <v>445</v>
      </c>
      <c r="BN338" s="130" t="s">
        <v>445</v>
      </c>
      <c r="BO338" s="130" t="s">
        <v>445</v>
      </c>
      <c r="BP338" s="18" t="s">
        <v>679</v>
      </c>
      <c r="BQ338" s="12" t="str">
        <f t="shared" si="38"/>
        <v>Aderente</v>
      </c>
      <c r="BR338" s="19">
        <f t="shared" si="39"/>
        <v>1.0000000000000004</v>
      </c>
      <c r="BS338" s="19">
        <f t="shared" si="40"/>
        <v>1</v>
      </c>
      <c r="BT338" s="188" t="str">
        <f t="shared" si="41"/>
        <v>OKOK</v>
      </c>
    </row>
    <row r="339" spans="1:72" hidden="1">
      <c r="A339" s="47" t="str">
        <f t="shared" si="37"/>
        <v>ANTONI  (TP-720)46066</v>
      </c>
      <c r="B339" s="102">
        <v>46066</v>
      </c>
      <c r="C339" s="135">
        <f>IF(BS_CONTROLE[[#This Row],[DATA]]="","",WEEKNUM(BS_CONTROLE[[#This Row],[DATA]]))</f>
        <v>7</v>
      </c>
      <c r="D339" s="104" t="s">
        <v>1205</v>
      </c>
      <c r="E339" s="157">
        <v>332</v>
      </c>
      <c r="F339" s="126" t="s">
        <v>870</v>
      </c>
      <c r="G339" s="142" t="str">
        <f>IF(D339="","*",VLOOKUP(F339,BS_ATIVIDADE[],3,FALSE))</f>
        <v>TRILHO - SUBSTITUIÇÂO</v>
      </c>
      <c r="H339" s="106" t="s">
        <v>679</v>
      </c>
      <c r="I339" s="106" t="s">
        <v>679</v>
      </c>
      <c r="J339" s="105">
        <v>92</v>
      </c>
      <c r="K339" s="105">
        <v>87.25</v>
      </c>
      <c r="L339" s="105" t="s">
        <v>679</v>
      </c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39" s="106">
        <v>0.45833333333333331</v>
      </c>
      <c r="P339" s="106">
        <v>0.16666666666666666</v>
      </c>
      <c r="Q339" s="105">
        <v>212</v>
      </c>
      <c r="R339" s="10" t="str">
        <f>IFERROR(_xlfn.XLOOKUP(F339, BS_ATIVIDADE[ATIVIDADE],BS_ATIVIDADE[UNIDADE] ), "*")</f>
        <v>M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9" s="105" t="s">
        <v>773</v>
      </c>
      <c r="W339" s="151" t="s">
        <v>1206</v>
      </c>
      <c r="X339" s="104" t="s">
        <v>416</v>
      </c>
      <c r="Y339" s="129" t="s">
        <v>420</v>
      </c>
      <c r="Z339" s="104"/>
      <c r="AA339" s="105" t="s">
        <v>679</v>
      </c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PDM - SUBSTITUIÇÃO - TRILHO</v>
      </c>
      <c r="AJ339" s="9" t="str">
        <f>IF(BS_CONTROLE[[#This Row],[Atividade]]=0, "-", BS_CONTROLE[[#This Row],[Atividade]])</f>
        <v>PDM - SUBSTITUIÇÃO - TRILHO</v>
      </c>
      <c r="AK339" s="31" t="str">
        <f>BS_CONTROLE[[#This Row],[Local - Partida]]</f>
        <v>-</v>
      </c>
      <c r="AL339" s="31" t="str">
        <f>BS_CONTROLE[[#This Row],[Local - Encerramento]]</f>
        <v>-</v>
      </c>
      <c r="AM339" s="105" t="str">
        <f>IF(BS_CONTROLE[[#This Row],[Entre - Estações]]=0, "-", BS_CONTROLE[[#This Row],[Entre - Estações]])</f>
        <v>ZXW-ZGP</v>
      </c>
      <c r="AN339" s="105" t="str">
        <f>IF(BS_CONTROLE[[#This Row],[SB]]=0, "-", BS_CONTROLE[[#This Row],[SB]])</f>
        <v>K89ZES2</v>
      </c>
      <c r="AO339" s="105">
        <f>IF(BS_CONTROLE[[#This Row],[SUB]]=0, "-", BS_CONTROLE[[#This Row],[SUB]])</f>
        <v>92</v>
      </c>
      <c r="AP339" s="105">
        <f>BS_CONTROLE[[#This Row],[KM - Inicio]]</f>
        <v>87.25</v>
      </c>
      <c r="AQ339" s="105">
        <f>BS_CONTROLE[[#This Row],[KM - Inicio]]</f>
        <v>87.25</v>
      </c>
      <c r="AR339" s="108">
        <v>0</v>
      </c>
      <c r="AS339" s="108">
        <v>0</v>
      </c>
      <c r="AT339" s="108">
        <v>0</v>
      </c>
      <c r="AU339" s="136"/>
      <c r="AV339" s="136"/>
      <c r="AW339" s="14"/>
      <c r="AX339" s="14"/>
      <c r="AY339" s="162">
        <f t="shared" si="36"/>
        <v>0</v>
      </c>
      <c r="AZ339" s="153"/>
      <c r="BA339" s="109">
        <v>0</v>
      </c>
      <c r="BB339" s="10" t="str">
        <f>IFERROR(_xlfn.XLOOKUP(AI339, BS_ATIVIDADE[ATIVIDADE],BS_ATIVIDADE[UNIDADE] ), "*")</f>
        <v>M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9" s="150"/>
      <c r="BG339" s="16"/>
      <c r="BH339" s="17">
        <v>0</v>
      </c>
      <c r="BI339" s="17"/>
      <c r="BJ339" s="17" t="s">
        <v>1184</v>
      </c>
      <c r="BK339" s="18" t="s">
        <v>1184</v>
      </c>
      <c r="BL339" s="16"/>
      <c r="BM339" s="130" t="s">
        <v>440</v>
      </c>
      <c r="BN339" s="130" t="s">
        <v>460</v>
      </c>
      <c r="BO339" s="130" t="s">
        <v>557</v>
      </c>
      <c r="BP339" s="18" t="s">
        <v>1184</v>
      </c>
      <c r="BQ339" s="12" t="str">
        <f t="shared" si="38"/>
        <v>Produção e Intervalo</v>
      </c>
      <c r="BR339" s="19">
        <f t="shared" si="39"/>
        <v>0</v>
      </c>
      <c r="BS339" s="19">
        <f t="shared" si="40"/>
        <v>0</v>
      </c>
      <c r="BT339" s="188" t="str">
        <f t="shared" si="41"/>
        <v>CCOCirculaçãoIntervaloContrato</v>
      </c>
    </row>
    <row r="340" spans="1:72" hidden="1">
      <c r="A340" s="47" t="str">
        <f t="shared" si="37"/>
        <v>JACIANO (TF-674)46066</v>
      </c>
      <c r="B340" s="102">
        <v>46066</v>
      </c>
      <c r="C340" s="135">
        <f>IF(BS_CONTROLE[[#This Row],[DATA]]="","",WEEKNUM(BS_CONTROLE[[#This Row],[DATA]]))</f>
        <v>7</v>
      </c>
      <c r="D340" s="104" t="s">
        <v>1183</v>
      </c>
      <c r="E340" s="157">
        <v>334</v>
      </c>
      <c r="F340" s="126" t="s">
        <v>870</v>
      </c>
      <c r="G340" s="142" t="str">
        <f>IF(D340="","*",VLOOKUP(F340,BS_ATIVIDADE[],3,FALSE))</f>
        <v>TRILHO - SUBSTITUIÇÂO</v>
      </c>
      <c r="H340" s="106" t="s">
        <v>679</v>
      </c>
      <c r="I340" s="106" t="s">
        <v>679</v>
      </c>
      <c r="J340" s="105">
        <v>92</v>
      </c>
      <c r="K340" s="105">
        <v>87.25</v>
      </c>
      <c r="L340" s="105" t="s">
        <v>679</v>
      </c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40" s="106">
        <v>0.45833333333333331</v>
      </c>
      <c r="P340" s="106">
        <v>0.16666666666666666</v>
      </c>
      <c r="Q340" s="105">
        <v>212</v>
      </c>
      <c r="R340" s="10" t="str">
        <f>IFERROR(_xlfn.XLOOKUP(F340, BS_ATIVIDADE[ATIVIDADE],BS_ATIVIDADE[UNIDADE] ), "*")</f>
        <v>M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0" s="105" t="s">
        <v>773</v>
      </c>
      <c r="W340" s="151" t="s">
        <v>1206</v>
      </c>
      <c r="X340" s="104" t="s">
        <v>416</v>
      </c>
      <c r="Y340" s="129" t="s">
        <v>420</v>
      </c>
      <c r="Z340" s="104"/>
      <c r="AA340" s="105" t="s">
        <v>679</v>
      </c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PDM - SUBSTITUIÇÃO - TRILHO</v>
      </c>
      <c r="AJ340" s="9" t="str">
        <f>IF(BS_CONTROLE[[#This Row],[Atividade]]=0, "-", BS_CONTROLE[[#This Row],[Atividade]])</f>
        <v>PDM - SUBSTITUIÇÃO - TRILHO</v>
      </c>
      <c r="AK340" s="31" t="str">
        <f>BS_CONTROLE[[#This Row],[Local - Partida]]</f>
        <v>-</v>
      </c>
      <c r="AL340" s="31" t="str">
        <f>BS_CONTROLE[[#This Row],[Local - Encerramento]]</f>
        <v>-</v>
      </c>
      <c r="AM340" s="105" t="str">
        <f>IF(BS_CONTROLE[[#This Row],[Entre - Estações]]=0, "-", BS_CONTROLE[[#This Row],[Entre - Estações]])</f>
        <v>ZXW-ZGP</v>
      </c>
      <c r="AN340" s="105" t="str">
        <f>IF(BS_CONTROLE[[#This Row],[SB]]=0, "-", BS_CONTROLE[[#This Row],[SB]])</f>
        <v>K89ZES2</v>
      </c>
      <c r="AO340" s="105">
        <f>IF(BS_CONTROLE[[#This Row],[SUB]]=0, "-", BS_CONTROLE[[#This Row],[SUB]])</f>
        <v>92</v>
      </c>
      <c r="AP340" s="105">
        <f>BS_CONTROLE[[#This Row],[KM - Inicio]]</f>
        <v>87.25</v>
      </c>
      <c r="AQ340" s="105">
        <f>BS_CONTROLE[[#This Row],[KM - Inicio]]</f>
        <v>87.25</v>
      </c>
      <c r="AR340" s="108">
        <v>0</v>
      </c>
      <c r="AS340" s="108">
        <v>0</v>
      </c>
      <c r="AT340" s="108">
        <v>0</v>
      </c>
      <c r="AU340" s="136"/>
      <c r="AV340" s="136"/>
      <c r="AW340" s="14"/>
      <c r="AX340" s="14"/>
      <c r="AY340" s="162">
        <f t="shared" si="36"/>
        <v>0</v>
      </c>
      <c r="AZ340" s="153"/>
      <c r="BA340" s="109">
        <v>0</v>
      </c>
      <c r="BB340" s="10" t="str">
        <f>IFERROR(_xlfn.XLOOKUP(AI340, BS_ATIVIDADE[ATIVIDADE],BS_ATIVIDADE[UNIDADE] ), "*")</f>
        <v>M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0" s="150"/>
      <c r="BG340" s="16"/>
      <c r="BH340" s="17">
        <v>0</v>
      </c>
      <c r="BI340" s="17"/>
      <c r="BJ340" s="17" t="s">
        <v>1184</v>
      </c>
      <c r="BK340" s="18" t="s">
        <v>1184</v>
      </c>
      <c r="BL340" s="16"/>
      <c r="BM340" s="130" t="s">
        <v>440</v>
      </c>
      <c r="BN340" s="130" t="s">
        <v>460</v>
      </c>
      <c r="BO340" s="130" t="s">
        <v>557</v>
      </c>
      <c r="BP340" s="18" t="s">
        <v>1184</v>
      </c>
      <c r="BQ340" s="12" t="str">
        <f t="shared" si="38"/>
        <v>Produção e Intervalo</v>
      </c>
      <c r="BR340" s="19">
        <f t="shared" si="39"/>
        <v>0</v>
      </c>
      <c r="BS340" s="19">
        <f t="shared" si="40"/>
        <v>0</v>
      </c>
      <c r="BT340" s="188" t="str">
        <f t="shared" si="41"/>
        <v>CCOCirculaçãoIntervaloContrato</v>
      </c>
    </row>
    <row r="341" spans="1:72" hidden="1">
      <c r="A341" s="47" t="str">
        <f t="shared" si="37"/>
        <v>LEANDRO (TP-727)46066</v>
      </c>
      <c r="B341" s="102">
        <v>46066</v>
      </c>
      <c r="C341" s="135">
        <f>IF(BS_CONTROLE[[#This Row],[DATA]]="","",WEEKNUM(BS_CONTROLE[[#This Row],[DATA]]))</f>
        <v>7</v>
      </c>
      <c r="D341" s="104" t="s">
        <v>1207</v>
      </c>
      <c r="E341" s="157">
        <v>335</v>
      </c>
      <c r="F341" s="126" t="s">
        <v>870</v>
      </c>
      <c r="G341" s="142" t="str">
        <f>IF(D341="","*",VLOOKUP(F341,BS_ATIVIDADE[],3,FALSE))</f>
        <v>TRILHO - SUBSTITUIÇÂO</v>
      </c>
      <c r="H341" s="106" t="s">
        <v>679</v>
      </c>
      <c r="I341" s="106" t="s">
        <v>679</v>
      </c>
      <c r="J341" s="105">
        <v>92</v>
      </c>
      <c r="K341" s="105">
        <v>87.25</v>
      </c>
      <c r="L341" s="105" t="s">
        <v>679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41" s="106">
        <v>0.45833333333333331</v>
      </c>
      <c r="P341" s="106">
        <v>0.16666666666666666</v>
      </c>
      <c r="Q341" s="105">
        <v>212</v>
      </c>
      <c r="R341" s="10" t="str">
        <f>IFERROR(_xlfn.XLOOKUP(F341, BS_ATIVIDADE[ATIVIDADE],BS_ATIVIDADE[UNIDADE] ), "*")</f>
        <v>M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1" s="105" t="s">
        <v>773</v>
      </c>
      <c r="W341" s="151" t="s">
        <v>1206</v>
      </c>
      <c r="X341" s="104" t="s">
        <v>416</v>
      </c>
      <c r="Y341" s="129" t="s">
        <v>420</v>
      </c>
      <c r="Z341" s="104"/>
      <c r="AA341" s="105" t="s">
        <v>679</v>
      </c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PDM - SUBSTITUIÇÃO - TRILHO</v>
      </c>
      <c r="AJ341" s="9" t="str">
        <f>IF(BS_CONTROLE[[#This Row],[Atividade]]=0, "-", BS_CONTROLE[[#This Row],[Atividade]])</f>
        <v>PDM - SUBSTITUIÇÃO - TRILHO</v>
      </c>
      <c r="AK341" s="31" t="str">
        <f>BS_CONTROLE[[#This Row],[Local - Partida]]</f>
        <v>-</v>
      </c>
      <c r="AL341" s="31" t="str">
        <f>BS_CONTROLE[[#This Row],[Local - Encerramento]]</f>
        <v>-</v>
      </c>
      <c r="AM341" s="105" t="str">
        <f>IF(BS_CONTROLE[[#This Row],[Entre - Estações]]=0, "-", BS_CONTROLE[[#This Row],[Entre - Estações]])</f>
        <v>ZXW-ZGP</v>
      </c>
      <c r="AN341" s="105" t="str">
        <f>IF(BS_CONTROLE[[#This Row],[SB]]=0, "-", BS_CONTROLE[[#This Row],[SB]])</f>
        <v>K89ZES2</v>
      </c>
      <c r="AO341" s="105">
        <f>IF(BS_CONTROLE[[#This Row],[SUB]]=0, "-", BS_CONTROLE[[#This Row],[SUB]])</f>
        <v>92</v>
      </c>
      <c r="AP341" s="105">
        <f>BS_CONTROLE[[#This Row],[KM - Inicio]]</f>
        <v>87.25</v>
      </c>
      <c r="AQ341" s="105">
        <f>BS_CONTROLE[[#This Row],[KM - Inicio]]</f>
        <v>87.25</v>
      </c>
      <c r="AR341" s="108">
        <v>0</v>
      </c>
      <c r="AS341" s="108">
        <v>0</v>
      </c>
      <c r="AT341" s="108">
        <v>0</v>
      </c>
      <c r="AU341" s="136"/>
      <c r="AV341" s="136"/>
      <c r="AW341" s="14"/>
      <c r="AX341" s="14"/>
      <c r="AY341" s="162">
        <f t="shared" si="36"/>
        <v>0</v>
      </c>
      <c r="AZ341" s="153"/>
      <c r="BA341" s="109">
        <v>0</v>
      </c>
      <c r="BB341" s="10" t="str">
        <f>IFERROR(_xlfn.XLOOKUP(AI341, BS_ATIVIDADE[ATIVIDADE],BS_ATIVIDADE[UNIDADE] ), "*")</f>
        <v>M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1" s="150"/>
      <c r="BG341" s="16"/>
      <c r="BH341" s="17">
        <v>0</v>
      </c>
      <c r="BI341" s="17"/>
      <c r="BJ341" s="17" t="s">
        <v>1184</v>
      </c>
      <c r="BK341" s="18" t="s">
        <v>1184</v>
      </c>
      <c r="BL341" s="16"/>
      <c r="BM341" s="130" t="s">
        <v>440</v>
      </c>
      <c r="BN341" s="130" t="s">
        <v>460</v>
      </c>
      <c r="BO341" s="130" t="s">
        <v>557</v>
      </c>
      <c r="BP341" s="18" t="s">
        <v>1184</v>
      </c>
      <c r="BQ341" s="12" t="str">
        <f t="shared" si="38"/>
        <v>Produção e Intervalo</v>
      </c>
      <c r="BR341" s="19">
        <f t="shared" si="39"/>
        <v>0</v>
      </c>
      <c r="BS341" s="19">
        <f t="shared" si="40"/>
        <v>0</v>
      </c>
      <c r="BT341" s="188" t="str">
        <f t="shared" si="41"/>
        <v>CCOCirculaçãoIntervaloContrato</v>
      </c>
    </row>
    <row r="342" spans="1:72" hidden="1">
      <c r="A342" s="47" t="str">
        <f t="shared" si="37"/>
        <v/>
      </c>
      <c r="B342" s="102"/>
      <c r="C342" s="135" t="str">
        <f>IF(BS_CONTROLE[[#This Row],[DATA]]="","",WEEKNUM(BS_CONTROLE[[#This Row],[DATA]]))</f>
        <v/>
      </c>
      <c r="D342" s="104"/>
      <c r="E342" s="157">
        <v>336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2" t="str">
        <f t="shared" si="36"/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 t="shared" si="38"/>
        <v>Aderente</v>
      </c>
      <c r="BR342" s="19" t="str">
        <f t="shared" si="39"/>
        <v>*</v>
      </c>
      <c r="BS342" s="19" t="str">
        <f t="shared" si="40"/>
        <v>*</v>
      </c>
      <c r="BT342" s="188" t="str">
        <f t="shared" si="41"/>
        <v/>
      </c>
    </row>
    <row r="343" spans="1:72" hidden="1">
      <c r="A343" s="47" t="str">
        <f t="shared" si="37"/>
        <v>MODERNIZAÇÃO SERRA46066</v>
      </c>
      <c r="B343" s="102">
        <v>46066</v>
      </c>
      <c r="C343" s="135">
        <f>IF(BS_CONTROLE[[#This Row],[DATA]]="","",WEEKNUM(BS_CONTROLE[[#This Row],[DATA]]))</f>
        <v>7</v>
      </c>
      <c r="D343" s="104" t="s">
        <v>819</v>
      </c>
      <c r="E343" s="157">
        <v>61</v>
      </c>
      <c r="F343" s="126" t="s">
        <v>820</v>
      </c>
      <c r="G343" s="142" t="str">
        <f>IF(D343="","*",VLOOKUP(F343,BS_ATIVIDADE[],3,FALSE))</f>
        <v>OUTROS</v>
      </c>
      <c r="H343" s="106" t="s">
        <v>679</v>
      </c>
      <c r="I343" s="106" t="s">
        <v>679</v>
      </c>
      <c r="J343" s="105">
        <v>92</v>
      </c>
      <c r="K343" s="105">
        <v>102.1</v>
      </c>
      <c r="L343" s="105">
        <v>102.3</v>
      </c>
      <c r="M343" s="127" t="s">
        <v>331</v>
      </c>
      <c r="N343" s="127" t="s">
        <v>835</v>
      </c>
      <c r="O343" s="106">
        <v>0.33333333333333331</v>
      </c>
      <c r="P343" s="106">
        <v>0.22916666666666666</v>
      </c>
      <c r="Q343" s="105">
        <v>1</v>
      </c>
      <c r="R343" s="10" t="str">
        <f>IFERROR(_xlfn.XLOOKUP(F343, BS_ATIVIDADE[ATIVIDADE],BS_ATIVIDADE[UNIDADE] ), "*")</f>
        <v>BINÁRIO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3" s="105" t="s">
        <v>822</v>
      </c>
      <c r="W343" s="151" t="s">
        <v>1208</v>
      </c>
      <c r="X343" s="104" t="s">
        <v>416</v>
      </c>
      <c r="Y343" s="129" t="s">
        <v>420</v>
      </c>
      <c r="Z343" s="104"/>
      <c r="AA343" s="105" t="s">
        <v>679</v>
      </c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BLOCO</v>
      </c>
      <c r="AJ343" s="9" t="str">
        <f>IF(BS_CONTROLE[[#This Row],[Atividade]]=0, "-", BS_CONTROLE[[#This Row],[Atividade]])</f>
        <v>BLOCO</v>
      </c>
      <c r="AK343" s="31" t="str">
        <f>BS_CONTROLE[[#This Row],[Local - Partida]]</f>
        <v>-</v>
      </c>
      <c r="AL343" s="31" t="str">
        <f>BS_CONTROLE[[#This Row],[Local - Encerramento]]</f>
        <v>-</v>
      </c>
      <c r="AM343" s="105" t="str">
        <f>IF(BS_CONTROLE[[#This Row],[Entre - Estações]]=0, "-", BS_CONTROLE[[#This Row],[Entre - Estações]])</f>
        <v>ZGP-ZPT</v>
      </c>
      <c r="AN343" s="105" t="str">
        <f>IF(BS_CONTROLE[[#This Row],[SB]]=0, "-", BS_CONTROLE[[#This Row],[SB]])</f>
        <v>ZGP2/105ZGP2/ZPT1052</v>
      </c>
      <c r="AO343" s="105">
        <f>IF(BS_CONTROLE[[#This Row],[SUB]]=0, "-", BS_CONTROLE[[#This Row],[SUB]])</f>
        <v>92</v>
      </c>
      <c r="AP343" s="105">
        <f>BS_CONTROLE[[#This Row],[KM - Inicio]]</f>
        <v>102.1</v>
      </c>
      <c r="AQ343" s="105">
        <f>BS_CONTROLE[[#This Row],[KM - Inicio]]</f>
        <v>102.1</v>
      </c>
      <c r="AR343" s="108">
        <v>0</v>
      </c>
      <c r="AS343" s="108">
        <v>0</v>
      </c>
      <c r="AT343" s="108">
        <v>0</v>
      </c>
      <c r="AU343" s="136"/>
      <c r="AV343" s="136"/>
      <c r="AW343" s="14"/>
      <c r="AX343" s="14"/>
      <c r="AY343" s="162">
        <f t="shared" si="36"/>
        <v>0</v>
      </c>
      <c r="AZ343" s="153"/>
      <c r="BA343" s="109">
        <v>0</v>
      </c>
      <c r="BB343" s="10" t="str">
        <f>IFERROR(_xlfn.XLOOKUP(AI343, BS_ATIVIDADE[ATIVIDADE],BS_ATIVIDADE[UNIDADE] ), "*")</f>
        <v>BINÁRIO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3" s="150"/>
      <c r="BG343" s="16"/>
      <c r="BH343" s="17">
        <v>0</v>
      </c>
      <c r="BI343" s="17"/>
      <c r="BJ343" s="17" t="s">
        <v>1184</v>
      </c>
      <c r="BK343" s="18" t="s">
        <v>1184</v>
      </c>
      <c r="BL343" s="16"/>
      <c r="BM343" s="130" t="s">
        <v>440</v>
      </c>
      <c r="BN343" s="130" t="s">
        <v>460</v>
      </c>
      <c r="BO343" s="130" t="s">
        <v>557</v>
      </c>
      <c r="BP343" s="18" t="s">
        <v>1184</v>
      </c>
      <c r="BQ343" s="12" t="str">
        <f t="shared" si="38"/>
        <v>Produção e Intervalo</v>
      </c>
      <c r="BR343" s="19">
        <f t="shared" si="39"/>
        <v>0</v>
      </c>
      <c r="BS343" s="19">
        <f t="shared" si="40"/>
        <v>0</v>
      </c>
      <c r="BT343" s="188" t="str">
        <f t="shared" si="41"/>
        <v>CCOCirculaçãoIntervaloContrato</v>
      </c>
    </row>
    <row r="344" spans="1:72" hidden="1">
      <c r="A344" s="47" t="str">
        <f t="shared" si="37"/>
        <v>EXPANSÃO TURMA 146066</v>
      </c>
      <c r="B344" s="102">
        <v>46066</v>
      </c>
      <c r="C344" s="135">
        <f>IF(BS_CONTROLE[[#This Row],[DATA]]="","",WEEKNUM(BS_CONTROLE[[#This Row],[DATA]]))</f>
        <v>7</v>
      </c>
      <c r="D344" s="104" t="s">
        <v>703</v>
      </c>
      <c r="E344" s="157">
        <v>280</v>
      </c>
      <c r="F344" s="126" t="s">
        <v>704</v>
      </c>
      <c r="G344" s="142" t="str">
        <f>IF(D344="","*",VLOOKUP(F344,BS_ATIVIDADE[],3,FALSE))</f>
        <v>EXPANSÃO</v>
      </c>
      <c r="H344" s="106" t="s">
        <v>679</v>
      </c>
      <c r="I344" s="106" t="s">
        <v>679</v>
      </c>
      <c r="J344" s="105">
        <v>53</v>
      </c>
      <c r="K344" s="105">
        <v>108.76</v>
      </c>
      <c r="L344" s="105" t="s">
        <v>679</v>
      </c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44" s="106">
        <v>0.35416666666666669</v>
      </c>
      <c r="P344" s="106">
        <v>6.25E-2</v>
      </c>
      <c r="Q344" s="105">
        <v>1</v>
      </c>
      <c r="R344" s="10" t="str">
        <f>IFERROR(_xlfn.XLOOKUP(F344, BS_ATIVIDADE[ATIVIDADE],BS_ATIVIDADE[UNIDADE] ), "*")</f>
        <v>Nº DE SOLDA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44" s="105" t="s">
        <v>785</v>
      </c>
      <c r="W344" s="151" t="s">
        <v>700</v>
      </c>
      <c r="X344" s="104" t="s">
        <v>421</v>
      </c>
      <c r="Y344" s="129" t="s">
        <v>424</v>
      </c>
      <c r="Z344" s="104"/>
      <c r="AA344" s="105" t="s">
        <v>679</v>
      </c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EXPANSÃO - SOLDA</v>
      </c>
      <c r="AJ344" s="9" t="str">
        <f>IF(BS_CONTROLE[[#This Row],[Atividade]]=0, "-", BS_CONTROLE[[#This Row],[Atividade]])</f>
        <v>EXPANSÃO - SOLDA</v>
      </c>
      <c r="AK344" s="31" t="str">
        <f>BS_CONTROLE[[#This Row],[Local - Partida]]</f>
        <v>-</v>
      </c>
      <c r="AL344" s="31" t="str">
        <f>BS_CONTROLE[[#This Row],[Local - Encerramento]]</f>
        <v>-</v>
      </c>
      <c r="AM344" s="105" t="str">
        <f>IF(BS_CONTROLE[[#This Row],[Entre - Estações]]=0, "-", BS_CONTROLE[[#This Row],[Entre - Estações]])</f>
        <v>PAT-ZGM</v>
      </c>
      <c r="AN344" s="105" t="str">
        <f>IF(BS_CONTROLE[[#This Row],[SB]]=0, "-", BS_CONTROLE[[#This Row],[SB]])</f>
        <v>PAT1102</v>
      </c>
      <c r="AO344" s="105">
        <f>IF(BS_CONTROLE[[#This Row],[SUB]]=0, "-", BS_CONTROLE[[#This Row],[SUB]])</f>
        <v>53</v>
      </c>
      <c r="AP344" s="105">
        <f>BS_CONTROLE[[#This Row],[KM - Inicio]]</f>
        <v>108.76</v>
      </c>
      <c r="AQ344" s="105">
        <f>BS_CONTROLE[[#This Row],[KM - Inicio]]</f>
        <v>108.76</v>
      </c>
      <c r="AR344" s="108">
        <v>0.33333333333333331</v>
      </c>
      <c r="AS344" s="108">
        <v>0.4152777777777778</v>
      </c>
      <c r="AT344" s="108">
        <v>0.4777777777777778</v>
      </c>
      <c r="AU344" s="136"/>
      <c r="AV344" s="136"/>
      <c r="AW344" s="14"/>
      <c r="AX344" s="14"/>
      <c r="AY344" s="162">
        <f t="shared" si="36"/>
        <v>6.25E-2</v>
      </c>
      <c r="AZ344" s="153"/>
      <c r="BA344" s="109">
        <v>3</v>
      </c>
      <c r="BB344" s="10" t="str">
        <f>IFERROR(_xlfn.XLOOKUP(AI344, BS_ATIVIDADE[ATIVIDADE],BS_ATIVIDADE[UNIDADE] ), "*")</f>
        <v>Nº DE SOLDA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44" s="150"/>
      <c r="BG344" s="16"/>
      <c r="BH344" s="17">
        <v>2</v>
      </c>
      <c r="BI344" s="17"/>
      <c r="BJ344" s="17" t="s">
        <v>1209</v>
      </c>
      <c r="BK344" s="18" t="s">
        <v>1210</v>
      </c>
      <c r="BL344" s="16"/>
      <c r="BM344" s="130" t="s">
        <v>445</v>
      </c>
      <c r="BN344" s="130" t="s">
        <v>445</v>
      </c>
      <c r="BO344" s="130" t="s">
        <v>445</v>
      </c>
      <c r="BP344" s="18" t="s">
        <v>679</v>
      </c>
      <c r="BQ344" s="12" t="str">
        <f t="shared" si="38"/>
        <v>Aderente</v>
      </c>
      <c r="BR344" s="19">
        <f t="shared" si="39"/>
        <v>1</v>
      </c>
      <c r="BS344" s="19">
        <f t="shared" si="40"/>
        <v>3</v>
      </c>
      <c r="BT344" s="188" t="str">
        <f t="shared" si="41"/>
        <v>OKOK</v>
      </c>
    </row>
    <row r="345" spans="1:72" hidden="1">
      <c r="A345" s="47" t="str">
        <f t="shared" si="37"/>
        <v>RAFAEL (TP-695)46066</v>
      </c>
      <c r="B345" s="102">
        <v>46066</v>
      </c>
      <c r="C345" s="135">
        <f>IF(BS_CONTROLE[[#This Row],[DATA]]="","",WEEKNUM(BS_CONTROLE[[#This Row],[DATA]]))</f>
        <v>7</v>
      </c>
      <c r="D345" s="104" t="s">
        <v>1003</v>
      </c>
      <c r="E345" s="157">
        <v>338</v>
      </c>
      <c r="F345" s="126" t="s">
        <v>1211</v>
      </c>
      <c r="G345" s="142" t="str">
        <f>IF(D345="","*",VLOOKUP(F345,BS_ATIVIDADE[],3,FALSE))</f>
        <v>JIC</v>
      </c>
      <c r="H345" s="106" t="s">
        <v>679</v>
      </c>
      <c r="I345" s="106" t="s">
        <v>679</v>
      </c>
      <c r="J345" s="105">
        <v>53</v>
      </c>
      <c r="K345" s="105">
        <v>116.81</v>
      </c>
      <c r="L345" s="105" t="s">
        <v>679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345" s="127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1181172</v>
      </c>
      <c r="O345" s="106">
        <v>0.45833333333333331</v>
      </c>
      <c r="P345" s="106">
        <v>8.3333333333333329E-2</v>
      </c>
      <c r="Q345" s="105">
        <v>1</v>
      </c>
      <c r="R345" s="10" t="str">
        <f>IFERROR(_xlfn.XLOOKUP(F345, BS_ATIVIDADE[ATIVIDADE],BS_ATIVIDADE[UNIDADE] ), "*")</f>
        <v>Nº DE PEÇAS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45" s="105" t="s">
        <v>773</v>
      </c>
      <c r="W345" s="151" t="s">
        <v>1212</v>
      </c>
      <c r="X345" s="104" t="s">
        <v>421</v>
      </c>
      <c r="Y345" s="129" t="s">
        <v>424</v>
      </c>
      <c r="Z345" s="104"/>
      <c r="AA345" s="105" t="s">
        <v>679</v>
      </c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JIC</v>
      </c>
      <c r="AJ345" s="9" t="str">
        <f>IF(BS_CONTROLE[[#This Row],[Atividade]]=0, "-", BS_CONTROLE[[#This Row],[Atividade]])</f>
        <v>JIC</v>
      </c>
      <c r="AK345" s="31" t="str">
        <f>BS_CONTROLE[[#This Row],[Local - Partida]]</f>
        <v>-</v>
      </c>
      <c r="AL345" s="31" t="str">
        <f>BS_CONTROLE[[#This Row],[Local - Encerramento]]</f>
        <v>-</v>
      </c>
      <c r="AM345" s="105" t="str">
        <f>IF(BS_CONTROLE[[#This Row],[Entre - Estações]]=0, "-", BS_CONTROLE[[#This Row],[Entre - Estações]])</f>
        <v>ZGM-ZZV</v>
      </c>
      <c r="AN345" s="105">
        <f>IF(BS_CONTROLE[[#This Row],[SB]]=0, "-", BS_CONTROLE[[#This Row],[SB]])</f>
        <v>1181172</v>
      </c>
      <c r="AO345" s="105">
        <f>IF(BS_CONTROLE[[#This Row],[SUB]]=0, "-", BS_CONTROLE[[#This Row],[SUB]])</f>
        <v>53</v>
      </c>
      <c r="AP345" s="105">
        <f>BS_CONTROLE[[#This Row],[KM - Inicio]]</f>
        <v>116.81</v>
      </c>
      <c r="AQ345" s="105">
        <f>BS_CONTROLE[[#This Row],[KM - Inicio]]</f>
        <v>116.81</v>
      </c>
      <c r="AR345" s="108">
        <v>0.52361111111111114</v>
      </c>
      <c r="AS345" s="108">
        <v>0.56388888888888888</v>
      </c>
      <c r="AT345" s="108">
        <v>0.64722222222222225</v>
      </c>
      <c r="AU345" s="136"/>
      <c r="AV345" s="136"/>
      <c r="AW345" s="14"/>
      <c r="AX345" s="14"/>
      <c r="AY345" s="162">
        <f t="shared" si="36"/>
        <v>8.333333333333337E-2</v>
      </c>
      <c r="AZ345" s="153"/>
      <c r="BA345" s="109">
        <v>1</v>
      </c>
      <c r="BB345" s="10" t="str">
        <f>IFERROR(_xlfn.XLOOKUP(AI345, BS_ATIVIDADE[ATIVIDADE],BS_ATIVIDADE[UNIDADE] ), "*")</f>
        <v>Nº DE PEÇAS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45" s="150"/>
      <c r="BG345" s="16"/>
      <c r="BH345" s="17">
        <v>2</v>
      </c>
      <c r="BI345" s="17"/>
      <c r="BJ345" s="17" t="s">
        <v>736</v>
      </c>
      <c r="BK345" s="18" t="s">
        <v>1213</v>
      </c>
      <c r="BL345" s="16"/>
      <c r="BM345" s="130" t="s">
        <v>445</v>
      </c>
      <c r="BN345" s="130" t="s">
        <v>445</v>
      </c>
      <c r="BO345" s="130" t="s">
        <v>445</v>
      </c>
      <c r="BP345" s="18" t="s">
        <v>1213</v>
      </c>
      <c r="BQ345" s="12" t="str">
        <f t="shared" si="38"/>
        <v>Aderente</v>
      </c>
      <c r="BR345" s="19">
        <f t="shared" si="39"/>
        <v>1.0000000000000004</v>
      </c>
      <c r="BS345" s="19">
        <f t="shared" si="40"/>
        <v>1</v>
      </c>
      <c r="BT345" s="188" t="str">
        <f t="shared" si="41"/>
        <v>OKOK</v>
      </c>
    </row>
    <row r="346" spans="1:72" hidden="1">
      <c r="A346" s="47" t="str">
        <f t="shared" si="37"/>
        <v>CLEBISON (TP-728)46066</v>
      </c>
      <c r="B346" s="102">
        <v>46066</v>
      </c>
      <c r="C346" s="135">
        <f>IF(BS_CONTROLE[[#This Row],[DATA]]="","",WEEKNUM(BS_CONTROLE[[#This Row],[DATA]]))</f>
        <v>7</v>
      </c>
      <c r="D346" s="104" t="s">
        <v>813</v>
      </c>
      <c r="E346" s="157">
        <v>340</v>
      </c>
      <c r="F346" s="126" t="s">
        <v>696</v>
      </c>
      <c r="G346" s="142" t="str">
        <f>IF(D346="","*",VLOOKUP(F346,BS_ATIVIDADE[],3,FALSE))</f>
        <v>SOLDA</v>
      </c>
      <c r="H346" s="106" t="s">
        <v>679</v>
      </c>
      <c r="I346" s="106"/>
      <c r="J346" s="105">
        <v>55</v>
      </c>
      <c r="K346" s="105">
        <v>102.5</v>
      </c>
      <c r="L346" s="105" t="s">
        <v>679</v>
      </c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46" s="127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346" s="106">
        <v>0.45833333333333331</v>
      </c>
      <c r="P346" s="106">
        <v>6.9444444444444447E-4</v>
      </c>
      <c r="Q346" s="105">
        <v>1</v>
      </c>
      <c r="R346" s="10" t="str">
        <f>IFERROR(_xlfn.XLOOKUP(F346, BS_ATIVIDADE[ATIVIDADE],BS_ATIVIDADE[UNIDADE] ), "*")</f>
        <v>Nº DE SOLDA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6" s="105" t="s">
        <v>908</v>
      </c>
      <c r="W346" s="151" t="s">
        <v>700</v>
      </c>
      <c r="X346" s="104" t="s">
        <v>421</v>
      </c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PDM - SOLDA</v>
      </c>
      <c r="AJ346" s="9" t="str">
        <f>IF(BS_CONTROLE[[#This Row],[Atividade]]=0, "-", BS_CONTROLE[[#This Row],[Atividade]])</f>
        <v>PDM - SOLDA</v>
      </c>
      <c r="AK346" s="31" t="str">
        <f>BS_CONTROLE[[#This Row],[Local - Partida]]</f>
        <v>-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ZKW-ZLU</v>
      </c>
      <c r="AN346" s="105">
        <f>IF(BS_CONTROLE[[#This Row],[SB]]=0, "-", BS_CONTROLE[[#This Row],[SB]])</f>
        <v>1031022</v>
      </c>
      <c r="AO346" s="105">
        <f>IF(BS_CONTROLE[[#This Row],[SUB]]=0, "-", BS_CONTROLE[[#This Row],[SUB]])</f>
        <v>55</v>
      </c>
      <c r="AP346" s="105">
        <f>BS_CONTROLE[[#This Row],[KM - Inicio]]</f>
        <v>102.5</v>
      </c>
      <c r="AQ346" s="105">
        <f>BS_CONTROLE[[#This Row],[KM - Inicio]]</f>
        <v>102.5</v>
      </c>
      <c r="AR346" s="108">
        <v>0.45833333333333331</v>
      </c>
      <c r="AS346" s="108">
        <v>0</v>
      </c>
      <c r="AT346" s="108">
        <v>6.9444444444444447E-4</v>
      </c>
      <c r="AU346" s="136"/>
      <c r="AV346" s="136"/>
      <c r="AW346" s="14"/>
      <c r="AX346" s="14"/>
      <c r="AY346" s="162">
        <f t="shared" si="36"/>
        <v>6.9444444444444447E-4</v>
      </c>
      <c r="AZ346" s="153"/>
      <c r="BA346" s="109">
        <v>1</v>
      </c>
      <c r="BB346" s="10" t="str">
        <f>IFERROR(_xlfn.XLOOKUP(AI346, BS_ATIVIDADE[ATIVIDADE],BS_ATIVIDADE[UNIDADE] ), "*")</f>
        <v>Nº DE SOLDA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6" s="150"/>
      <c r="BG346" s="16"/>
      <c r="BH346" s="17">
        <v>2</v>
      </c>
      <c r="BI346" s="17"/>
      <c r="BJ346" s="17"/>
      <c r="BK346" s="18" t="s">
        <v>1214</v>
      </c>
      <c r="BL346" s="16"/>
      <c r="BM346" s="130" t="s">
        <v>445</v>
      </c>
      <c r="BN346" s="130" t="s">
        <v>445</v>
      </c>
      <c r="BO346" s="130" t="s">
        <v>445</v>
      </c>
      <c r="BP346" s="18" t="s">
        <v>679</v>
      </c>
      <c r="BQ346" s="12" t="str">
        <f t="shared" si="38"/>
        <v>Aderente</v>
      </c>
      <c r="BR346" s="19">
        <f t="shared" si="39"/>
        <v>1</v>
      </c>
      <c r="BS346" s="19">
        <f t="shared" si="40"/>
        <v>1</v>
      </c>
      <c r="BT346" s="188" t="str">
        <f t="shared" si="41"/>
        <v>OKOK</v>
      </c>
    </row>
    <row r="347" spans="1:72" hidden="1">
      <c r="A347" s="47" t="str">
        <f t="shared" si="37"/>
        <v>ISMAEL(TP-726)46066</v>
      </c>
      <c r="B347" s="102">
        <v>46066</v>
      </c>
      <c r="C347" s="135">
        <f>IF(BS_CONTROLE[[#This Row],[DATA]]="","",WEEKNUM(BS_CONTROLE[[#This Row],[DATA]]))</f>
        <v>7</v>
      </c>
      <c r="D347" s="104" t="s">
        <v>755</v>
      </c>
      <c r="E347" s="157">
        <v>341</v>
      </c>
      <c r="F347" s="126" t="s">
        <v>696</v>
      </c>
      <c r="G347" s="142" t="str">
        <f>IF(D347="","*",VLOOKUP(F347,BS_ATIVIDADE[],3,FALSE))</f>
        <v>SOLDA</v>
      </c>
      <c r="H347" s="106" t="s">
        <v>679</v>
      </c>
      <c r="I347" s="106"/>
      <c r="J347" s="105">
        <v>55</v>
      </c>
      <c r="K347" s="105">
        <v>102.5</v>
      </c>
      <c r="L347" s="105" t="s">
        <v>679</v>
      </c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47" s="127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347" s="106">
        <v>0.45833333333333331</v>
      </c>
      <c r="P347" s="106">
        <v>6.9444444444444447E-4</v>
      </c>
      <c r="Q347" s="105">
        <v>1</v>
      </c>
      <c r="R347" s="10" t="str">
        <f>IFERROR(_xlfn.XLOOKUP(F347, BS_ATIVIDADE[ATIVIDADE],BS_ATIVIDADE[UNIDADE] ), "*")</f>
        <v>Nº DE SOLDA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7" s="105" t="s">
        <v>908</v>
      </c>
      <c r="W347" s="151" t="s">
        <v>700</v>
      </c>
      <c r="X347" s="104" t="s">
        <v>421</v>
      </c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PDM - SOLDA</v>
      </c>
      <c r="AJ347" s="9" t="str">
        <f>IF(BS_CONTROLE[[#This Row],[Atividade]]=0, "-", BS_CONTROLE[[#This Row],[Atividade]])</f>
        <v>PDM - SOLDA</v>
      </c>
      <c r="AK347" s="31" t="str">
        <f>BS_CONTROLE[[#This Row],[Local - Partida]]</f>
        <v>-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ZKW-ZLU</v>
      </c>
      <c r="AN347" s="105">
        <f>IF(BS_CONTROLE[[#This Row],[SB]]=0, "-", BS_CONTROLE[[#This Row],[SB]])</f>
        <v>1031022</v>
      </c>
      <c r="AO347" s="105">
        <f>IF(BS_CONTROLE[[#This Row],[SUB]]=0, "-", BS_CONTROLE[[#This Row],[SUB]])</f>
        <v>55</v>
      </c>
      <c r="AP347" s="105">
        <f>BS_CONTROLE[[#This Row],[KM - Inicio]]</f>
        <v>102.5</v>
      </c>
      <c r="AQ347" s="105">
        <f>BS_CONTROLE[[#This Row],[KM - Inicio]]</f>
        <v>102.5</v>
      </c>
      <c r="AR347" s="108">
        <v>0.45833333333333331</v>
      </c>
      <c r="AS347" s="108">
        <v>0</v>
      </c>
      <c r="AT347" s="108">
        <v>6.9444444444444447E-4</v>
      </c>
      <c r="AU347" s="136"/>
      <c r="AV347" s="136"/>
      <c r="AW347" s="14"/>
      <c r="AX347" s="14"/>
      <c r="AY347" s="162">
        <f t="shared" si="36"/>
        <v>6.9444444444444447E-4</v>
      </c>
      <c r="AZ347" s="153"/>
      <c r="BA347" s="109">
        <v>1</v>
      </c>
      <c r="BB347" s="10" t="str">
        <f>IFERROR(_xlfn.XLOOKUP(AI347, BS_ATIVIDADE[ATIVIDADE],BS_ATIVIDADE[UNIDADE] ), "*")</f>
        <v>Nº DE SOLDA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7" s="150"/>
      <c r="BG347" s="16"/>
      <c r="BH347" s="17">
        <v>2</v>
      </c>
      <c r="BI347" s="17"/>
      <c r="BJ347" s="17"/>
      <c r="BK347" s="18" t="s">
        <v>1214</v>
      </c>
      <c r="BL347" s="16"/>
      <c r="BM347" s="130" t="s">
        <v>445</v>
      </c>
      <c r="BN347" s="130" t="s">
        <v>445</v>
      </c>
      <c r="BO347" s="130" t="s">
        <v>445</v>
      </c>
      <c r="BP347" s="18" t="s">
        <v>679</v>
      </c>
      <c r="BQ347" s="12" t="str">
        <f t="shared" si="38"/>
        <v>Aderente</v>
      </c>
      <c r="BR347" s="19">
        <f t="shared" si="39"/>
        <v>1</v>
      </c>
      <c r="BS347" s="19">
        <f t="shared" si="40"/>
        <v>1</v>
      </c>
      <c r="BT347" s="188" t="str">
        <f t="shared" si="41"/>
        <v>OKOK</v>
      </c>
    </row>
    <row r="348" spans="1:72" hidden="1">
      <c r="A348" s="47" t="str">
        <f t="shared" si="37"/>
        <v/>
      </c>
      <c r="B348" s="102"/>
      <c r="C348" s="135" t="str">
        <f>IF(BS_CONTROLE[[#This Row],[DATA]]="","",WEEKNUM(BS_CONTROLE[[#This Row],[DATA]]))</f>
        <v/>
      </c>
      <c r="D348" s="104"/>
      <c r="E348" s="157">
        <v>342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2" t="str">
        <f t="shared" si="36"/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 t="shared" si="38"/>
        <v>Aderente</v>
      </c>
      <c r="BR348" s="19" t="str">
        <f t="shared" si="39"/>
        <v>*</v>
      </c>
      <c r="BS348" s="19" t="str">
        <f t="shared" si="40"/>
        <v>*</v>
      </c>
      <c r="BT348" s="188" t="str">
        <f t="shared" si="41"/>
        <v/>
      </c>
    </row>
    <row r="349" spans="1:72" hidden="1">
      <c r="A349" s="47" t="str">
        <f t="shared" si="37"/>
        <v>EXPANSÃO TURMA 146067</v>
      </c>
      <c r="B349" s="102">
        <v>46067</v>
      </c>
      <c r="C349" s="135">
        <f>IF(BS_CONTROLE[[#This Row],[DATA]]="","",WEEKNUM(BS_CONTROLE[[#This Row],[DATA]]))</f>
        <v>7</v>
      </c>
      <c r="D349" s="104" t="s">
        <v>703</v>
      </c>
      <c r="E349" s="157">
        <v>343</v>
      </c>
      <c r="F349" s="126" t="s">
        <v>704</v>
      </c>
      <c r="G349" s="142" t="str">
        <f>IF(D349="","*",VLOOKUP(F349,BS_ATIVIDADE[],3,FALSE))</f>
        <v>EXPANSÃO</v>
      </c>
      <c r="H349" s="106" t="s">
        <v>386</v>
      </c>
      <c r="I349" s="106" t="s">
        <v>679</v>
      </c>
      <c r="J349" s="105">
        <v>70</v>
      </c>
      <c r="K349" s="105">
        <v>113</v>
      </c>
      <c r="L349" s="105" t="s">
        <v>679</v>
      </c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349" s="106">
        <v>0.375</v>
      </c>
      <c r="P349" s="106">
        <v>6.25E-2</v>
      </c>
      <c r="Q349" s="105">
        <v>1</v>
      </c>
      <c r="R349" s="10" t="str">
        <f>IFERROR(_xlfn.XLOOKUP(F349, BS_ATIVIDADE[ATIVIDADE],BS_ATIVIDADE[UNIDADE] ), "*")</f>
        <v>Nº DE SOLDA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49" s="105" t="s">
        <v>706</v>
      </c>
      <c r="W349" s="151" t="s">
        <v>700</v>
      </c>
      <c r="X349" s="104" t="s">
        <v>421</v>
      </c>
      <c r="Y349" s="129"/>
      <c r="Z349" s="104"/>
      <c r="AA349" s="105" t="s">
        <v>679</v>
      </c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EXPANSÃO - SOLDA</v>
      </c>
      <c r="AJ349" s="9" t="str">
        <f>IF(BS_CONTROLE[[#This Row],[Atividade]]=0, "-", BS_CONTROLE[[#This Row],[Atividade]])</f>
        <v>EXPANSÃO - SOLDA</v>
      </c>
      <c r="AK349" s="31" t="str">
        <f>BS_CONTROLE[[#This Row],[Local - Partida]]</f>
        <v>ZCD1</v>
      </c>
      <c r="AL349" s="31" t="str">
        <f>BS_CONTROLE[[#This Row],[Local - Encerramento]]</f>
        <v>-</v>
      </c>
      <c r="AM349" s="105" t="str">
        <f>IF(BS_CONTROLE[[#This Row],[Entre - Estações]]=0, "-", BS_CONTROLE[[#This Row],[Entre - Estações]])</f>
        <v>ZCD</v>
      </c>
      <c r="AN349" s="105" t="str">
        <f>IF(BS_CONTROLE[[#This Row],[SB]]=0, "-", BS_CONTROLE[[#This Row],[SB]])</f>
        <v>ZCD1</v>
      </c>
      <c r="AO349" s="105">
        <f>IF(BS_CONTROLE[[#This Row],[SUB]]=0, "-", BS_CONTROLE[[#This Row],[SUB]])</f>
        <v>70</v>
      </c>
      <c r="AP349" s="105">
        <f>BS_CONTROLE[[#This Row],[KM - Inicio]]</f>
        <v>113</v>
      </c>
      <c r="AQ349" s="105">
        <f>BS_CONTROLE[[#This Row],[KM - Inicio]]</f>
        <v>113</v>
      </c>
      <c r="AR349" s="108">
        <v>0.30902777777777779</v>
      </c>
      <c r="AS349" s="108">
        <v>0.35069444444444442</v>
      </c>
      <c r="AT349" s="108">
        <v>0.4201388888888889</v>
      </c>
      <c r="AU349" s="136"/>
      <c r="AV349" s="136"/>
      <c r="AW349" s="14"/>
      <c r="AX349" s="14"/>
      <c r="AY349" s="162">
        <f t="shared" si="36"/>
        <v>6.9444444444444475E-2</v>
      </c>
      <c r="AZ349" s="153"/>
      <c r="BA349" s="109">
        <v>1</v>
      </c>
      <c r="BB349" s="10" t="str">
        <f>IFERROR(_xlfn.XLOOKUP(AI349, BS_ATIVIDADE[ATIVIDADE],BS_ATIVIDADE[UNIDADE] ), "*")</f>
        <v>Nº DE SOLDA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49" s="150"/>
      <c r="BG349" s="16"/>
      <c r="BH349" s="17">
        <v>2</v>
      </c>
      <c r="BI349" s="17"/>
      <c r="BJ349" s="17" t="s">
        <v>1215</v>
      </c>
      <c r="BK349" s="17" t="s">
        <v>1215</v>
      </c>
      <c r="BL349" s="16"/>
      <c r="BM349" s="130" t="s">
        <v>445</v>
      </c>
      <c r="BN349" s="130" t="s">
        <v>445</v>
      </c>
      <c r="BO349" s="130" t="s">
        <v>445</v>
      </c>
      <c r="BP349" s="18"/>
      <c r="BQ349" s="12" t="str">
        <f t="shared" si="38"/>
        <v>Aderente</v>
      </c>
      <c r="BR349" s="19">
        <f t="shared" si="39"/>
        <v>1.1111111111111116</v>
      </c>
      <c r="BS349" s="19">
        <f t="shared" si="40"/>
        <v>1</v>
      </c>
      <c r="BT349" s="188" t="str">
        <f t="shared" si="41"/>
        <v>OKOK</v>
      </c>
    </row>
    <row r="350" spans="1:72" hidden="1">
      <c r="A350" s="47" t="str">
        <f t="shared" si="37"/>
        <v>KLECIO (TP-699)46067</v>
      </c>
      <c r="B350" s="102">
        <v>46067</v>
      </c>
      <c r="C350" s="135">
        <f>IF(BS_CONTROLE[[#This Row],[DATA]]="","",WEEKNUM(BS_CONTROLE[[#This Row],[DATA]]))</f>
        <v>7</v>
      </c>
      <c r="D350" s="104" t="s">
        <v>695</v>
      </c>
      <c r="E350" s="157"/>
      <c r="F350" s="126" t="s">
        <v>696</v>
      </c>
      <c r="G350" s="142" t="str">
        <f>IF(D350="","*",VLOOKUP(F350,BS_ATIVIDADE[],3,FALSE))</f>
        <v>SOLDA</v>
      </c>
      <c r="H350" s="106" t="s">
        <v>679</v>
      </c>
      <c r="I350" s="106" t="s">
        <v>679</v>
      </c>
      <c r="J350" s="105">
        <v>70</v>
      </c>
      <c r="K350" s="105">
        <v>92</v>
      </c>
      <c r="L350" s="105" t="s">
        <v>679</v>
      </c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ZSW-ZTT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K90ZTT</v>
      </c>
      <c r="O350" s="106">
        <v>0.35416666666666669</v>
      </c>
      <c r="P350" s="106">
        <v>6.25E-2</v>
      </c>
      <c r="Q350" s="105">
        <v>1</v>
      </c>
      <c r="R350" s="10" t="str">
        <f>IFERROR(_xlfn.XLOOKUP(F350, BS_ATIVIDADE[ATIVIDADE],BS_ATIVIDADE[UNIDADE] ), "*")</f>
        <v>Nº DE SOLDA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50" s="105" t="s">
        <v>699</v>
      </c>
      <c r="W350" s="151" t="s">
        <v>700</v>
      </c>
      <c r="X350" s="104" t="s">
        <v>421</v>
      </c>
      <c r="Y350" s="129" t="s">
        <v>424</v>
      </c>
      <c r="Z350" s="104"/>
      <c r="AA350" s="105" t="s">
        <v>679</v>
      </c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PDM - SOLDA</v>
      </c>
      <c r="AJ350" s="9" t="str">
        <f>IF(BS_CONTROLE[[#This Row],[Atividade]]=0, "-", BS_CONTROLE[[#This Row],[Atividade]])</f>
        <v>PDM - SOLDA</v>
      </c>
      <c r="AK350" s="31" t="str">
        <f>BS_CONTROLE[[#This Row],[Local - Partida]]</f>
        <v>-</v>
      </c>
      <c r="AL350" s="31" t="str">
        <f>BS_CONTROLE[[#This Row],[Local - Encerramento]]</f>
        <v>-</v>
      </c>
      <c r="AM350" s="105" t="str">
        <f>IF(BS_CONTROLE[[#This Row],[Entre - Estações]]=0, "-", BS_CONTROLE[[#This Row],[Entre - Estações]])</f>
        <v>ZSW-ZTT</v>
      </c>
      <c r="AN350" s="105" t="str">
        <f>IF(BS_CONTROLE[[#This Row],[SB]]=0, "-", BS_CONTROLE[[#This Row],[SB]])</f>
        <v>K90ZTT</v>
      </c>
      <c r="AO350" s="105">
        <f>IF(BS_CONTROLE[[#This Row],[SUB]]=0, "-", BS_CONTROLE[[#This Row],[SUB]])</f>
        <v>70</v>
      </c>
      <c r="AP350" s="105">
        <f>BS_CONTROLE[[#This Row],[KM - Inicio]]</f>
        <v>92</v>
      </c>
      <c r="AQ350" s="105">
        <f>BS_CONTROLE[[#This Row],[KM - Inicio]]</f>
        <v>92</v>
      </c>
      <c r="AR350" s="108">
        <v>0.29166666666666669</v>
      </c>
      <c r="AS350" s="108">
        <v>0</v>
      </c>
      <c r="AT350" s="108">
        <v>0</v>
      </c>
      <c r="AU350" s="136"/>
      <c r="AV350" s="136"/>
      <c r="AW350" s="14"/>
      <c r="AX350" s="14"/>
      <c r="AY350" s="162">
        <f t="shared" si="36"/>
        <v>0</v>
      </c>
      <c r="AZ350" s="153"/>
      <c r="BA350" s="109">
        <v>0</v>
      </c>
      <c r="BB350" s="10" t="str">
        <f>IFERROR(_xlfn.XLOOKUP(AI350, BS_ATIVIDADE[ATIVIDADE],BS_ATIVIDADE[UNIDADE] ), "*")</f>
        <v>Nº DE SOLDA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50" s="150"/>
      <c r="BG350" s="16"/>
      <c r="BH350" s="17">
        <v>0</v>
      </c>
      <c r="BI350" s="17"/>
      <c r="BJ350" s="17" t="s">
        <v>1216</v>
      </c>
      <c r="BK350" s="17" t="s">
        <v>1216</v>
      </c>
      <c r="BL350" s="16"/>
      <c r="BM350" s="130" t="s">
        <v>440</v>
      </c>
      <c r="BN350" s="130" t="s">
        <v>469</v>
      </c>
      <c r="BO350" s="130" t="s">
        <v>530</v>
      </c>
      <c r="BP350" s="18"/>
      <c r="BQ350" s="12" t="str">
        <f t="shared" si="38"/>
        <v>Produção e Intervalo</v>
      </c>
      <c r="BR350" s="19">
        <f t="shared" si="39"/>
        <v>0</v>
      </c>
      <c r="BS350" s="19">
        <f t="shared" si="40"/>
        <v>0</v>
      </c>
      <c r="BT350" s="188" t="str">
        <f t="shared" si="41"/>
        <v>CCOCirculaçãoIntervaloOportunidade</v>
      </c>
    </row>
    <row r="351" spans="1:72" hidden="1">
      <c r="A351" s="47" t="str">
        <f t="shared" si="37"/>
        <v/>
      </c>
      <c r="B351" s="102"/>
      <c r="C351" s="135" t="str">
        <f>IF(BS_CONTROLE[[#This Row],[DATA]]="","",WEEKNUM(BS_CONTROLE[[#This Row],[DATA]]))</f>
        <v/>
      </c>
      <c r="D351" s="104"/>
      <c r="E351" s="157">
        <v>345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2" t="str">
        <f t="shared" si="36"/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 t="shared" si="38"/>
        <v>Aderente</v>
      </c>
      <c r="BR351" s="19" t="str">
        <f t="shared" si="39"/>
        <v>*</v>
      </c>
      <c r="BS351" s="19" t="str">
        <f t="shared" si="40"/>
        <v>*</v>
      </c>
      <c r="BT351" s="188" t="str">
        <f t="shared" si="41"/>
        <v/>
      </c>
    </row>
    <row r="352" spans="1:72" hidden="1">
      <c r="A352" s="47" t="str">
        <f t="shared" si="37"/>
        <v>ROGÉRIO (TP-730)46067</v>
      </c>
      <c r="B352" s="102">
        <v>46067</v>
      </c>
      <c r="C352" s="135">
        <f>IF(BS_CONTROLE[[#This Row],[DATA]]="","",WEEKNUM(BS_CONTROLE[[#This Row],[DATA]]))</f>
        <v>7</v>
      </c>
      <c r="D352" s="104" t="s">
        <v>857</v>
      </c>
      <c r="E352" s="157">
        <v>81</v>
      </c>
      <c r="F352" s="126" t="s">
        <v>721</v>
      </c>
      <c r="G352" s="142" t="str">
        <f>IF(D352="","*",VLOOKUP(F352,BS_ATIVIDADE[],3,FALSE))</f>
        <v>DORMENTE - SUBSTITUIÇÂO</v>
      </c>
      <c r="H352" s="106" t="s">
        <v>679</v>
      </c>
      <c r="I352" s="106" t="s">
        <v>679</v>
      </c>
      <c r="J352" s="105">
        <v>56</v>
      </c>
      <c r="K352" s="105">
        <v>206.9</v>
      </c>
      <c r="L352" s="105">
        <v>205.9</v>
      </c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52" s="106">
        <v>0.41666666666666669</v>
      </c>
      <c r="P352" s="106">
        <v>8.3333333333333329E-2</v>
      </c>
      <c r="Q352" s="105">
        <v>40</v>
      </c>
      <c r="R352" s="10" t="str">
        <f>IFERROR(_xlfn.XLOOKUP(F352, BS_ATIVIDADE[ATIVIDADE],BS_ATIVIDADE[UNIDADE] ), "*")</f>
        <v>Nº DE DORMENTES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2" s="105" t="s">
        <v>773</v>
      </c>
      <c r="W352" s="151" t="s">
        <v>1024</v>
      </c>
      <c r="X352" s="104" t="s">
        <v>421</v>
      </c>
      <c r="Y352" s="129" t="s">
        <v>424</v>
      </c>
      <c r="Z352" s="104"/>
      <c r="AA352" s="105" t="s">
        <v>679</v>
      </c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PDM - SUBSTITUIÇÃO - DORMENTE</v>
      </c>
      <c r="AJ352" s="9" t="str">
        <f>IF(BS_CONTROLE[[#This Row],[Atividade]]=0, "-", BS_CONTROLE[[#This Row],[Atividade]])</f>
        <v>PDM - SUBSTITUIÇÃO - DORMENTE</v>
      </c>
      <c r="AK352" s="31" t="str">
        <f>BS_CONTROLE[[#This Row],[Local - Partida]]</f>
        <v>-</v>
      </c>
      <c r="AL352" s="31" t="str">
        <f>BS_CONTROLE[[#This Row],[Local - Encerramento]]</f>
        <v>-</v>
      </c>
      <c r="AM352" s="105" t="str">
        <f>IF(BS_CONTROLE[[#This Row],[Entre - Estações]]=0, "-", BS_CONTROLE[[#This Row],[Entre - Estações]])</f>
        <v>ZYU-ZST</v>
      </c>
      <c r="AN352" s="105" t="str">
        <f>IF(BS_CONTROLE[[#This Row],[SB]]=0, "-", BS_CONTROLE[[#This Row],[SB]])</f>
        <v>206ZST</v>
      </c>
      <c r="AO352" s="105">
        <f>IF(BS_CONTROLE[[#This Row],[SUB]]=0, "-", BS_CONTROLE[[#This Row],[SUB]])</f>
        <v>56</v>
      </c>
      <c r="AP352" s="105">
        <f>BS_CONTROLE[[#This Row],[KM - Inicio]]</f>
        <v>206.9</v>
      </c>
      <c r="AQ352" s="105">
        <f>BS_CONTROLE[[#This Row],[KM - Inicio]]</f>
        <v>206.9</v>
      </c>
      <c r="AR352" s="108">
        <v>0.29166666666666669</v>
      </c>
      <c r="AS352" s="108">
        <v>0</v>
      </c>
      <c r="AT352" s="108">
        <v>8.3333333333333329E-2</v>
      </c>
      <c r="AU352" s="136"/>
      <c r="AV352" s="136"/>
      <c r="AW352" s="14"/>
      <c r="AX352" s="14"/>
      <c r="AY352" s="162">
        <f t="shared" si="36"/>
        <v>8.3333333333333329E-2</v>
      </c>
      <c r="AZ352" s="153"/>
      <c r="BA352" s="109">
        <v>40</v>
      </c>
      <c r="BB352" s="10" t="str">
        <f>IFERROR(_xlfn.XLOOKUP(AI352, BS_ATIVIDADE[ATIVIDADE],BS_ATIVIDADE[UNIDADE] ), "*")</f>
        <v>Nº DE DORMENTES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2" s="150"/>
      <c r="BG352" s="16"/>
      <c r="BH352" s="17">
        <v>2</v>
      </c>
      <c r="BI352" s="17"/>
      <c r="BJ352" s="17" t="s">
        <v>1217</v>
      </c>
      <c r="BK352" s="17" t="s">
        <v>1217</v>
      </c>
      <c r="BL352" s="16"/>
      <c r="BM352" s="130" t="s">
        <v>445</v>
      </c>
      <c r="BN352" s="130" t="s">
        <v>445</v>
      </c>
      <c r="BO352" s="130" t="s">
        <v>445</v>
      </c>
      <c r="BP352" s="18"/>
      <c r="BQ352" s="12" t="str">
        <f t="shared" si="38"/>
        <v>Aderente</v>
      </c>
      <c r="BR352" s="19">
        <f t="shared" si="39"/>
        <v>1</v>
      </c>
      <c r="BS352" s="19">
        <f t="shared" si="40"/>
        <v>1</v>
      </c>
      <c r="BT352" s="188" t="str">
        <f t="shared" si="41"/>
        <v>OKOK</v>
      </c>
    </row>
    <row r="353" spans="1:72" hidden="1">
      <c r="A353" s="47" t="str">
        <f t="shared" si="37"/>
        <v>V9346067</v>
      </c>
      <c r="B353" s="102">
        <v>46067</v>
      </c>
      <c r="C353" s="135">
        <f>IF(BS_CONTROLE[[#This Row],[DATA]]="","",WEEKNUM(BS_CONTROLE[[#This Row],[DATA]]))</f>
        <v>7</v>
      </c>
      <c r="D353" s="104" t="s">
        <v>978</v>
      </c>
      <c r="E353" s="157">
        <v>162</v>
      </c>
      <c r="F353" s="126" t="s">
        <v>687</v>
      </c>
      <c r="G353" s="142" t="str">
        <f>IF(D353="","*",VLOOKUP(F353,BS_ATIVIDADE[],3,FALSE))</f>
        <v>MECANIZAÇÃO - SOCADORA</v>
      </c>
      <c r="H353" s="105" t="s">
        <v>104</v>
      </c>
      <c r="I353" s="105" t="s">
        <v>104</v>
      </c>
      <c r="J353" s="105">
        <v>56</v>
      </c>
      <c r="K353" s="105">
        <v>204.4</v>
      </c>
      <c r="L353" s="105">
        <v>205.8</v>
      </c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53" s="106">
        <v>0.375</v>
      </c>
      <c r="P353" s="106">
        <v>8.3333333333333329E-2</v>
      </c>
      <c r="Q353" s="105">
        <v>200</v>
      </c>
      <c r="R353" s="10" t="str">
        <f>IFERROR(_xlfn.XLOOKUP(F353, BS_ATIVIDADE[ATIVIDADE],BS_ATIVIDADE[UNIDADE] ), "*")</f>
        <v>M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3" s="105" t="s">
        <v>773</v>
      </c>
      <c r="W353" s="151" t="s">
        <v>688</v>
      </c>
      <c r="X353" s="104" t="s">
        <v>421</v>
      </c>
      <c r="Y353" s="129" t="s">
        <v>424</v>
      </c>
      <c r="Z353" s="104"/>
      <c r="AA353" s="105">
        <v>1</v>
      </c>
      <c r="AB353" s="103" t="s">
        <v>418</v>
      </c>
      <c r="AC353" s="152"/>
      <c r="AD353" s="107">
        <v>0.29166666666666669</v>
      </c>
      <c r="AE353" s="105">
        <v>7309</v>
      </c>
      <c r="AF353" s="105" t="s">
        <v>679</v>
      </c>
      <c r="AG353" s="105" t="s">
        <v>679</v>
      </c>
      <c r="AH353" s="15"/>
      <c r="AI353" s="126" t="str">
        <f>IF(BS_CONTROLE[[#This Row],[Atividade]]=0, "-", BS_CONTROLE[[#This Row],[Atividade]])</f>
        <v>MECANIZAÇÃO - SOCADORA</v>
      </c>
      <c r="AJ353" s="9" t="str">
        <f>IF(BS_CONTROLE[[#This Row],[Atividade]]=0, "-", BS_CONTROLE[[#This Row],[Atividade]])</f>
        <v>MECANIZAÇÃO - SOCADORA</v>
      </c>
      <c r="AK353" s="31" t="str">
        <f>BS_CONTROLE[[#This Row],[Local - Partida]]</f>
        <v>ZYU1</v>
      </c>
      <c r="AL353" s="31" t="str">
        <f>BS_CONTROLE[[#This Row],[Local - Encerramento]]</f>
        <v>ZYU1</v>
      </c>
      <c r="AM353" s="105" t="str">
        <f>IF(BS_CONTROLE[[#This Row],[Entre - Estações]]=0, "-", BS_CONTROLE[[#This Row],[Entre - Estações]])</f>
        <v>ZYU-ZST</v>
      </c>
      <c r="AN353" s="105" t="str">
        <f>IF(BS_CONTROLE[[#This Row],[SB]]=0, "-", BS_CONTROLE[[#This Row],[SB]])</f>
        <v>ZYU206</v>
      </c>
      <c r="AO353" s="105">
        <f>IF(BS_CONTROLE[[#This Row],[SUB]]=0, "-", BS_CONTROLE[[#This Row],[SUB]])</f>
        <v>56</v>
      </c>
      <c r="AP353" s="105">
        <f>BS_CONTROLE[[#This Row],[KM - Inicio]]</f>
        <v>204.4</v>
      </c>
      <c r="AQ353" s="105">
        <f>BS_CONTROLE[[#This Row],[KM - Inicio]]</f>
        <v>204.4</v>
      </c>
      <c r="AR353" s="108">
        <v>0</v>
      </c>
      <c r="AS353" s="108">
        <v>0</v>
      </c>
      <c r="AT353" s="108">
        <v>0</v>
      </c>
      <c r="AU353" s="136"/>
      <c r="AV353" s="136"/>
      <c r="AW353" s="14"/>
      <c r="AX353" s="14"/>
      <c r="AY353" s="162">
        <f t="shared" si="36"/>
        <v>0</v>
      </c>
      <c r="AZ353" s="153"/>
      <c r="BA353" s="109">
        <v>0</v>
      </c>
      <c r="BB353" s="10" t="str">
        <f>IFERROR(_xlfn.XLOOKUP(AI353, BS_ATIVIDADE[ATIVIDADE],BS_ATIVIDADE[UNIDADE] ), "*")</f>
        <v>M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3" s="150"/>
      <c r="BG353" s="16"/>
      <c r="BH353" s="17">
        <v>0</v>
      </c>
      <c r="BI353" s="17"/>
      <c r="BJ353" s="17" t="s">
        <v>1218</v>
      </c>
      <c r="BK353" s="17" t="s">
        <v>1219</v>
      </c>
      <c r="BL353" s="16"/>
      <c r="BM353" s="130" t="s">
        <v>441</v>
      </c>
      <c r="BN353" s="130" t="s">
        <v>470</v>
      </c>
      <c r="BO353" s="130" t="s">
        <v>521</v>
      </c>
      <c r="BP353" s="18"/>
      <c r="BQ353" s="12" t="str">
        <f t="shared" si="38"/>
        <v>Produção e Intervalo</v>
      </c>
      <c r="BR353" s="19">
        <f t="shared" si="39"/>
        <v>0</v>
      </c>
      <c r="BS353" s="19">
        <f t="shared" si="40"/>
        <v>0</v>
      </c>
      <c r="BT353" s="188" t="str">
        <f t="shared" si="41"/>
        <v>SuperExecução</v>
      </c>
    </row>
    <row r="354" spans="1:72" hidden="1">
      <c r="A354" s="47" t="str">
        <f t="shared" si="37"/>
        <v>ROBSON (TF-701)46067</v>
      </c>
      <c r="B354" s="102">
        <v>46067</v>
      </c>
      <c r="C354" s="135">
        <f>IF(BS_CONTROLE[[#This Row],[DATA]]="","",WEEKNUM(BS_CONTROLE[[#This Row],[DATA]]))</f>
        <v>7</v>
      </c>
      <c r="D354" s="104" t="s">
        <v>732</v>
      </c>
      <c r="E354" s="157">
        <v>310</v>
      </c>
      <c r="F354" s="126" t="s">
        <v>721</v>
      </c>
      <c r="G354" s="142" t="str">
        <f>IF(D354="","*",VLOOKUP(F354,BS_ATIVIDADE[],3,FALSE))</f>
        <v>DORMENTE - SUBSTITUIÇÂO</v>
      </c>
      <c r="H354" s="106" t="s">
        <v>679</v>
      </c>
      <c r="I354" s="106" t="s">
        <v>679</v>
      </c>
      <c r="J354" s="105">
        <v>56</v>
      </c>
      <c r="K354" s="105">
        <v>190.3</v>
      </c>
      <c r="L354" s="105">
        <v>190.5</v>
      </c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54" s="106">
        <v>0.375</v>
      </c>
      <c r="P354" s="106">
        <v>8.3333333333333329E-2</v>
      </c>
      <c r="Q354" s="105">
        <v>50</v>
      </c>
      <c r="R354" s="10" t="str">
        <f>IFERROR(_xlfn.XLOOKUP(F354, BS_ATIVIDADE[ATIVIDADE],BS_ATIVIDADE[UNIDADE] ), "*")</f>
        <v>Nº DE DORMENTES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4" s="105" t="s">
        <v>773</v>
      </c>
      <c r="W354" s="151" t="s">
        <v>1024</v>
      </c>
      <c r="X354" s="104" t="s">
        <v>421</v>
      </c>
      <c r="Y354" s="129" t="s">
        <v>424</v>
      </c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PDM - SUBSTITUIÇÃO - DORMENTE</v>
      </c>
      <c r="AJ354" s="9" t="str">
        <f>IF(BS_CONTROLE[[#This Row],[Atividade]]=0, "-", BS_CONTROLE[[#This Row],[Atividade]])</f>
        <v>PDM - SUBSTITUIÇÃO - DORMENTE</v>
      </c>
      <c r="AK354" s="31" t="str">
        <f>BS_CONTROLE[[#This Row],[Local - Partida]]</f>
        <v>-</v>
      </c>
      <c r="AL354" s="31" t="str">
        <f>BS_CONTROLE[[#This Row],[Local - Encerramento]]</f>
        <v>-</v>
      </c>
      <c r="AM354" s="105" t="str">
        <f>IF(BS_CONTROLE[[#This Row],[Entre - Estações]]=0, "-", BS_CONTROLE[[#This Row],[Entre - Estações]])</f>
        <v>ZDY-ZFY</v>
      </c>
      <c r="AN354" s="105" t="str">
        <f>IF(BS_CONTROLE[[#This Row],[SB]]=0, "-", BS_CONTROLE[[#This Row],[SB]])</f>
        <v>189ZFY</v>
      </c>
      <c r="AO354" s="105">
        <f>IF(BS_CONTROLE[[#This Row],[SUB]]=0, "-", BS_CONTROLE[[#This Row],[SUB]])</f>
        <v>56</v>
      </c>
      <c r="AP354" s="105">
        <f>BS_CONTROLE[[#This Row],[KM - Inicio]]</f>
        <v>190.3</v>
      </c>
      <c r="AQ354" s="105">
        <f>BS_CONTROLE[[#This Row],[KM - Inicio]]</f>
        <v>190.3</v>
      </c>
      <c r="AR354" s="108">
        <v>0.29166666666666669</v>
      </c>
      <c r="AS354" s="108">
        <v>0</v>
      </c>
      <c r="AT354" s="108">
        <v>8.3333333333333329E-2</v>
      </c>
      <c r="AU354" s="136"/>
      <c r="AV354" s="136"/>
      <c r="AW354" s="14"/>
      <c r="AX354" s="14"/>
      <c r="AY354" s="162">
        <f t="shared" si="36"/>
        <v>8.3333333333333329E-2</v>
      </c>
      <c r="AZ354" s="153"/>
      <c r="BA354" s="109">
        <v>60</v>
      </c>
      <c r="BB354" s="10" t="str">
        <f>IFERROR(_xlfn.XLOOKUP(AI354, BS_ATIVIDADE[ATIVIDADE],BS_ATIVIDADE[UNIDADE] ), "*")</f>
        <v>Nº DE DORMENTES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4" s="150"/>
      <c r="BG354" s="16"/>
      <c r="BH354" s="17">
        <v>2</v>
      </c>
      <c r="BI354" s="17"/>
      <c r="BJ354" s="17" t="s">
        <v>1217</v>
      </c>
      <c r="BK354" s="17" t="s">
        <v>1217</v>
      </c>
      <c r="BL354" s="16"/>
      <c r="BM354" s="130" t="s">
        <v>445</v>
      </c>
      <c r="BN354" s="130" t="s">
        <v>445</v>
      </c>
      <c r="BO354" s="130" t="s">
        <v>445</v>
      </c>
      <c r="BP354" s="18"/>
      <c r="BQ354" s="12" t="str">
        <f t="shared" si="38"/>
        <v>Aderente</v>
      </c>
      <c r="BR354" s="19">
        <f t="shared" si="39"/>
        <v>1</v>
      </c>
      <c r="BS354" s="19">
        <f t="shared" si="40"/>
        <v>1.2</v>
      </c>
      <c r="BT354" s="188" t="str">
        <f t="shared" si="41"/>
        <v>OKOK</v>
      </c>
    </row>
    <row r="355" spans="1:72" hidden="1">
      <c r="A355" s="47" t="str">
        <f t="shared" si="37"/>
        <v>JACIANO (TF-674)</v>
      </c>
      <c r="B355" s="102"/>
      <c r="C355" s="135" t="str">
        <f>IF(BS_CONTROLE[[#This Row],[DATA]]="","",WEEKNUM(BS_CONTROLE[[#This Row],[DATA]]))</f>
        <v/>
      </c>
      <c r="D355" s="182" t="s">
        <v>1183</v>
      </c>
      <c r="E355" s="157"/>
      <c r="F355" s="126" t="s">
        <v>721</v>
      </c>
      <c r="G355" s="142" t="str">
        <f>IF(D355="","*",VLOOKUP(F355,BS_ATIVIDADE[],3,FALSE))</f>
        <v>DORMENTE - SUBSTITUIÇÂO</v>
      </c>
      <c r="H355" s="106" t="s">
        <v>679</v>
      </c>
      <c r="I355" s="106" t="s">
        <v>679</v>
      </c>
      <c r="J355" s="105">
        <v>56</v>
      </c>
      <c r="K355" s="105">
        <v>191</v>
      </c>
      <c r="L355" s="105">
        <v>190.5</v>
      </c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55" s="106">
        <v>0.375</v>
      </c>
      <c r="P355" s="106">
        <v>8.3333333333333329E-2</v>
      </c>
      <c r="Q355" s="105">
        <v>50</v>
      </c>
      <c r="R355" s="10" t="str">
        <f>IFERROR(_xlfn.XLOOKUP(F355, BS_ATIVIDADE[ATIVIDADE],BS_ATIVIDADE[UNIDADE] ), "*")</f>
        <v>Nº DE DORMENTES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5" s="105" t="s">
        <v>773</v>
      </c>
      <c r="W355" s="151" t="s">
        <v>1024</v>
      </c>
      <c r="X355" s="104" t="s">
        <v>421</v>
      </c>
      <c r="Y355" s="129" t="s">
        <v>424</v>
      </c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PDM - SUBSTITUIÇÃO - DORMENTE</v>
      </c>
      <c r="AJ355" s="9" t="str">
        <f>IF(BS_CONTROLE[[#This Row],[Atividade]]=0, "-", BS_CONTROLE[[#This Row],[Atividade]])</f>
        <v>PDM - SUBSTITUIÇÃO - DORMENTE</v>
      </c>
      <c r="AK355" s="31" t="str">
        <f>BS_CONTROLE[[#This Row],[Local - Partida]]</f>
        <v>-</v>
      </c>
      <c r="AL355" s="31" t="str">
        <f>BS_CONTROLE[[#This Row],[Local - Encerramento]]</f>
        <v>-</v>
      </c>
      <c r="AM355" s="105" t="str">
        <f>IF(BS_CONTROLE[[#This Row],[Entre - Estações]]=0, "-", BS_CONTROLE[[#This Row],[Entre - Estações]])</f>
        <v>ZDY-ZFY</v>
      </c>
      <c r="AN355" s="105" t="str">
        <f>IF(BS_CONTROLE[[#This Row],[SB]]=0, "-", BS_CONTROLE[[#This Row],[SB]])</f>
        <v>189ZFY</v>
      </c>
      <c r="AO355" s="105">
        <f>IF(BS_CONTROLE[[#This Row],[SUB]]=0, "-", BS_CONTROLE[[#This Row],[SUB]])</f>
        <v>56</v>
      </c>
      <c r="AP355" s="105">
        <f>BS_CONTROLE[[#This Row],[KM - Inicio]]</f>
        <v>191</v>
      </c>
      <c r="AQ355" s="105">
        <f>BS_CONTROLE[[#This Row],[KM - Inicio]]</f>
        <v>191</v>
      </c>
      <c r="AR355" s="108"/>
      <c r="AS355" s="108"/>
      <c r="AT355" s="108"/>
      <c r="AU355" s="136"/>
      <c r="AV355" s="136"/>
      <c r="AW355" s="14"/>
      <c r="AX355" s="14"/>
      <c r="AY355" s="162">
        <f t="shared" si="36"/>
        <v>0</v>
      </c>
      <c r="AZ355" s="153"/>
      <c r="BA355" s="109"/>
      <c r="BB355" s="10" t="str">
        <f>IFERROR(_xlfn.XLOOKUP(AI355, BS_ATIVIDADE[ATIVIDADE],BS_ATIVIDADE[UNIDADE] ), "*")</f>
        <v>Nº DE DORMENTES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5" s="150"/>
      <c r="BG355" s="16"/>
      <c r="BH355" s="17">
        <v>2</v>
      </c>
      <c r="BI355" s="17"/>
      <c r="BJ355" s="17" t="s">
        <v>1217</v>
      </c>
      <c r="BK355" s="17" t="s">
        <v>1217</v>
      </c>
      <c r="BL355" s="16"/>
      <c r="BM355" s="130"/>
      <c r="BN355" s="130"/>
      <c r="BO355" s="130"/>
      <c r="BP355" s="18"/>
      <c r="BQ355" s="12" t="str">
        <f t="shared" si="38"/>
        <v>Aderente</v>
      </c>
      <c r="BR355" s="19" t="str">
        <f t="shared" si="39"/>
        <v>*</v>
      </c>
      <c r="BS355" s="19" t="str">
        <f t="shared" si="40"/>
        <v>*</v>
      </c>
      <c r="BT355" s="188" t="str">
        <f t="shared" si="41"/>
        <v/>
      </c>
    </row>
    <row r="356" spans="1:72" hidden="1">
      <c r="A356" s="47" t="str">
        <f t="shared" si="37"/>
        <v/>
      </c>
      <c r="B356" s="102"/>
      <c r="C356" s="135" t="str">
        <f>IF(BS_CONTROLE[[#This Row],[DATA]]="","",WEEKNUM(BS_CONTROLE[[#This Row],[DATA]]))</f>
        <v/>
      </c>
      <c r="D356" s="104"/>
      <c r="E356" s="157">
        <v>350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2" t="str">
        <f t="shared" si="36"/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 t="shared" si="38"/>
        <v>Aderente</v>
      </c>
      <c r="BR356" s="19" t="str">
        <f t="shared" si="39"/>
        <v>*</v>
      </c>
      <c r="BS356" s="19" t="str">
        <f t="shared" si="40"/>
        <v>*</v>
      </c>
      <c r="BT356" s="188" t="str">
        <f t="shared" si="41"/>
        <v/>
      </c>
    </row>
    <row r="357" spans="1:72" hidden="1">
      <c r="A357" s="47" t="str">
        <f t="shared" si="37"/>
        <v>E1746067</v>
      </c>
      <c r="B357" s="102">
        <v>46067</v>
      </c>
      <c r="C357" s="135">
        <f>IF(BS_CONTROLE[[#This Row],[DATA]]="","",WEEKNUM(BS_CONTROLE[[#This Row],[DATA]]))</f>
        <v>7</v>
      </c>
      <c r="D357" s="104" t="s">
        <v>692</v>
      </c>
      <c r="E357" s="157">
        <v>4</v>
      </c>
      <c r="F357" s="126" t="s">
        <v>693</v>
      </c>
      <c r="G357" s="142" t="str">
        <f>IF(D357="","*",VLOOKUP(F357,BS_ATIVIDADE[],3,FALSE))</f>
        <v>CAMINHÂO - SOLDA</v>
      </c>
      <c r="H357" s="106" t="s">
        <v>201</v>
      </c>
      <c r="I357" s="106" t="s">
        <v>201</v>
      </c>
      <c r="J357" s="105">
        <v>55</v>
      </c>
      <c r="K357" s="105">
        <v>100.95099999999999</v>
      </c>
      <c r="L357" s="105">
        <v>101.16500000000001</v>
      </c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57" s="106">
        <v>0.39583333333333331</v>
      </c>
      <c r="P357" s="106">
        <v>0.125</v>
      </c>
      <c r="Q357" s="105">
        <v>2</v>
      </c>
      <c r="R357" s="10" t="str">
        <f>IFERROR(_xlfn.XLOOKUP(F357, BS_ATIVIDADE[ATIVIDADE],BS_ATIVIDADE[UNIDADE] ), "*")</f>
        <v>Nº DE SOLDA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7" s="105" t="s">
        <v>742</v>
      </c>
      <c r="W357" s="151" t="s">
        <v>743</v>
      </c>
      <c r="X357" s="104" t="s">
        <v>421</v>
      </c>
      <c r="Y357" s="129" t="s">
        <v>424</v>
      </c>
      <c r="Z357" s="104"/>
      <c r="AA357" s="105">
        <v>1</v>
      </c>
      <c r="AB357" s="103" t="s">
        <v>412</v>
      </c>
      <c r="AC357" s="152"/>
      <c r="AD357" s="107">
        <v>0.35416666666666669</v>
      </c>
      <c r="AE357" s="105">
        <v>6251</v>
      </c>
      <c r="AF357" s="105" t="s">
        <v>679</v>
      </c>
      <c r="AG357" s="105" t="s">
        <v>679</v>
      </c>
      <c r="AH357" s="15"/>
      <c r="AI357" s="126" t="str">
        <f>IF(BS_CONTROLE[[#This Row],[Atividade]]=0, "-", BS_CONTROLE[[#This Row],[Atividade]])</f>
        <v>CAMINHÃO DE SOLDA</v>
      </c>
      <c r="AJ357" s="9" t="str">
        <f>IF(BS_CONTROLE[[#This Row],[Atividade]]=0, "-", BS_CONTROLE[[#This Row],[Atividade]])</f>
        <v>CAMINHÃO DE SOLDA</v>
      </c>
      <c r="AK357" s="31" t="str">
        <f>BS_CONTROLE[[#This Row],[Local - Partida]]</f>
        <v>102ZKW2</v>
      </c>
      <c r="AL357" s="31" t="str">
        <f>BS_CONTROLE[[#This Row],[Local - Encerramento]]</f>
        <v>102ZKW2</v>
      </c>
      <c r="AM357" s="105" t="str">
        <f>IF(BS_CONTROLE[[#This Row],[Entre - Estações]]=0, "-", BS_CONTROLE[[#This Row],[Entre - Estações]])</f>
        <v>ZKW-ZLU</v>
      </c>
      <c r="AN357" s="105" t="str">
        <f>IF(BS_CONTROLE[[#This Row],[SB]]=0, "-", BS_CONTROLE[[#This Row],[SB]])</f>
        <v>102ZKW2</v>
      </c>
      <c r="AO357" s="105">
        <f>IF(BS_CONTROLE[[#This Row],[SUB]]=0, "-", BS_CONTROLE[[#This Row],[SUB]])</f>
        <v>55</v>
      </c>
      <c r="AP357" s="105">
        <f>BS_CONTROLE[[#This Row],[KM - Inicio]]</f>
        <v>100.95099999999999</v>
      </c>
      <c r="AQ357" s="105">
        <f>BS_CONTROLE[[#This Row],[KM - Inicio]]</f>
        <v>100.95099999999999</v>
      </c>
      <c r="AR357" s="108">
        <v>0.34097222222222223</v>
      </c>
      <c r="AS357" s="108">
        <v>0</v>
      </c>
      <c r="AT357" s="108">
        <v>0</v>
      </c>
      <c r="AU357" s="136"/>
      <c r="AV357" s="136"/>
      <c r="AW357" s="14"/>
      <c r="AX357" s="14"/>
      <c r="AY357" s="162">
        <f t="shared" si="36"/>
        <v>0</v>
      </c>
      <c r="AZ357" s="153"/>
      <c r="BA357" s="109">
        <v>0</v>
      </c>
      <c r="BB357" s="10" t="str">
        <f>IFERROR(_xlfn.XLOOKUP(AI357, BS_ATIVIDADE[ATIVIDADE],BS_ATIVIDADE[UNIDADE] ), "*")</f>
        <v>Nº DE SOLDA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7" s="150"/>
      <c r="BG357" s="16"/>
      <c r="BH357" s="17">
        <v>0</v>
      </c>
      <c r="BI357" s="17"/>
      <c r="BJ357" s="17" t="s">
        <v>1220</v>
      </c>
      <c r="BK357" s="17" t="s">
        <v>1220</v>
      </c>
      <c r="BL357" s="16"/>
      <c r="BM357" s="130" t="s">
        <v>440</v>
      </c>
      <c r="BN357" s="130" t="s">
        <v>469</v>
      </c>
      <c r="BO357" s="130" t="s">
        <v>530</v>
      </c>
      <c r="BP357" s="18"/>
      <c r="BQ357" s="12" t="str">
        <f t="shared" si="38"/>
        <v>Produção e Intervalo</v>
      </c>
      <c r="BR357" s="19">
        <f t="shared" si="39"/>
        <v>0</v>
      </c>
      <c r="BS357" s="19">
        <f t="shared" si="40"/>
        <v>0</v>
      </c>
      <c r="BT357" s="188" t="str">
        <f t="shared" si="41"/>
        <v>CCOCirculaçãoIntervaloOportunidade</v>
      </c>
    </row>
    <row r="358" spans="1:72" hidden="1">
      <c r="A358" s="47" t="str">
        <f t="shared" si="37"/>
        <v>W6046067</v>
      </c>
      <c r="B358" s="102">
        <v>46067</v>
      </c>
      <c r="C358" s="135">
        <f>IF(BS_CONTROLE[[#This Row],[DATA]]="","",WEEKNUM(BS_CONTROLE[[#This Row],[DATA]]))</f>
        <v>7</v>
      </c>
      <c r="D358" s="104" t="s">
        <v>760</v>
      </c>
      <c r="E358" s="157">
        <v>352</v>
      </c>
      <c r="F358" s="126" t="s">
        <v>1221</v>
      </c>
      <c r="G358" s="142" t="str">
        <f>IF(D358="","*",VLOOKUP(F358,BS_ATIVIDADE[],3,FALSE))</f>
        <v>OUTROS</v>
      </c>
      <c r="H358" s="106" t="s">
        <v>201</v>
      </c>
      <c r="I358" s="106" t="s">
        <v>201</v>
      </c>
      <c r="J358" s="105">
        <v>55</v>
      </c>
      <c r="K358" s="105">
        <v>103.6</v>
      </c>
      <c r="L358" s="105">
        <v>113.3</v>
      </c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8" s="127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58" s="106">
        <v>0.39583333333333331</v>
      </c>
      <c r="P358" s="106">
        <v>4.1666666666666664E-2</v>
      </c>
      <c r="Q358" s="105">
        <v>1</v>
      </c>
      <c r="R358" s="10" t="str">
        <f>IFERROR(_xlfn.XLOOKUP(F358, BS_ATIVIDADE[ATIVIDADE],BS_ATIVIDADE[UNIDADE] ), "*")</f>
        <v>BINÁRIO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8" s="105" t="s">
        <v>908</v>
      </c>
      <c r="W358" s="151" t="s">
        <v>1222</v>
      </c>
      <c r="X358" s="104" t="s">
        <v>421</v>
      </c>
      <c r="Y358" s="129" t="s">
        <v>424</v>
      </c>
      <c r="Z358" s="104"/>
      <c r="AA358" s="105">
        <v>1</v>
      </c>
      <c r="AB358" s="103" t="s">
        <v>412</v>
      </c>
      <c r="AC358" s="152"/>
      <c r="AD358" s="107">
        <v>0.35416666666666669</v>
      </c>
      <c r="AE358" s="105">
        <v>7694</v>
      </c>
      <c r="AF358" s="105" t="s">
        <v>679</v>
      </c>
      <c r="AG358" s="105" t="s">
        <v>679</v>
      </c>
      <c r="AH358" s="15"/>
      <c r="AI358" s="126" t="str">
        <f>IF(BS_CONTROLE[[#This Row],[Atividade]]=0, "-", BS_CONTROLE[[#This Row],[Atividade]])</f>
        <v>DESCARGA DE MATERIAL</v>
      </c>
      <c r="AJ358" s="9" t="str">
        <f>IF(BS_CONTROLE[[#This Row],[Atividade]]=0, "-", BS_CONTROLE[[#This Row],[Atividade]])</f>
        <v>DESCARGA DE MATERIAL</v>
      </c>
      <c r="AK358" s="31" t="str">
        <f>BS_CONTROLE[[#This Row],[Local - Partida]]</f>
        <v>102ZKW2</v>
      </c>
      <c r="AL358" s="31" t="str">
        <f>BS_CONTROLE[[#This Row],[Local - Encerramento]]</f>
        <v>102ZKW2</v>
      </c>
      <c r="AM358" s="105" t="str">
        <f>IF(BS_CONTROLE[[#This Row],[Entre - Estações]]=0, "-", BS_CONTROLE[[#This Row],[Entre - Estações]])</f>
        <v>ZKW-ZLU</v>
      </c>
      <c r="AN358" s="105">
        <f>IF(BS_CONTROLE[[#This Row],[SB]]=0, "-", BS_CONTROLE[[#This Row],[SB]])</f>
        <v>1051032</v>
      </c>
      <c r="AO358" s="105">
        <f>IF(BS_CONTROLE[[#This Row],[SUB]]=0, "-", BS_CONTROLE[[#This Row],[SUB]])</f>
        <v>55</v>
      </c>
      <c r="AP358" s="105">
        <f>BS_CONTROLE[[#This Row],[KM - Inicio]]</f>
        <v>103.6</v>
      </c>
      <c r="AQ358" s="105">
        <f>BS_CONTROLE[[#This Row],[KM - Inicio]]</f>
        <v>103.6</v>
      </c>
      <c r="AR358" s="108">
        <v>0.37638888888888888</v>
      </c>
      <c r="AS358" s="108">
        <v>0.51388888888888884</v>
      </c>
      <c r="AT358" s="108">
        <v>0.55555555555555558</v>
      </c>
      <c r="AU358" s="136"/>
      <c r="AV358" s="136"/>
      <c r="AW358" s="14"/>
      <c r="AX358" s="14"/>
      <c r="AY358" s="162">
        <f t="shared" si="36"/>
        <v>4.1666666666666741E-2</v>
      </c>
      <c r="AZ358" s="153"/>
      <c r="BA358" s="109">
        <v>1</v>
      </c>
      <c r="BB358" s="10" t="str">
        <f>IFERROR(_xlfn.XLOOKUP(AI358, BS_ATIVIDADE[ATIVIDADE],BS_ATIVIDADE[UNIDADE] ), "*")</f>
        <v>BINÁRIO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8" s="150"/>
      <c r="BG358" s="16"/>
      <c r="BH358" s="17">
        <v>2</v>
      </c>
      <c r="BI358" s="17"/>
      <c r="BJ358" s="17" t="s">
        <v>1223</v>
      </c>
      <c r="BK358" s="17" t="s">
        <v>1223</v>
      </c>
      <c r="BL358" s="16"/>
      <c r="BM358" s="130" t="s">
        <v>445</v>
      </c>
      <c r="BN358" s="130" t="s">
        <v>445</v>
      </c>
      <c r="BO358" s="130" t="s">
        <v>445</v>
      </c>
      <c r="BP358" s="18"/>
      <c r="BQ358" s="12" t="str">
        <f t="shared" si="38"/>
        <v>Aderente</v>
      </c>
      <c r="BR358" s="19">
        <f t="shared" si="39"/>
        <v>1.0000000000000018</v>
      </c>
      <c r="BS358" s="19">
        <f t="shared" si="40"/>
        <v>1</v>
      </c>
      <c r="BT358" s="188" t="str">
        <f t="shared" si="41"/>
        <v>OKOK</v>
      </c>
    </row>
    <row r="359" spans="1:72" hidden="1">
      <c r="A359" s="47" t="str">
        <f t="shared" si="37"/>
        <v>DIEGO (TP-681)46067</v>
      </c>
      <c r="B359" s="102">
        <v>46067</v>
      </c>
      <c r="C359" s="135">
        <f>IF(BS_CONTROLE[[#This Row],[DATA]]="","",WEEKNUM(BS_CONTROLE[[#This Row],[DATA]]))</f>
        <v>7</v>
      </c>
      <c r="D359" s="104" t="s">
        <v>1028</v>
      </c>
      <c r="E359" s="157">
        <v>316</v>
      </c>
      <c r="F359" s="126" t="s">
        <v>870</v>
      </c>
      <c r="G359" s="142" t="str">
        <f>IF(D359="","*",VLOOKUP(F359,BS_ATIVIDADE[],3,FALSE))</f>
        <v>TRILHO - SUBSTITUIÇÂO</v>
      </c>
      <c r="H359" s="106" t="s">
        <v>679</v>
      </c>
      <c r="I359" s="106" t="s">
        <v>679</v>
      </c>
      <c r="J359" s="105">
        <v>55</v>
      </c>
      <c r="K359" s="105">
        <v>104.83</v>
      </c>
      <c r="L359" s="105" t="s">
        <v>679</v>
      </c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9" s="127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59" s="106">
        <v>0.45833333333333331</v>
      </c>
      <c r="P359" s="106">
        <v>8.3333333333333329E-2</v>
      </c>
      <c r="Q359" s="105">
        <v>312</v>
      </c>
      <c r="R359" s="10" t="str">
        <f>IFERROR(_xlfn.XLOOKUP(F359, BS_ATIVIDADE[ATIVIDADE],BS_ATIVIDADE[UNIDADE] ), "*")</f>
        <v>M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9" s="105" t="s">
        <v>908</v>
      </c>
      <c r="W359" s="151" t="s">
        <v>1029</v>
      </c>
      <c r="X359" s="104" t="s">
        <v>421</v>
      </c>
      <c r="Y359" s="129" t="s">
        <v>424</v>
      </c>
      <c r="Z359" s="104"/>
      <c r="AA359" s="105" t="s">
        <v>679</v>
      </c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PDM - SUBSTITUIÇÃO - TRILHO</v>
      </c>
      <c r="AJ359" s="9" t="str">
        <f>IF(BS_CONTROLE[[#This Row],[Atividade]]=0, "-", BS_CONTROLE[[#This Row],[Atividade]])</f>
        <v>PDM - SUBSTITUIÇÃO - TRILHO</v>
      </c>
      <c r="AK359" s="31" t="str">
        <f>BS_CONTROLE[[#This Row],[Local - Partida]]</f>
        <v>-</v>
      </c>
      <c r="AL359" s="31" t="str">
        <f>BS_CONTROLE[[#This Row],[Local - Encerramento]]</f>
        <v>-</v>
      </c>
      <c r="AM359" s="105" t="str">
        <f>IF(BS_CONTROLE[[#This Row],[Entre - Estações]]=0, "-", BS_CONTROLE[[#This Row],[Entre - Estações]])</f>
        <v>ZKW-ZLU</v>
      </c>
      <c r="AN359" s="105">
        <f>IF(BS_CONTROLE[[#This Row],[SB]]=0, "-", BS_CONTROLE[[#This Row],[SB]])</f>
        <v>1051032</v>
      </c>
      <c r="AO359" s="105">
        <f>IF(BS_CONTROLE[[#This Row],[SUB]]=0, "-", BS_CONTROLE[[#This Row],[SUB]])</f>
        <v>55</v>
      </c>
      <c r="AP359" s="105">
        <f>BS_CONTROLE[[#This Row],[KM - Inicio]]</f>
        <v>104.83</v>
      </c>
      <c r="AQ359" s="105">
        <f>BS_CONTROLE[[#This Row],[KM - Inicio]]</f>
        <v>104.83</v>
      </c>
      <c r="AR359" s="108">
        <v>0.5541666666666667</v>
      </c>
      <c r="AS359" s="108">
        <v>0.55625000000000002</v>
      </c>
      <c r="AT359" s="108">
        <v>0.68125000000000002</v>
      </c>
      <c r="AU359" s="136"/>
      <c r="AV359" s="136"/>
      <c r="AW359" s="14"/>
      <c r="AX359" s="14"/>
      <c r="AY359" s="162">
        <f t="shared" si="36"/>
        <v>0.125</v>
      </c>
      <c r="AZ359" s="153"/>
      <c r="BA359" s="109">
        <v>312</v>
      </c>
      <c r="BB359" s="10" t="str">
        <f>IFERROR(_xlfn.XLOOKUP(AI359, BS_ATIVIDADE[ATIVIDADE],BS_ATIVIDADE[UNIDADE] ), "*")</f>
        <v>M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9" s="150"/>
      <c r="BG359" s="16"/>
      <c r="BH359" s="17">
        <v>2</v>
      </c>
      <c r="BI359" s="17"/>
      <c r="BJ359" s="17" t="s">
        <v>1224</v>
      </c>
      <c r="BK359" s="18" t="s">
        <v>1225</v>
      </c>
      <c r="BL359" s="16"/>
      <c r="BM359" s="130" t="s">
        <v>445</v>
      </c>
      <c r="BN359" s="130" t="s">
        <v>445</v>
      </c>
      <c r="BO359" s="130" t="s">
        <v>445</v>
      </c>
      <c r="BP359" s="18"/>
      <c r="BQ359" s="12" t="str">
        <f t="shared" si="38"/>
        <v>Aderente</v>
      </c>
      <c r="BR359" s="19">
        <f t="shared" si="39"/>
        <v>1.5</v>
      </c>
      <c r="BS359" s="19">
        <f t="shared" si="40"/>
        <v>1</v>
      </c>
      <c r="BT359" s="188" t="str">
        <f t="shared" si="41"/>
        <v>OKOK</v>
      </c>
    </row>
    <row r="360" spans="1:72" hidden="1">
      <c r="A360" s="47" t="str">
        <f t="shared" si="37"/>
        <v>V8946067</v>
      </c>
      <c r="B360" s="102">
        <v>46067</v>
      </c>
      <c r="C360" s="135">
        <f>IF(BS_CONTROLE[[#This Row],[DATA]]="","",WEEKNUM(BS_CONTROLE[[#This Row],[DATA]]))</f>
        <v>7</v>
      </c>
      <c r="D360" s="104" t="s">
        <v>746</v>
      </c>
      <c r="E360" s="157"/>
      <c r="F360" s="126" t="s">
        <v>687</v>
      </c>
      <c r="G360" s="142" t="str">
        <f>IF(D360="","*",VLOOKUP(F360,BS_ATIVIDADE[],3,FALSE))</f>
        <v>MECANIZAÇÃO - SOCADORA</v>
      </c>
      <c r="H360" s="106" t="s">
        <v>201</v>
      </c>
      <c r="I360" s="106" t="s">
        <v>201</v>
      </c>
      <c r="J360" s="105">
        <v>55</v>
      </c>
      <c r="K360" s="105">
        <v>146</v>
      </c>
      <c r="L360" s="105" t="s">
        <v>679</v>
      </c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360" s="106">
        <v>0.375</v>
      </c>
      <c r="P360" s="106">
        <v>8.3333333333333329E-2</v>
      </c>
      <c r="Q360" s="105">
        <v>480</v>
      </c>
      <c r="R360" s="10" t="str">
        <f>IFERROR(_xlfn.XLOOKUP(F360, BS_ATIVIDADE[ATIVIDADE],BS_ATIVIDADE[UNIDADE] ), "*")</f>
        <v>M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0" s="151" t="s">
        <v>709</v>
      </c>
      <c r="W360" s="151" t="s">
        <v>688</v>
      </c>
      <c r="X360" s="104" t="s">
        <v>421</v>
      </c>
      <c r="Y360" s="129" t="s">
        <v>424</v>
      </c>
      <c r="Z360" s="104"/>
      <c r="AA360" s="105">
        <v>1</v>
      </c>
      <c r="AB360" s="103" t="s">
        <v>412</v>
      </c>
      <c r="AC360" s="152"/>
      <c r="AD360" s="107">
        <v>0.35416666666666669</v>
      </c>
      <c r="AE360" s="105">
        <v>6239</v>
      </c>
      <c r="AF360" s="105" t="s">
        <v>679</v>
      </c>
      <c r="AG360" s="105"/>
      <c r="AH360" s="15"/>
      <c r="AI360" s="126" t="str">
        <f>IF(BS_CONTROLE[[#This Row],[Atividade]]=0, "-", BS_CONTROLE[[#This Row],[Atividade]])</f>
        <v>MECANIZAÇÃO - SOCADORA</v>
      </c>
      <c r="AJ360" s="9" t="str">
        <f>IF(BS_CONTROLE[[#This Row],[Atividade]]=0, "-", BS_CONTROLE[[#This Row],[Atividade]])</f>
        <v>MECANIZAÇÃO - SOCADORA</v>
      </c>
      <c r="AK360" s="31" t="str">
        <f>BS_CONTROLE[[#This Row],[Local - Partida]]</f>
        <v>102ZKW2</v>
      </c>
      <c r="AL360" s="31" t="str">
        <f>BS_CONTROLE[[#This Row],[Local - Encerramento]]</f>
        <v>102ZKW2</v>
      </c>
      <c r="AM360" s="105" t="str">
        <f>IF(BS_CONTROLE[[#This Row],[Entre - Estações]]=0, "-", BS_CONTROLE[[#This Row],[Entre - Estações]])</f>
        <v>ZEJ</v>
      </c>
      <c r="AN360" s="105" t="str">
        <f>IF(BS_CONTROLE[[#This Row],[SB]]=0, "-", BS_CONTROLE[[#This Row],[SB]])</f>
        <v>ZEJ2</v>
      </c>
      <c r="AO360" s="105">
        <f>IF(BS_CONTROLE[[#This Row],[SUB]]=0, "-", BS_CONTROLE[[#This Row],[SUB]])</f>
        <v>55</v>
      </c>
      <c r="AP360" s="105">
        <f>BS_CONTROLE[[#This Row],[KM - Inicio]]</f>
        <v>146</v>
      </c>
      <c r="AQ360" s="105">
        <f>BS_CONTROLE[[#This Row],[KM - Inicio]]</f>
        <v>146</v>
      </c>
      <c r="AR360" s="108">
        <v>0.37361111111111112</v>
      </c>
      <c r="AS360" s="108">
        <v>0.56180555555555556</v>
      </c>
      <c r="AT360" s="108">
        <v>0.625</v>
      </c>
      <c r="AU360" s="136">
        <v>0.8125</v>
      </c>
      <c r="AV360" s="136">
        <v>0.86805555555555558</v>
      </c>
      <c r="AW360" s="14"/>
      <c r="AX360" s="14"/>
      <c r="AY360" s="162">
        <f t="shared" si="36"/>
        <v>0.11875000000000002</v>
      </c>
      <c r="AZ360" s="153"/>
      <c r="BA360" s="109">
        <v>860</v>
      </c>
      <c r="BB360" s="10" t="str">
        <f>IFERROR(_xlfn.XLOOKUP(AI360, BS_ATIVIDADE[ATIVIDADE],BS_ATIVIDADE[UNIDADE] ), "*")</f>
        <v>M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0" s="150"/>
      <c r="BG360" s="16"/>
      <c r="BH360" s="17">
        <v>2</v>
      </c>
      <c r="BI360" s="17"/>
      <c r="BJ360" s="17" t="s">
        <v>1226</v>
      </c>
      <c r="BK360" s="18" t="s">
        <v>1227</v>
      </c>
      <c r="BL360" s="16"/>
      <c r="BM360" s="130" t="s">
        <v>445</v>
      </c>
      <c r="BN360" s="130" t="s">
        <v>445</v>
      </c>
      <c r="BO360" s="130" t="s">
        <v>445</v>
      </c>
      <c r="BP360" s="18"/>
      <c r="BQ360" s="12" t="str">
        <f t="shared" si="38"/>
        <v>Aderente</v>
      </c>
      <c r="BR360" s="19">
        <f t="shared" si="39"/>
        <v>1.4250000000000003</v>
      </c>
      <c r="BS360" s="19">
        <f t="shared" si="40"/>
        <v>1.7916666666666667</v>
      </c>
      <c r="BT360" s="188" t="str">
        <f t="shared" si="41"/>
        <v>OKOK</v>
      </c>
    </row>
    <row r="361" spans="1:72" hidden="1">
      <c r="A361" s="47" t="str">
        <f t="shared" si="37"/>
        <v>CLEBISON (TP-728)46067</v>
      </c>
      <c r="B361" s="102">
        <v>46067</v>
      </c>
      <c r="C361" s="135">
        <f>IF(BS_CONTROLE[[#This Row],[DATA]]="","",WEEKNUM(BS_CONTROLE[[#This Row],[DATA]]))</f>
        <v>7</v>
      </c>
      <c r="D361" s="104" t="s">
        <v>813</v>
      </c>
      <c r="E361" s="157">
        <v>355</v>
      </c>
      <c r="F361" s="126" t="s">
        <v>696</v>
      </c>
      <c r="G361" s="142" t="str">
        <f>IF(D361="","*",VLOOKUP(F361,BS_ATIVIDADE[],3,FALSE))</f>
        <v>SOLDA</v>
      </c>
      <c r="H361" s="106" t="s">
        <v>679</v>
      </c>
      <c r="I361" s="106" t="s">
        <v>679</v>
      </c>
      <c r="J361" s="105">
        <v>55</v>
      </c>
      <c r="K361" s="105">
        <v>148.72999999999999</v>
      </c>
      <c r="L361" s="105">
        <v>149.04</v>
      </c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61" s="127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361" s="106">
        <v>0.45833333333333331</v>
      </c>
      <c r="P361" s="106">
        <v>8.3333333333333329E-2</v>
      </c>
      <c r="Q361" s="105">
        <v>1</v>
      </c>
      <c r="R361" s="10" t="str">
        <f>IFERROR(_xlfn.XLOOKUP(F361, BS_ATIVIDADE[ATIVIDADE],BS_ATIVIDADE[UNIDADE] ), "*")</f>
        <v>Nº DE SOLDA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1" s="105" t="s">
        <v>908</v>
      </c>
      <c r="W361" s="151" t="s">
        <v>700</v>
      </c>
      <c r="X361" s="104" t="s">
        <v>421</v>
      </c>
      <c r="Y361" s="129" t="s">
        <v>424</v>
      </c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PDM - SOLDA</v>
      </c>
      <c r="AJ361" s="9" t="str">
        <f>IF(BS_CONTROLE[[#This Row],[Atividade]]=0, "-", BS_CONTROLE[[#This Row],[Atividade]])</f>
        <v>PDM - SOLDA</v>
      </c>
      <c r="AK361" s="31" t="str">
        <f>BS_CONTROLE[[#This Row],[Local - Partida]]</f>
        <v>-</v>
      </c>
      <c r="AL361" s="31" t="str">
        <f>BS_CONTROLE[[#This Row],[Local - Encerramento]]</f>
        <v>-</v>
      </c>
      <c r="AM361" s="105" t="str">
        <f>IF(BS_CONTROLE[[#This Row],[Entre - Estações]]=0, "-", BS_CONTROLE[[#This Row],[Entre - Estações]])</f>
        <v>ZEJ-ZRB</v>
      </c>
      <c r="AN361" s="105">
        <f>IF(BS_CONTROLE[[#This Row],[SB]]=0, "-", BS_CONTROLE[[#This Row],[SB]])</f>
        <v>1491482</v>
      </c>
      <c r="AO361" s="105">
        <f>IF(BS_CONTROLE[[#This Row],[SUB]]=0, "-", BS_CONTROLE[[#This Row],[SUB]])</f>
        <v>55</v>
      </c>
      <c r="AP361" s="105">
        <f>BS_CONTROLE[[#This Row],[KM - Inicio]]</f>
        <v>148.72999999999999</v>
      </c>
      <c r="AQ361" s="105">
        <f>BS_CONTROLE[[#This Row],[KM - Inicio]]</f>
        <v>148.72999999999999</v>
      </c>
      <c r="AR361" s="108">
        <v>0</v>
      </c>
      <c r="AS361" s="108">
        <v>0</v>
      </c>
      <c r="AT361" s="108">
        <v>0</v>
      </c>
      <c r="AU361" s="136"/>
      <c r="AV361" s="136"/>
      <c r="AW361" s="14"/>
      <c r="AX361" s="14"/>
      <c r="AY361" s="162">
        <f t="shared" si="36"/>
        <v>0</v>
      </c>
      <c r="AZ361" s="153"/>
      <c r="BA361" s="109">
        <v>0</v>
      </c>
      <c r="BB361" s="10" t="str">
        <f>IFERROR(_xlfn.XLOOKUP(AI361, BS_ATIVIDADE[ATIVIDADE],BS_ATIVIDADE[UNIDADE] ), "*")</f>
        <v>Nº DE SOLDA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1" s="150"/>
      <c r="BG361" s="16"/>
      <c r="BH361" s="17">
        <v>0</v>
      </c>
      <c r="BI361" s="17"/>
      <c r="BJ361" s="17" t="s">
        <v>1228</v>
      </c>
      <c r="BK361" s="17" t="s">
        <v>1228</v>
      </c>
      <c r="BL361" s="16"/>
      <c r="BM361" s="130" t="s">
        <v>447</v>
      </c>
      <c r="BN361" s="130" t="s">
        <v>471</v>
      </c>
      <c r="BO361" s="130" t="s">
        <v>471</v>
      </c>
      <c r="BP361" s="18"/>
      <c r="BQ361" s="12" t="str">
        <f t="shared" si="38"/>
        <v>Produção e Intervalo</v>
      </c>
      <c r="BR361" s="19">
        <f t="shared" si="39"/>
        <v>0</v>
      </c>
      <c r="BS361" s="19">
        <f t="shared" si="40"/>
        <v>0</v>
      </c>
      <c r="BT361" s="188" t="str">
        <f t="shared" si="41"/>
        <v>CondiçõesClimáticaChuva</v>
      </c>
    </row>
    <row r="362" spans="1:72" hidden="1">
      <c r="A362" s="47" t="str">
        <f t="shared" si="37"/>
        <v>ISMAEL(TP-726)46067</v>
      </c>
      <c r="B362" s="102">
        <v>46067</v>
      </c>
      <c r="C362" s="135">
        <f>IF(BS_CONTROLE[[#This Row],[DATA]]="","",WEEKNUM(BS_CONTROLE[[#This Row],[DATA]]))</f>
        <v>7</v>
      </c>
      <c r="D362" s="104" t="s">
        <v>755</v>
      </c>
      <c r="E362" s="157">
        <v>356</v>
      </c>
      <c r="F362" s="126" t="s">
        <v>696</v>
      </c>
      <c r="G362" s="142" t="str">
        <f>IF(D362="","*",VLOOKUP(F362,BS_ATIVIDADE[],3,FALSE))</f>
        <v>SOLDA</v>
      </c>
      <c r="H362" s="106"/>
      <c r="I362" s="106"/>
      <c r="J362" s="105">
        <v>55</v>
      </c>
      <c r="K362" s="105">
        <v>148.72999999999999</v>
      </c>
      <c r="L362" s="105">
        <v>149.04</v>
      </c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62" s="127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362" s="106">
        <v>0.45833333333333331</v>
      </c>
      <c r="P362" s="106">
        <v>8.3333333333333329E-2</v>
      </c>
      <c r="Q362" s="105">
        <v>1</v>
      </c>
      <c r="R362" s="10" t="str">
        <f>IFERROR(_xlfn.XLOOKUP(F362, BS_ATIVIDADE[ATIVIDADE],BS_ATIVIDADE[UNIDADE] ), "*")</f>
        <v>Nº DE SOLDA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2" s="105" t="s">
        <v>908</v>
      </c>
      <c r="W362" s="151" t="s">
        <v>700</v>
      </c>
      <c r="X362" s="104" t="s">
        <v>421</v>
      </c>
      <c r="Y362" s="129" t="s">
        <v>424</v>
      </c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PDM - SOLDA</v>
      </c>
      <c r="AJ362" s="9" t="str">
        <f>IF(BS_CONTROLE[[#This Row],[Atividade]]=0, "-", BS_CONTROLE[[#This Row],[Atividade]])</f>
        <v>PDM - SOLDA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ZEJ-ZRB</v>
      </c>
      <c r="AN362" s="105">
        <f>IF(BS_CONTROLE[[#This Row],[SB]]=0, "-", BS_CONTROLE[[#This Row],[SB]])</f>
        <v>1491482</v>
      </c>
      <c r="AO362" s="105">
        <f>IF(BS_CONTROLE[[#This Row],[SUB]]=0, "-", BS_CONTROLE[[#This Row],[SUB]])</f>
        <v>55</v>
      </c>
      <c r="AP362" s="105">
        <f>BS_CONTROLE[[#This Row],[KM - Inicio]]</f>
        <v>148.72999999999999</v>
      </c>
      <c r="AQ362" s="105">
        <f>BS_CONTROLE[[#This Row],[KM - Inicio]]</f>
        <v>148.72999999999999</v>
      </c>
      <c r="AR362" s="108">
        <v>0</v>
      </c>
      <c r="AS362" s="108">
        <v>0</v>
      </c>
      <c r="AT362" s="108">
        <v>0</v>
      </c>
      <c r="AU362" s="136"/>
      <c r="AV362" s="136"/>
      <c r="AW362" s="14"/>
      <c r="AX362" s="14"/>
      <c r="AY362" s="162">
        <f t="shared" si="36"/>
        <v>0</v>
      </c>
      <c r="AZ362" s="153"/>
      <c r="BA362" s="109">
        <v>0</v>
      </c>
      <c r="BB362" s="10" t="str">
        <f>IFERROR(_xlfn.XLOOKUP(AI362, BS_ATIVIDADE[ATIVIDADE],BS_ATIVIDADE[UNIDADE] ), "*")</f>
        <v>Nº DE SOLDA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2" s="150"/>
      <c r="BG362" s="16"/>
      <c r="BH362" s="17">
        <v>0</v>
      </c>
      <c r="BI362" s="17"/>
      <c r="BJ362" s="17" t="s">
        <v>1228</v>
      </c>
      <c r="BK362" s="17" t="s">
        <v>1228</v>
      </c>
      <c r="BL362" s="16"/>
      <c r="BM362" s="130" t="s">
        <v>447</v>
      </c>
      <c r="BN362" s="130" t="s">
        <v>471</v>
      </c>
      <c r="BO362" s="130" t="s">
        <v>471</v>
      </c>
      <c r="BP362" s="18"/>
      <c r="BQ362" s="12" t="str">
        <f t="shared" si="38"/>
        <v>Produção e Intervalo</v>
      </c>
      <c r="BR362" s="19">
        <f t="shared" si="39"/>
        <v>0</v>
      </c>
      <c r="BS362" s="19">
        <f t="shared" si="40"/>
        <v>0</v>
      </c>
      <c r="BT362" s="188" t="str">
        <f t="shared" si="41"/>
        <v>CondiçõesClimáticaChuva</v>
      </c>
    </row>
    <row r="363" spans="1:72" hidden="1">
      <c r="A363" s="47" t="str">
        <f t="shared" si="37"/>
        <v/>
      </c>
      <c r="B363" s="102"/>
      <c r="C363" s="135" t="str">
        <f>IF(BS_CONTROLE[[#This Row],[DATA]]="","",WEEKNUM(BS_CONTROLE[[#This Row],[DATA]]))</f>
        <v/>
      </c>
      <c r="D363" s="104"/>
      <c r="E363" s="157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2" t="str">
        <f t="shared" si="36"/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 t="shared" si="38"/>
        <v>Aderente</v>
      </c>
      <c r="BR363" s="19" t="str">
        <f t="shared" si="39"/>
        <v>*</v>
      </c>
      <c r="BS363" s="19" t="str">
        <f t="shared" si="40"/>
        <v>*</v>
      </c>
      <c r="BT363" s="188" t="str">
        <f t="shared" si="41"/>
        <v/>
      </c>
    </row>
    <row r="364" spans="1:72" hidden="1">
      <c r="A364" s="47" t="str">
        <f t="shared" si="37"/>
        <v>MATEUS (TP-809)46067</v>
      </c>
      <c r="B364" s="102">
        <v>46067</v>
      </c>
      <c r="C364" s="135">
        <f>IF(BS_CONTROLE[[#This Row],[DATA]]="","",WEEKNUM(BS_CONTROLE[[#This Row],[DATA]]))</f>
        <v>7</v>
      </c>
      <c r="D364" s="104" t="s">
        <v>1196</v>
      </c>
      <c r="E364" s="157">
        <v>358</v>
      </c>
      <c r="F364" s="126" t="s">
        <v>758</v>
      </c>
      <c r="G364" s="142" t="str">
        <f>IF(D364="","*",VLOOKUP(F364,BS_ATIVIDADE[],3,FALSE))</f>
        <v>MODERNIZAÇÃO</v>
      </c>
      <c r="H364" s="106" t="s">
        <v>679</v>
      </c>
      <c r="I364" s="106" t="s">
        <v>679</v>
      </c>
      <c r="J364" s="105">
        <v>48</v>
      </c>
      <c r="K364" s="105">
        <v>126.83</v>
      </c>
      <c r="L364" s="105" t="s">
        <v>679</v>
      </c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ZYQ1261</v>
      </c>
      <c r="O364" s="106">
        <v>0.35416666666666669</v>
      </c>
      <c r="P364" s="106">
        <v>8.3333333333333329E-2</v>
      </c>
      <c r="Q364" s="105">
        <v>1</v>
      </c>
      <c r="R364" s="10" t="str">
        <f>IFERROR(_xlfn.XLOOKUP(F364, BS_ATIVIDADE[ATIVIDADE],BS_ATIVIDADE[UNIDADE] ), "*")</f>
        <v>Nº DE SOLDA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64" s="105" t="s">
        <v>1229</v>
      </c>
      <c r="W364" s="151" t="s">
        <v>700</v>
      </c>
      <c r="X364" s="104" t="s">
        <v>421</v>
      </c>
      <c r="Y364" s="129" t="s">
        <v>424</v>
      </c>
      <c r="Z364" s="104"/>
      <c r="AA364" s="105" t="s">
        <v>679</v>
      </c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MODERNIZAÇÃO - SOLDA</v>
      </c>
      <c r="AJ364" s="9" t="str">
        <f>IF(BS_CONTROLE[[#This Row],[Atividade]]=0, "-", BS_CONTROLE[[#This Row],[Atividade]])</f>
        <v>MODERNIZAÇÃO - SOLDA</v>
      </c>
      <c r="AK364" s="31" t="str">
        <f>BS_CONTROLE[[#This Row],[Local - Partida]]</f>
        <v>-</v>
      </c>
      <c r="AL364" s="31" t="str">
        <f>BS_CONTROLE[[#This Row],[Local - Encerramento]]</f>
        <v>-</v>
      </c>
      <c r="AM364" s="105" t="str">
        <f>IF(BS_CONTROLE[[#This Row],[Entre - Estações]]=0, "-", BS_CONTROLE[[#This Row],[Entre - Estações]])</f>
        <v>ZWI-ZEM</v>
      </c>
      <c r="AN364" s="105" t="str">
        <f>IF(BS_CONTROLE[[#This Row],[SB]]=0, "-", BS_CONTROLE[[#This Row],[SB]])</f>
        <v>ZYQ1261</v>
      </c>
      <c r="AO364" s="105">
        <f>IF(BS_CONTROLE[[#This Row],[SUB]]=0, "-", BS_CONTROLE[[#This Row],[SUB]])</f>
        <v>48</v>
      </c>
      <c r="AP364" s="105">
        <f>BS_CONTROLE[[#This Row],[KM - Inicio]]</f>
        <v>126.83</v>
      </c>
      <c r="AQ364" s="105">
        <f>BS_CONTROLE[[#This Row],[KM - Inicio]]</f>
        <v>126.83</v>
      </c>
      <c r="AR364" s="108">
        <v>0</v>
      </c>
      <c r="AS364" s="108">
        <v>0</v>
      </c>
      <c r="AT364" s="108">
        <v>0</v>
      </c>
      <c r="AU364" s="136"/>
      <c r="AV364" s="136"/>
      <c r="AW364" s="14"/>
      <c r="AX364" s="14"/>
      <c r="AY364" s="162">
        <f t="shared" si="36"/>
        <v>0</v>
      </c>
      <c r="AZ364" s="153"/>
      <c r="BA364" s="109">
        <v>0</v>
      </c>
      <c r="BB364" s="10" t="str">
        <f>IFERROR(_xlfn.XLOOKUP(AI364, BS_ATIVIDADE[ATIVIDADE],BS_ATIVIDADE[UNIDADE] ), "*")</f>
        <v>Nº DE SOLDA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64" s="150"/>
      <c r="BG364" s="16"/>
      <c r="BH364" s="17">
        <v>0</v>
      </c>
      <c r="BI364" s="17"/>
      <c r="BJ364" s="17" t="s">
        <v>1230</v>
      </c>
      <c r="BK364" s="17" t="s">
        <v>1231</v>
      </c>
      <c r="BL364" s="16"/>
      <c r="BM364" s="130" t="s">
        <v>443</v>
      </c>
      <c r="BN364" s="130" t="s">
        <v>470</v>
      </c>
      <c r="BO364" s="130" t="s">
        <v>521</v>
      </c>
      <c r="BP364" s="18"/>
      <c r="BQ364" s="12" t="str">
        <f t="shared" si="38"/>
        <v>Produção e Intervalo</v>
      </c>
      <c r="BR364" s="19">
        <f t="shared" si="39"/>
        <v>0</v>
      </c>
      <c r="BS364" s="19">
        <f t="shared" si="40"/>
        <v>0</v>
      </c>
      <c r="BT364" s="188" t="str">
        <f t="shared" si="41"/>
        <v>ModernizaçãoExecução</v>
      </c>
    </row>
    <row r="365" spans="1:72" hidden="1">
      <c r="A365" s="47" t="str">
        <f t="shared" si="37"/>
        <v>ADENISON (TP-810)46067</v>
      </c>
      <c r="B365" s="102">
        <v>46067</v>
      </c>
      <c r="C365" s="135">
        <f>IF(BS_CONTROLE[[#This Row],[DATA]]="","",WEEKNUM(BS_CONTROLE[[#This Row],[DATA]]))</f>
        <v>7</v>
      </c>
      <c r="D365" s="104" t="s">
        <v>1122</v>
      </c>
      <c r="E365" s="157">
        <v>359</v>
      </c>
      <c r="F365" s="126" t="s">
        <v>758</v>
      </c>
      <c r="G365" s="142" t="str">
        <f>IF(D365="","*",VLOOKUP(F365,BS_ATIVIDADE[],3,FALSE))</f>
        <v>MODERNIZAÇÃO</v>
      </c>
      <c r="H365" s="106" t="s">
        <v>679</v>
      </c>
      <c r="I365" s="106" t="s">
        <v>679</v>
      </c>
      <c r="J365" s="105">
        <v>48</v>
      </c>
      <c r="K365" s="105">
        <v>125.559</v>
      </c>
      <c r="L365" s="105" t="s">
        <v>679</v>
      </c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65" s="127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1261251</v>
      </c>
      <c r="O365" s="106">
        <v>0.35416666666666669</v>
      </c>
      <c r="P365" s="106">
        <v>8.3333333333333329E-2</v>
      </c>
      <c r="Q365" s="105">
        <v>1</v>
      </c>
      <c r="R365" s="10" t="str">
        <f>IFERROR(_xlfn.XLOOKUP(F365, BS_ATIVIDADE[ATIVIDADE],BS_ATIVIDADE[UNIDADE] ), "*")</f>
        <v>Nº DE SOLDA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65" s="105" t="s">
        <v>1229</v>
      </c>
      <c r="W365" s="151" t="s">
        <v>700</v>
      </c>
      <c r="X365" s="104" t="s">
        <v>421</v>
      </c>
      <c r="Y365" s="129" t="s">
        <v>424</v>
      </c>
      <c r="Z365" s="104"/>
      <c r="AA365" s="105" t="s">
        <v>679</v>
      </c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MODERNIZAÇÃO - SOLDA</v>
      </c>
      <c r="AJ365" s="9" t="str">
        <f>IF(BS_CONTROLE[[#This Row],[Atividade]]=0, "-", BS_CONTROLE[[#This Row],[Atividade]])</f>
        <v>MODERNIZAÇÃO - SOLDA</v>
      </c>
      <c r="AK365" s="31" t="str">
        <f>BS_CONTROLE[[#This Row],[Local - Partida]]</f>
        <v>-</v>
      </c>
      <c r="AL365" s="31" t="str">
        <f>BS_CONTROLE[[#This Row],[Local - Encerramento]]</f>
        <v>-</v>
      </c>
      <c r="AM365" s="105" t="str">
        <f>IF(BS_CONTROLE[[#This Row],[Entre - Estações]]=0, "-", BS_CONTROLE[[#This Row],[Entre - Estações]])</f>
        <v>ZWI-ZEM</v>
      </c>
      <c r="AN365" s="105">
        <f>IF(BS_CONTROLE[[#This Row],[SB]]=0, "-", BS_CONTROLE[[#This Row],[SB]])</f>
        <v>1261251</v>
      </c>
      <c r="AO365" s="105">
        <f>IF(BS_CONTROLE[[#This Row],[SUB]]=0, "-", BS_CONTROLE[[#This Row],[SUB]])</f>
        <v>48</v>
      </c>
      <c r="AP365" s="105">
        <f>BS_CONTROLE[[#This Row],[KM - Inicio]]</f>
        <v>125.559</v>
      </c>
      <c r="AQ365" s="105">
        <f>BS_CONTROLE[[#This Row],[KM - Inicio]]</f>
        <v>125.559</v>
      </c>
      <c r="AR365" s="108">
        <v>0</v>
      </c>
      <c r="AS365" s="108">
        <v>0</v>
      </c>
      <c r="AT365" s="108">
        <v>0</v>
      </c>
      <c r="AU365" s="136"/>
      <c r="AV365" s="136"/>
      <c r="AW365" s="14"/>
      <c r="AX365" s="14"/>
      <c r="AY365" s="162">
        <f t="shared" si="36"/>
        <v>0</v>
      </c>
      <c r="AZ365" s="153"/>
      <c r="BA365" s="109">
        <v>0</v>
      </c>
      <c r="BB365" s="10" t="str">
        <f>IFERROR(_xlfn.XLOOKUP(AI365, BS_ATIVIDADE[ATIVIDADE],BS_ATIVIDADE[UNIDADE] ), "*")</f>
        <v>Nº DE SOLDA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65" s="150"/>
      <c r="BG365" s="16"/>
      <c r="BH365" s="17">
        <v>0</v>
      </c>
      <c r="BI365" s="17"/>
      <c r="BJ365" s="17" t="s">
        <v>1230</v>
      </c>
      <c r="BK365" s="17" t="s">
        <v>1231</v>
      </c>
      <c r="BL365" s="16"/>
      <c r="BM365" s="130" t="s">
        <v>443</v>
      </c>
      <c r="BN365" s="130" t="s">
        <v>470</v>
      </c>
      <c r="BO365" s="130" t="s">
        <v>521</v>
      </c>
      <c r="BP365" s="18"/>
      <c r="BQ365" s="12" t="str">
        <f t="shared" si="38"/>
        <v>Produção e Intervalo</v>
      </c>
      <c r="BR365" s="19">
        <f t="shared" si="39"/>
        <v>0</v>
      </c>
      <c r="BS365" s="19">
        <f t="shared" si="40"/>
        <v>0</v>
      </c>
      <c r="BT365" s="188" t="str">
        <f t="shared" si="41"/>
        <v>ModernizaçãoExecução</v>
      </c>
    </row>
    <row r="366" spans="1:72" hidden="1">
      <c r="A366" s="47" t="str">
        <f t="shared" si="37"/>
        <v>JACIANO (TF-674)46067</v>
      </c>
      <c r="B366" s="102">
        <v>46067</v>
      </c>
      <c r="C366" s="135">
        <f>IF(BS_CONTROLE[[#This Row],[DATA]]="","",WEEKNUM(BS_CONTROLE[[#This Row],[DATA]]))</f>
        <v>7</v>
      </c>
      <c r="D366" s="104" t="s">
        <v>1183</v>
      </c>
      <c r="E366" s="157">
        <v>360</v>
      </c>
      <c r="F366" s="126" t="s">
        <v>721</v>
      </c>
      <c r="G366" s="142" t="str">
        <f>IF(D366="","*",VLOOKUP(F366,BS_ATIVIDADE[],3,FALSE))</f>
        <v>DORMENTE - SUBSTITUIÇÂO</v>
      </c>
      <c r="H366" s="106" t="s">
        <v>679</v>
      </c>
      <c r="I366" s="106"/>
      <c r="J366" s="105">
        <v>92</v>
      </c>
      <c r="K366" s="105">
        <v>66.25</v>
      </c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K67ZEV2</v>
      </c>
      <c r="O366" s="106">
        <v>0.41666666666666669</v>
      </c>
      <c r="P366" s="106">
        <v>8.3333333333333329E-2</v>
      </c>
      <c r="Q366" s="105">
        <v>15</v>
      </c>
      <c r="R366" s="10" t="str">
        <f>IFERROR(_xlfn.XLOOKUP(F366, BS_ATIVIDADE[ATIVIDADE],BS_ATIVIDADE[UNIDADE] ), "*")</f>
        <v>Nº DE DORMENTES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6" s="105" t="s">
        <v>773</v>
      </c>
      <c r="W366" s="151" t="s">
        <v>799</v>
      </c>
      <c r="X366" s="104" t="s">
        <v>421</v>
      </c>
      <c r="Y366" s="129" t="s">
        <v>424</v>
      </c>
      <c r="Z366" s="104"/>
      <c r="AA366" s="105" t="s">
        <v>679</v>
      </c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PDM - SUBSTITUIÇÃO - DORMENTE</v>
      </c>
      <c r="AJ366" s="9" t="str">
        <f>IF(BS_CONTROLE[[#This Row],[Atividade]]=0, "-", BS_CONTROLE[[#This Row],[Atividade]])</f>
        <v>PDM - SUBSTITUIÇÃO - DORMENTE</v>
      </c>
      <c r="AK366" s="31" t="str">
        <f>BS_CONTROLE[[#This Row],[Local - Partida]]</f>
        <v>-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ZEZ</v>
      </c>
      <c r="AN366" s="105" t="str">
        <f>IF(BS_CONTROLE[[#This Row],[SB]]=0, "-", BS_CONTROLE[[#This Row],[SB]])</f>
        <v>K67ZEV2</v>
      </c>
      <c r="AO366" s="105">
        <f>IF(BS_CONTROLE[[#This Row],[SUB]]=0, "-", BS_CONTROLE[[#This Row],[SUB]])</f>
        <v>92</v>
      </c>
      <c r="AP366" s="105">
        <f>BS_CONTROLE[[#This Row],[KM - Inicio]]</f>
        <v>66.25</v>
      </c>
      <c r="AQ366" s="105">
        <f>BS_CONTROLE[[#This Row],[KM - Inicio]]</f>
        <v>66.25</v>
      </c>
      <c r="AR366" s="108">
        <v>0.3527777777777778</v>
      </c>
      <c r="AS366" s="108">
        <v>0</v>
      </c>
      <c r="AT366" s="108">
        <v>0</v>
      </c>
      <c r="AU366" s="136"/>
      <c r="AV366" s="136"/>
      <c r="AW366" s="14"/>
      <c r="AX366" s="14"/>
      <c r="AY366" s="162">
        <f t="shared" si="36"/>
        <v>0</v>
      </c>
      <c r="AZ366" s="153"/>
      <c r="BA366" s="109">
        <v>0</v>
      </c>
      <c r="BB366" s="10" t="str">
        <f>IFERROR(_xlfn.XLOOKUP(AI366, BS_ATIVIDADE[ATIVIDADE],BS_ATIVIDADE[UNIDADE] ), "*")</f>
        <v>Nº DE DORMENTES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6" s="150"/>
      <c r="BG366" s="16"/>
      <c r="BH366" s="17">
        <v>0</v>
      </c>
      <c r="BI366" s="17"/>
      <c r="BJ366" s="17" t="s">
        <v>1232</v>
      </c>
      <c r="BK366" s="17" t="s">
        <v>1232</v>
      </c>
      <c r="BL366" s="16"/>
      <c r="BM366" s="130" t="s">
        <v>440</v>
      </c>
      <c r="BN366" s="130" t="s">
        <v>469</v>
      </c>
      <c r="BO366" s="130" t="s">
        <v>530</v>
      </c>
      <c r="BP366" s="18"/>
      <c r="BQ366" s="12" t="str">
        <f t="shared" si="38"/>
        <v>Produção e Intervalo</v>
      </c>
      <c r="BR366" s="19">
        <f t="shared" si="39"/>
        <v>0</v>
      </c>
      <c r="BS366" s="19">
        <f t="shared" si="40"/>
        <v>0</v>
      </c>
      <c r="BT366" s="188" t="str">
        <f t="shared" si="41"/>
        <v>CCOCirculaçãoIntervaloOportunidade</v>
      </c>
    </row>
    <row r="367" spans="1:72" hidden="1">
      <c r="A367" s="47" t="str">
        <f t="shared" si="37"/>
        <v>W6146067</v>
      </c>
      <c r="B367" s="102">
        <v>46067</v>
      </c>
      <c r="C367" s="135">
        <f>IF(BS_CONTROLE[[#This Row],[DATA]]="","",WEEKNUM(BS_CONTROLE[[#This Row],[DATA]]))</f>
        <v>7</v>
      </c>
      <c r="D367" s="104" t="s">
        <v>772</v>
      </c>
      <c r="E367" s="157">
        <v>361</v>
      </c>
      <c r="F367" s="126" t="s">
        <v>678</v>
      </c>
      <c r="G367" s="142" t="str">
        <f>IF(D367="","*",VLOOKUP(F367,BS_ATIVIDADE[],3,FALSE))</f>
        <v>OUTROS</v>
      </c>
      <c r="H367" s="106" t="s">
        <v>306</v>
      </c>
      <c r="I367" s="106" t="s">
        <v>306</v>
      </c>
      <c r="J367" s="105">
        <v>92</v>
      </c>
      <c r="K367" s="105">
        <v>83.7</v>
      </c>
      <c r="L367" s="105" t="s">
        <v>679</v>
      </c>
      <c r="M367" s="105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7" s="150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7" s="106">
        <v>0.33333333333333331</v>
      </c>
      <c r="P367" s="106">
        <v>4.1666666666666664E-2</v>
      </c>
      <c r="Q367" s="170">
        <v>1</v>
      </c>
      <c r="R367" s="10" t="str">
        <f>IFERROR(_xlfn.XLOOKUP(F367, BS_ATIVIDADE[ATIVIDADE],BS_ATIVIDADE[UNIDADE] ), "*")</f>
        <v>BINÁRIO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7" s="151" t="s">
        <v>773</v>
      </c>
      <c r="W367" s="151" t="s">
        <v>774</v>
      </c>
      <c r="X367" s="104" t="s">
        <v>416</v>
      </c>
      <c r="Y367" s="129" t="s">
        <v>424</v>
      </c>
      <c r="Z367" s="104"/>
      <c r="AA367" s="105">
        <v>1</v>
      </c>
      <c r="AB367" s="103" t="s">
        <v>412</v>
      </c>
      <c r="AC367" s="126" t="s">
        <v>679</v>
      </c>
      <c r="AD367" s="107">
        <v>0.3125</v>
      </c>
      <c r="AE367" s="105">
        <v>7663</v>
      </c>
      <c r="AF367" s="107" t="s">
        <v>679</v>
      </c>
      <c r="AG367" s="107" t="s">
        <v>679</v>
      </c>
      <c r="AH367" s="15"/>
      <c r="AI367" s="126" t="str">
        <f>IF(BS_CONTROLE[[#This Row],[Atividade]]=0, "-", BS_CONTROLE[[#This Row],[Atividade]])</f>
        <v>DESLOCAMENTO</v>
      </c>
      <c r="AJ367" s="9" t="str">
        <f>IF(BS_CONTROLE[[#This Row],[Atividade]]=0, "-", BS_CONTROLE[[#This Row],[Atividade]])</f>
        <v>DESLOCAMENTO</v>
      </c>
      <c r="AK367" s="31" t="str">
        <f>BS_CONTROLE[[#This Row],[Local - Partida]]</f>
        <v>K67ZEV2</v>
      </c>
      <c r="AL367" s="31" t="str">
        <f>BS_CONTROLE[[#This Row],[Local - Encerramento]]</f>
        <v>K67ZEV2</v>
      </c>
      <c r="AM367" s="105" t="str">
        <f>IF(BS_CONTROLE[[#This Row],[Entre - Estações]]=0, "-", BS_CONTROLE[[#This Row],[Entre - Estações]])</f>
        <v>ZXW-ZGP</v>
      </c>
      <c r="AN367" s="105" t="str">
        <f>IF(BS_CONTROLE[[#This Row],[SB]]=0, "-", BS_CONTROLE[[#This Row],[SB]])</f>
        <v>K84ZXW2</v>
      </c>
      <c r="AO367" s="105">
        <f>IF(BS_CONTROLE[[#This Row],[SUB]]=0, "-", BS_CONTROLE[[#This Row],[SUB]])</f>
        <v>92</v>
      </c>
      <c r="AP367" s="105">
        <f>BS_CONTROLE[[#This Row],[KM - Inicio]]</f>
        <v>83.7</v>
      </c>
      <c r="AQ367" s="105">
        <f>BS_CONTROLE[[#This Row],[KM - Inicio]]</f>
        <v>83.7</v>
      </c>
      <c r="AR367" s="108">
        <v>0.34513888888888888</v>
      </c>
      <c r="AS367" s="108">
        <v>0</v>
      </c>
      <c r="AT367" s="108">
        <v>0</v>
      </c>
      <c r="AU367" s="136"/>
      <c r="AV367" s="136"/>
      <c r="AW367" s="14"/>
      <c r="AX367" s="14"/>
      <c r="AY367" s="162">
        <f t="shared" si="36"/>
        <v>0</v>
      </c>
      <c r="AZ367" s="153"/>
      <c r="BA367" s="109">
        <v>0</v>
      </c>
      <c r="BB367" s="10" t="str">
        <f>IFERROR(_xlfn.XLOOKUP(AI367, BS_ATIVIDADE[ATIVIDADE],BS_ATIVIDADE[UNIDADE] ), "*")</f>
        <v>BINÁRIO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7" s="150"/>
      <c r="BG367" s="16"/>
      <c r="BH367" s="17">
        <v>0</v>
      </c>
      <c r="BI367" s="17"/>
      <c r="BJ367" s="17" t="s">
        <v>1233</v>
      </c>
      <c r="BK367" s="17" t="s">
        <v>1233</v>
      </c>
      <c r="BL367" s="16"/>
      <c r="BM367" s="130" t="s">
        <v>436</v>
      </c>
      <c r="BN367" s="130" t="s">
        <v>456</v>
      </c>
      <c r="BO367" s="130" t="s">
        <v>522</v>
      </c>
      <c r="BP367" s="18"/>
      <c r="BQ367" s="12" t="str">
        <f t="shared" si="38"/>
        <v>Produção e Intervalo</v>
      </c>
      <c r="BR367" s="19">
        <f t="shared" si="39"/>
        <v>0</v>
      </c>
      <c r="BS367" s="19">
        <f t="shared" si="40"/>
        <v>0</v>
      </c>
      <c r="BT367" s="188" t="str">
        <f t="shared" si="41"/>
        <v>MecânicaLocomotiva</v>
      </c>
    </row>
    <row r="368" spans="1:72" hidden="1">
      <c r="A368" s="47" t="str">
        <f t="shared" si="37"/>
        <v>EXPANSÃO TURMA 146067</v>
      </c>
      <c r="B368" s="102">
        <v>46067</v>
      </c>
      <c r="C368" s="135">
        <f>IF(BS_CONTROLE[[#This Row],[DATA]]="","",WEEKNUM(BS_CONTROLE[[#This Row],[DATA]]))</f>
        <v>7</v>
      </c>
      <c r="D368" s="104" t="s">
        <v>703</v>
      </c>
      <c r="E368" s="157">
        <v>280</v>
      </c>
      <c r="F368" s="126" t="s">
        <v>704</v>
      </c>
      <c r="G368" s="142" t="str">
        <f>IF(D368="","*",VLOOKUP(F368,BS_ATIVIDADE[],3,FALSE))</f>
        <v>EXPANSÃO</v>
      </c>
      <c r="H368" s="106" t="s">
        <v>679</v>
      </c>
      <c r="I368" s="106"/>
      <c r="J368" s="105">
        <v>53</v>
      </c>
      <c r="K368" s="105">
        <v>108.79</v>
      </c>
      <c r="L368" s="105" t="s">
        <v>679</v>
      </c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68" s="106">
        <v>0.35416666666666669</v>
      </c>
      <c r="P368" s="106">
        <v>6.25E-2</v>
      </c>
      <c r="Q368" s="105">
        <v>1</v>
      </c>
      <c r="R368" s="10" t="str">
        <f>IFERROR(_xlfn.XLOOKUP(F368, BS_ATIVIDADE[ATIVIDADE],BS_ATIVIDADE[UNIDADE] ), "*")</f>
        <v>Nº DE SOLDA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68" s="105" t="s">
        <v>785</v>
      </c>
      <c r="W368" s="151" t="s">
        <v>700</v>
      </c>
      <c r="X368" s="104" t="s">
        <v>421</v>
      </c>
      <c r="Y368" s="129" t="s">
        <v>424</v>
      </c>
      <c r="Z368" s="104"/>
      <c r="AA368" s="105" t="s">
        <v>679</v>
      </c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EXPANSÃO - SOLDA</v>
      </c>
      <c r="AJ368" s="9" t="str">
        <f>IF(BS_CONTROLE[[#This Row],[Atividade]]=0, "-", BS_CONTROLE[[#This Row],[Atividade]])</f>
        <v>EXPANSÃO - SOLDA</v>
      </c>
      <c r="AK368" s="31" t="str">
        <f>BS_CONTROLE[[#This Row],[Local - Partida]]</f>
        <v>-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PAT-ZGM</v>
      </c>
      <c r="AN368" s="105" t="str">
        <f>IF(BS_CONTROLE[[#This Row],[SB]]=0, "-", BS_CONTROLE[[#This Row],[SB]])</f>
        <v>PAT1102</v>
      </c>
      <c r="AO368" s="105">
        <f>IF(BS_CONTROLE[[#This Row],[SUB]]=0, "-", BS_CONTROLE[[#This Row],[SUB]])</f>
        <v>53</v>
      </c>
      <c r="AP368" s="105">
        <f>BS_CONTROLE[[#This Row],[KM - Inicio]]</f>
        <v>108.79</v>
      </c>
      <c r="AQ368" s="105">
        <f>BS_CONTROLE[[#This Row],[KM - Inicio]]</f>
        <v>108.79</v>
      </c>
      <c r="AR368" s="108">
        <v>0.30902777777777779</v>
      </c>
      <c r="AS368" s="108">
        <v>0</v>
      </c>
      <c r="AT368" s="108">
        <v>0</v>
      </c>
      <c r="AU368" s="136"/>
      <c r="AV368" s="136"/>
      <c r="AW368" s="14"/>
      <c r="AX368" s="14"/>
      <c r="AY368" s="162">
        <f t="shared" si="36"/>
        <v>0</v>
      </c>
      <c r="AZ368" s="153"/>
      <c r="BA368" s="109">
        <v>0</v>
      </c>
      <c r="BB368" s="10" t="str">
        <f>IFERROR(_xlfn.XLOOKUP(AI368, BS_ATIVIDADE[ATIVIDADE],BS_ATIVIDADE[UNIDADE] ), "*")</f>
        <v>Nº DE SOLDA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68" s="150"/>
      <c r="BG368" s="16"/>
      <c r="BH368" s="17">
        <v>0</v>
      </c>
      <c r="BI368" s="17"/>
      <c r="BJ368" s="17" t="s">
        <v>1234</v>
      </c>
      <c r="BK368" s="17" t="s">
        <v>1234</v>
      </c>
      <c r="BL368" s="16"/>
      <c r="BM368" s="130" t="s">
        <v>447</v>
      </c>
      <c r="BN368" s="130" t="s">
        <v>471</v>
      </c>
      <c r="BO368" s="130" t="s">
        <v>471</v>
      </c>
      <c r="BP368" s="18"/>
      <c r="BQ368" s="12" t="str">
        <f t="shared" si="38"/>
        <v>Produção e Intervalo</v>
      </c>
      <c r="BR368" s="19">
        <f t="shared" si="39"/>
        <v>0</v>
      </c>
      <c r="BS368" s="19">
        <f t="shared" si="40"/>
        <v>0</v>
      </c>
      <c r="BT368" s="188" t="str">
        <f t="shared" si="41"/>
        <v>CondiçõesClimáticaChuva</v>
      </c>
    </row>
    <row r="369" spans="1:72" hidden="1">
      <c r="A369" s="47" t="str">
        <f t="shared" si="37"/>
        <v/>
      </c>
      <c r="B369" s="102"/>
      <c r="C369" s="135" t="str">
        <f>IF(BS_CONTROLE[[#This Row],[DATA]]="","",WEEKNUM(BS_CONTROLE[[#This Row],[DATA]]))</f>
        <v/>
      </c>
      <c r="D369" s="104"/>
      <c r="E369" s="157">
        <v>363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2" t="str">
        <f t="shared" si="36"/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 t="shared" si="38"/>
        <v>Aderente</v>
      </c>
      <c r="BR369" s="19" t="str">
        <f t="shared" si="39"/>
        <v>*</v>
      </c>
      <c r="BS369" s="19" t="str">
        <f t="shared" si="40"/>
        <v>*</v>
      </c>
      <c r="BT369" s="188" t="str">
        <f t="shared" si="41"/>
        <v/>
      </c>
    </row>
    <row r="370" spans="1:72" hidden="1">
      <c r="A370" s="47" t="str">
        <f t="shared" si="37"/>
        <v>V9346068</v>
      </c>
      <c r="B370" s="102">
        <v>46068</v>
      </c>
      <c r="C370" s="135">
        <f>IF(BS_CONTROLE[[#This Row],[DATA]]="","",WEEKNUM(BS_CONTROLE[[#This Row],[DATA]]))</f>
        <v>8</v>
      </c>
      <c r="D370" s="104" t="s">
        <v>978</v>
      </c>
      <c r="E370" s="157">
        <v>162</v>
      </c>
      <c r="F370" s="126" t="s">
        <v>687</v>
      </c>
      <c r="G370" s="142" t="str">
        <f>IF(D370="","*",VLOOKUP(F370,BS_ATIVIDADE[],3,FALSE))</f>
        <v>MECANIZAÇÃO - SOCADORA</v>
      </c>
      <c r="H370" s="105" t="s">
        <v>104</v>
      </c>
      <c r="I370" s="105" t="s">
        <v>104</v>
      </c>
      <c r="J370" s="105">
        <v>56</v>
      </c>
      <c r="K370" s="105">
        <v>204.4</v>
      </c>
      <c r="L370" s="105">
        <v>205.8</v>
      </c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70" s="106">
        <v>0.375</v>
      </c>
      <c r="P370" s="106">
        <v>8.3333333333333329E-2</v>
      </c>
      <c r="Q370" s="105">
        <v>200</v>
      </c>
      <c r="R370" s="10" t="str">
        <f>IFERROR(_xlfn.XLOOKUP(F370, BS_ATIVIDADE[ATIVIDADE],BS_ATIVIDADE[UNIDADE] ), "*")</f>
        <v>M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0" s="105" t="s">
        <v>773</v>
      </c>
      <c r="W370" s="151" t="s">
        <v>688</v>
      </c>
      <c r="X370" s="104" t="s">
        <v>421</v>
      </c>
      <c r="Y370" s="129" t="s">
        <v>424</v>
      </c>
      <c r="Z370" s="104"/>
      <c r="AA370" s="105">
        <v>1</v>
      </c>
      <c r="AB370" s="103" t="s">
        <v>418</v>
      </c>
      <c r="AC370" s="152"/>
      <c r="AD370" s="107">
        <v>0.29166666666666669</v>
      </c>
      <c r="AE370" s="105">
        <v>7309</v>
      </c>
      <c r="AF370" s="105" t="s">
        <v>679</v>
      </c>
      <c r="AG370" s="105" t="s">
        <v>679</v>
      </c>
      <c r="AH370" s="15"/>
      <c r="AI370" s="126" t="str">
        <f>IF(BS_CONTROLE[[#This Row],[Atividade]]=0, "-", BS_CONTROLE[[#This Row],[Atividade]])</f>
        <v>MECANIZAÇÃO - SOCADORA</v>
      </c>
      <c r="AJ370" s="9" t="str">
        <f>IF(BS_CONTROLE[[#This Row],[Atividade]]=0, "-", BS_CONTROLE[[#This Row],[Atividade]])</f>
        <v>MECANIZAÇÃO - SOCADORA</v>
      </c>
      <c r="AK370" s="31" t="str">
        <f>BS_CONTROLE[[#This Row],[Local - Partida]]</f>
        <v>ZYU1</v>
      </c>
      <c r="AL370" s="31" t="str">
        <f>BS_CONTROLE[[#This Row],[Local - Encerramento]]</f>
        <v>ZYU1</v>
      </c>
      <c r="AM370" s="105" t="str">
        <f>IF(BS_CONTROLE[[#This Row],[Entre - Estações]]=0, "-", BS_CONTROLE[[#This Row],[Entre - Estações]])</f>
        <v>ZYU-ZST</v>
      </c>
      <c r="AN370" s="105" t="str">
        <f>IF(BS_CONTROLE[[#This Row],[SB]]=0, "-", BS_CONTROLE[[#This Row],[SB]])</f>
        <v>ZYU206</v>
      </c>
      <c r="AO370" s="105">
        <f>IF(BS_CONTROLE[[#This Row],[SUB]]=0, "-", BS_CONTROLE[[#This Row],[SUB]])</f>
        <v>56</v>
      </c>
      <c r="AP370" s="105">
        <f>BS_CONTROLE[[#This Row],[KM - Inicio]]</f>
        <v>204.4</v>
      </c>
      <c r="AQ370" s="105">
        <f>BS_CONTROLE[[#This Row],[KM - Inicio]]</f>
        <v>204.4</v>
      </c>
      <c r="AR370" s="108">
        <v>0</v>
      </c>
      <c r="AS370" s="108">
        <v>0</v>
      </c>
      <c r="AT370" s="108">
        <v>0</v>
      </c>
      <c r="AU370" s="136"/>
      <c r="AV370" s="136"/>
      <c r="AW370" s="14"/>
      <c r="AX370" s="14"/>
      <c r="AY370" s="162">
        <f t="shared" si="36"/>
        <v>0</v>
      </c>
      <c r="AZ370" s="153"/>
      <c r="BA370" s="109">
        <v>0</v>
      </c>
      <c r="BB370" s="10" t="str">
        <f>IFERROR(_xlfn.XLOOKUP(AI370, BS_ATIVIDADE[ATIVIDADE],BS_ATIVIDADE[UNIDADE] ), "*")</f>
        <v>M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0" s="150"/>
      <c r="BG370" s="16"/>
      <c r="BH370" s="17">
        <v>0</v>
      </c>
      <c r="BI370" s="17"/>
      <c r="BJ370" s="17" t="s">
        <v>1235</v>
      </c>
      <c r="BK370" s="18" t="s">
        <v>1235</v>
      </c>
      <c r="BL370" s="16"/>
      <c r="BM370" s="130" t="s">
        <v>441</v>
      </c>
      <c r="BN370" s="130" t="s">
        <v>470</v>
      </c>
      <c r="BO370" s="130" t="s">
        <v>521</v>
      </c>
      <c r="BP370" s="18"/>
      <c r="BQ370" s="12" t="str">
        <f t="shared" si="38"/>
        <v>Produção e Intervalo</v>
      </c>
      <c r="BR370" s="19">
        <f t="shared" si="39"/>
        <v>0</v>
      </c>
      <c r="BS370" s="19">
        <f t="shared" si="40"/>
        <v>0</v>
      </c>
      <c r="BT370" s="188" t="str">
        <f t="shared" si="41"/>
        <v>SuperExecução</v>
      </c>
    </row>
    <row r="371" spans="1:72" hidden="1">
      <c r="A371" s="47" t="str">
        <f t="shared" si="37"/>
        <v>E1746068</v>
      </c>
      <c r="B371" s="102">
        <v>46068</v>
      </c>
      <c r="C371" s="135">
        <f>IF(BS_CONTROLE[[#This Row],[DATA]]="","",WEEKNUM(BS_CONTROLE[[#This Row],[DATA]]))</f>
        <v>8</v>
      </c>
      <c r="D371" s="104" t="s">
        <v>692</v>
      </c>
      <c r="E371" s="157">
        <v>4</v>
      </c>
      <c r="F371" s="126" t="s">
        <v>693</v>
      </c>
      <c r="G371" s="142" t="str">
        <f>IF(D371="","*",VLOOKUP(F371,BS_ATIVIDADE[],3,FALSE))</f>
        <v>CAMINHÂO - SOLDA</v>
      </c>
      <c r="H371" s="106" t="s">
        <v>201</v>
      </c>
      <c r="I371" s="106" t="s">
        <v>201</v>
      </c>
      <c r="J371" s="105">
        <v>55</v>
      </c>
      <c r="K371" s="105">
        <v>100.95099999999999</v>
      </c>
      <c r="L371" s="105">
        <v>101.16500000000001</v>
      </c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71" s="106">
        <v>0.39583333333333331</v>
      </c>
      <c r="P371" s="106">
        <v>0.125</v>
      </c>
      <c r="Q371" s="105">
        <v>2</v>
      </c>
      <c r="R371" s="10" t="str">
        <f>IFERROR(_xlfn.XLOOKUP(F371, BS_ATIVIDADE[ATIVIDADE],BS_ATIVIDADE[UNIDADE] ), "*")</f>
        <v>Nº DE SOLDA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1" s="105" t="s">
        <v>742</v>
      </c>
      <c r="W371" s="151" t="s">
        <v>743</v>
      </c>
      <c r="X371" s="104" t="s">
        <v>421</v>
      </c>
      <c r="Y371" s="129" t="s">
        <v>424</v>
      </c>
      <c r="Z371" s="104"/>
      <c r="AA371" s="105">
        <v>1</v>
      </c>
      <c r="AB371" s="103" t="s">
        <v>412</v>
      </c>
      <c r="AC371" s="152"/>
      <c r="AD371" s="107">
        <v>0.35416666666666669</v>
      </c>
      <c r="AE371" s="105">
        <v>6251</v>
      </c>
      <c r="AF371" s="105" t="s">
        <v>679</v>
      </c>
      <c r="AG371" s="105" t="s">
        <v>679</v>
      </c>
      <c r="AH371" s="15"/>
      <c r="AI371" s="126" t="str">
        <f>IF(BS_CONTROLE[[#This Row],[Atividade]]=0, "-", BS_CONTROLE[[#This Row],[Atividade]])</f>
        <v>CAMINHÃO DE SOLDA</v>
      </c>
      <c r="AJ371" s="9" t="str">
        <f>IF(BS_CONTROLE[[#This Row],[Atividade]]=0, "-", BS_CONTROLE[[#This Row],[Atividade]])</f>
        <v>CAMINHÃO DE SOLDA</v>
      </c>
      <c r="AK371" s="31" t="str">
        <f>BS_CONTROLE[[#This Row],[Local - Partida]]</f>
        <v>102ZKW2</v>
      </c>
      <c r="AL371" s="31" t="str">
        <f>BS_CONTROLE[[#This Row],[Local - Encerramento]]</f>
        <v>102ZKW2</v>
      </c>
      <c r="AM371" s="105" t="str">
        <f>IF(BS_CONTROLE[[#This Row],[Entre - Estações]]=0, "-", BS_CONTROLE[[#This Row],[Entre - Estações]])</f>
        <v>ZKW-ZLU</v>
      </c>
      <c r="AN371" s="105" t="str">
        <f>IF(BS_CONTROLE[[#This Row],[SB]]=0, "-", BS_CONTROLE[[#This Row],[SB]])</f>
        <v>102ZKW2</v>
      </c>
      <c r="AO371" s="105">
        <f>IF(BS_CONTROLE[[#This Row],[SUB]]=0, "-", BS_CONTROLE[[#This Row],[SUB]])</f>
        <v>55</v>
      </c>
      <c r="AP371" s="105">
        <f>BS_CONTROLE[[#This Row],[KM - Inicio]]</f>
        <v>100.95099999999999</v>
      </c>
      <c r="AQ371" s="105">
        <f>BS_CONTROLE[[#This Row],[KM - Inicio]]</f>
        <v>100.95099999999999</v>
      </c>
      <c r="AR371" s="108">
        <v>0.33680555555555558</v>
      </c>
      <c r="AS371" s="108">
        <v>0</v>
      </c>
      <c r="AT371" s="108">
        <v>0</v>
      </c>
      <c r="AU371" s="136"/>
      <c r="AV371" s="136"/>
      <c r="AW371" s="14"/>
      <c r="AX371" s="14"/>
      <c r="AY371" s="162">
        <f t="shared" si="36"/>
        <v>0</v>
      </c>
      <c r="AZ371" s="153"/>
      <c r="BA371" s="109">
        <v>0</v>
      </c>
      <c r="BB371" s="10" t="str">
        <f>IFERROR(_xlfn.XLOOKUP(AI371, BS_ATIVIDADE[ATIVIDADE],BS_ATIVIDADE[UNIDADE] ), "*")</f>
        <v>Nº DE SOLDA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1" s="150"/>
      <c r="BG371" s="16"/>
      <c r="BH371" s="17">
        <v>0</v>
      </c>
      <c r="BI371" s="17"/>
      <c r="BJ371" s="17" t="s">
        <v>1236</v>
      </c>
      <c r="BK371" s="17" t="s">
        <v>1237</v>
      </c>
      <c r="BL371" s="16"/>
      <c r="BM371" s="130" t="s">
        <v>440</v>
      </c>
      <c r="BN371" s="130" t="s">
        <v>469</v>
      </c>
      <c r="BO371" s="130" t="s">
        <v>530</v>
      </c>
      <c r="BP371" s="18"/>
      <c r="BQ371" s="12" t="str">
        <f t="shared" si="38"/>
        <v>Produção e Intervalo</v>
      </c>
      <c r="BR371" s="19">
        <f t="shared" si="39"/>
        <v>0</v>
      </c>
      <c r="BS371" s="19">
        <f t="shared" si="40"/>
        <v>0</v>
      </c>
      <c r="BT371" s="188" t="str">
        <f t="shared" si="41"/>
        <v>CCOCirculaçãoIntervaloOportunidade</v>
      </c>
    </row>
    <row r="372" spans="1:72" hidden="1">
      <c r="A372" s="47" t="str">
        <f t="shared" si="37"/>
        <v/>
      </c>
      <c r="B372" s="102"/>
      <c r="C372" s="135" t="str">
        <f>IF(BS_CONTROLE[[#This Row],[DATA]]="","",WEEKNUM(BS_CONTROLE[[#This Row],[DATA]]))</f>
        <v/>
      </c>
      <c r="D372" s="104"/>
      <c r="E372" s="157">
        <v>366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2" t="str">
        <f t="shared" si="36"/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 t="shared" si="38"/>
        <v>Aderente</v>
      </c>
      <c r="BR372" s="19" t="str">
        <f t="shared" si="39"/>
        <v>*</v>
      </c>
      <c r="BS372" s="19" t="str">
        <f t="shared" si="40"/>
        <v>*</v>
      </c>
      <c r="BT372" s="188" t="str">
        <f t="shared" si="41"/>
        <v/>
      </c>
    </row>
    <row r="373" spans="1:72">
      <c r="A373" s="47" t="str">
        <f t="shared" si="37"/>
        <v>EXPANSÃO TURMA 146069</v>
      </c>
      <c r="B373" s="102">
        <v>46069</v>
      </c>
      <c r="C373" s="135">
        <f>IF(BS_CONTROLE[[#This Row],[DATA]]="","",WEEKNUM(BS_CONTROLE[[#This Row],[DATA]]))</f>
        <v>8</v>
      </c>
      <c r="D373" s="104" t="s">
        <v>703</v>
      </c>
      <c r="E373" s="157">
        <v>185</v>
      </c>
      <c r="F373" s="126" t="s">
        <v>704</v>
      </c>
      <c r="G373" s="142" t="str">
        <f>IF(D373="","*",VLOOKUP(F373,BS_ATIVIDADE[],3,FALSE))</f>
        <v>EXPANSÃO</v>
      </c>
      <c r="H373" s="106" t="s">
        <v>679</v>
      </c>
      <c r="I373" s="106" t="s">
        <v>679</v>
      </c>
      <c r="J373" s="105">
        <v>170</v>
      </c>
      <c r="K373" s="105">
        <v>110.35</v>
      </c>
      <c r="L373" s="105">
        <v>112.3</v>
      </c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373" s="106">
        <v>0.35416666666666669</v>
      </c>
      <c r="P373" s="106">
        <v>0.125</v>
      </c>
      <c r="Q373" s="105">
        <v>1</v>
      </c>
      <c r="R373" s="10" t="str">
        <f>IFERROR(_xlfn.XLOOKUP(F373, BS_ATIVIDADE[ATIVIDADE],BS_ATIVIDADE[UNIDADE] ), "*")</f>
        <v>Nº DE SOLDA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373" s="105" t="s">
        <v>961</v>
      </c>
      <c r="W373" s="151" t="s">
        <v>1165</v>
      </c>
      <c r="X373" s="104" t="s">
        <v>421</v>
      </c>
      <c r="Y373" s="129" t="s">
        <v>424</v>
      </c>
      <c r="Z373" s="104"/>
      <c r="AA373" s="105" t="s">
        <v>679</v>
      </c>
      <c r="AB373" s="103"/>
      <c r="AC373" s="152"/>
      <c r="AD373" s="107"/>
      <c r="AE373" s="105"/>
      <c r="AF373" s="105"/>
      <c r="AG373" s="105"/>
      <c r="AH373" s="15"/>
      <c r="AI373" s="126" t="s">
        <v>790</v>
      </c>
      <c r="AJ373" s="9" t="str">
        <f>IF(BS_CONTROLE[[#This Row],[Atividade]]=0, "-", BS_CONTROLE[[#This Row],[Atividade]])</f>
        <v>EXPANSÃO - SOLDA</v>
      </c>
      <c r="AK373" s="31" t="str">
        <f>BS_CONTROLE[[#This Row],[Local - Partida]]</f>
        <v>-</v>
      </c>
      <c r="AL373" s="31" t="str">
        <f>BS_CONTROLE[[#This Row],[Local - Encerramento]]</f>
        <v>-</v>
      </c>
      <c r="AM373" s="105" t="str">
        <f>IF(BS_CONTROLE[[#This Row],[Entre - Estações]]=0, "-", BS_CONTROLE[[#This Row],[Entre - Estações]])</f>
        <v>ZCD</v>
      </c>
      <c r="AN373" s="105" t="str">
        <f>IF(BS_CONTROLE[[#This Row],[SB]]=0, "-", BS_CONTROLE[[#This Row],[SB]])</f>
        <v>109ZCD2</v>
      </c>
      <c r="AO373" s="105">
        <f>IF(BS_CONTROLE[[#This Row],[SUB]]=0, "-", BS_CONTROLE[[#This Row],[SUB]])</f>
        <v>170</v>
      </c>
      <c r="AP373" s="105">
        <f>BS_CONTROLE[[#This Row],[KM - Inicio]]</f>
        <v>110.35</v>
      </c>
      <c r="AQ373" s="105">
        <f>BS_CONTROLE[[#This Row],[KM - Inicio]]</f>
        <v>110.35</v>
      </c>
      <c r="AR373" s="108">
        <v>0.36249999999999999</v>
      </c>
      <c r="AS373" s="108">
        <v>0.40416666666666667</v>
      </c>
      <c r="AT373" s="108">
        <v>0.45833333333333331</v>
      </c>
      <c r="AU373" s="136"/>
      <c r="AV373" s="136"/>
      <c r="AW373" s="14"/>
      <c r="AX373" s="14"/>
      <c r="AY373" s="162">
        <f t="shared" si="36"/>
        <v>5.4166666666666641E-2</v>
      </c>
      <c r="AZ373" s="153"/>
      <c r="BA373" s="109">
        <v>1040</v>
      </c>
      <c r="BB373" s="10" t="str">
        <f>IFERROR(_xlfn.XLOOKUP(AI373, BS_ATIVIDADE[ATIVIDADE],BS_ATIVIDADE[UNIDADE] ), "*")</f>
        <v>M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373" s="150"/>
      <c r="BG373" s="16"/>
      <c r="BH373" s="184">
        <v>2</v>
      </c>
      <c r="BI373" s="17"/>
      <c r="BJ373" s="17" t="s">
        <v>1238</v>
      </c>
      <c r="BK373" s="18" t="s">
        <v>1238</v>
      </c>
      <c r="BL373" s="16"/>
      <c r="BM373" s="130" t="s">
        <v>440</v>
      </c>
      <c r="BN373" s="130" t="s">
        <v>469</v>
      </c>
      <c r="BO373" s="130" t="s">
        <v>547</v>
      </c>
      <c r="BP373" s="18" t="s">
        <v>1238</v>
      </c>
      <c r="BQ373" s="12" t="str">
        <f t="shared" si="38"/>
        <v>Intervalo</v>
      </c>
      <c r="BR373" s="19">
        <f t="shared" si="39"/>
        <v>0.43333333333333313</v>
      </c>
      <c r="BS373" s="19">
        <f t="shared" si="40"/>
        <v>1040</v>
      </c>
      <c r="BT373" s="188" t="str">
        <f t="shared" si="41"/>
        <v>CCOCirculaçãoIntervaloOportunidade</v>
      </c>
    </row>
    <row r="374" spans="1:72">
      <c r="A374" s="47" t="str">
        <f t="shared" si="37"/>
        <v>KLECIO (TP-699)46069</v>
      </c>
      <c r="B374" s="102">
        <v>46069</v>
      </c>
      <c r="C374" s="135">
        <f>IF(BS_CONTROLE[[#This Row],[DATA]]="","",WEEKNUM(BS_CONTROLE[[#This Row],[DATA]]))</f>
        <v>8</v>
      </c>
      <c r="D374" s="104" t="s">
        <v>695</v>
      </c>
      <c r="E374" s="157"/>
      <c r="F374" s="126" t="s">
        <v>696</v>
      </c>
      <c r="G374" s="142" t="str">
        <f>IF(D374="","*",VLOOKUP(F374,BS_ATIVIDADE[],3,FALSE))</f>
        <v>SOLDA</v>
      </c>
      <c r="H374" s="106" t="s">
        <v>679</v>
      </c>
      <c r="I374" s="106" t="s">
        <v>679</v>
      </c>
      <c r="J374" s="105">
        <v>68</v>
      </c>
      <c r="K374" s="105">
        <v>77.212999999999994</v>
      </c>
      <c r="L374" s="105" t="s">
        <v>679</v>
      </c>
      <c r="M374" s="127" t="s">
        <v>1239</v>
      </c>
      <c r="N374" s="127" t="s">
        <v>1240</v>
      </c>
      <c r="O374" s="106">
        <v>0.375</v>
      </c>
      <c r="P374" s="106">
        <v>6.25E-2</v>
      </c>
      <c r="Q374" s="105">
        <v>1</v>
      </c>
      <c r="R374" s="10" t="str">
        <f>IFERROR(_xlfn.XLOOKUP(F374, BS_ATIVIDADE[ATIVIDADE],BS_ATIVIDADE[UNIDADE] ), "*")</f>
        <v>Nº DE SOLDA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74" s="105" t="s">
        <v>699</v>
      </c>
      <c r="W374" s="151" t="s">
        <v>700</v>
      </c>
      <c r="X374" s="104" t="s">
        <v>421</v>
      </c>
      <c r="Y374" s="129" t="s">
        <v>424</v>
      </c>
      <c r="Z374" s="104"/>
      <c r="AA374" s="105" t="s">
        <v>679</v>
      </c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PDM - SOLDA</v>
      </c>
      <c r="AJ374" s="9" t="str">
        <f>IF(BS_CONTROLE[[#This Row],[Atividade]]=0, "-", BS_CONTROLE[[#This Row],[Atividade]])</f>
        <v>PDM - SOLDA</v>
      </c>
      <c r="AK374" s="31" t="str">
        <f>BS_CONTROLE[[#This Row],[Local - Partida]]</f>
        <v>-</v>
      </c>
      <c r="AL374" s="31" t="str">
        <f>BS_CONTROLE[[#This Row],[Local - Encerramento]]</f>
        <v>-</v>
      </c>
      <c r="AM374" s="105" t="str">
        <f>IF(BS_CONTROLE[[#This Row],[Entre - Estações]]=0, "-", BS_CONTROLE[[#This Row],[Entre - Estações]])</f>
        <v>ZAC-S</v>
      </c>
      <c r="AN374" s="105" t="str">
        <f>IF(BS_CONTROLE[[#This Row],[SB]]=0, "-", BS_CONTROLE[[#This Row],[SB]])</f>
        <v>ZACS</v>
      </c>
      <c r="AO374" s="105">
        <f>IF(BS_CONTROLE[[#This Row],[SUB]]=0, "-", BS_CONTROLE[[#This Row],[SUB]])</f>
        <v>68</v>
      </c>
      <c r="AP374" s="105">
        <f>BS_CONTROLE[[#This Row],[KM - Inicio]]</f>
        <v>77.212999999999994</v>
      </c>
      <c r="AQ374" s="105">
        <f>BS_CONTROLE[[#This Row],[KM - Inicio]]</f>
        <v>77.212999999999994</v>
      </c>
      <c r="AR374" s="108">
        <v>0.36944444444444446</v>
      </c>
      <c r="AS374" s="108">
        <v>0</v>
      </c>
      <c r="AT374" s="108">
        <v>0</v>
      </c>
      <c r="AU374" s="136"/>
      <c r="AV374" s="136"/>
      <c r="AW374" s="14"/>
      <c r="AX374" s="14"/>
      <c r="AY374" s="162">
        <f t="shared" si="36"/>
        <v>0</v>
      </c>
      <c r="AZ374" s="153"/>
      <c r="BA374" s="109">
        <v>0</v>
      </c>
      <c r="BB374" s="10" t="str">
        <f>IFERROR(_xlfn.XLOOKUP(AI374, BS_ATIVIDADE[ATIVIDADE],BS_ATIVIDADE[UNIDADE] ), "*")</f>
        <v>Nº DE SOLDA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74" s="150"/>
      <c r="BG374" s="16"/>
      <c r="BH374" s="17">
        <v>0</v>
      </c>
      <c r="BI374" s="17"/>
      <c r="BJ374" s="17" t="s">
        <v>1241</v>
      </c>
      <c r="BK374" s="18" t="s">
        <v>1242</v>
      </c>
      <c r="BL374" s="16"/>
      <c r="BM374" s="130" t="s">
        <v>440</v>
      </c>
      <c r="BN374" s="130" t="s">
        <v>469</v>
      </c>
      <c r="BO374" s="130" t="s">
        <v>530</v>
      </c>
      <c r="BP374" s="18" t="s">
        <v>1242</v>
      </c>
      <c r="BQ374" s="12" t="str">
        <f t="shared" si="38"/>
        <v>Produção e Intervalo</v>
      </c>
      <c r="BR374" s="19">
        <f t="shared" si="39"/>
        <v>0</v>
      </c>
      <c r="BS374" s="19">
        <f t="shared" si="40"/>
        <v>0</v>
      </c>
      <c r="BT374" s="188" t="str">
        <f t="shared" si="41"/>
        <v>CCOCirculaçãoIntervaloOportunidade</v>
      </c>
    </row>
    <row r="375" spans="1:72">
      <c r="A375" s="47" t="str">
        <f t="shared" si="37"/>
        <v>E4246069</v>
      </c>
      <c r="B375" s="102">
        <v>46069</v>
      </c>
      <c r="C375" s="135">
        <f>IF(BS_CONTROLE[[#This Row],[DATA]]="","",WEEKNUM(BS_CONTROLE[[#This Row],[DATA]]))</f>
        <v>8</v>
      </c>
      <c r="D375" s="104" t="s">
        <v>749</v>
      </c>
      <c r="E375" s="157">
        <v>193</v>
      </c>
      <c r="F375" s="126" t="s">
        <v>750</v>
      </c>
      <c r="G375" s="142" t="str">
        <f>IF(D375="","*",VLOOKUP(F375,BS_ATIVIDADE[],3,FALSE))</f>
        <v>TRILHEIRO - DESCARGA</v>
      </c>
      <c r="H375" s="106" t="s">
        <v>1017</v>
      </c>
      <c r="I375" s="106" t="s">
        <v>1017</v>
      </c>
      <c r="J375" s="105">
        <v>68</v>
      </c>
      <c r="K375" s="105">
        <v>54.96</v>
      </c>
      <c r="L375" s="105">
        <v>56</v>
      </c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375" s="127" t="s">
        <v>285</v>
      </c>
      <c r="O375" s="106">
        <v>0.45833333333333331</v>
      </c>
      <c r="P375" s="106">
        <v>0.16666666666666666</v>
      </c>
      <c r="Q375" s="105">
        <v>3120</v>
      </c>
      <c r="R375" s="10" t="str">
        <f>IFERROR(_xlfn.XLOOKUP(F375, BS_ATIVIDADE[ATIVIDADE],BS_ATIVIDADE[UNIDADE] ), "*")</f>
        <v>M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75" s="105" t="s">
        <v>714</v>
      </c>
      <c r="W375" s="151" t="s">
        <v>754</v>
      </c>
      <c r="X375" s="104" t="s">
        <v>425</v>
      </c>
      <c r="Y375" s="129"/>
      <c r="Z375" s="104"/>
      <c r="AA375" s="105" t="s">
        <v>1019</v>
      </c>
      <c r="AB375" s="103" t="s">
        <v>423</v>
      </c>
      <c r="AC375" s="152" t="s">
        <v>419</v>
      </c>
      <c r="AD375" s="107">
        <v>0.41666666666666669</v>
      </c>
      <c r="AE375" s="105" t="s">
        <v>1020</v>
      </c>
      <c r="AF375" s="105" t="s">
        <v>1021</v>
      </c>
      <c r="AG375" s="105" t="s">
        <v>679</v>
      </c>
      <c r="AH375" s="15"/>
      <c r="AI375" s="126" t="str">
        <f>IF(BS_CONTROLE[[#This Row],[Atividade]]=0, "-", BS_CONTROLE[[#This Row],[Atividade]])</f>
        <v>TRILHEIRO - DESCARGA</v>
      </c>
      <c r="AJ375" s="9" t="str">
        <f>IF(BS_CONTROLE[[#This Row],[Atividade]]=0, "-", BS_CONTROLE[[#This Row],[Atividade]])</f>
        <v>TRILHEIRO - DESCARGA</v>
      </c>
      <c r="AK375" s="31" t="str">
        <f>BS_CONTROLE[[#This Row],[Local - Partida]]</f>
        <v>ZBV3</v>
      </c>
      <c r="AL375" s="31" t="str">
        <f>BS_CONTROLE[[#This Row],[Local - Encerramento]]</f>
        <v>ZBV3</v>
      </c>
      <c r="AM375" s="105" t="str">
        <f>IF(BS_CONTROLE[[#This Row],[Entre - Estações]]=0, "-", BS_CONTROLE[[#This Row],[Entre - Estações]])</f>
        <v>ZBM</v>
      </c>
      <c r="AN375" s="105" t="str">
        <f>IF(BS_CONTROLE[[#This Row],[SB]]=0, "-", BS_CONTROLE[[#This Row],[SB]])</f>
        <v>ZBM1</v>
      </c>
      <c r="AO375" s="105">
        <f>IF(BS_CONTROLE[[#This Row],[SUB]]=0, "-", BS_CONTROLE[[#This Row],[SUB]])</f>
        <v>68</v>
      </c>
      <c r="AP375" s="105">
        <f>BS_CONTROLE[[#This Row],[KM - Inicio]]</f>
        <v>54.96</v>
      </c>
      <c r="AQ375" s="105">
        <f>BS_CONTROLE[[#This Row],[KM - Inicio]]</f>
        <v>54.96</v>
      </c>
      <c r="AR375" s="108">
        <v>0.57847222222222228</v>
      </c>
      <c r="AS375" s="108"/>
      <c r="AT375" s="108"/>
      <c r="AU375" s="136"/>
      <c r="AV375" s="136"/>
      <c r="AW375" s="14"/>
      <c r="AX375" s="14"/>
      <c r="AY375" s="162">
        <f t="shared" si="36"/>
        <v>0</v>
      </c>
      <c r="AZ375" s="153"/>
      <c r="BA375" s="109"/>
      <c r="BB375" s="10" t="str">
        <f>IFERROR(_xlfn.XLOOKUP(AI375, BS_ATIVIDADE[ATIVIDADE],BS_ATIVIDADE[UNIDADE] ), "*")</f>
        <v>M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75" s="150"/>
      <c r="BG375" s="16"/>
      <c r="BH375" s="17"/>
      <c r="BI375" s="17"/>
      <c r="BJ375" s="17" t="s">
        <v>1243</v>
      </c>
      <c r="BK375" s="18" t="s">
        <v>1244</v>
      </c>
      <c r="BL375" s="16"/>
      <c r="BM375" s="130"/>
      <c r="BN375" s="130"/>
      <c r="BO375" s="130"/>
      <c r="BP375" s="18"/>
      <c r="BQ375" s="12" t="str">
        <f t="shared" si="38"/>
        <v>Produção e Intervalo</v>
      </c>
      <c r="BR375" s="19">
        <f t="shared" si="39"/>
        <v>0</v>
      </c>
      <c r="BS375" s="19">
        <f t="shared" si="40"/>
        <v>0</v>
      </c>
      <c r="BT375" s="188" t="str">
        <f t="shared" si="41"/>
        <v/>
      </c>
    </row>
    <row r="376" spans="1:72" hidden="1">
      <c r="A376" s="47" t="str">
        <f t="shared" si="37"/>
        <v/>
      </c>
      <c r="B376" s="102"/>
      <c r="C376" s="135" t="str">
        <f>IF(BS_CONTROLE[[#This Row],[DATA]]="","",WEEKNUM(BS_CONTROLE[[#This Row],[DATA]]))</f>
        <v/>
      </c>
      <c r="D376" s="104"/>
      <c r="E376" s="157">
        <v>370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2" t="str">
        <f t="shared" si="36"/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 t="shared" si="38"/>
        <v>Aderente</v>
      </c>
      <c r="BR376" s="19" t="str">
        <f t="shared" si="39"/>
        <v>*</v>
      </c>
      <c r="BS376" s="19" t="str">
        <f t="shared" si="40"/>
        <v>*</v>
      </c>
      <c r="BT376" s="188" t="str">
        <f t="shared" si="41"/>
        <v/>
      </c>
    </row>
    <row r="377" spans="1:72">
      <c r="A377" s="47" t="str">
        <f t="shared" si="37"/>
        <v>ROGÉRIO (TP-730)46069</v>
      </c>
      <c r="B377" s="102">
        <v>46069</v>
      </c>
      <c r="C377" s="135">
        <f>IF(BS_CONTROLE[[#This Row],[DATA]]="","",WEEKNUM(BS_CONTROLE[[#This Row],[DATA]]))</f>
        <v>8</v>
      </c>
      <c r="D377" s="104" t="s">
        <v>857</v>
      </c>
      <c r="E377" s="157">
        <v>81</v>
      </c>
      <c r="F377" s="126" t="s">
        <v>721</v>
      </c>
      <c r="G377" s="142" t="str">
        <f>IF(D377="","*",VLOOKUP(F377,BS_ATIVIDADE[],3,FALSE))</f>
        <v>DORMENTE - SUBSTITUIÇÂO</v>
      </c>
      <c r="H377" s="106" t="s">
        <v>679</v>
      </c>
      <c r="I377" s="106" t="s">
        <v>679</v>
      </c>
      <c r="J377" s="105">
        <v>56</v>
      </c>
      <c r="K377" s="105">
        <v>206.9</v>
      </c>
      <c r="L377" s="105">
        <v>205.9</v>
      </c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77" s="106">
        <v>0.41666666666666669</v>
      </c>
      <c r="P377" s="106">
        <v>8.3333333333333329E-2</v>
      </c>
      <c r="Q377" s="105">
        <v>65</v>
      </c>
      <c r="R377" s="10" t="str">
        <f>IFERROR(_xlfn.XLOOKUP(F377, BS_ATIVIDADE[ATIVIDADE],BS_ATIVIDADE[UNIDADE] ), "*")</f>
        <v>Nº DE DORMENTES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7" s="105" t="s">
        <v>773</v>
      </c>
      <c r="W377" s="151" t="s">
        <v>1024</v>
      </c>
      <c r="X377" s="104" t="s">
        <v>421</v>
      </c>
      <c r="Y377" s="129" t="s">
        <v>424</v>
      </c>
      <c r="Z377" s="104"/>
      <c r="AA377" s="105" t="s">
        <v>679</v>
      </c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PDM - SUBSTITUIÇÃO - DORMENTE</v>
      </c>
      <c r="AJ377" s="9" t="str">
        <f>IF(BS_CONTROLE[[#This Row],[Atividade]]=0, "-", BS_CONTROLE[[#This Row],[Atividade]])</f>
        <v>PDM - SUBSTITUIÇÃO - DORMENTE</v>
      </c>
      <c r="AK377" s="31" t="str">
        <f>BS_CONTROLE[[#This Row],[Local - Partida]]</f>
        <v>-</v>
      </c>
      <c r="AL377" s="31" t="str">
        <f>BS_CONTROLE[[#This Row],[Local - Encerramento]]</f>
        <v>-</v>
      </c>
      <c r="AM377" s="105" t="str">
        <f>IF(BS_CONTROLE[[#This Row],[Entre - Estações]]=0, "-", BS_CONTROLE[[#This Row],[Entre - Estações]])</f>
        <v>ZYU-ZST</v>
      </c>
      <c r="AN377" s="105" t="str">
        <f>IF(BS_CONTROLE[[#This Row],[SB]]=0, "-", BS_CONTROLE[[#This Row],[SB]])</f>
        <v>206ZST</v>
      </c>
      <c r="AO377" s="105">
        <f>IF(BS_CONTROLE[[#This Row],[SUB]]=0, "-", BS_CONTROLE[[#This Row],[SUB]])</f>
        <v>56</v>
      </c>
      <c r="AP377" s="105">
        <f>BS_CONTROLE[[#This Row],[KM - Inicio]]</f>
        <v>206.9</v>
      </c>
      <c r="AQ377" s="105">
        <f>BS_CONTROLE[[#This Row],[KM - Inicio]]</f>
        <v>206.9</v>
      </c>
      <c r="AR377" s="108">
        <v>0</v>
      </c>
      <c r="AS377" s="108">
        <v>0</v>
      </c>
      <c r="AT377" s="108">
        <v>0</v>
      </c>
      <c r="AU377" s="136"/>
      <c r="AV377" s="136"/>
      <c r="AW377" s="14"/>
      <c r="AX377" s="14"/>
      <c r="AY377" s="162">
        <f t="shared" si="36"/>
        <v>0</v>
      </c>
      <c r="AZ377" s="153"/>
      <c r="BA377" s="109">
        <v>0</v>
      </c>
      <c r="BB377" s="10" t="str">
        <f>IFERROR(_xlfn.XLOOKUP(AI377, BS_ATIVIDADE[ATIVIDADE],BS_ATIVIDADE[UNIDADE] ), "*")</f>
        <v>Nº DE DORMENTES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7" s="150"/>
      <c r="BG377" s="16"/>
      <c r="BH377" s="17">
        <v>0</v>
      </c>
      <c r="BI377" s="17"/>
      <c r="BJ377" s="17" t="s">
        <v>1245</v>
      </c>
      <c r="BK377" s="18" t="s">
        <v>1245</v>
      </c>
      <c r="BL377" s="16"/>
      <c r="BM377" s="130" t="s">
        <v>441</v>
      </c>
      <c r="BN377" s="130" t="s">
        <v>470</v>
      </c>
      <c r="BO377" s="130" t="s">
        <v>521</v>
      </c>
      <c r="BP377" s="185" t="s">
        <v>1245</v>
      </c>
      <c r="BQ377" s="12" t="str">
        <f t="shared" si="38"/>
        <v>Produção e Intervalo</v>
      </c>
      <c r="BR377" s="19">
        <f t="shared" si="39"/>
        <v>0</v>
      </c>
      <c r="BS377" s="19">
        <f t="shared" si="40"/>
        <v>0</v>
      </c>
      <c r="BT377" s="188" t="str">
        <f t="shared" si="41"/>
        <v>SuperExecução</v>
      </c>
    </row>
    <row r="378" spans="1:72">
      <c r="A378" s="47" t="str">
        <f t="shared" si="37"/>
        <v>V9346069</v>
      </c>
      <c r="B378" s="102">
        <v>46069</v>
      </c>
      <c r="C378" s="135">
        <f>IF(BS_CONTROLE[[#This Row],[DATA]]="","",WEEKNUM(BS_CONTROLE[[#This Row],[DATA]]))</f>
        <v>8</v>
      </c>
      <c r="D378" s="104" t="s">
        <v>978</v>
      </c>
      <c r="E378" s="157">
        <v>162</v>
      </c>
      <c r="F378" s="126" t="s">
        <v>687</v>
      </c>
      <c r="G378" s="142" t="str">
        <f>IF(D378="","*",VLOOKUP(F378,BS_ATIVIDADE[],3,FALSE))</f>
        <v>MECANIZAÇÃO - SOCADORA</v>
      </c>
      <c r="H378" s="105" t="s">
        <v>104</v>
      </c>
      <c r="I378" s="105" t="s">
        <v>104</v>
      </c>
      <c r="J378" s="105">
        <v>56</v>
      </c>
      <c r="K378" s="105">
        <v>204.4</v>
      </c>
      <c r="L378" s="105">
        <v>205.8</v>
      </c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78" s="106">
        <v>0.375</v>
      </c>
      <c r="P378" s="106">
        <v>0.125</v>
      </c>
      <c r="Q378" s="105">
        <v>200</v>
      </c>
      <c r="R378" s="10" t="str">
        <f>IFERROR(_xlfn.XLOOKUP(F378, BS_ATIVIDADE[ATIVIDADE],BS_ATIVIDADE[UNIDADE] ), "*")</f>
        <v>M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8" s="105" t="s">
        <v>773</v>
      </c>
      <c r="W378" s="151" t="s">
        <v>688</v>
      </c>
      <c r="X378" s="104" t="s">
        <v>416</v>
      </c>
      <c r="Y378" s="129" t="s">
        <v>415</v>
      </c>
      <c r="Z378" s="104"/>
      <c r="AA378" s="105">
        <v>1</v>
      </c>
      <c r="AB378" s="103" t="s">
        <v>418</v>
      </c>
      <c r="AC378" s="152" t="s">
        <v>406</v>
      </c>
      <c r="AD378" s="107">
        <v>0.29166666666666669</v>
      </c>
      <c r="AE378" s="105">
        <v>7309</v>
      </c>
      <c r="AF378" s="105" t="s">
        <v>679</v>
      </c>
      <c r="AG378" s="105" t="s">
        <v>679</v>
      </c>
      <c r="AH378" s="15"/>
      <c r="AI378" s="126" t="str">
        <f>IF(BS_CONTROLE[[#This Row],[Atividade]]=0, "-", BS_CONTROLE[[#This Row],[Atividade]])</f>
        <v>MECANIZAÇÃO - SOCADORA</v>
      </c>
      <c r="AJ378" s="9" t="str">
        <f>IF(BS_CONTROLE[[#This Row],[Atividade]]=0, "-", BS_CONTROLE[[#This Row],[Atividade]])</f>
        <v>MECANIZAÇÃO - SOCADORA</v>
      </c>
      <c r="AK378" s="31" t="str">
        <f>BS_CONTROLE[[#This Row],[Local - Partida]]</f>
        <v>ZYU1</v>
      </c>
      <c r="AL378" s="31" t="str">
        <f>BS_CONTROLE[[#This Row],[Local - Encerramento]]</f>
        <v>ZYU1</v>
      </c>
      <c r="AM378" s="105" t="str">
        <f>IF(BS_CONTROLE[[#This Row],[Entre - Estações]]=0, "-", BS_CONTROLE[[#This Row],[Entre - Estações]])</f>
        <v>ZYU-ZST</v>
      </c>
      <c r="AN378" s="105" t="str">
        <f>IF(BS_CONTROLE[[#This Row],[SB]]=0, "-", BS_CONTROLE[[#This Row],[SB]])</f>
        <v>ZYU206</v>
      </c>
      <c r="AO378" s="105">
        <f>IF(BS_CONTROLE[[#This Row],[SUB]]=0, "-", BS_CONTROLE[[#This Row],[SUB]])</f>
        <v>56</v>
      </c>
      <c r="AP378" s="105">
        <f>BS_CONTROLE[[#This Row],[KM - Inicio]]</f>
        <v>204.4</v>
      </c>
      <c r="AQ378" s="105">
        <f>BS_CONTROLE[[#This Row],[KM - Inicio]]</f>
        <v>204.4</v>
      </c>
      <c r="AR378" s="108">
        <v>0.43819444444444444</v>
      </c>
      <c r="AS378" s="108">
        <v>0.55555555555555558</v>
      </c>
      <c r="AT378" s="108">
        <v>0.64861111111111114</v>
      </c>
      <c r="AU378" s="136"/>
      <c r="AV378" s="136"/>
      <c r="AW378" s="14"/>
      <c r="AX378" s="14"/>
      <c r="AY378" s="162">
        <f t="shared" si="36"/>
        <v>9.3055555555555558E-2</v>
      </c>
      <c r="AZ378" s="153"/>
      <c r="BA378" s="109"/>
      <c r="BB378" s="10" t="str">
        <f>IFERROR(_xlfn.XLOOKUP(AI378, BS_ATIVIDADE[ATIVIDADE],BS_ATIVIDADE[UNIDADE] ), "*")</f>
        <v>M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8" s="150"/>
      <c r="BG378" s="16"/>
      <c r="BH378" s="17">
        <v>1</v>
      </c>
      <c r="BI378" s="17"/>
      <c r="BJ378" s="17" t="s">
        <v>1246</v>
      </c>
      <c r="BK378" s="18" t="s">
        <v>1247</v>
      </c>
      <c r="BL378" s="16"/>
      <c r="BM378" s="130" t="s">
        <v>437</v>
      </c>
      <c r="BN378" s="130" t="s">
        <v>467</v>
      </c>
      <c r="BO378" s="130" t="s">
        <v>524</v>
      </c>
      <c r="BP378" s="18" t="s">
        <v>1247</v>
      </c>
      <c r="BQ378" s="12" t="str">
        <f t="shared" si="38"/>
        <v>Produção e Intervalo</v>
      </c>
      <c r="BR378" s="19">
        <f t="shared" si="39"/>
        <v>0.74444444444444446</v>
      </c>
      <c r="BS378" s="19">
        <f t="shared" si="40"/>
        <v>0</v>
      </c>
      <c r="BT378" s="188" t="str">
        <f t="shared" si="41"/>
        <v>MecanizaçãoAtivos</v>
      </c>
    </row>
    <row r="379" spans="1:72">
      <c r="A379" s="47" t="str">
        <f t="shared" si="37"/>
        <v>W5946069</v>
      </c>
      <c r="B379" s="102">
        <v>46069</v>
      </c>
      <c r="C379" s="135">
        <f>IF(BS_CONTROLE[[#This Row],[DATA]]="","",WEEKNUM(BS_CONTROLE[[#This Row],[DATA]]))</f>
        <v>8</v>
      </c>
      <c r="D379" s="104" t="s">
        <v>726</v>
      </c>
      <c r="E379" s="157">
        <v>373</v>
      </c>
      <c r="F379" s="126" t="s">
        <v>761</v>
      </c>
      <c r="G379" s="142" t="str">
        <f>IF(D379="","*",VLOOKUP(F379,BS_ATIVIDADE[],3,FALSE))</f>
        <v>OUTROS</v>
      </c>
      <c r="H379" s="105" t="s">
        <v>104</v>
      </c>
      <c r="I379" s="105" t="s">
        <v>104</v>
      </c>
      <c r="J379" s="105">
        <v>49</v>
      </c>
      <c r="K379" s="105">
        <v>203.8</v>
      </c>
      <c r="L379" s="105">
        <v>202</v>
      </c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79" s="106">
        <v>0.39583333333333331</v>
      </c>
      <c r="P379" s="106">
        <v>4.1666666666666664E-2</v>
      </c>
      <c r="Q379" s="105">
        <v>1</v>
      </c>
      <c r="R379" s="10" t="str">
        <f>IFERROR(_xlfn.XLOOKUP(F379, BS_ATIVIDADE[ATIVIDADE],BS_ATIVIDADE[UNIDADE] ), "*")</f>
        <v>BINÁRIO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79" s="105" t="s">
        <v>773</v>
      </c>
      <c r="W379" s="151" t="s">
        <v>1248</v>
      </c>
      <c r="X379" s="104" t="s">
        <v>421</v>
      </c>
      <c r="Y379" s="129" t="s">
        <v>424</v>
      </c>
      <c r="Z379" s="104"/>
      <c r="AA379" s="105">
        <v>1</v>
      </c>
      <c r="AB379" s="103" t="s">
        <v>412</v>
      </c>
      <c r="AC379" s="152"/>
      <c r="AD379" s="107">
        <v>0.29166666666666669</v>
      </c>
      <c r="AE379" s="105">
        <v>7629</v>
      </c>
      <c r="AF379" s="105" t="s">
        <v>679</v>
      </c>
      <c r="AG379" s="105"/>
      <c r="AH379" s="15"/>
      <c r="AI379" s="126" t="str">
        <f>IF(BS_CONTROLE[[#This Row],[Atividade]]=0, "-", BS_CONTROLE[[#This Row],[Atividade]])</f>
        <v>RECOLHIMENTO DE MATERIAL</v>
      </c>
      <c r="AJ379" s="9" t="str">
        <f>IF(BS_CONTROLE[[#This Row],[Atividade]]=0, "-", BS_CONTROLE[[#This Row],[Atividade]])</f>
        <v>RECOLHIMENTO DE MATERIAL</v>
      </c>
      <c r="AK379" s="31" t="str">
        <f>BS_CONTROLE[[#This Row],[Local - Partida]]</f>
        <v>ZYU1</v>
      </c>
      <c r="AL379" s="31" t="str">
        <f>BS_CONTROLE[[#This Row],[Local - Encerramento]]</f>
        <v>ZYU1</v>
      </c>
      <c r="AM379" s="105" t="str">
        <f>IF(BS_CONTROLE[[#This Row],[Entre - Estações]]=0, "-", BS_CONTROLE[[#This Row],[Entre - Estações]])</f>
        <v>ZYU</v>
      </c>
      <c r="AN379" s="105" t="str">
        <f>IF(BS_CONTROLE[[#This Row],[SB]]=0, "-", BS_CONTROLE[[#This Row],[SB]])</f>
        <v>ZYU1</v>
      </c>
      <c r="AO379" s="105">
        <f>IF(BS_CONTROLE[[#This Row],[SUB]]=0, "-", BS_CONTROLE[[#This Row],[SUB]])</f>
        <v>49</v>
      </c>
      <c r="AP379" s="105">
        <f>BS_CONTROLE[[#This Row],[KM - Inicio]]</f>
        <v>203.8</v>
      </c>
      <c r="AQ379" s="105">
        <f>BS_CONTROLE[[#This Row],[KM - Inicio]]</f>
        <v>203.8</v>
      </c>
      <c r="AR379" s="108">
        <v>0.36666666666666664</v>
      </c>
      <c r="AS379" s="108">
        <v>0.46319444444444446</v>
      </c>
      <c r="AT379" s="108">
        <v>0.49722222222222223</v>
      </c>
      <c r="AU379" s="136">
        <v>0.51736111111111116</v>
      </c>
      <c r="AV379" s="136">
        <v>0.54166666666666663</v>
      </c>
      <c r="AW379" s="14"/>
      <c r="AX379" s="14"/>
      <c r="AY379" s="162">
        <f t="shared" si="36"/>
        <v>5.8333333333333237E-2</v>
      </c>
      <c r="AZ379" s="153"/>
      <c r="BA379" s="109">
        <v>1</v>
      </c>
      <c r="BB379" s="10" t="str">
        <f>IFERROR(_xlfn.XLOOKUP(AI379, BS_ATIVIDADE[ATIVIDADE],BS_ATIVIDADE[UNIDADE] ), "*")</f>
        <v>BINÁRIO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79" s="150"/>
      <c r="BG379" s="16"/>
      <c r="BH379" s="17">
        <v>2</v>
      </c>
      <c r="BI379" s="17"/>
      <c r="BJ379" s="17" t="s">
        <v>1249</v>
      </c>
      <c r="BK379" s="18" t="s">
        <v>1250</v>
      </c>
      <c r="BL379" s="16"/>
      <c r="BM379" s="130" t="s">
        <v>445</v>
      </c>
      <c r="BN379" s="130" t="s">
        <v>445</v>
      </c>
      <c r="BO379" s="130" t="s">
        <v>445</v>
      </c>
      <c r="BP379" s="18" t="s">
        <v>679</v>
      </c>
      <c r="BQ379" s="12" t="str">
        <f t="shared" si="38"/>
        <v>Aderente</v>
      </c>
      <c r="BR379" s="19">
        <f t="shared" si="39"/>
        <v>1.3999999999999977</v>
      </c>
      <c r="BS379" s="19">
        <f t="shared" si="40"/>
        <v>1</v>
      </c>
      <c r="BT379" s="188" t="str">
        <f t="shared" si="41"/>
        <v>OKOK</v>
      </c>
    </row>
    <row r="380" spans="1:72">
      <c r="A380" s="47" t="str">
        <f t="shared" si="37"/>
        <v>ROBSON (TF-701)46069</v>
      </c>
      <c r="B380" s="102">
        <v>46069</v>
      </c>
      <c r="C380" s="135">
        <f>IF(BS_CONTROLE[[#This Row],[DATA]]="","",WEEKNUM(BS_CONTROLE[[#This Row],[DATA]]))</f>
        <v>8</v>
      </c>
      <c r="D380" s="104" t="s">
        <v>732</v>
      </c>
      <c r="E380" s="157">
        <v>310</v>
      </c>
      <c r="F380" s="126" t="s">
        <v>721</v>
      </c>
      <c r="G380" s="142" t="str">
        <f>IF(D380="","*",VLOOKUP(F380,BS_ATIVIDADE[],3,FALSE))</f>
        <v>DORMENTE - SUBSTITUIÇÂO</v>
      </c>
      <c r="H380" s="106" t="s">
        <v>679</v>
      </c>
      <c r="I380" s="106" t="s">
        <v>679</v>
      </c>
      <c r="J380" s="105">
        <v>56</v>
      </c>
      <c r="K380" s="105">
        <v>190.3</v>
      </c>
      <c r="L380" s="105">
        <v>190.5</v>
      </c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80" s="106">
        <v>0.375</v>
      </c>
      <c r="P380" s="106">
        <v>8.3333333333333329E-2</v>
      </c>
      <c r="Q380" s="105">
        <v>50</v>
      </c>
      <c r="R380" s="10" t="str">
        <f>IFERROR(_xlfn.XLOOKUP(F380, BS_ATIVIDADE[ATIVIDADE],BS_ATIVIDADE[UNIDADE] ), "*")</f>
        <v>Nº DE DORMENTES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80" s="105" t="s">
        <v>773</v>
      </c>
      <c r="W380" s="151" t="s">
        <v>1024</v>
      </c>
      <c r="X380" s="104" t="s">
        <v>421</v>
      </c>
      <c r="Y380" s="129" t="s">
        <v>424</v>
      </c>
      <c r="Z380" s="104"/>
      <c r="AA380" s="105" t="s">
        <v>679</v>
      </c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PDM - SUBSTITUIÇÃO - DORMENTE</v>
      </c>
      <c r="AJ380" s="9" t="str">
        <f>IF(BS_CONTROLE[[#This Row],[Atividade]]=0, "-", BS_CONTROLE[[#This Row],[Atividade]])</f>
        <v>PDM - SUBSTITUIÇÃO - DORMENTE</v>
      </c>
      <c r="AK380" s="31" t="str">
        <f>BS_CONTROLE[[#This Row],[Local - Partida]]</f>
        <v>-</v>
      </c>
      <c r="AL380" s="31" t="str">
        <f>BS_CONTROLE[[#This Row],[Local - Encerramento]]</f>
        <v>-</v>
      </c>
      <c r="AM380" s="105" t="str">
        <f>IF(BS_CONTROLE[[#This Row],[Entre - Estações]]=0, "-", BS_CONTROLE[[#This Row],[Entre - Estações]])</f>
        <v>ZDY-ZFY</v>
      </c>
      <c r="AN380" s="105" t="str">
        <f>IF(BS_CONTROLE[[#This Row],[SB]]=0, "-", BS_CONTROLE[[#This Row],[SB]])</f>
        <v>189ZFY</v>
      </c>
      <c r="AO380" s="105">
        <f>IF(BS_CONTROLE[[#This Row],[SUB]]=0, "-", BS_CONTROLE[[#This Row],[SUB]])</f>
        <v>56</v>
      </c>
      <c r="AP380" s="105">
        <f>BS_CONTROLE[[#This Row],[KM - Inicio]]</f>
        <v>190.3</v>
      </c>
      <c r="AQ380" s="105">
        <f>BS_CONTROLE[[#This Row],[KM - Inicio]]</f>
        <v>190.3</v>
      </c>
      <c r="AR380" s="108">
        <v>0</v>
      </c>
      <c r="AS380" s="108">
        <v>0</v>
      </c>
      <c r="AT380" s="108">
        <v>0</v>
      </c>
      <c r="AU380" s="136"/>
      <c r="AV380" s="136"/>
      <c r="AW380" s="14"/>
      <c r="AX380" s="14"/>
      <c r="AY380" s="162">
        <f t="shared" si="36"/>
        <v>0</v>
      </c>
      <c r="AZ380" s="153"/>
      <c r="BA380" s="109">
        <v>0</v>
      </c>
      <c r="BB380" s="10" t="str">
        <f>IFERROR(_xlfn.XLOOKUP(AI380, BS_ATIVIDADE[ATIVIDADE],BS_ATIVIDADE[UNIDADE] ), "*")</f>
        <v>Nº DE DORMENTES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80" s="150"/>
      <c r="BG380" s="16"/>
      <c r="BH380" s="17">
        <v>0</v>
      </c>
      <c r="BI380" s="17"/>
      <c r="BJ380" s="17" t="s">
        <v>736</v>
      </c>
      <c r="BK380" s="18" t="s">
        <v>1251</v>
      </c>
      <c r="BL380" s="16"/>
      <c r="BM380" s="130" t="s">
        <v>438</v>
      </c>
      <c r="BN380" s="130" t="s">
        <v>458</v>
      </c>
      <c r="BO380" s="130" t="s">
        <v>525</v>
      </c>
      <c r="BP380" s="18" t="s">
        <v>1251</v>
      </c>
      <c r="BQ380" s="12" t="str">
        <f t="shared" si="38"/>
        <v>Produção e Intervalo</v>
      </c>
      <c r="BR380" s="19">
        <f t="shared" si="39"/>
        <v>0</v>
      </c>
      <c r="BS380" s="19">
        <f t="shared" si="40"/>
        <v>0</v>
      </c>
      <c r="BT380" s="188" t="str">
        <f t="shared" si="41"/>
        <v>PCMVIARecursosInternos</v>
      </c>
    </row>
    <row r="381" spans="1:72">
      <c r="A381" s="47" t="str">
        <f t="shared" si="37"/>
        <v>JACIANO (TF-674)46069</v>
      </c>
      <c r="B381" s="102">
        <v>46069</v>
      </c>
      <c r="C381" s="135">
        <f>IF(BS_CONTROLE[[#This Row],[DATA]]="","",WEEKNUM(BS_CONTROLE[[#This Row],[DATA]]))</f>
        <v>8</v>
      </c>
      <c r="D381" s="104" t="s">
        <v>1183</v>
      </c>
      <c r="E381" s="157"/>
      <c r="F381" s="126" t="s">
        <v>721</v>
      </c>
      <c r="G381" s="142" t="str">
        <f>IF(D381="","*",VLOOKUP(F381,BS_ATIVIDADE[],3,FALSE))</f>
        <v>DORMENTE - SUBSTITUIÇÂO</v>
      </c>
      <c r="H381" s="106" t="s">
        <v>679</v>
      </c>
      <c r="I381" s="106" t="s">
        <v>679</v>
      </c>
      <c r="J381" s="105">
        <v>56</v>
      </c>
      <c r="K381" s="105">
        <v>191</v>
      </c>
      <c r="L381" s="105">
        <v>190.5</v>
      </c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81" s="106">
        <v>0.375</v>
      </c>
      <c r="P381" s="106">
        <v>8.3333333333333329E-2</v>
      </c>
      <c r="Q381" s="105">
        <v>50</v>
      </c>
      <c r="R381" s="10" t="str">
        <f>IFERROR(_xlfn.XLOOKUP(F381, BS_ATIVIDADE[ATIVIDADE],BS_ATIVIDADE[UNIDADE] ), "*")</f>
        <v>Nº DE DORMENTES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81" s="105" t="s">
        <v>773</v>
      </c>
      <c r="W381" s="151" t="s">
        <v>1024</v>
      </c>
      <c r="X381" s="104" t="s">
        <v>421</v>
      </c>
      <c r="Y381" s="129" t="s">
        <v>424</v>
      </c>
      <c r="Z381" s="104"/>
      <c r="AA381" s="105" t="s">
        <v>679</v>
      </c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PDM - SUBSTITUIÇÃO - DORMENTE</v>
      </c>
      <c r="AJ381" s="9" t="str">
        <f>IF(BS_CONTROLE[[#This Row],[Atividade]]=0, "-", BS_CONTROLE[[#This Row],[Atividade]])</f>
        <v>PDM - SUBSTITUIÇÃO - DORMENTE</v>
      </c>
      <c r="AK381" s="31" t="str">
        <f>BS_CONTROLE[[#This Row],[Local - Partida]]</f>
        <v>-</v>
      </c>
      <c r="AL381" s="31" t="str">
        <f>BS_CONTROLE[[#This Row],[Local - Encerramento]]</f>
        <v>-</v>
      </c>
      <c r="AM381" s="105" t="str">
        <f>IF(BS_CONTROLE[[#This Row],[Entre - Estações]]=0, "-", BS_CONTROLE[[#This Row],[Entre - Estações]])</f>
        <v>ZDY-ZFY</v>
      </c>
      <c r="AN381" s="105" t="str">
        <f>IF(BS_CONTROLE[[#This Row],[SB]]=0, "-", BS_CONTROLE[[#This Row],[SB]])</f>
        <v>189ZFY</v>
      </c>
      <c r="AO381" s="105">
        <f>IF(BS_CONTROLE[[#This Row],[SUB]]=0, "-", BS_CONTROLE[[#This Row],[SUB]])</f>
        <v>56</v>
      </c>
      <c r="AP381" s="105">
        <f>BS_CONTROLE[[#This Row],[KM - Inicio]]</f>
        <v>191</v>
      </c>
      <c r="AQ381" s="105">
        <f>BS_CONTROLE[[#This Row],[KM - Inicio]]</f>
        <v>191</v>
      </c>
      <c r="AR381" s="108">
        <v>0</v>
      </c>
      <c r="AS381" s="108">
        <v>0</v>
      </c>
      <c r="AT381" s="108">
        <v>0</v>
      </c>
      <c r="AU381" s="136"/>
      <c r="AV381" s="136"/>
      <c r="AW381" s="14"/>
      <c r="AX381" s="14"/>
      <c r="AY381" s="162">
        <f t="shared" si="36"/>
        <v>0</v>
      </c>
      <c r="AZ381" s="153"/>
      <c r="BA381" s="109">
        <v>0</v>
      </c>
      <c r="BB381" s="10" t="str">
        <f>IFERROR(_xlfn.XLOOKUP(AI381, BS_ATIVIDADE[ATIVIDADE],BS_ATIVIDADE[UNIDADE] ), "*")</f>
        <v>Nº DE DORMENTES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81" s="150"/>
      <c r="BG381" s="16"/>
      <c r="BH381" s="17">
        <v>0</v>
      </c>
      <c r="BI381" s="17"/>
      <c r="BJ381" s="17" t="s">
        <v>736</v>
      </c>
      <c r="BK381" s="18" t="s">
        <v>1251</v>
      </c>
      <c r="BL381" s="16"/>
      <c r="BM381" s="130" t="s">
        <v>438</v>
      </c>
      <c r="BN381" s="130" t="s">
        <v>458</v>
      </c>
      <c r="BO381" s="130" t="s">
        <v>525</v>
      </c>
      <c r="BP381" s="18" t="s">
        <v>1251</v>
      </c>
      <c r="BQ381" s="12" t="str">
        <f t="shared" si="38"/>
        <v>Produção e Intervalo</v>
      </c>
      <c r="BR381" s="19">
        <f t="shared" si="39"/>
        <v>0</v>
      </c>
      <c r="BS381" s="19">
        <f t="shared" si="40"/>
        <v>0</v>
      </c>
      <c r="BT381" s="188" t="str">
        <f t="shared" si="41"/>
        <v>PCMVIARecursosInternos</v>
      </c>
    </row>
    <row r="382" spans="1:72">
      <c r="A382" s="47" t="str">
        <f t="shared" si="37"/>
        <v>V9546069</v>
      </c>
      <c r="B382" s="102">
        <v>46069</v>
      </c>
      <c r="C382" s="135">
        <f>IF(BS_CONTROLE[[#This Row],[DATA]]="","",WEEKNUM(BS_CONTROLE[[#This Row],[DATA]]))</f>
        <v>8</v>
      </c>
      <c r="D382" s="104" t="s">
        <v>1252</v>
      </c>
      <c r="E382" s="157">
        <v>376</v>
      </c>
      <c r="F382" s="126" t="s">
        <v>678</v>
      </c>
      <c r="G382" s="142" t="str">
        <f>IF(D382="","*",VLOOKUP(F382,BS_ATIVIDADE[],3,FALSE))</f>
        <v>OUTROS</v>
      </c>
      <c r="H382" s="105" t="s">
        <v>104</v>
      </c>
      <c r="I382" s="106" t="s">
        <v>55</v>
      </c>
      <c r="J382" s="105">
        <v>49</v>
      </c>
      <c r="K382" s="105">
        <v>202</v>
      </c>
      <c r="L382" s="105" t="s">
        <v>679</v>
      </c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82" s="106">
        <v>0.33333333333333331</v>
      </c>
      <c r="P382" s="106">
        <v>4.1666666666666664E-2</v>
      </c>
      <c r="Q382" s="105">
        <v>1</v>
      </c>
      <c r="R382" s="10" t="str">
        <f>IFERROR(_xlfn.XLOOKUP(F382, BS_ATIVIDADE[ATIVIDADE],BS_ATIVIDADE[UNIDADE] ), "*")</f>
        <v>BINÁRIO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82" s="105" t="s">
        <v>1229</v>
      </c>
      <c r="W382" s="151" t="s">
        <v>683</v>
      </c>
      <c r="X382" s="104" t="s">
        <v>421</v>
      </c>
      <c r="Y382" s="129" t="s">
        <v>424</v>
      </c>
      <c r="Z382" s="104"/>
      <c r="AA382" s="105">
        <v>1</v>
      </c>
      <c r="AB382" s="103" t="s">
        <v>412</v>
      </c>
      <c r="AC382" s="152"/>
      <c r="AD382" s="107">
        <v>0.3125</v>
      </c>
      <c r="AE382" s="105" t="s">
        <v>679</v>
      </c>
      <c r="AF382" s="105"/>
      <c r="AG382" s="105"/>
      <c r="AH382" s="15"/>
      <c r="AI382" s="126" t="str">
        <f>IF(BS_CONTROLE[[#This Row],[Atividade]]=0, "-", BS_CONTROLE[[#This Row],[Atividade]])</f>
        <v>DESLOCAMENTO</v>
      </c>
      <c r="AJ382" s="9" t="str">
        <f>IF(BS_CONTROLE[[#This Row],[Atividade]]=0, "-", BS_CONTROLE[[#This Row],[Atividade]])</f>
        <v>DESLOCAMENTO</v>
      </c>
      <c r="AK382" s="31" t="str">
        <f>BS_CONTROLE[[#This Row],[Local - Partida]]</f>
        <v>ZYU1</v>
      </c>
      <c r="AL382" s="31" t="str">
        <f>BS_CONTROLE[[#This Row],[Local - Encerramento]]</f>
        <v>ZEM1</v>
      </c>
      <c r="AM382" s="105" t="str">
        <f>IF(BS_CONTROLE[[#This Row],[Entre - Estações]]=0, "-", BS_CONTROLE[[#This Row],[Entre - Estações]])</f>
        <v>ZYU</v>
      </c>
      <c r="AN382" s="105" t="str">
        <f>IF(BS_CONTROLE[[#This Row],[SB]]=0, "-", BS_CONTROLE[[#This Row],[SB]])</f>
        <v>ZYU1</v>
      </c>
      <c r="AO382" s="105">
        <f>IF(BS_CONTROLE[[#This Row],[SUB]]=0, "-", BS_CONTROLE[[#This Row],[SUB]])</f>
        <v>49</v>
      </c>
      <c r="AP382" s="105">
        <f>BS_CONTROLE[[#This Row],[KM - Inicio]]</f>
        <v>202</v>
      </c>
      <c r="AQ382" s="105">
        <f>BS_CONTROLE[[#This Row],[KM - Inicio]]</f>
        <v>202</v>
      </c>
      <c r="AR382" s="108">
        <v>0</v>
      </c>
      <c r="AS382" s="108">
        <v>0</v>
      </c>
      <c r="AT382" s="108">
        <v>0</v>
      </c>
      <c r="AU382" s="136"/>
      <c r="AV382" s="136"/>
      <c r="AW382" s="14"/>
      <c r="AX382" s="14"/>
      <c r="AY382" s="162">
        <f t="shared" si="36"/>
        <v>0</v>
      </c>
      <c r="AZ382" s="153"/>
      <c r="BA382" s="109">
        <v>0</v>
      </c>
      <c r="BB382" s="10" t="str">
        <f>IFERROR(_xlfn.XLOOKUP(AI382, BS_ATIVIDADE[ATIVIDADE],BS_ATIVIDADE[UNIDADE] ), "*")</f>
        <v>BINÁRIO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82" s="150"/>
      <c r="BG382" s="16"/>
      <c r="BH382" s="17">
        <v>0</v>
      </c>
      <c r="BI382" s="17"/>
      <c r="BJ382" s="17" t="s">
        <v>1253</v>
      </c>
      <c r="BK382" s="18" t="s">
        <v>1253</v>
      </c>
      <c r="BL382" s="16"/>
      <c r="BM382" s="130" t="s">
        <v>443</v>
      </c>
      <c r="BN382" s="130" t="s">
        <v>470</v>
      </c>
      <c r="BO382" s="130" t="s">
        <v>521</v>
      </c>
      <c r="BP382" s="18" t="s">
        <v>1253</v>
      </c>
      <c r="BQ382" s="12" t="str">
        <f t="shared" si="38"/>
        <v>Produção e Intervalo</v>
      </c>
      <c r="BR382" s="19">
        <f t="shared" si="39"/>
        <v>0</v>
      </c>
      <c r="BS382" s="19">
        <f t="shared" si="40"/>
        <v>0</v>
      </c>
      <c r="BT382" s="188" t="str">
        <f t="shared" si="41"/>
        <v>ModernizaçãoExecução</v>
      </c>
    </row>
    <row r="383" spans="1:72" hidden="1">
      <c r="A383" s="47" t="str">
        <f t="shared" si="37"/>
        <v/>
      </c>
      <c r="B383" s="102"/>
      <c r="C383" s="135" t="str">
        <f>IF(BS_CONTROLE[[#This Row],[DATA]]="","",WEEKNUM(BS_CONTROLE[[#This Row],[DATA]]))</f>
        <v/>
      </c>
      <c r="D383" s="104"/>
      <c r="E383" s="157"/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2" t="str">
        <f t="shared" si="36"/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 t="shared" si="38"/>
        <v>Aderente</v>
      </c>
      <c r="BR383" s="19" t="str">
        <f t="shared" si="39"/>
        <v>*</v>
      </c>
      <c r="BS383" s="19" t="str">
        <f t="shared" si="40"/>
        <v>*</v>
      </c>
      <c r="BT383" s="188" t="str">
        <f t="shared" si="41"/>
        <v/>
      </c>
    </row>
    <row r="384" spans="1:72">
      <c r="A384" s="47" t="str">
        <f t="shared" si="37"/>
        <v>W6046069</v>
      </c>
      <c r="B384" s="102">
        <v>46069</v>
      </c>
      <c r="C384" s="135">
        <f>IF(BS_CONTROLE[[#This Row],[DATA]]="","",WEEKNUM(BS_CONTROLE[[#This Row],[DATA]]))</f>
        <v>8</v>
      </c>
      <c r="D384" s="104" t="s">
        <v>760</v>
      </c>
      <c r="E384" s="157">
        <v>352</v>
      </c>
      <c r="F384" s="126" t="s">
        <v>885</v>
      </c>
      <c r="G384" s="142" t="str">
        <f>IF(D384="","*",VLOOKUP(F384,BS_ATIVIDADE[],3,FALSE))</f>
        <v>PEDRA</v>
      </c>
      <c r="H384" s="106" t="s">
        <v>201</v>
      </c>
      <c r="I384" s="106" t="s">
        <v>201</v>
      </c>
      <c r="J384" s="105">
        <v>55</v>
      </c>
      <c r="K384" s="105">
        <v>83</v>
      </c>
      <c r="L384" s="105">
        <v>83.1</v>
      </c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384" s="106">
        <v>0.39583333333333331</v>
      </c>
      <c r="P384" s="106">
        <v>4.1666666666666664E-2</v>
      </c>
      <c r="Q384" s="105">
        <v>4</v>
      </c>
      <c r="R384" s="10" t="str">
        <f>IFERROR(_xlfn.XLOOKUP(F384, BS_ATIVIDADE[ATIVIDADE],BS_ATIVIDADE[UNIDADE] ), "*")</f>
        <v>VAGÕES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4" s="105" t="s">
        <v>908</v>
      </c>
      <c r="W384" s="151" t="s">
        <v>1254</v>
      </c>
      <c r="X384" s="104" t="s">
        <v>421</v>
      </c>
      <c r="Y384" s="129" t="s">
        <v>424</v>
      </c>
      <c r="Z384" s="104"/>
      <c r="AA384" s="105">
        <v>1</v>
      </c>
      <c r="AB384" s="103" t="s">
        <v>412</v>
      </c>
      <c r="AC384" s="152"/>
      <c r="AD384" s="107">
        <v>0.35416666666666669</v>
      </c>
      <c r="AE384" s="105">
        <v>7694</v>
      </c>
      <c r="AF384" s="105" t="s">
        <v>679</v>
      </c>
      <c r="AG384" s="105" t="s">
        <v>679</v>
      </c>
      <c r="AH384" s="15"/>
      <c r="AI384" s="126" t="str">
        <f>IF(BS_CONTROLE[[#This Row],[Atividade]]=0, "-", BS_CONTROLE[[#This Row],[Atividade]])</f>
        <v>PDM - PEDRA - DESCARGA</v>
      </c>
      <c r="AJ384" s="9" t="str">
        <f>IF(BS_CONTROLE[[#This Row],[Atividade]]=0, "-", BS_CONTROLE[[#This Row],[Atividade]])</f>
        <v>PDM - PEDRA - DESCARGA</v>
      </c>
      <c r="AK384" s="31" t="str">
        <f>BS_CONTROLE[[#This Row],[Local - Partida]]</f>
        <v>102ZKW2</v>
      </c>
      <c r="AL384" s="31" t="str">
        <f>BS_CONTROLE[[#This Row],[Local - Encerramento]]</f>
        <v>102ZKW2</v>
      </c>
      <c r="AM384" s="105" t="str">
        <f>IF(BS_CONTROLE[[#This Row],[Entre - Estações]]=0, "-", BS_CONTROLE[[#This Row],[Entre - Estações]])</f>
        <v>ZKE-ZWW</v>
      </c>
      <c r="AN384" s="105" t="str">
        <f>IF(BS_CONTROLE[[#This Row],[SB]]=0, "-", BS_CONTROLE[[#This Row],[SB]])</f>
        <v>K83K802</v>
      </c>
      <c r="AO384" s="105">
        <f>IF(BS_CONTROLE[[#This Row],[SUB]]=0, "-", BS_CONTROLE[[#This Row],[SUB]])</f>
        <v>55</v>
      </c>
      <c r="AP384" s="105">
        <f>BS_CONTROLE[[#This Row],[KM - Inicio]]</f>
        <v>83</v>
      </c>
      <c r="AQ384" s="105">
        <f>BS_CONTROLE[[#This Row],[KM - Inicio]]</f>
        <v>83</v>
      </c>
      <c r="AR384" s="108">
        <v>0.42083333333333334</v>
      </c>
      <c r="AS384" s="108">
        <v>0</v>
      </c>
      <c r="AT384" s="108">
        <v>0</v>
      </c>
      <c r="AU384" s="136"/>
      <c r="AV384" s="136"/>
      <c r="AW384" s="14"/>
      <c r="AX384" s="14"/>
      <c r="AY384" s="162">
        <f t="shared" si="36"/>
        <v>0</v>
      </c>
      <c r="AZ384" s="153"/>
      <c r="BA384" s="109">
        <v>0</v>
      </c>
      <c r="BB384" s="10" t="str">
        <f>IFERROR(_xlfn.XLOOKUP(AI384, BS_ATIVIDADE[ATIVIDADE],BS_ATIVIDADE[UNIDADE] ), "*")</f>
        <v>VAGÕES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4" s="150"/>
      <c r="BG384" s="16"/>
      <c r="BH384" s="17">
        <v>0</v>
      </c>
      <c r="BI384" s="17"/>
      <c r="BJ384" s="17" t="s">
        <v>1255</v>
      </c>
      <c r="BK384" s="18" t="s">
        <v>1255</v>
      </c>
      <c r="BL384" s="16"/>
      <c r="BM384" s="130" t="s">
        <v>438</v>
      </c>
      <c r="BN384" s="130" t="s">
        <v>458</v>
      </c>
      <c r="BO384" s="130" t="s">
        <v>525</v>
      </c>
      <c r="BP384" s="18" t="s">
        <v>1255</v>
      </c>
      <c r="BQ384" s="12" t="str">
        <f t="shared" si="38"/>
        <v>Produção e Intervalo</v>
      </c>
      <c r="BR384" s="19">
        <f t="shared" si="39"/>
        <v>0</v>
      </c>
      <c r="BS384" s="19">
        <f t="shared" si="40"/>
        <v>0</v>
      </c>
      <c r="BT384" s="188" t="str">
        <f t="shared" si="41"/>
        <v>PCMVIARecursosInternos</v>
      </c>
    </row>
    <row r="385" spans="1:72">
      <c r="A385" s="47" t="str">
        <f t="shared" si="37"/>
        <v>E1746069</v>
      </c>
      <c r="B385" s="102">
        <v>46069</v>
      </c>
      <c r="C385" s="135">
        <f>IF(BS_CONTROLE[[#This Row],[DATA]]="","",WEEKNUM(BS_CONTROLE[[#This Row],[DATA]]))</f>
        <v>8</v>
      </c>
      <c r="D385" s="104" t="s">
        <v>692</v>
      </c>
      <c r="E385" s="157">
        <v>4</v>
      </c>
      <c r="F385" s="126" t="s">
        <v>693</v>
      </c>
      <c r="G385" s="142" t="str">
        <f>IF(D385="","*",VLOOKUP(F385,BS_ATIVIDADE[],3,FALSE))</f>
        <v>CAMINHÂO - SOLDA</v>
      </c>
      <c r="H385" s="106" t="s">
        <v>201</v>
      </c>
      <c r="I385" s="106" t="s">
        <v>201</v>
      </c>
      <c r="J385" s="105">
        <v>55</v>
      </c>
      <c r="K385" s="105">
        <v>100.95099999999999</v>
      </c>
      <c r="L385" s="105">
        <v>101.16500000000001</v>
      </c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85" s="106">
        <v>0.39583333333333331</v>
      </c>
      <c r="P385" s="106">
        <v>0.125</v>
      </c>
      <c r="Q385" s="105">
        <v>2</v>
      </c>
      <c r="R385" s="10" t="str">
        <f>IFERROR(_xlfn.XLOOKUP(F385, BS_ATIVIDADE[ATIVIDADE],BS_ATIVIDADE[UNIDADE] ), "*")</f>
        <v>Nº DE SOLDA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5" s="105" t="s">
        <v>742</v>
      </c>
      <c r="W385" s="151" t="s">
        <v>743</v>
      </c>
      <c r="X385" s="104" t="s">
        <v>421</v>
      </c>
      <c r="Y385" s="129" t="s">
        <v>424</v>
      </c>
      <c r="Z385" s="104"/>
      <c r="AA385" s="105">
        <v>1</v>
      </c>
      <c r="AB385" s="103" t="s">
        <v>412</v>
      </c>
      <c r="AC385" s="152"/>
      <c r="AD385" s="107">
        <v>0.35416666666666669</v>
      </c>
      <c r="AE385" s="105">
        <v>6251</v>
      </c>
      <c r="AF385" s="105" t="s">
        <v>679</v>
      </c>
      <c r="AG385" s="105" t="s">
        <v>679</v>
      </c>
      <c r="AH385" s="15"/>
      <c r="AI385" s="126" t="str">
        <f>IF(BS_CONTROLE[[#This Row],[Atividade]]=0, "-", BS_CONTROLE[[#This Row],[Atividade]])</f>
        <v>CAMINHÃO DE SOLDA</v>
      </c>
      <c r="AJ385" s="9" t="str">
        <f>IF(BS_CONTROLE[[#This Row],[Atividade]]=0, "-", BS_CONTROLE[[#This Row],[Atividade]])</f>
        <v>CAMINHÃO DE SOLDA</v>
      </c>
      <c r="AK385" s="31" t="str">
        <f>BS_CONTROLE[[#This Row],[Local - Partida]]</f>
        <v>102ZKW2</v>
      </c>
      <c r="AL385" s="31" t="str">
        <f>BS_CONTROLE[[#This Row],[Local - Encerramento]]</f>
        <v>102ZKW2</v>
      </c>
      <c r="AM385" s="105" t="str">
        <f>IF(BS_CONTROLE[[#This Row],[Entre - Estações]]=0, "-", BS_CONTROLE[[#This Row],[Entre - Estações]])</f>
        <v>ZKW-ZLU</v>
      </c>
      <c r="AN385" s="105" t="str">
        <f>IF(BS_CONTROLE[[#This Row],[SB]]=0, "-", BS_CONTROLE[[#This Row],[SB]])</f>
        <v>102ZKW2</v>
      </c>
      <c r="AO385" s="105">
        <f>IF(BS_CONTROLE[[#This Row],[SUB]]=0, "-", BS_CONTROLE[[#This Row],[SUB]])</f>
        <v>55</v>
      </c>
      <c r="AP385" s="105">
        <f>BS_CONTROLE[[#This Row],[KM - Inicio]]</f>
        <v>100.95099999999999</v>
      </c>
      <c r="AQ385" s="105">
        <f>BS_CONTROLE[[#This Row],[KM - Inicio]]</f>
        <v>100.95099999999999</v>
      </c>
      <c r="AR385" s="108">
        <v>0.33750000000000002</v>
      </c>
      <c r="AS385" s="108">
        <v>0.38333333333333336</v>
      </c>
      <c r="AT385" s="108">
        <v>0.5083333333333333</v>
      </c>
      <c r="AU385" s="136"/>
      <c r="AV385" s="136"/>
      <c r="AW385" s="14"/>
      <c r="AX385" s="14"/>
      <c r="AY385" s="162">
        <f t="shared" si="36"/>
        <v>0.12499999999999994</v>
      </c>
      <c r="AZ385" s="153"/>
      <c r="BA385" s="109">
        <v>2</v>
      </c>
      <c r="BB385" s="10" t="str">
        <f>IFERROR(_xlfn.XLOOKUP(AI385, BS_ATIVIDADE[ATIVIDADE],BS_ATIVIDADE[UNIDADE] ), "*")</f>
        <v>Nº DE SOLDA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5" s="150"/>
      <c r="BG385" s="16"/>
      <c r="BH385" s="17">
        <v>2</v>
      </c>
      <c r="BI385" s="17"/>
      <c r="BJ385" s="17" t="s">
        <v>1256</v>
      </c>
      <c r="BK385" s="18" t="s">
        <v>1257</v>
      </c>
      <c r="BL385" s="16"/>
      <c r="BM385" s="130" t="s">
        <v>445</v>
      </c>
      <c r="BN385" s="130" t="s">
        <v>445</v>
      </c>
      <c r="BO385" s="130" t="s">
        <v>445</v>
      </c>
      <c r="BP385" s="18" t="s">
        <v>679</v>
      </c>
      <c r="BQ385" s="12" t="str">
        <f t="shared" si="38"/>
        <v>Aderente</v>
      </c>
      <c r="BR385" s="19">
        <f t="shared" si="39"/>
        <v>0.99999999999999956</v>
      </c>
      <c r="BS385" s="19">
        <f t="shared" si="40"/>
        <v>1</v>
      </c>
      <c r="BT385" s="188" t="str">
        <f t="shared" si="41"/>
        <v>OKOK</v>
      </c>
    </row>
    <row r="386" spans="1:72">
      <c r="A386" s="47" t="str">
        <f t="shared" si="37"/>
        <v>V8946069</v>
      </c>
      <c r="B386" s="102">
        <v>46069</v>
      </c>
      <c r="C386" s="135">
        <f>IF(BS_CONTROLE[[#This Row],[DATA]]="","",WEEKNUM(BS_CONTROLE[[#This Row],[DATA]]))</f>
        <v>8</v>
      </c>
      <c r="D386" s="104" t="s">
        <v>746</v>
      </c>
      <c r="E386" s="157"/>
      <c r="F386" s="126" t="s">
        <v>687</v>
      </c>
      <c r="G386" s="142" t="str">
        <f>IF(D386="","*",VLOOKUP(F386,BS_ATIVIDADE[],3,FALSE))</f>
        <v>MECANIZAÇÃO - SOCADORA</v>
      </c>
      <c r="H386" s="106" t="s">
        <v>201</v>
      </c>
      <c r="I386" s="106" t="s">
        <v>201</v>
      </c>
      <c r="J386" s="105">
        <v>55</v>
      </c>
      <c r="K386" s="105">
        <v>101.8</v>
      </c>
      <c r="L386" s="105">
        <v>103.3</v>
      </c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86" s="106">
        <v>0.41666666666666669</v>
      </c>
      <c r="P386" s="106">
        <v>8.3333333333333329E-2</v>
      </c>
      <c r="Q386" s="105">
        <v>480</v>
      </c>
      <c r="R386" s="10" t="str">
        <f>IFERROR(_xlfn.XLOOKUP(F386, BS_ATIVIDADE[ATIVIDADE],BS_ATIVIDADE[UNIDADE] ), "*")</f>
        <v>M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6" s="151" t="s">
        <v>709</v>
      </c>
      <c r="W386" s="151" t="s">
        <v>688</v>
      </c>
      <c r="X386" s="104" t="s">
        <v>421</v>
      </c>
      <c r="Y386" s="129" t="s">
        <v>424</v>
      </c>
      <c r="Z386" s="104"/>
      <c r="AA386" s="105">
        <v>1</v>
      </c>
      <c r="AB386" s="103" t="s">
        <v>412</v>
      </c>
      <c r="AC386" s="152"/>
      <c r="AD386" s="107">
        <v>0.35416666666666669</v>
      </c>
      <c r="AE386" s="105">
        <v>6239</v>
      </c>
      <c r="AF386" s="105" t="s">
        <v>679</v>
      </c>
      <c r="AG386" s="105"/>
      <c r="AH386" s="15"/>
      <c r="AI386" s="126" t="s">
        <v>678</v>
      </c>
      <c r="AJ386" s="9" t="str">
        <f>IF(BS_CONTROLE[[#This Row],[Atividade]]=0, "-", BS_CONTROLE[[#This Row],[Atividade]])</f>
        <v>MECANIZAÇÃO - SOCADORA</v>
      </c>
      <c r="AK386" s="31" t="s">
        <v>1258</v>
      </c>
      <c r="AL386" s="31" t="str">
        <f>BS_CONTROLE[[#This Row],[Local - Encerramento]]</f>
        <v>102ZKW2</v>
      </c>
      <c r="AM386" s="105" t="s">
        <v>1259</v>
      </c>
      <c r="AN386" s="105" t="s">
        <v>1260</v>
      </c>
      <c r="AO386" s="105">
        <f>IF(BS_CONTROLE[[#This Row],[SUB]]=0, "-", BS_CONTROLE[[#This Row],[SUB]])</f>
        <v>55</v>
      </c>
      <c r="AP386" s="105">
        <v>135</v>
      </c>
      <c r="AQ386" s="105" t="s">
        <v>679</v>
      </c>
      <c r="AR386" s="108">
        <v>0.40902777777777777</v>
      </c>
      <c r="AS386" s="108">
        <v>0</v>
      </c>
      <c r="AT386" s="108">
        <v>0</v>
      </c>
      <c r="AU386" s="136"/>
      <c r="AV386" s="136"/>
      <c r="AW386" s="14"/>
      <c r="AX386" s="14"/>
      <c r="AY386" s="162">
        <f t="shared" si="36"/>
        <v>0</v>
      </c>
      <c r="AZ386" s="153"/>
      <c r="BA386" s="109">
        <v>0</v>
      </c>
      <c r="BB386" s="10" t="str">
        <f>IFERROR(_xlfn.XLOOKUP(AI386, BS_ATIVIDADE[ATIVIDADE],BS_ATIVIDADE[UNIDADE] ), "*")</f>
        <v>BINÁRIO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6" s="150"/>
      <c r="BG386" s="16"/>
      <c r="BH386" s="17">
        <v>0</v>
      </c>
      <c r="BI386" s="17"/>
      <c r="BJ386" s="17" t="s">
        <v>1261</v>
      </c>
      <c r="BK386" s="18" t="s">
        <v>1262</v>
      </c>
      <c r="BL386" s="16"/>
      <c r="BM386" s="130" t="s">
        <v>440</v>
      </c>
      <c r="BN386" s="130" t="s">
        <v>469</v>
      </c>
      <c r="BO386" s="130" t="s">
        <v>530</v>
      </c>
      <c r="BP386" s="18" t="s">
        <v>1262</v>
      </c>
      <c r="BQ386" s="12" t="str">
        <f t="shared" si="38"/>
        <v>Produção e Intervalo</v>
      </c>
      <c r="BR386" s="19">
        <f t="shared" si="39"/>
        <v>0</v>
      </c>
      <c r="BS386" s="19">
        <f t="shared" si="40"/>
        <v>0</v>
      </c>
      <c r="BT386" s="188" t="str">
        <f t="shared" si="41"/>
        <v>CCOCirculaçãoIntervaloOportunidade</v>
      </c>
    </row>
    <row r="387" spans="1:72">
      <c r="A387" s="47" t="str">
        <f t="shared" si="37"/>
        <v>CLEBISON (TP-728)46069</v>
      </c>
      <c r="B387" s="102">
        <v>46069</v>
      </c>
      <c r="C387" s="135">
        <f>IF(BS_CONTROLE[[#This Row],[DATA]]="","",WEEKNUM(BS_CONTROLE[[#This Row],[DATA]]))</f>
        <v>8</v>
      </c>
      <c r="D387" s="104" t="s">
        <v>813</v>
      </c>
      <c r="E387" s="157">
        <v>381</v>
      </c>
      <c r="F387" s="126" t="s">
        <v>696</v>
      </c>
      <c r="G387" s="142" t="str">
        <f>IF(D387="","*",VLOOKUP(F387,BS_ATIVIDADE[],3,FALSE))</f>
        <v>SOLDA</v>
      </c>
      <c r="H387" s="106" t="s">
        <v>679</v>
      </c>
      <c r="I387" s="106" t="s">
        <v>679</v>
      </c>
      <c r="J387" s="105">
        <v>55</v>
      </c>
      <c r="K387" s="105">
        <v>156</v>
      </c>
      <c r="L387" s="105">
        <v>156.31</v>
      </c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87" s="127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87" s="106">
        <v>0.41666666666666669</v>
      </c>
      <c r="P387" s="106">
        <v>8.3333333333333329E-2</v>
      </c>
      <c r="Q387" s="105">
        <v>1</v>
      </c>
      <c r="R387" s="10" t="str">
        <f>IFERROR(_xlfn.XLOOKUP(F387, BS_ATIVIDADE[ATIVIDADE],BS_ATIVIDADE[UNIDADE] ), "*")</f>
        <v>Nº DE SOLDA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7" s="105" t="s">
        <v>908</v>
      </c>
      <c r="W387" s="151" t="s">
        <v>700</v>
      </c>
      <c r="X387" s="104" t="s">
        <v>421</v>
      </c>
      <c r="Y387" s="129" t="s">
        <v>424</v>
      </c>
      <c r="Z387" s="104"/>
      <c r="AA387" s="105" t="s">
        <v>679</v>
      </c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PDM - SOLDA</v>
      </c>
      <c r="AJ387" s="9" t="str">
        <f>IF(BS_CONTROLE[[#This Row],[Atividade]]=0, "-", BS_CONTROLE[[#This Row],[Atividade]])</f>
        <v>PDM - SOLDA</v>
      </c>
      <c r="AK387" s="31" t="str">
        <f>BS_CONTROLE[[#This Row],[Local - Partida]]</f>
        <v>-</v>
      </c>
      <c r="AL387" s="31" t="str">
        <f>BS_CONTROLE[[#This Row],[Local - Encerramento]]</f>
        <v>-</v>
      </c>
      <c r="AM387" s="105" t="s">
        <v>1263</v>
      </c>
      <c r="AN387" s="105">
        <v>1031022</v>
      </c>
      <c r="AO387" s="105">
        <f>IF(BS_CONTROLE[[#This Row],[SUB]]=0, "-", BS_CONTROLE[[#This Row],[SUB]])</f>
        <v>55</v>
      </c>
      <c r="AP387" s="105">
        <v>102.5</v>
      </c>
      <c r="AQ387" s="105" t="s">
        <v>679</v>
      </c>
      <c r="AR387" s="108">
        <v>0.3972222222222222</v>
      </c>
      <c r="AS387" s="108">
        <v>0.3972222222222222</v>
      </c>
      <c r="AT387" s="108">
        <v>0.5</v>
      </c>
      <c r="AU387" s="136"/>
      <c r="AV387" s="136"/>
      <c r="AW387" s="14"/>
      <c r="AX387" s="14"/>
      <c r="AY387" s="162">
        <f t="shared" si="36"/>
        <v>0.1027777777777778</v>
      </c>
      <c r="AZ387" s="153"/>
      <c r="BA387" s="109">
        <v>2</v>
      </c>
      <c r="BB387" s="10" t="str">
        <f>IFERROR(_xlfn.XLOOKUP(AI387, BS_ATIVIDADE[ATIVIDADE],BS_ATIVIDADE[UNIDADE] ), "*")</f>
        <v>Nº DE SOLDA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7" s="150"/>
      <c r="BG387" s="16"/>
      <c r="BH387" s="17">
        <v>2</v>
      </c>
      <c r="BI387" s="17"/>
      <c r="BJ387" s="17" t="s">
        <v>1264</v>
      </c>
      <c r="BK387" s="18" t="s">
        <v>1265</v>
      </c>
      <c r="BL387" s="16"/>
      <c r="BM387" s="130" t="s">
        <v>445</v>
      </c>
      <c r="BN387" s="130" t="s">
        <v>445</v>
      </c>
      <c r="BO387" s="130" t="s">
        <v>445</v>
      </c>
      <c r="BP387" s="18" t="s">
        <v>679</v>
      </c>
      <c r="BQ387" s="12" t="str">
        <f t="shared" si="38"/>
        <v>Aderente</v>
      </c>
      <c r="BR387" s="19">
        <f t="shared" si="39"/>
        <v>1.2333333333333336</v>
      </c>
      <c r="BS387" s="19">
        <f t="shared" si="40"/>
        <v>2</v>
      </c>
      <c r="BT387" s="188" t="str">
        <f t="shared" si="41"/>
        <v>OKOK</v>
      </c>
    </row>
    <row r="388" spans="1:72">
      <c r="A388" s="47" t="str">
        <f t="shared" si="37"/>
        <v>ISMAEL(TP-726)46069</v>
      </c>
      <c r="B388" s="102">
        <v>46069</v>
      </c>
      <c r="C388" s="135">
        <f>IF(BS_CONTROLE[[#This Row],[DATA]]="","",WEEKNUM(BS_CONTROLE[[#This Row],[DATA]]))</f>
        <v>8</v>
      </c>
      <c r="D388" s="104" t="s">
        <v>755</v>
      </c>
      <c r="E388" s="157">
        <v>382</v>
      </c>
      <c r="F388" s="126" t="s">
        <v>696</v>
      </c>
      <c r="G388" s="142" t="str">
        <f>IF(D388="","*",VLOOKUP(F388,BS_ATIVIDADE[],3,FALSE))</f>
        <v>SOLDA</v>
      </c>
      <c r="H388" s="106" t="s">
        <v>679</v>
      </c>
      <c r="I388" s="106" t="s">
        <v>679</v>
      </c>
      <c r="J388" s="105">
        <v>55</v>
      </c>
      <c r="K388" s="105">
        <v>156</v>
      </c>
      <c r="L388" s="105">
        <v>156.31</v>
      </c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88" s="127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88" s="106">
        <v>0.41666666666666669</v>
      </c>
      <c r="P388" s="106">
        <v>8.3333333333333329E-2</v>
      </c>
      <c r="Q388" s="105">
        <v>1</v>
      </c>
      <c r="R388" s="10" t="str">
        <f>IFERROR(_xlfn.XLOOKUP(F388, BS_ATIVIDADE[ATIVIDADE],BS_ATIVIDADE[UNIDADE] ), "*")</f>
        <v>Nº DE SOLDA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8" s="105" t="s">
        <v>908</v>
      </c>
      <c r="W388" s="151" t="s">
        <v>700</v>
      </c>
      <c r="X388" s="104" t="s">
        <v>421</v>
      </c>
      <c r="Y388" s="129" t="s">
        <v>424</v>
      </c>
      <c r="Z388" s="104"/>
      <c r="AA388" s="105" t="s">
        <v>679</v>
      </c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PDM - SOLDA</v>
      </c>
      <c r="AJ388" s="9" t="str">
        <f>IF(BS_CONTROLE[[#This Row],[Atividade]]=0, "-", BS_CONTROLE[[#This Row],[Atividade]])</f>
        <v>PDM - SOLDA</v>
      </c>
      <c r="AK388" s="31" t="str">
        <f>BS_CONTROLE[[#This Row],[Local - Partida]]</f>
        <v>-</v>
      </c>
      <c r="AL388" s="31" t="str">
        <f>BS_CONTROLE[[#This Row],[Local - Encerramento]]</f>
        <v>-</v>
      </c>
      <c r="AM388" s="105" t="s">
        <v>1263</v>
      </c>
      <c r="AN388" s="105">
        <v>1031022</v>
      </c>
      <c r="AO388" s="105">
        <f>IF(BS_CONTROLE[[#This Row],[SUB]]=0, "-", BS_CONTROLE[[#This Row],[SUB]])</f>
        <v>55</v>
      </c>
      <c r="AP388" s="105">
        <v>102.5</v>
      </c>
      <c r="AQ388" s="105" t="s">
        <v>679</v>
      </c>
      <c r="AR388" s="108">
        <v>0.3972222222222222</v>
      </c>
      <c r="AS388" s="108">
        <v>0.3972222222222222</v>
      </c>
      <c r="AT388" s="108">
        <v>0.5</v>
      </c>
      <c r="AU388" s="136"/>
      <c r="AV388" s="136"/>
      <c r="AW388" s="14"/>
      <c r="AX388" s="14"/>
      <c r="AY388" s="162">
        <f t="shared" si="36"/>
        <v>0.1027777777777778</v>
      </c>
      <c r="AZ388" s="153"/>
      <c r="BA388" s="109">
        <v>2</v>
      </c>
      <c r="BB388" s="10" t="str">
        <f>IFERROR(_xlfn.XLOOKUP(AI388, BS_ATIVIDADE[ATIVIDADE],BS_ATIVIDADE[UNIDADE] ), "*")</f>
        <v>Nº DE SOLDA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8" s="150"/>
      <c r="BG388" s="16"/>
      <c r="BH388" s="17">
        <v>2</v>
      </c>
      <c r="BI388" s="17"/>
      <c r="BJ388" s="17" t="s">
        <v>1264</v>
      </c>
      <c r="BK388" s="18" t="s">
        <v>1265</v>
      </c>
      <c r="BL388" s="16"/>
      <c r="BM388" s="130" t="s">
        <v>445</v>
      </c>
      <c r="BN388" s="130" t="s">
        <v>445</v>
      </c>
      <c r="BO388" s="130" t="s">
        <v>445</v>
      </c>
      <c r="BP388" s="18" t="s">
        <v>679</v>
      </c>
      <c r="BQ388" s="12" t="str">
        <f t="shared" si="38"/>
        <v>Aderente</v>
      </c>
      <c r="BR388" s="19">
        <f t="shared" si="39"/>
        <v>1.2333333333333336</v>
      </c>
      <c r="BS388" s="19">
        <f t="shared" si="40"/>
        <v>2</v>
      </c>
      <c r="BT388" s="188" t="str">
        <f t="shared" si="41"/>
        <v>OKOK</v>
      </c>
    </row>
    <row r="389" spans="1:72">
      <c r="A389" s="47" t="str">
        <f t="shared" si="37"/>
        <v>DIEGO (TP-681)46069</v>
      </c>
      <c r="B389" s="102">
        <v>46069</v>
      </c>
      <c r="C389" s="135">
        <f>IF(BS_CONTROLE[[#This Row],[DATA]]="","",WEEKNUM(BS_CONTROLE[[#This Row],[DATA]]))</f>
        <v>8</v>
      </c>
      <c r="D389" s="104" t="s">
        <v>1028</v>
      </c>
      <c r="E389" s="157">
        <v>383</v>
      </c>
      <c r="F389" s="126" t="s">
        <v>870</v>
      </c>
      <c r="G389" s="142" t="str">
        <f>IF(D389="","*",VLOOKUP(F389,BS_ATIVIDADE[],3,FALSE))</f>
        <v>TRILHO - SUBSTITUIÇÂO</v>
      </c>
      <c r="H389" s="106" t="s">
        <v>679</v>
      </c>
      <c r="I389" s="106" t="s">
        <v>679</v>
      </c>
      <c r="J389" s="105">
        <v>55</v>
      </c>
      <c r="K389" s="105">
        <v>104.5</v>
      </c>
      <c r="L389" s="105" t="s">
        <v>679</v>
      </c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9" s="127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89" s="106">
        <v>0.41666666666666669</v>
      </c>
      <c r="P389" s="106">
        <v>8.3333333333333329E-2</v>
      </c>
      <c r="Q389" s="105">
        <v>312</v>
      </c>
      <c r="R389" s="10" t="str">
        <f>IFERROR(_xlfn.XLOOKUP(F389, BS_ATIVIDADE[ATIVIDADE],BS_ATIVIDADE[UNIDADE] ), "*")</f>
        <v>M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9" s="105" t="s">
        <v>908</v>
      </c>
      <c r="W389" s="151" t="s">
        <v>1029</v>
      </c>
      <c r="X389" s="104" t="s">
        <v>425</v>
      </c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PDM - SUBSTITUIÇÃO - TRILHO</v>
      </c>
      <c r="AJ389" s="9" t="str">
        <f>IF(BS_CONTROLE[[#This Row],[Atividade]]=0, "-", BS_CONTROLE[[#This Row],[Atividade]])</f>
        <v>PDM - SUBSTITUIÇÃO - TRILHO</v>
      </c>
      <c r="AK389" s="31" t="str">
        <f>BS_CONTROLE[[#This Row],[Local - Partida]]</f>
        <v>-</v>
      </c>
      <c r="AL389" s="31" t="str">
        <f>BS_CONTROLE[[#This Row],[Local - Encerramento]]</f>
        <v>-</v>
      </c>
      <c r="AM389" s="105" t="str">
        <f>IF(BS_CONTROLE[[#This Row],[Entre - Estações]]=0, "-", BS_CONTROLE[[#This Row],[Entre - Estações]])</f>
        <v>ZKW-ZLU</v>
      </c>
      <c r="AN389" s="105">
        <f>IF(BS_CONTROLE[[#This Row],[SB]]=0, "-", BS_CONTROLE[[#This Row],[SB]])</f>
        <v>1051032</v>
      </c>
      <c r="AO389" s="105">
        <f>IF(BS_CONTROLE[[#This Row],[SUB]]=0, "-", BS_CONTROLE[[#This Row],[SUB]])</f>
        <v>55</v>
      </c>
      <c r="AP389" s="105">
        <f>BS_CONTROLE[[#This Row],[KM - Inicio]]</f>
        <v>104.5</v>
      </c>
      <c r="AQ389" s="105">
        <f>BS_CONTROLE[[#This Row],[KM - Inicio]]</f>
        <v>104.5</v>
      </c>
      <c r="AR389" s="108">
        <v>0.3972222222222222</v>
      </c>
      <c r="AS389" s="108">
        <v>0.3972222222222222</v>
      </c>
      <c r="AT389" s="108">
        <v>0.5</v>
      </c>
      <c r="AU389" s="136"/>
      <c r="AV389" s="136"/>
      <c r="AW389" s="14"/>
      <c r="AX389" s="14"/>
      <c r="AY389" s="162">
        <f t="shared" si="36"/>
        <v>0.1027777777777778</v>
      </c>
      <c r="AZ389" s="153"/>
      <c r="BA389" s="109">
        <v>312</v>
      </c>
      <c r="BB389" s="10" t="str">
        <f>IFERROR(_xlfn.XLOOKUP(AI389, BS_ATIVIDADE[ATIVIDADE],BS_ATIVIDADE[UNIDADE] ), "*")</f>
        <v>M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9" s="150"/>
      <c r="BG389" s="16"/>
      <c r="BH389" s="17">
        <v>2</v>
      </c>
      <c r="BI389" s="17"/>
      <c r="BJ389" s="17" t="s">
        <v>1266</v>
      </c>
      <c r="BK389" s="18" t="s">
        <v>1267</v>
      </c>
      <c r="BL389" s="16"/>
      <c r="BM389" s="130" t="s">
        <v>445</v>
      </c>
      <c r="BN389" s="130" t="s">
        <v>445</v>
      </c>
      <c r="BO389" s="130" t="s">
        <v>445</v>
      </c>
      <c r="BP389" s="18" t="s">
        <v>679</v>
      </c>
      <c r="BQ389" s="12" t="str">
        <f t="shared" si="38"/>
        <v>Aderente</v>
      </c>
      <c r="BR389" s="19">
        <f t="shared" si="39"/>
        <v>1.2333333333333336</v>
      </c>
      <c r="BS389" s="19">
        <f t="shared" si="40"/>
        <v>1</v>
      </c>
      <c r="BT389" s="188" t="str">
        <f t="shared" si="41"/>
        <v>OKOK</v>
      </c>
    </row>
    <row r="390" spans="1:72">
      <c r="A390" s="47" t="str">
        <f t="shared" si="37"/>
        <v>MATEUS (TP-809)46069</v>
      </c>
      <c r="B390" s="102">
        <v>46069</v>
      </c>
      <c r="C390" s="135">
        <f>IF(BS_CONTROLE[[#This Row],[DATA]]="","",WEEKNUM(BS_CONTROLE[[#This Row],[DATA]]))</f>
        <v>8</v>
      </c>
      <c r="D390" s="104" t="s">
        <v>1196</v>
      </c>
      <c r="E390" s="157">
        <v>384</v>
      </c>
      <c r="F390" s="126" t="s">
        <v>758</v>
      </c>
      <c r="G390" s="142" t="str">
        <f>IF(D390="","*",VLOOKUP(F390,BS_ATIVIDADE[],3,FALSE))</f>
        <v>MODERNIZAÇÃO</v>
      </c>
      <c r="H390" s="106" t="s">
        <v>679</v>
      </c>
      <c r="I390" s="106" t="s">
        <v>679</v>
      </c>
      <c r="J390" s="105">
        <v>48</v>
      </c>
      <c r="K390" s="105">
        <v>121</v>
      </c>
      <c r="L390" s="105" t="s">
        <v>679</v>
      </c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121ZWI1</v>
      </c>
      <c r="O390" s="106">
        <v>0.35416666666666669</v>
      </c>
      <c r="P390" s="106">
        <v>8.3333333333333329E-2</v>
      </c>
      <c r="Q390" s="105">
        <v>1</v>
      </c>
      <c r="R390" s="10" t="str">
        <f>IFERROR(_xlfn.XLOOKUP(F390, BS_ATIVIDADE[ATIVIDADE],BS_ATIVIDADE[UNIDADE] ), "*")</f>
        <v>Nº DE SOLDA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90" s="105" t="s">
        <v>1229</v>
      </c>
      <c r="W390" s="151" t="s">
        <v>700</v>
      </c>
      <c r="X390" s="104" t="s">
        <v>421</v>
      </c>
      <c r="Y390" s="129" t="s">
        <v>424</v>
      </c>
      <c r="Z390" s="104"/>
      <c r="AA390" s="105" t="s">
        <v>679</v>
      </c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MODERNIZAÇÃO - SOLDA</v>
      </c>
      <c r="AJ390" s="9" t="str">
        <f>IF(BS_CONTROLE[[#This Row],[Atividade]]=0, "-", BS_CONTROLE[[#This Row],[Atividade]])</f>
        <v>MODERNIZAÇÃO - SOLDA</v>
      </c>
      <c r="AK390" s="31" t="str">
        <f>BS_CONTROLE[[#This Row],[Local - Partida]]</f>
        <v>-</v>
      </c>
      <c r="AL390" s="31" t="str">
        <f>BS_CONTROLE[[#This Row],[Local - Encerramento]]</f>
        <v>-</v>
      </c>
      <c r="AM390" s="105" t="str">
        <f>IF(BS_CONTROLE[[#This Row],[Entre - Estações]]=0, "-", BS_CONTROLE[[#This Row],[Entre - Estações]])</f>
        <v>ZWI-ZEM</v>
      </c>
      <c r="AN390" s="105" t="str">
        <f>IF(BS_CONTROLE[[#This Row],[SB]]=0, "-", BS_CONTROLE[[#This Row],[SB]])</f>
        <v>121ZWI1</v>
      </c>
      <c r="AO390" s="105">
        <f>IF(BS_CONTROLE[[#This Row],[SUB]]=0, "-", BS_CONTROLE[[#This Row],[SUB]])</f>
        <v>48</v>
      </c>
      <c r="AP390" s="105">
        <f>BS_CONTROLE[[#This Row],[KM - Inicio]]</f>
        <v>121</v>
      </c>
      <c r="AQ390" s="105">
        <f>BS_CONTROLE[[#This Row],[KM - Inicio]]</f>
        <v>121</v>
      </c>
      <c r="AR390" s="108">
        <v>0.36805555555555558</v>
      </c>
      <c r="AS390" s="108">
        <v>0.38333333333333336</v>
      </c>
      <c r="AT390" s="108">
        <v>0.46666666666666667</v>
      </c>
      <c r="AU390" s="136"/>
      <c r="AV390" s="136"/>
      <c r="AW390" s="14"/>
      <c r="AX390" s="14"/>
      <c r="AY390" s="162">
        <f t="shared" si="36"/>
        <v>8.3333333333333315E-2</v>
      </c>
      <c r="AZ390" s="153"/>
      <c r="BA390" s="109">
        <v>2</v>
      </c>
      <c r="BB390" s="10" t="str">
        <f>IFERROR(_xlfn.XLOOKUP(AI390, BS_ATIVIDADE[ATIVIDADE],BS_ATIVIDADE[UNIDADE] ), "*")</f>
        <v>Nº DE SOLDA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90" s="150"/>
      <c r="BG390" s="16"/>
      <c r="BH390" s="17">
        <v>2</v>
      </c>
      <c r="BI390" s="17"/>
      <c r="BJ390" s="17" t="s">
        <v>1268</v>
      </c>
      <c r="BK390" s="18" t="s">
        <v>1268</v>
      </c>
      <c r="BL390" s="16"/>
      <c r="BM390" s="130" t="s">
        <v>445</v>
      </c>
      <c r="BN390" s="130" t="s">
        <v>445</v>
      </c>
      <c r="BO390" s="130" t="s">
        <v>445</v>
      </c>
      <c r="BP390" s="18" t="s">
        <v>679</v>
      </c>
      <c r="BQ390" s="12" t="str">
        <f t="shared" si="38"/>
        <v>Aderente</v>
      </c>
      <c r="BR390" s="19">
        <f t="shared" si="39"/>
        <v>0.99999999999999978</v>
      </c>
      <c r="BS390" s="19">
        <f t="shared" si="40"/>
        <v>2</v>
      </c>
      <c r="BT390" s="188" t="str">
        <f t="shared" si="41"/>
        <v>OKOK</v>
      </c>
    </row>
    <row r="391" spans="1:72">
      <c r="A391" s="47" t="str">
        <f t="shared" si="37"/>
        <v>ADENISON (TP-810)46069</v>
      </c>
      <c r="B391" s="102">
        <v>46069</v>
      </c>
      <c r="C391" s="135">
        <f>IF(BS_CONTROLE[[#This Row],[DATA]]="","",WEEKNUM(BS_CONTROLE[[#This Row],[DATA]]))</f>
        <v>8</v>
      </c>
      <c r="D391" s="104" t="s">
        <v>1122</v>
      </c>
      <c r="E391" s="157">
        <v>385</v>
      </c>
      <c r="F391" s="126" t="s">
        <v>758</v>
      </c>
      <c r="G391" s="142" t="str">
        <f>IF(D391="","*",VLOOKUP(F391,BS_ATIVIDADE[],3,FALSE))</f>
        <v>MODERNIZAÇÃO</v>
      </c>
      <c r="H391" s="106" t="s">
        <v>679</v>
      </c>
      <c r="I391" s="106" t="s">
        <v>679</v>
      </c>
      <c r="J391" s="105">
        <v>48</v>
      </c>
      <c r="K391" s="105">
        <v>123.929</v>
      </c>
      <c r="L391" s="105" t="s">
        <v>679</v>
      </c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91" s="127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91" s="106">
        <v>0.35416666666666669</v>
      </c>
      <c r="P391" s="106">
        <v>8.3333333333333329E-2</v>
      </c>
      <c r="Q391" s="105">
        <v>1</v>
      </c>
      <c r="R391" s="10" t="str">
        <f>IFERROR(_xlfn.XLOOKUP(F391, BS_ATIVIDADE[ATIVIDADE],BS_ATIVIDADE[UNIDADE] ), "*")</f>
        <v>Nº DE SOLDA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91" s="105" t="s">
        <v>1229</v>
      </c>
      <c r="W391" s="151" t="s">
        <v>700</v>
      </c>
      <c r="X391" s="104" t="s">
        <v>421</v>
      </c>
      <c r="Y391" s="129" t="s">
        <v>424</v>
      </c>
      <c r="Z391" s="104"/>
      <c r="AA391" s="105" t="s">
        <v>679</v>
      </c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MODERNIZAÇÃO - SOLDA</v>
      </c>
      <c r="AJ391" s="9" t="str">
        <f>IF(BS_CONTROLE[[#This Row],[Atividade]]=0, "-", BS_CONTROLE[[#This Row],[Atividade]])</f>
        <v>MODERNIZAÇÃO - SOLDA</v>
      </c>
      <c r="AK391" s="31" t="str">
        <f>BS_CONTROLE[[#This Row],[Local - Partida]]</f>
        <v>-</v>
      </c>
      <c r="AL391" s="31" t="str">
        <f>BS_CONTROLE[[#This Row],[Local - Encerramento]]</f>
        <v>-</v>
      </c>
      <c r="AM391" s="105" t="str">
        <f>IF(BS_CONTROLE[[#This Row],[Entre - Estações]]=0, "-", BS_CONTROLE[[#This Row],[Entre - Estações]])</f>
        <v>ZWI-ZEM</v>
      </c>
      <c r="AN391" s="105">
        <f>IF(BS_CONTROLE[[#This Row],[SB]]=0, "-", BS_CONTROLE[[#This Row],[SB]])</f>
        <v>1241231</v>
      </c>
      <c r="AO391" s="105">
        <f>IF(BS_CONTROLE[[#This Row],[SUB]]=0, "-", BS_CONTROLE[[#This Row],[SUB]])</f>
        <v>48</v>
      </c>
      <c r="AP391" s="105">
        <f>BS_CONTROLE[[#This Row],[KM - Inicio]]</f>
        <v>123.929</v>
      </c>
      <c r="AQ391" s="105">
        <f>BS_CONTROLE[[#This Row],[KM - Inicio]]</f>
        <v>123.929</v>
      </c>
      <c r="AR391" s="108">
        <v>0.36805555555555558</v>
      </c>
      <c r="AS391" s="108">
        <v>0.38333333333333336</v>
      </c>
      <c r="AT391" s="108">
        <v>0.46666666666666667</v>
      </c>
      <c r="AU391" s="136"/>
      <c r="AV391" s="136"/>
      <c r="AW391" s="14"/>
      <c r="AX391" s="14"/>
      <c r="AY391" s="162">
        <f t="shared" ref="AY391:AY454" si="42">IF(D391="","*",IFERROR(IF(ISODD(COUNT(AS391:AX391)),"ERRO",SUM((AT391-AS391),(AV391-AU391),(AX391-AW391))),"ERRO"))</f>
        <v>8.3333333333333315E-2</v>
      </c>
      <c r="AZ391" s="153"/>
      <c r="BA391" s="109">
        <v>1</v>
      </c>
      <c r="BB391" s="10" t="str">
        <f>IFERROR(_xlfn.XLOOKUP(AI391, BS_ATIVIDADE[ATIVIDADE],BS_ATIVIDADE[UNIDADE] ), "*")</f>
        <v>Nº DE SOLDA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91" s="150"/>
      <c r="BG391" s="16"/>
      <c r="BH391" s="17">
        <v>2</v>
      </c>
      <c r="BI391" s="17"/>
      <c r="BJ391" s="17" t="s">
        <v>1268</v>
      </c>
      <c r="BK391" s="18" t="s">
        <v>1268</v>
      </c>
      <c r="BL391" s="16"/>
      <c r="BM391" s="130" t="s">
        <v>445</v>
      </c>
      <c r="BN391" s="130" t="s">
        <v>445</v>
      </c>
      <c r="BO391" s="130" t="s">
        <v>445</v>
      </c>
      <c r="BP391" s="18" t="s">
        <v>679</v>
      </c>
      <c r="BQ391" s="12" t="str">
        <f t="shared" si="38"/>
        <v>Aderente</v>
      </c>
      <c r="BR391" s="19">
        <f t="shared" si="39"/>
        <v>0.99999999999999978</v>
      </c>
      <c r="BS391" s="19">
        <f t="shared" si="40"/>
        <v>1</v>
      </c>
      <c r="BT391" s="188" t="str">
        <f t="shared" si="41"/>
        <v>OKOK</v>
      </c>
    </row>
    <row r="392" spans="1:72">
      <c r="A392" s="47" t="str">
        <f t="shared" ref="A392:A455" si="43">D392&amp;B392</f>
        <v>JACIANO (TF-674)46069</v>
      </c>
      <c r="B392" s="102">
        <v>46069</v>
      </c>
      <c r="C392" s="135">
        <f>IF(BS_CONTROLE[[#This Row],[DATA]]="","",WEEKNUM(BS_CONTROLE[[#This Row],[DATA]]))</f>
        <v>8</v>
      </c>
      <c r="D392" s="104" t="s">
        <v>1183</v>
      </c>
      <c r="E392" s="157">
        <v>360</v>
      </c>
      <c r="F392" s="126" t="s">
        <v>721</v>
      </c>
      <c r="G392" s="142" t="str">
        <f>IF(D392="","*",VLOOKUP(F392,BS_ATIVIDADE[],3,FALSE))</f>
        <v>DORMENTE - SUBSTITUIÇÂO</v>
      </c>
      <c r="H392" s="106" t="s">
        <v>679</v>
      </c>
      <c r="I392" s="106"/>
      <c r="J392" s="105">
        <v>92</v>
      </c>
      <c r="K392" s="105">
        <v>66.25</v>
      </c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K67ZEV2</v>
      </c>
      <c r="O392" s="106">
        <v>0.41666666666666669</v>
      </c>
      <c r="P392" s="106">
        <v>8.3333333333333329E-2</v>
      </c>
      <c r="Q392" s="105">
        <v>15</v>
      </c>
      <c r="R392" s="10" t="str">
        <f>IFERROR(_xlfn.XLOOKUP(F392, BS_ATIVIDADE[ATIVIDADE],BS_ATIVIDADE[UNIDADE] ), "*")</f>
        <v>Nº DE DORMENTES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2" s="105" t="s">
        <v>773</v>
      </c>
      <c r="W392" s="151" t="s">
        <v>799</v>
      </c>
      <c r="X392" s="104" t="s">
        <v>421</v>
      </c>
      <c r="Y392" s="129" t="s">
        <v>424</v>
      </c>
      <c r="Z392" s="104"/>
      <c r="AA392" s="105" t="s">
        <v>679</v>
      </c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PDM - SUBSTITUIÇÃO - DORMENTE</v>
      </c>
      <c r="AJ392" s="9" t="str">
        <f>IF(BS_CONTROLE[[#This Row],[Atividade]]=0, "-", BS_CONTROLE[[#This Row],[Atividade]])</f>
        <v>PDM - SUBSTITUIÇÃO - DORMENTE</v>
      </c>
      <c r="AK392" s="31" t="str">
        <f>BS_CONTROLE[[#This Row],[Local - Partida]]</f>
        <v>-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ZEZ</v>
      </c>
      <c r="AN392" s="105" t="str">
        <f>IF(BS_CONTROLE[[#This Row],[SB]]=0, "-", BS_CONTROLE[[#This Row],[SB]])</f>
        <v>K67ZEV2</v>
      </c>
      <c r="AO392" s="105">
        <f>IF(BS_CONTROLE[[#This Row],[SUB]]=0, "-", BS_CONTROLE[[#This Row],[SUB]])</f>
        <v>92</v>
      </c>
      <c r="AP392" s="105">
        <f>BS_CONTROLE[[#This Row],[KM - Inicio]]</f>
        <v>66.25</v>
      </c>
      <c r="AQ392" s="105">
        <f>BS_CONTROLE[[#This Row],[KM - Inicio]]</f>
        <v>66.25</v>
      </c>
      <c r="AR392" s="108">
        <v>0.41041666666666665</v>
      </c>
      <c r="AS392" s="108">
        <v>0</v>
      </c>
      <c r="AT392" s="108">
        <v>0</v>
      </c>
      <c r="AU392" s="136"/>
      <c r="AV392" s="136"/>
      <c r="AW392" s="14"/>
      <c r="AX392" s="14"/>
      <c r="AY392" s="162">
        <f t="shared" si="42"/>
        <v>0</v>
      </c>
      <c r="AZ392" s="153"/>
      <c r="BA392" s="109">
        <v>0</v>
      </c>
      <c r="BB392" s="10" t="str">
        <f>IFERROR(_xlfn.XLOOKUP(AI392, BS_ATIVIDADE[ATIVIDADE],BS_ATIVIDADE[UNIDADE] ), "*")</f>
        <v>Nº DE DORMENTES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2" s="150"/>
      <c r="BG392" s="16"/>
      <c r="BH392" s="17">
        <v>0</v>
      </c>
      <c r="BI392" s="17"/>
      <c r="BJ392" s="17" t="s">
        <v>1269</v>
      </c>
      <c r="BK392" s="18" t="s">
        <v>1270</v>
      </c>
      <c r="BL392" s="16"/>
      <c r="BM392" s="130" t="s">
        <v>440</v>
      </c>
      <c r="BN392" s="130" t="s">
        <v>469</v>
      </c>
      <c r="BO392" s="130" t="s">
        <v>530</v>
      </c>
      <c r="BP392" s="18" t="s">
        <v>1270</v>
      </c>
      <c r="BQ392" s="12" t="str">
        <f t="shared" ref="BQ392:BQ455" si="44">IF(AND(BR392&lt;1,BS392&lt;1),"Produção e Intervalo",IF(BR392&lt;1,"Intervalo",IF(BS392&lt;1,"Produção","Aderente")))</f>
        <v>Produção e Intervalo</v>
      </c>
      <c r="BR392" s="19">
        <f t="shared" ref="BR392:BR455" si="45">IF(OR(B392="",F392=""),"*",AY392/P392)</f>
        <v>0</v>
      </c>
      <c r="BS392" s="19">
        <f t="shared" ref="BS392:BS455" si="46">IF(OR(B392="",F392=""),"*",BA392/Q392)</f>
        <v>0</v>
      </c>
      <c r="BT392" s="188" t="str">
        <f t="shared" ref="BT392:BT455" si="47">IF(BN392="","",SUBSTITUTE(BM392," ","")&amp;SUBSTITUTE(BN392," ",""))</f>
        <v>CCOCirculaçãoIntervaloOportunidade</v>
      </c>
    </row>
    <row r="393" spans="1:72">
      <c r="A393" s="47" t="str">
        <f t="shared" si="43"/>
        <v>A8446069</v>
      </c>
      <c r="B393" s="102">
        <v>46069</v>
      </c>
      <c r="C393" s="135">
        <f>IF(BS_CONTROLE[[#This Row],[DATA]]="","",WEEKNUM(BS_CONTROLE[[#This Row],[DATA]]))</f>
        <v>8</v>
      </c>
      <c r="D393" s="104" t="s">
        <v>1036</v>
      </c>
      <c r="E393" s="157">
        <v>360</v>
      </c>
      <c r="F393" s="126" t="s">
        <v>1037</v>
      </c>
      <c r="G393" s="142" t="str">
        <f>IF(D393="","*",VLOOKUP(F393,BS_ATIVIDADE[],3,FALSE))</f>
        <v>DETECÇÃO</v>
      </c>
      <c r="H393" s="106" t="s">
        <v>831</v>
      </c>
      <c r="I393" s="106" t="s">
        <v>1124</v>
      </c>
      <c r="J393" s="105">
        <v>92</v>
      </c>
      <c r="K393" s="105">
        <v>66</v>
      </c>
      <c r="L393" s="105" t="s">
        <v>679</v>
      </c>
      <c r="M393" s="127" t="s">
        <v>11</v>
      </c>
      <c r="N393" s="127" t="s">
        <v>1050</v>
      </c>
      <c r="O393" s="106">
        <v>0.3125</v>
      </c>
      <c r="P393" s="106">
        <v>4.1666666666666664E-2</v>
      </c>
      <c r="Q393" s="105">
        <v>52</v>
      </c>
      <c r="R393" s="10" t="str">
        <f>IFERROR(_xlfn.XLOOKUP(F393, BS_ATIVIDADE[ATIVIDADE],BS_ATIVIDADE[UNIDADE] ), "*")</f>
        <v>KM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3" s="105" t="s">
        <v>1041</v>
      </c>
      <c r="W393" s="151" t="s">
        <v>1080</v>
      </c>
      <c r="X393" s="104" t="s">
        <v>416</v>
      </c>
      <c r="Y393" s="129" t="s">
        <v>415</v>
      </c>
      <c r="Z393" s="104"/>
      <c r="AA393" s="105">
        <v>1</v>
      </c>
      <c r="AB393" s="103" t="s">
        <v>412</v>
      </c>
      <c r="AC393" s="152"/>
      <c r="AD393" s="107">
        <v>0.29166666666666669</v>
      </c>
      <c r="AE393" s="105">
        <v>6293</v>
      </c>
      <c r="AF393" s="105"/>
      <c r="AG393" s="105"/>
      <c r="AH393" s="15"/>
      <c r="AI393" s="126" t="str">
        <f>IF(BS_CONTROLE[[#This Row],[Atividade]]=0, "-", BS_CONTROLE[[#This Row],[Atividade]])</f>
        <v>DETECÇÃO - RONDA 7 DIAS</v>
      </c>
      <c r="AJ393" s="9" t="str">
        <f>IF(BS_CONTROLE[[#This Row],[Atividade]]=0, "-", BS_CONTROLE[[#This Row],[Atividade]])</f>
        <v>DETECÇÃO - RONDA 7 DIAS</v>
      </c>
      <c r="AK393" s="31" t="str">
        <f>BS_CONTROLE[[#This Row],[Local - Partida]]</f>
        <v>ZEV-2</v>
      </c>
      <c r="AL393" s="31" t="str">
        <f>BS_CONTROLE[[#This Row],[Local - Encerramento]]</f>
        <v>ZPT109</v>
      </c>
      <c r="AM393" s="105" t="str">
        <f>IF(BS_CONTROLE[[#This Row],[Entre - Estações]]=0, "-", BS_CONTROLE[[#This Row],[Entre - Estações]])</f>
        <v>ZEV-ZPT</v>
      </c>
      <c r="AN393" s="105" t="str">
        <f>IF(BS_CONTROLE[[#This Row],[SB]]=0, "-", BS_CONTROLE[[#This Row],[SB]])</f>
        <v>ZEVZPT</v>
      </c>
      <c r="AO393" s="105">
        <f>IF(BS_CONTROLE[[#This Row],[SUB]]=0, "-", BS_CONTROLE[[#This Row],[SUB]])</f>
        <v>92</v>
      </c>
      <c r="AP393" s="105">
        <f>BS_CONTROLE[[#This Row],[KM - Inicio]]</f>
        <v>66</v>
      </c>
      <c r="AQ393" s="105">
        <f>BS_CONTROLE[[#This Row],[KM - Inicio]]</f>
        <v>66</v>
      </c>
      <c r="AR393" s="108">
        <v>0.3298611111111111</v>
      </c>
      <c r="AS393" s="108">
        <v>0.37430555555555556</v>
      </c>
      <c r="AT393" s="108">
        <v>0.41597222222222224</v>
      </c>
      <c r="AU393" s="136"/>
      <c r="AV393" s="136"/>
      <c r="AW393" s="14"/>
      <c r="AX393" s="14"/>
      <c r="AY393" s="162">
        <f t="shared" si="42"/>
        <v>4.1666666666666685E-2</v>
      </c>
      <c r="AZ393" s="153"/>
      <c r="BA393" s="109"/>
      <c r="BB393" s="10" t="str">
        <f>IFERROR(_xlfn.XLOOKUP(AI393, BS_ATIVIDADE[ATIVIDADE],BS_ATIVIDADE[UNIDADE] ), "*")</f>
        <v>KM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3" s="150"/>
      <c r="BG393" s="16"/>
      <c r="BH393" s="17">
        <v>1</v>
      </c>
      <c r="BI393" s="17"/>
      <c r="BJ393" s="17" t="s">
        <v>1271</v>
      </c>
      <c r="BK393" s="18" t="s">
        <v>1271</v>
      </c>
      <c r="BL393" s="16"/>
      <c r="BM393" s="130"/>
      <c r="BN393" s="130"/>
      <c r="BO393" s="130"/>
      <c r="BP393" s="18"/>
      <c r="BQ393" s="12" t="str">
        <f t="shared" si="44"/>
        <v>Produção</v>
      </c>
      <c r="BR393" s="19">
        <f t="shared" si="45"/>
        <v>1.0000000000000004</v>
      </c>
      <c r="BS393" s="19">
        <f t="shared" si="46"/>
        <v>0</v>
      </c>
      <c r="BT393" s="188" t="str">
        <f t="shared" si="47"/>
        <v/>
      </c>
    </row>
    <row r="394" spans="1:72">
      <c r="A394" s="47" t="str">
        <f t="shared" si="43"/>
        <v>W6146069</v>
      </c>
      <c r="B394" s="102">
        <v>46069</v>
      </c>
      <c r="C394" s="135">
        <f>IF(BS_CONTROLE[[#This Row],[DATA]]="","",WEEKNUM(BS_CONTROLE[[#This Row],[DATA]]))</f>
        <v>8</v>
      </c>
      <c r="D394" s="104" t="s">
        <v>772</v>
      </c>
      <c r="E394" s="157">
        <v>388</v>
      </c>
      <c r="F394" s="126" t="s">
        <v>678</v>
      </c>
      <c r="G394" s="142" t="str">
        <f>IF(D394="","*",VLOOKUP(F394,BS_ATIVIDADE[],3,FALSE))</f>
        <v>OUTROS</v>
      </c>
      <c r="H394" s="106" t="s">
        <v>306</v>
      </c>
      <c r="I394" s="106" t="s">
        <v>306</v>
      </c>
      <c r="J394" s="105">
        <v>92</v>
      </c>
      <c r="K394" s="105">
        <v>83.7</v>
      </c>
      <c r="L394" s="105" t="s">
        <v>679</v>
      </c>
      <c r="M394" s="105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94" s="150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94" s="106">
        <v>0.33333333333333331</v>
      </c>
      <c r="P394" s="106">
        <v>4.1666666666666664E-2</v>
      </c>
      <c r="Q394" s="170">
        <v>1</v>
      </c>
      <c r="R394" s="10" t="str">
        <f>IFERROR(_xlfn.XLOOKUP(F394, BS_ATIVIDADE[ATIVIDADE],BS_ATIVIDADE[UNIDADE] ), "*")</f>
        <v>BINÁRIO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4" s="151" t="s">
        <v>773</v>
      </c>
      <c r="W394" s="151" t="s">
        <v>774</v>
      </c>
      <c r="X394" s="104" t="s">
        <v>416</v>
      </c>
      <c r="Y394" s="129" t="s">
        <v>415</v>
      </c>
      <c r="Z394" s="104"/>
      <c r="AA394" s="105">
        <v>1</v>
      </c>
      <c r="AB394" s="103" t="s">
        <v>412</v>
      </c>
      <c r="AC394" s="126" t="s">
        <v>679</v>
      </c>
      <c r="AD394" s="107">
        <v>0.3125</v>
      </c>
      <c r="AE394" s="105">
        <v>7663</v>
      </c>
      <c r="AF394" s="107" t="s">
        <v>679</v>
      </c>
      <c r="AG394" s="107" t="s">
        <v>679</v>
      </c>
      <c r="AH394" s="15"/>
      <c r="AI394" s="126" t="str">
        <f>IF(BS_CONTROLE[[#This Row],[Atividade]]=0, "-", BS_CONTROLE[[#This Row],[Atividade]])</f>
        <v>DESLOCAMENTO</v>
      </c>
      <c r="AJ394" s="9" t="str">
        <f>IF(BS_CONTROLE[[#This Row],[Atividade]]=0, "-", BS_CONTROLE[[#This Row],[Atividade]])</f>
        <v>DESLOCAMENTO</v>
      </c>
      <c r="AK394" s="31" t="str">
        <f>BS_CONTROLE[[#This Row],[Local - Partida]]</f>
        <v>K67ZEV2</v>
      </c>
      <c r="AL394" s="31" t="str">
        <f>BS_CONTROLE[[#This Row],[Local - Encerramento]]</f>
        <v>K67ZEV2</v>
      </c>
      <c r="AM394" s="105" t="str">
        <f>IF(BS_CONTROLE[[#This Row],[Entre - Estações]]=0, "-", BS_CONTROLE[[#This Row],[Entre - Estações]])</f>
        <v>ZXW-ZGP</v>
      </c>
      <c r="AN394" s="105" t="str">
        <f>IF(BS_CONTROLE[[#This Row],[SB]]=0, "-", BS_CONTROLE[[#This Row],[SB]])</f>
        <v>K84ZXW2</v>
      </c>
      <c r="AO394" s="105">
        <f>IF(BS_CONTROLE[[#This Row],[SUB]]=0, "-", BS_CONTROLE[[#This Row],[SUB]])</f>
        <v>92</v>
      </c>
      <c r="AP394" s="105">
        <f>BS_CONTROLE[[#This Row],[KM - Inicio]]</f>
        <v>83.7</v>
      </c>
      <c r="AQ394" s="105">
        <f>BS_CONTROLE[[#This Row],[KM - Inicio]]</f>
        <v>83.7</v>
      </c>
      <c r="AR394" s="108">
        <v>0.35069444444444442</v>
      </c>
      <c r="AS394" s="108">
        <v>0.36944444444444446</v>
      </c>
      <c r="AT394" s="108">
        <v>0.41111111111111109</v>
      </c>
      <c r="AU394" s="136"/>
      <c r="AV394" s="136"/>
      <c r="AW394" s="14"/>
      <c r="AX394" s="14"/>
      <c r="AY394" s="162">
        <f t="shared" si="42"/>
        <v>4.166666666666663E-2</v>
      </c>
      <c r="AZ394" s="153"/>
      <c r="BA394" s="109">
        <v>1</v>
      </c>
      <c r="BB394" s="10" t="str">
        <f>IFERROR(_xlfn.XLOOKUP(AI394, BS_ATIVIDADE[ATIVIDADE],BS_ATIVIDADE[UNIDADE] ), "*")</f>
        <v>BINÁRIO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4" s="150"/>
      <c r="BG394" s="16"/>
      <c r="BH394" s="17">
        <v>2</v>
      </c>
      <c r="BI394" s="17"/>
      <c r="BJ394" s="17" t="s">
        <v>1272</v>
      </c>
      <c r="BK394" s="18" t="s">
        <v>1273</v>
      </c>
      <c r="BL394" s="16"/>
      <c r="BM394" s="130" t="s">
        <v>445</v>
      </c>
      <c r="BN394" s="130" t="s">
        <v>445</v>
      </c>
      <c r="BO394" s="130" t="s">
        <v>445</v>
      </c>
      <c r="BP394" s="18" t="s">
        <v>679</v>
      </c>
      <c r="BQ394" s="12" t="str">
        <f t="shared" si="44"/>
        <v>Intervalo</v>
      </c>
      <c r="BR394" s="19">
        <f t="shared" si="45"/>
        <v>0.99999999999999911</v>
      </c>
      <c r="BS394" s="19">
        <f t="shared" si="46"/>
        <v>1</v>
      </c>
      <c r="BT394" s="188" t="str">
        <f t="shared" si="47"/>
        <v>OKOK</v>
      </c>
    </row>
    <row r="395" spans="1:72">
      <c r="A395" s="47" t="str">
        <f t="shared" si="43"/>
        <v>W6246069</v>
      </c>
      <c r="B395" s="102">
        <v>46069</v>
      </c>
      <c r="C395" s="135">
        <f>IF(BS_CONTROLE[[#This Row],[DATA]]="","",WEEKNUM(BS_CONTROLE[[#This Row],[DATA]]))</f>
        <v>8</v>
      </c>
      <c r="D395" s="104" t="s">
        <v>776</v>
      </c>
      <c r="E395" s="157">
        <v>389</v>
      </c>
      <c r="F395" s="126" t="s">
        <v>678</v>
      </c>
      <c r="G395" s="142" t="str">
        <f>IF(D395="","*",VLOOKUP(F395,BS_ATIVIDADE[],3,FALSE))</f>
        <v>OUTROS</v>
      </c>
      <c r="H395" s="106" t="s">
        <v>830</v>
      </c>
      <c r="I395" s="106" t="s">
        <v>830</v>
      </c>
      <c r="J395" s="105">
        <v>92</v>
      </c>
      <c r="K395" s="105">
        <v>83.7</v>
      </c>
      <c r="L395" s="105" t="s">
        <v>679</v>
      </c>
      <c r="M395" s="105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95" s="150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95" s="106">
        <v>0.33333333333333331</v>
      </c>
      <c r="P395" s="106">
        <v>4.1666666666666664E-2</v>
      </c>
      <c r="Q395" s="170">
        <v>1</v>
      </c>
      <c r="R395" s="10" t="str">
        <f>IFERROR(_xlfn.XLOOKUP(F395, BS_ATIVIDADE[ATIVIDADE],BS_ATIVIDADE[UNIDADE] ), "*")</f>
        <v>BINÁRIO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5" s="105" t="s">
        <v>773</v>
      </c>
      <c r="W395" s="151" t="s">
        <v>774</v>
      </c>
      <c r="X395" s="104" t="s">
        <v>416</v>
      </c>
      <c r="Y395" s="129" t="s">
        <v>415</v>
      </c>
      <c r="Z395" s="104"/>
      <c r="AA395" s="105">
        <v>1</v>
      </c>
      <c r="AB395" s="103" t="s">
        <v>412</v>
      </c>
      <c r="AC395" s="152"/>
      <c r="AD395" s="107">
        <v>0.3125</v>
      </c>
      <c r="AE395" s="105">
        <v>9038</v>
      </c>
      <c r="AF395" s="105"/>
      <c r="AG395" s="105"/>
      <c r="AH395" s="15"/>
      <c r="AI395" s="126" t="str">
        <f>IF(BS_CONTROLE[[#This Row],[Atividade]]=0, "-", BS_CONTROLE[[#This Row],[Atividade]])</f>
        <v>DESLOCAMENTO</v>
      </c>
      <c r="AJ395" s="9" t="str">
        <f>IF(BS_CONTROLE[[#This Row],[Atividade]]=0, "-", BS_CONTROLE[[#This Row],[Atividade]])</f>
        <v>DESLOCAMENTO</v>
      </c>
      <c r="AK395" s="31" t="str">
        <f>BS_CONTROLE[[#This Row],[Local - Partida]]</f>
        <v>ZDRZPT</v>
      </c>
      <c r="AL395" s="31" t="str">
        <f>BS_CONTROLE[[#This Row],[Local - Encerramento]]</f>
        <v>ZDRZPT</v>
      </c>
      <c r="AM395" s="105" t="str">
        <f>IF(BS_CONTROLE[[#This Row],[Entre - Estações]]=0, "-", BS_CONTROLE[[#This Row],[Entre - Estações]])</f>
        <v>ZXW-ZGP</v>
      </c>
      <c r="AN395" s="105" t="str">
        <f>IF(BS_CONTROLE[[#This Row],[SB]]=0, "-", BS_CONTROLE[[#This Row],[SB]])</f>
        <v>K84ZXW2</v>
      </c>
      <c r="AO395" s="105">
        <f>IF(BS_CONTROLE[[#This Row],[SUB]]=0, "-", BS_CONTROLE[[#This Row],[SUB]])</f>
        <v>92</v>
      </c>
      <c r="AP395" s="105">
        <f>BS_CONTROLE[[#This Row],[KM - Inicio]]</f>
        <v>83.7</v>
      </c>
      <c r="AQ395" s="105">
        <f>BS_CONTROLE[[#This Row],[KM - Inicio]]</f>
        <v>83.7</v>
      </c>
      <c r="AR395" s="108">
        <v>0.30069444444444443</v>
      </c>
      <c r="AS395" s="108">
        <v>0.25416666666666665</v>
      </c>
      <c r="AT395" s="108">
        <v>0.37916666666666665</v>
      </c>
      <c r="AU395" s="136"/>
      <c r="AV395" s="136"/>
      <c r="AW395" s="14"/>
      <c r="AX395" s="14"/>
      <c r="AY395" s="162">
        <f t="shared" si="42"/>
        <v>0.125</v>
      </c>
      <c r="AZ395" s="153"/>
      <c r="BA395" s="109"/>
      <c r="BB395" s="10" t="str">
        <f>IFERROR(_xlfn.XLOOKUP(AI395, BS_ATIVIDADE[ATIVIDADE],BS_ATIVIDADE[UNIDADE] ), "*")</f>
        <v>BINÁRIO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5" s="150"/>
      <c r="BG395" s="16"/>
      <c r="BH395" s="17">
        <v>1</v>
      </c>
      <c r="BI395" s="17"/>
      <c r="BJ395" s="17" t="s">
        <v>1274</v>
      </c>
      <c r="BK395" s="18" t="s">
        <v>1274</v>
      </c>
      <c r="BL395" s="16"/>
      <c r="BM395" s="130"/>
      <c r="BN395" s="130"/>
      <c r="BO395" s="130"/>
      <c r="BP395" s="18"/>
      <c r="BQ395" s="12" t="str">
        <f t="shared" si="44"/>
        <v>Produção</v>
      </c>
      <c r="BR395" s="19">
        <f t="shared" si="45"/>
        <v>3</v>
      </c>
      <c r="BS395" s="19">
        <f t="shared" si="46"/>
        <v>0</v>
      </c>
      <c r="BT395" s="188" t="str">
        <f t="shared" si="47"/>
        <v/>
      </c>
    </row>
    <row r="396" spans="1:72">
      <c r="A396" s="47" t="str">
        <f t="shared" si="43"/>
        <v>EXPANSÃO TURMA 146069</v>
      </c>
      <c r="B396" s="102">
        <v>46069</v>
      </c>
      <c r="C396" s="135">
        <f>IF(BS_CONTROLE[[#This Row],[DATA]]="","",WEEKNUM(BS_CONTROLE[[#This Row],[DATA]]))</f>
        <v>8</v>
      </c>
      <c r="D396" s="104" t="s">
        <v>703</v>
      </c>
      <c r="E396" s="157">
        <v>280</v>
      </c>
      <c r="F396" s="126" t="s">
        <v>704</v>
      </c>
      <c r="G396" s="142" t="str">
        <f>IF(D396="","*",VLOOKUP(F396,BS_ATIVIDADE[],3,FALSE))</f>
        <v>EXPANSÃO</v>
      </c>
      <c r="H396" s="106" t="s">
        <v>679</v>
      </c>
      <c r="I396" s="106" t="s">
        <v>679</v>
      </c>
      <c r="J396" s="105">
        <v>53</v>
      </c>
      <c r="K396" s="105">
        <v>108.9</v>
      </c>
      <c r="L396" s="105" t="s">
        <v>679</v>
      </c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96" s="106">
        <v>0.35416666666666669</v>
      </c>
      <c r="P396" s="106">
        <v>6.25E-2</v>
      </c>
      <c r="Q396" s="105">
        <v>1</v>
      </c>
      <c r="R396" s="10" t="str">
        <f>IFERROR(_xlfn.XLOOKUP(F396, BS_ATIVIDADE[ATIVIDADE],BS_ATIVIDADE[UNIDADE] ), "*")</f>
        <v>Nº DE SOLDA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96" s="105" t="s">
        <v>785</v>
      </c>
      <c r="W396" s="151" t="s">
        <v>700</v>
      </c>
      <c r="X396" s="104" t="s">
        <v>421</v>
      </c>
      <c r="Y396" s="129" t="s">
        <v>424</v>
      </c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EXPANSÃO - SOLDA</v>
      </c>
      <c r="AJ396" s="9" t="str">
        <f>IF(BS_CONTROLE[[#This Row],[Atividade]]=0, "-", BS_CONTROLE[[#This Row],[Atividade]])</f>
        <v>EXPANSÃO - SOLDA</v>
      </c>
      <c r="AK396" s="31" t="str">
        <f>BS_CONTROLE[[#This Row],[Local - Partida]]</f>
        <v>-</v>
      </c>
      <c r="AL396" s="31" t="str">
        <f>BS_CONTROLE[[#This Row],[Local - Encerramento]]</f>
        <v>-</v>
      </c>
      <c r="AM396" s="105" t="str">
        <f>IF(BS_CONTROLE[[#This Row],[Entre - Estações]]=0, "-", BS_CONTROLE[[#This Row],[Entre - Estações]])</f>
        <v>PAT-ZGM</v>
      </c>
      <c r="AN396" s="105" t="str">
        <f>IF(BS_CONTROLE[[#This Row],[SB]]=0, "-", BS_CONTROLE[[#This Row],[SB]])</f>
        <v>PAT1102</v>
      </c>
      <c r="AO396" s="105">
        <f>IF(BS_CONTROLE[[#This Row],[SUB]]=0, "-", BS_CONTROLE[[#This Row],[SUB]])</f>
        <v>53</v>
      </c>
      <c r="AP396" s="105">
        <f>BS_CONTROLE[[#This Row],[KM - Inicio]]</f>
        <v>108.9</v>
      </c>
      <c r="AQ396" s="105">
        <f>BS_CONTROLE[[#This Row],[KM - Inicio]]</f>
        <v>108.9</v>
      </c>
      <c r="AR396" s="108">
        <v>0.37847222222222221</v>
      </c>
      <c r="AS396" s="108">
        <v>0</v>
      </c>
      <c r="AT396" s="108">
        <v>0</v>
      </c>
      <c r="AU396" s="136"/>
      <c r="AV396" s="136"/>
      <c r="AW396" s="14"/>
      <c r="AX396" s="14"/>
      <c r="AY396" s="162">
        <f t="shared" si="42"/>
        <v>0</v>
      </c>
      <c r="AZ396" s="153"/>
      <c r="BA396" s="109">
        <v>0</v>
      </c>
      <c r="BB396" s="10" t="str">
        <f>IFERROR(_xlfn.XLOOKUP(AI396, BS_ATIVIDADE[ATIVIDADE],BS_ATIVIDADE[UNIDADE] ), "*")</f>
        <v>Nº DE SOLDA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96" s="150"/>
      <c r="BG396" s="16"/>
      <c r="BH396" s="17">
        <v>0</v>
      </c>
      <c r="BI396" s="17"/>
      <c r="BJ396" s="17" t="s">
        <v>1275</v>
      </c>
      <c r="BK396" s="183" t="s">
        <v>1275</v>
      </c>
      <c r="BL396" s="16"/>
      <c r="BM396" s="130" t="s">
        <v>440</v>
      </c>
      <c r="BN396" s="130" t="s">
        <v>469</v>
      </c>
      <c r="BO396" s="130" t="s">
        <v>530</v>
      </c>
      <c r="BP396" s="18" t="s">
        <v>1276</v>
      </c>
      <c r="BQ396" s="12" t="str">
        <f t="shared" si="44"/>
        <v>Produção e Intervalo</v>
      </c>
      <c r="BR396" s="19">
        <f t="shared" si="45"/>
        <v>0</v>
      </c>
      <c r="BS396" s="19">
        <f t="shared" si="46"/>
        <v>0</v>
      </c>
      <c r="BT396" s="188" t="str">
        <f t="shared" si="47"/>
        <v>CCOCirculaçãoIntervaloOportunidade</v>
      </c>
    </row>
    <row r="397" spans="1:72">
      <c r="A397" s="47" t="str">
        <f t="shared" si="43"/>
        <v>RAFAEL (TP-695)46069</v>
      </c>
      <c r="B397" s="102">
        <v>46069</v>
      </c>
      <c r="C397" s="135">
        <f>IF(BS_CONTROLE[[#This Row],[DATA]]="","",WEEKNUM(BS_CONTROLE[[#This Row],[DATA]]))</f>
        <v>8</v>
      </c>
      <c r="D397" s="104" t="s">
        <v>1003</v>
      </c>
      <c r="E397" s="157">
        <v>338</v>
      </c>
      <c r="F397" s="126" t="s">
        <v>1211</v>
      </c>
      <c r="G397" s="142" t="str">
        <f>IF(D397="","*",VLOOKUP(F397,BS_ATIVIDADE[],3,FALSE))</f>
        <v>JIC</v>
      </c>
      <c r="H397" s="106" t="s">
        <v>679</v>
      </c>
      <c r="I397" s="106" t="s">
        <v>679</v>
      </c>
      <c r="J397" s="105">
        <v>53</v>
      </c>
      <c r="K397" s="105">
        <v>116.81</v>
      </c>
      <c r="L397" s="105" t="s">
        <v>679</v>
      </c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397" s="127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1181172</v>
      </c>
      <c r="O397" s="106">
        <v>0.45833333333333331</v>
      </c>
      <c r="P397" s="106">
        <v>8.3333333333333329E-2</v>
      </c>
      <c r="Q397" s="105">
        <v>1</v>
      </c>
      <c r="R397" s="10" t="str">
        <f>IFERROR(_xlfn.XLOOKUP(F397, BS_ATIVIDADE[ATIVIDADE],BS_ATIVIDADE[UNIDADE] ), "*")</f>
        <v>Nº DE PEÇAS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97" s="105" t="s">
        <v>773</v>
      </c>
      <c r="W397" s="151" t="s">
        <v>1212</v>
      </c>
      <c r="X397" s="104" t="s">
        <v>421</v>
      </c>
      <c r="Y397" s="129"/>
      <c r="Z397" s="104"/>
      <c r="AA397" s="105" t="s">
        <v>679</v>
      </c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JIC</v>
      </c>
      <c r="AJ397" s="9" t="str">
        <f>IF(BS_CONTROLE[[#This Row],[Atividade]]=0, "-", BS_CONTROLE[[#This Row],[Atividade]])</f>
        <v>JIC</v>
      </c>
      <c r="AK397" s="31" t="str">
        <f>BS_CONTROLE[[#This Row],[Local - Partida]]</f>
        <v>-</v>
      </c>
      <c r="AL397" s="31" t="str">
        <f>BS_CONTROLE[[#This Row],[Local - Encerramento]]</f>
        <v>-</v>
      </c>
      <c r="AM397" s="105" t="str">
        <f>IF(BS_CONTROLE[[#This Row],[Entre - Estações]]=0, "-", BS_CONTROLE[[#This Row],[Entre - Estações]])</f>
        <v>ZGM-ZZV</v>
      </c>
      <c r="AN397" s="105">
        <f>IF(BS_CONTROLE[[#This Row],[SB]]=0, "-", BS_CONTROLE[[#This Row],[SB]])</f>
        <v>1181172</v>
      </c>
      <c r="AO397" s="105">
        <f>IF(BS_CONTROLE[[#This Row],[SUB]]=0, "-", BS_CONTROLE[[#This Row],[SUB]])</f>
        <v>53</v>
      </c>
      <c r="AP397" s="105">
        <f>BS_CONTROLE[[#This Row],[KM - Inicio]]</f>
        <v>116.81</v>
      </c>
      <c r="AQ397" s="105">
        <f>BS_CONTROLE[[#This Row],[KM - Inicio]]</f>
        <v>116.81</v>
      </c>
      <c r="AR397" s="108">
        <v>0.44930555555555557</v>
      </c>
      <c r="AS397" s="108">
        <v>0</v>
      </c>
      <c r="AT397" s="108">
        <v>0</v>
      </c>
      <c r="AU397" s="136"/>
      <c r="AV397" s="136"/>
      <c r="AW397" s="14"/>
      <c r="AX397" s="14"/>
      <c r="AY397" s="162">
        <f t="shared" si="42"/>
        <v>0</v>
      </c>
      <c r="AZ397" s="153"/>
      <c r="BA397" s="109">
        <v>0</v>
      </c>
      <c r="BB397" s="10" t="str">
        <f>IFERROR(_xlfn.XLOOKUP(AI397, BS_ATIVIDADE[ATIVIDADE],BS_ATIVIDADE[UNIDADE] ), "*")</f>
        <v>Nº DE PEÇAS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97" s="150"/>
      <c r="BG397" s="16"/>
      <c r="BH397" s="17">
        <v>0</v>
      </c>
      <c r="BI397" s="17"/>
      <c r="BJ397" s="17" t="s">
        <v>1277</v>
      </c>
      <c r="BK397" s="18" t="s">
        <v>1278</v>
      </c>
      <c r="BL397" s="16"/>
      <c r="BM397" s="130" t="s">
        <v>441</v>
      </c>
      <c r="BN397" s="130" t="s">
        <v>470</v>
      </c>
      <c r="BO397" s="130" t="s">
        <v>575</v>
      </c>
      <c r="BP397" s="18" t="s">
        <v>1278</v>
      </c>
      <c r="BQ397" s="12" t="str">
        <f t="shared" si="44"/>
        <v>Produção e Intervalo</v>
      </c>
      <c r="BR397" s="19">
        <f t="shared" si="45"/>
        <v>0</v>
      </c>
      <c r="BS397" s="19">
        <f t="shared" si="46"/>
        <v>0</v>
      </c>
      <c r="BT397" s="188" t="str">
        <f t="shared" si="47"/>
        <v>SuperExecução</v>
      </c>
    </row>
    <row r="398" spans="1:72" hidden="1">
      <c r="A398" s="47" t="str">
        <f t="shared" si="43"/>
        <v/>
      </c>
      <c r="B398" s="102"/>
      <c r="C398" s="135" t="str">
        <f>IF(BS_CONTROLE[[#This Row],[DATA]]="","",WEEKNUM(BS_CONTROLE[[#This Row],[DATA]]))</f>
        <v/>
      </c>
      <c r="D398" s="104"/>
      <c r="E398" s="157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2" t="str">
        <f t="shared" si="42"/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 t="shared" si="44"/>
        <v>Aderente</v>
      </c>
      <c r="BR398" s="19" t="str">
        <f t="shared" si="45"/>
        <v>*</v>
      </c>
      <c r="BS398" s="19" t="str">
        <f t="shared" si="46"/>
        <v>*</v>
      </c>
      <c r="BT398" s="188" t="str">
        <f t="shared" si="47"/>
        <v/>
      </c>
    </row>
    <row r="399" spans="1:72" hidden="1">
      <c r="A399" s="47" t="str">
        <f t="shared" si="43"/>
        <v/>
      </c>
      <c r="B399" s="102"/>
      <c r="C399" s="135" t="str">
        <f>IF(BS_CONTROLE[[#This Row],[DATA]]="","",WEEKNUM(BS_CONTROLE[[#This Row],[DATA]]))</f>
        <v/>
      </c>
      <c r="D399" s="104"/>
      <c r="E399" s="157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2" t="str">
        <f t="shared" si="42"/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 t="shared" si="44"/>
        <v>Aderente</v>
      </c>
      <c r="BR399" s="19" t="str">
        <f t="shared" si="45"/>
        <v>*</v>
      </c>
      <c r="BS399" s="19" t="str">
        <f t="shared" si="46"/>
        <v>*</v>
      </c>
      <c r="BT399" s="188" t="str">
        <f t="shared" si="47"/>
        <v/>
      </c>
    </row>
    <row r="400" spans="1:72" hidden="1">
      <c r="A400" s="47" t="str">
        <f t="shared" si="43"/>
        <v>EXPANSÃO TURMA 146070</v>
      </c>
      <c r="B400" s="102">
        <v>46070</v>
      </c>
      <c r="C400" s="135">
        <f>IF(BS_CONTROLE[[#This Row],[DATA]]="","",WEEKNUM(BS_CONTROLE[[#This Row],[DATA]]))</f>
        <v>8</v>
      </c>
      <c r="D400" s="104" t="s">
        <v>703</v>
      </c>
      <c r="E400" s="157">
        <v>185</v>
      </c>
      <c r="F400" s="126" t="s">
        <v>704</v>
      </c>
      <c r="G400" s="142" t="str">
        <f>IF(D400="","*",VLOOKUP(F400,BS_ATIVIDADE[],3,FALSE))</f>
        <v>EXPANSÃO</v>
      </c>
      <c r="H400" s="106" t="s">
        <v>679</v>
      </c>
      <c r="I400" s="106" t="s">
        <v>679</v>
      </c>
      <c r="J400" s="105">
        <v>170</v>
      </c>
      <c r="K400" s="105">
        <v>110.87</v>
      </c>
      <c r="L400" s="105">
        <v>111.62</v>
      </c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400" s="106">
        <v>0.35416666666666669</v>
      </c>
      <c r="P400" s="106">
        <v>0.125</v>
      </c>
      <c r="Q400" s="105">
        <v>1</v>
      </c>
      <c r="R400" s="10" t="str">
        <f>IFERROR(_xlfn.XLOOKUP(F400, BS_ATIVIDADE[ATIVIDADE],BS_ATIVIDADE[UNIDADE] ), "*")</f>
        <v>Nº DE SOLDA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400" s="105" t="s">
        <v>961</v>
      </c>
      <c r="W400" s="151" t="s">
        <v>1165</v>
      </c>
      <c r="X400" s="104" t="s">
        <v>421</v>
      </c>
      <c r="Y400" s="129"/>
      <c r="Z400" s="104"/>
      <c r="AA400" s="105" t="s">
        <v>679</v>
      </c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EXPANSÃO - SOLDA</v>
      </c>
      <c r="AJ400" s="9" t="str">
        <f>IF(BS_CONTROLE[[#This Row],[Atividade]]=0, "-", BS_CONTROLE[[#This Row],[Atividade]])</f>
        <v>EXPANSÃO - SOLDA</v>
      </c>
      <c r="AK400" s="31" t="str">
        <f>BS_CONTROLE[[#This Row],[Local - Partida]]</f>
        <v>-</v>
      </c>
      <c r="AL400" s="31" t="str">
        <f>BS_CONTROLE[[#This Row],[Local - Encerramento]]</f>
        <v>-</v>
      </c>
      <c r="AM400" s="105" t="str">
        <f>IF(BS_CONTROLE[[#This Row],[Entre - Estações]]=0, "-", BS_CONTROLE[[#This Row],[Entre - Estações]])</f>
        <v>ZCD</v>
      </c>
      <c r="AN400" s="105" t="str">
        <f>IF(BS_CONTROLE[[#This Row],[SB]]=0, "-", BS_CONTROLE[[#This Row],[SB]])</f>
        <v>109ZCD2</v>
      </c>
      <c r="AO400" s="105">
        <f>IF(BS_CONTROLE[[#This Row],[SUB]]=0, "-", BS_CONTROLE[[#This Row],[SUB]])</f>
        <v>170</v>
      </c>
      <c r="AP400" s="105">
        <f>BS_CONTROLE[[#This Row],[KM - Inicio]]</f>
        <v>110.87</v>
      </c>
      <c r="AQ400" s="105">
        <f>BS_CONTROLE[[#This Row],[KM - Inicio]]</f>
        <v>110.87</v>
      </c>
      <c r="AR400" s="108"/>
      <c r="AS400" s="108"/>
      <c r="AT400" s="108"/>
      <c r="AU400" s="136"/>
      <c r="AV400" s="136"/>
      <c r="AW400" s="14"/>
      <c r="AX400" s="14"/>
      <c r="AY400" s="162">
        <f t="shared" si="42"/>
        <v>0</v>
      </c>
      <c r="AZ400" s="153"/>
      <c r="BA400" s="109"/>
      <c r="BB400" s="10" t="str">
        <f>IFERROR(_xlfn.XLOOKUP(AI400, BS_ATIVIDADE[ATIVIDADE],BS_ATIVIDADE[UNIDADE] ), "*")</f>
        <v>Nº DE SOLDA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 t="shared" si="44"/>
        <v>Produção e Intervalo</v>
      </c>
      <c r="BR400" s="19">
        <f t="shared" si="45"/>
        <v>0</v>
      </c>
      <c r="BS400" s="19">
        <f t="shared" si="46"/>
        <v>0</v>
      </c>
      <c r="BT400" s="188" t="str">
        <f t="shared" si="47"/>
        <v/>
      </c>
    </row>
    <row r="401" spans="1:72" hidden="1">
      <c r="A401" s="47" t="str">
        <f t="shared" si="43"/>
        <v>KLECIO (TP-699)46070</v>
      </c>
      <c r="B401" s="102">
        <v>46070</v>
      </c>
      <c r="C401" s="135">
        <f>IF(BS_CONTROLE[[#This Row],[DATA]]="","",WEEKNUM(BS_CONTROLE[[#This Row],[DATA]]))</f>
        <v>8</v>
      </c>
      <c r="D401" s="104" t="s">
        <v>695</v>
      </c>
      <c r="E401" s="157"/>
      <c r="F401" s="126" t="s">
        <v>696</v>
      </c>
      <c r="G401" s="142" t="str">
        <f>IF(D401="","*",VLOOKUP(F401,BS_ATIVIDADE[],3,FALSE))</f>
        <v>SOLDA</v>
      </c>
      <c r="H401" s="106" t="s">
        <v>679</v>
      </c>
      <c r="I401" s="106" t="s">
        <v>679</v>
      </c>
      <c r="J401" s="105">
        <v>68</v>
      </c>
      <c r="K401" s="105">
        <v>77.212999999999994</v>
      </c>
      <c r="L401" s="105" t="s">
        <v>679</v>
      </c>
      <c r="M401" s="127" t="s">
        <v>1239</v>
      </c>
      <c r="N401" s="127" t="s">
        <v>1240</v>
      </c>
      <c r="O401" s="106">
        <v>0.375</v>
      </c>
      <c r="P401" s="106">
        <v>6.25E-2</v>
      </c>
      <c r="Q401" s="105">
        <v>1</v>
      </c>
      <c r="R401" s="10" t="str">
        <f>IFERROR(_xlfn.XLOOKUP(F401, BS_ATIVIDADE[ATIVIDADE],BS_ATIVIDADE[UNIDADE] ), "*")</f>
        <v>Nº DE SOLDA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01" s="105" t="s">
        <v>699</v>
      </c>
      <c r="W401" s="151" t="s">
        <v>700</v>
      </c>
      <c r="X401" s="104" t="s">
        <v>421</v>
      </c>
      <c r="Y401" s="129"/>
      <c r="Z401" s="104"/>
      <c r="AA401" s="105" t="s">
        <v>679</v>
      </c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PDM - SOLDA</v>
      </c>
      <c r="AJ401" s="9" t="str">
        <f>IF(BS_CONTROLE[[#This Row],[Atividade]]=0, "-", BS_CONTROLE[[#This Row],[Atividade]])</f>
        <v>PDM - SOLDA</v>
      </c>
      <c r="AK401" s="31" t="str">
        <f>BS_CONTROLE[[#This Row],[Local - Partida]]</f>
        <v>-</v>
      </c>
      <c r="AL401" s="31" t="str">
        <f>BS_CONTROLE[[#This Row],[Local - Encerramento]]</f>
        <v>-</v>
      </c>
      <c r="AM401" s="105" t="str">
        <f>IF(BS_CONTROLE[[#This Row],[Entre - Estações]]=0, "-", BS_CONTROLE[[#This Row],[Entre - Estações]])</f>
        <v>ZAC-S</v>
      </c>
      <c r="AN401" s="105" t="str">
        <f>IF(BS_CONTROLE[[#This Row],[SB]]=0, "-", BS_CONTROLE[[#This Row],[SB]])</f>
        <v>ZACS</v>
      </c>
      <c r="AO401" s="105">
        <f>IF(BS_CONTROLE[[#This Row],[SUB]]=0, "-", BS_CONTROLE[[#This Row],[SUB]])</f>
        <v>68</v>
      </c>
      <c r="AP401" s="105">
        <f>BS_CONTROLE[[#This Row],[KM - Inicio]]</f>
        <v>77.212999999999994</v>
      </c>
      <c r="AQ401" s="105">
        <f>BS_CONTROLE[[#This Row],[KM - Inicio]]</f>
        <v>77.212999999999994</v>
      </c>
      <c r="AR401" s="108"/>
      <c r="AS401" s="108"/>
      <c r="AT401" s="108"/>
      <c r="AU401" s="136"/>
      <c r="AV401" s="136"/>
      <c r="AW401" s="14"/>
      <c r="AX401" s="14"/>
      <c r="AY401" s="162">
        <f t="shared" si="42"/>
        <v>0</v>
      </c>
      <c r="AZ401" s="153"/>
      <c r="BA401" s="109"/>
      <c r="BB401" s="10" t="str">
        <f>IFERROR(_xlfn.XLOOKUP(AI401, BS_ATIVIDADE[ATIVIDADE],BS_ATIVIDADE[UNIDADE] ), "*")</f>
        <v>Nº DE SOLDA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 t="shared" si="44"/>
        <v>Produção e Intervalo</v>
      </c>
      <c r="BR401" s="19">
        <f t="shared" si="45"/>
        <v>0</v>
      </c>
      <c r="BS401" s="19">
        <f t="shared" si="46"/>
        <v>0</v>
      </c>
      <c r="BT401" s="188" t="str">
        <f t="shared" si="47"/>
        <v/>
      </c>
    </row>
    <row r="402" spans="1:72" hidden="1">
      <c r="A402" s="47" t="str">
        <f t="shared" si="43"/>
        <v>E4246070</v>
      </c>
      <c r="B402" s="102">
        <v>46070</v>
      </c>
      <c r="C402" s="135">
        <f>IF(BS_CONTROLE[[#This Row],[DATA]]="","",WEEKNUM(BS_CONTROLE[[#This Row],[DATA]]))</f>
        <v>8</v>
      </c>
      <c r="D402" s="104" t="s">
        <v>749</v>
      </c>
      <c r="E402" s="157">
        <v>193</v>
      </c>
      <c r="F402" s="126" t="s">
        <v>750</v>
      </c>
      <c r="G402" s="142" t="str">
        <f>IF(D402="","*",VLOOKUP(F402,BS_ATIVIDADE[],3,FALSE))</f>
        <v>TRILHEIRO - DESCARGA</v>
      </c>
      <c r="H402" s="106" t="s">
        <v>1017</v>
      </c>
      <c r="I402" s="106" t="s">
        <v>1017</v>
      </c>
      <c r="J402" s="105">
        <v>68</v>
      </c>
      <c r="K402" s="105">
        <v>54.96</v>
      </c>
      <c r="L402" s="105">
        <v>57.484000000000002</v>
      </c>
      <c r="M402" s="127" t="s">
        <v>286</v>
      </c>
      <c r="N402" s="127" t="s">
        <v>1279</v>
      </c>
      <c r="O402" s="106">
        <v>0.4375</v>
      </c>
      <c r="P402" s="106">
        <v>0.16666666666666666</v>
      </c>
      <c r="Q402" s="105">
        <v>2496</v>
      </c>
      <c r="R402" s="10" t="str">
        <f>IFERROR(_xlfn.XLOOKUP(F402, BS_ATIVIDADE[ATIVIDADE],BS_ATIVIDADE[UNIDADE] ), "*")</f>
        <v>M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02" s="105" t="s">
        <v>714</v>
      </c>
      <c r="W402" s="151" t="s">
        <v>754</v>
      </c>
      <c r="X402" s="104" t="s">
        <v>416</v>
      </c>
      <c r="Y402" s="129"/>
      <c r="Z402" s="104"/>
      <c r="AA402" s="105" t="s">
        <v>1280</v>
      </c>
      <c r="AB402" s="103" t="s">
        <v>423</v>
      </c>
      <c r="AC402" s="152" t="s">
        <v>419</v>
      </c>
      <c r="AD402" s="107">
        <v>0.41666666666666669</v>
      </c>
      <c r="AE402" s="105" t="s">
        <v>1020</v>
      </c>
      <c r="AF402" s="105" t="s">
        <v>1021</v>
      </c>
      <c r="AG402" s="105" t="s">
        <v>679</v>
      </c>
      <c r="AH402" s="15"/>
      <c r="AI402" s="126" t="str">
        <f>IF(BS_CONTROLE[[#This Row],[Atividade]]=0, "-", BS_CONTROLE[[#This Row],[Atividade]])</f>
        <v>TRILHEIRO - DESCARGA</v>
      </c>
      <c r="AJ402" s="9" t="str">
        <f>IF(BS_CONTROLE[[#This Row],[Atividade]]=0, "-", BS_CONTROLE[[#This Row],[Atividade]])</f>
        <v>TRILHEIRO - DESCARGA</v>
      </c>
      <c r="AK402" s="31" t="str">
        <f>BS_CONTROLE[[#This Row],[Local - Partida]]</f>
        <v>ZBV3</v>
      </c>
      <c r="AL402" s="31" t="str">
        <f>BS_CONTROLE[[#This Row],[Local - Encerramento]]</f>
        <v>ZBV3</v>
      </c>
      <c r="AM402" s="105" t="str">
        <f>IF(BS_CONTROLE[[#This Row],[Entre - Estações]]=0, "-", BS_CONTROLE[[#This Row],[Entre - Estações]])</f>
        <v>ZBM-ZHO</v>
      </c>
      <c r="AN402" s="105" t="str">
        <f>IF(BS_CONTROLE[[#This Row],[SB]]=0, "-", BS_CONTROLE[[#This Row],[SB]])</f>
        <v>ZBM1/ZK57ZHO</v>
      </c>
      <c r="AO402" s="105">
        <f>IF(BS_CONTROLE[[#This Row],[SUB]]=0, "-", BS_CONTROLE[[#This Row],[SUB]])</f>
        <v>68</v>
      </c>
      <c r="AP402" s="105">
        <f>BS_CONTROLE[[#This Row],[KM - Inicio]]</f>
        <v>54.96</v>
      </c>
      <c r="AQ402" s="105">
        <f>BS_CONTROLE[[#This Row],[KM - Inicio]]</f>
        <v>54.96</v>
      </c>
      <c r="AR402" s="108"/>
      <c r="AS402" s="108"/>
      <c r="AT402" s="108"/>
      <c r="AU402" s="136"/>
      <c r="AV402" s="136"/>
      <c r="AW402" s="14"/>
      <c r="AX402" s="14"/>
      <c r="AY402" s="162">
        <f t="shared" si="42"/>
        <v>0</v>
      </c>
      <c r="AZ402" s="153"/>
      <c r="BA402" s="109"/>
      <c r="BB402" s="10" t="str">
        <f>IFERROR(_xlfn.XLOOKUP(AI402, BS_ATIVIDADE[ATIVIDADE],BS_ATIVIDADE[UNIDADE] ), "*")</f>
        <v>M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 t="shared" si="44"/>
        <v>Produção e Intervalo</v>
      </c>
      <c r="BR402" s="19">
        <f t="shared" si="45"/>
        <v>0</v>
      </c>
      <c r="BS402" s="19">
        <f t="shared" si="46"/>
        <v>0</v>
      </c>
      <c r="BT402" s="188" t="str">
        <f t="shared" si="47"/>
        <v/>
      </c>
    </row>
    <row r="403" spans="1:72" hidden="1">
      <c r="A403" s="47" t="str">
        <f t="shared" si="43"/>
        <v/>
      </c>
      <c r="B403" s="102"/>
      <c r="C403" s="135" t="str">
        <f>IF(BS_CONTROLE[[#This Row],[DATA]]="","",WEEKNUM(BS_CONTROLE[[#This Row],[DATA]]))</f>
        <v/>
      </c>
      <c r="D403" s="104"/>
      <c r="E403" s="157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2" t="str">
        <f t="shared" si="42"/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 t="shared" si="44"/>
        <v>Aderente</v>
      </c>
      <c r="BR403" s="19" t="str">
        <f t="shared" si="45"/>
        <v>*</v>
      </c>
      <c r="BS403" s="19" t="str">
        <f t="shared" si="46"/>
        <v>*</v>
      </c>
      <c r="BT403" s="188" t="str">
        <f t="shared" si="47"/>
        <v/>
      </c>
    </row>
    <row r="404" spans="1:72" hidden="1">
      <c r="A404" s="47" t="str">
        <f t="shared" si="43"/>
        <v>ROGÉRIO (TP-730)46070</v>
      </c>
      <c r="B404" s="102">
        <v>46070</v>
      </c>
      <c r="C404" s="135">
        <f>IF(BS_CONTROLE[[#This Row],[DATA]]="","",WEEKNUM(BS_CONTROLE[[#This Row],[DATA]]))</f>
        <v>8</v>
      </c>
      <c r="D404" s="104" t="s">
        <v>857</v>
      </c>
      <c r="E404" s="157">
        <v>81</v>
      </c>
      <c r="F404" s="126" t="s">
        <v>721</v>
      </c>
      <c r="G404" s="142" t="str">
        <f>IF(D404="","*",VLOOKUP(F404,BS_ATIVIDADE[],3,FALSE))</f>
        <v>DORMENTE - SUBSTITUIÇÂO</v>
      </c>
      <c r="H404" s="106" t="s">
        <v>679</v>
      </c>
      <c r="I404" s="106" t="s">
        <v>679</v>
      </c>
      <c r="J404" s="105">
        <v>49</v>
      </c>
      <c r="K404" s="105">
        <v>225</v>
      </c>
      <c r="L404" s="105" t="s">
        <v>679</v>
      </c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04" s="106">
        <v>0.375</v>
      </c>
      <c r="P404" s="106">
        <v>8.3333333333333329E-2</v>
      </c>
      <c r="Q404" s="105">
        <v>20</v>
      </c>
      <c r="R404" s="10" t="str">
        <f>IFERROR(_xlfn.XLOOKUP(F404, BS_ATIVIDADE[ATIVIDADE],BS_ATIVIDADE[UNIDADE] ), "*")</f>
        <v>Nº DE DORMENTES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04" s="105" t="s">
        <v>860</v>
      </c>
      <c r="W404" s="151" t="s">
        <v>1024</v>
      </c>
      <c r="X404" s="104" t="s">
        <v>421</v>
      </c>
      <c r="Y404" s="129"/>
      <c r="Z404" s="104"/>
      <c r="AA404" s="105" t="s">
        <v>679</v>
      </c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PDM - SUBSTITUIÇÃO - DORMENTE</v>
      </c>
      <c r="AJ404" s="9" t="str">
        <f>IF(BS_CONTROLE[[#This Row],[Atividade]]=0, "-", BS_CONTROLE[[#This Row],[Atividade]])</f>
        <v>PDM - SUBSTITUIÇÃO - DORMENTE</v>
      </c>
      <c r="AK404" s="31" t="str">
        <f>BS_CONTROLE[[#This Row],[Local - Partida]]</f>
        <v>-</v>
      </c>
      <c r="AL404" s="31" t="str">
        <f>BS_CONTROLE[[#This Row],[Local - Encerramento]]</f>
        <v>-</v>
      </c>
      <c r="AM404" s="105" t="str">
        <f>IF(BS_CONTROLE[[#This Row],[Entre - Estações]]=0, "-", BS_CONTROLE[[#This Row],[Entre - Estações]])</f>
        <v>ZXI-ZIC</v>
      </c>
      <c r="AN404" s="105" t="str">
        <f>IF(BS_CONTROLE[[#This Row],[SB]]=0, "-", BS_CONTROLE[[#This Row],[SB]])</f>
        <v>224ZIC1</v>
      </c>
      <c r="AO404" s="105">
        <f>IF(BS_CONTROLE[[#This Row],[SUB]]=0, "-", BS_CONTROLE[[#This Row],[SUB]])</f>
        <v>49</v>
      </c>
      <c r="AP404" s="105">
        <f>BS_CONTROLE[[#This Row],[KM - Inicio]]</f>
        <v>225</v>
      </c>
      <c r="AQ404" s="105">
        <f>BS_CONTROLE[[#This Row],[KM - Inicio]]</f>
        <v>225</v>
      </c>
      <c r="AR404" s="108"/>
      <c r="AS404" s="108"/>
      <c r="AT404" s="108"/>
      <c r="AU404" s="136"/>
      <c r="AV404" s="136"/>
      <c r="AW404" s="14"/>
      <c r="AX404" s="14"/>
      <c r="AY404" s="162">
        <f t="shared" si="42"/>
        <v>0</v>
      </c>
      <c r="AZ404" s="153"/>
      <c r="BA404" s="109"/>
      <c r="BB404" s="10" t="str">
        <f>IFERROR(_xlfn.XLOOKUP(AI404, BS_ATIVIDADE[ATIVIDADE],BS_ATIVIDADE[UNIDADE] ), "*")</f>
        <v>Nº DE DORMENTES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 t="shared" si="44"/>
        <v>Produção e Intervalo</v>
      </c>
      <c r="BR404" s="19">
        <f t="shared" si="45"/>
        <v>0</v>
      </c>
      <c r="BS404" s="19">
        <f t="shared" si="46"/>
        <v>0</v>
      </c>
      <c r="BT404" s="188" t="str">
        <f t="shared" si="47"/>
        <v/>
      </c>
    </row>
    <row r="405" spans="1:72" hidden="1">
      <c r="A405" s="47" t="str">
        <f t="shared" si="43"/>
        <v>W5946070</v>
      </c>
      <c r="B405" s="102">
        <v>46070</v>
      </c>
      <c r="C405" s="135">
        <f>IF(BS_CONTROLE[[#This Row],[DATA]]="","",WEEKNUM(BS_CONTROLE[[#This Row],[DATA]]))</f>
        <v>8</v>
      </c>
      <c r="D405" s="104" t="s">
        <v>726</v>
      </c>
      <c r="E405" s="157">
        <v>373</v>
      </c>
      <c r="F405" s="126" t="s">
        <v>761</v>
      </c>
      <c r="G405" s="142" t="str">
        <f>IF(D405="","*",VLOOKUP(F405,BS_ATIVIDADE[],3,FALSE))</f>
        <v>OUTROS</v>
      </c>
      <c r="H405" s="105" t="s">
        <v>104</v>
      </c>
      <c r="I405" s="105" t="s">
        <v>104</v>
      </c>
      <c r="J405" s="105">
        <v>49</v>
      </c>
      <c r="K405" s="105">
        <v>225</v>
      </c>
      <c r="L405" s="105">
        <v>225.5</v>
      </c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05" s="106">
        <v>0.375</v>
      </c>
      <c r="P405" s="106">
        <v>4.1666666666666664E-2</v>
      </c>
      <c r="Q405" s="105">
        <v>100</v>
      </c>
      <c r="R405" s="10" t="str">
        <f>IFERROR(_xlfn.XLOOKUP(F405, BS_ATIVIDADE[ATIVIDADE],BS_ATIVIDADE[UNIDADE] ), "*")</f>
        <v>BINÁRIO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05" s="105" t="s">
        <v>860</v>
      </c>
      <c r="W405" s="151" t="s">
        <v>1281</v>
      </c>
      <c r="X405" s="104" t="s">
        <v>421</v>
      </c>
      <c r="Y405" s="129"/>
      <c r="Z405" s="104"/>
      <c r="AA405" s="105">
        <v>1</v>
      </c>
      <c r="AB405" s="103" t="s">
        <v>412</v>
      </c>
      <c r="AC405" s="152"/>
      <c r="AD405" s="107">
        <v>0.29166666666666669</v>
      </c>
      <c r="AE405" s="105">
        <v>7629</v>
      </c>
      <c r="AF405" s="105" t="s">
        <v>679</v>
      </c>
      <c r="AG405" s="105"/>
      <c r="AH405" s="15"/>
      <c r="AI405" s="126" t="str">
        <f>IF(BS_CONTROLE[[#This Row],[Atividade]]=0, "-", BS_CONTROLE[[#This Row],[Atividade]])</f>
        <v>RECOLHIMENTO DE MATERIAL</v>
      </c>
      <c r="AJ405" s="9" t="str">
        <f>IF(BS_CONTROLE[[#This Row],[Atividade]]=0, "-", BS_CONTROLE[[#This Row],[Atividade]])</f>
        <v>RECOLHIMENTO DE MATERIAL</v>
      </c>
      <c r="AK405" s="31" t="str">
        <f>BS_CONTROLE[[#This Row],[Local - Partida]]</f>
        <v>ZYU1</v>
      </c>
      <c r="AL405" s="31" t="str">
        <f>BS_CONTROLE[[#This Row],[Local - Encerramento]]</f>
        <v>ZYU1</v>
      </c>
      <c r="AM405" s="105" t="str">
        <f>IF(BS_CONTROLE[[#This Row],[Entre - Estações]]=0, "-", BS_CONTROLE[[#This Row],[Entre - Estações]])</f>
        <v>ZXI-ZIC</v>
      </c>
      <c r="AN405" s="105" t="str">
        <f>IF(BS_CONTROLE[[#This Row],[SB]]=0, "-", BS_CONTROLE[[#This Row],[SB]])</f>
        <v>224ZIC1</v>
      </c>
      <c r="AO405" s="105">
        <f>IF(BS_CONTROLE[[#This Row],[SUB]]=0, "-", BS_CONTROLE[[#This Row],[SUB]])</f>
        <v>49</v>
      </c>
      <c r="AP405" s="105">
        <f>BS_CONTROLE[[#This Row],[KM - Inicio]]</f>
        <v>225</v>
      </c>
      <c r="AQ405" s="105">
        <f>BS_CONTROLE[[#This Row],[KM - Inicio]]</f>
        <v>225</v>
      </c>
      <c r="AR405" s="108"/>
      <c r="AS405" s="108"/>
      <c r="AT405" s="108"/>
      <c r="AU405" s="136"/>
      <c r="AV405" s="136"/>
      <c r="AW405" s="14"/>
      <c r="AX405" s="14"/>
      <c r="AY405" s="162">
        <f t="shared" si="42"/>
        <v>0</v>
      </c>
      <c r="AZ405" s="153"/>
      <c r="BA405" s="109"/>
      <c r="BB405" s="10" t="str">
        <f>IFERROR(_xlfn.XLOOKUP(AI405, BS_ATIVIDADE[ATIVIDADE],BS_ATIVIDADE[UNIDADE] ), "*")</f>
        <v>BINÁRIO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 t="shared" si="44"/>
        <v>Produção e Intervalo</v>
      </c>
      <c r="BR405" s="19">
        <f t="shared" si="45"/>
        <v>0</v>
      </c>
      <c r="BS405" s="19">
        <f t="shared" si="46"/>
        <v>0</v>
      </c>
      <c r="BT405" s="188" t="str">
        <f t="shared" si="47"/>
        <v/>
      </c>
    </row>
    <row r="406" spans="1:72" hidden="1">
      <c r="A406" s="47" t="str">
        <f t="shared" si="43"/>
        <v>V9346070</v>
      </c>
      <c r="B406" s="102">
        <v>46070</v>
      </c>
      <c r="C406" s="135">
        <f>IF(BS_CONTROLE[[#This Row],[DATA]]="","",WEEKNUM(BS_CONTROLE[[#This Row],[DATA]]))</f>
        <v>8</v>
      </c>
      <c r="D406" s="104" t="s">
        <v>978</v>
      </c>
      <c r="E406" s="157">
        <v>162</v>
      </c>
      <c r="F406" s="126" t="s">
        <v>687</v>
      </c>
      <c r="G406" s="142" t="str">
        <f>IF(D406="","*",VLOOKUP(F406,BS_ATIVIDADE[],3,FALSE))</f>
        <v>MECANIZAÇÃO - SOCADORA</v>
      </c>
      <c r="H406" s="105" t="s">
        <v>104</v>
      </c>
      <c r="I406" s="105" t="s">
        <v>104</v>
      </c>
      <c r="J406" s="105">
        <v>56</v>
      </c>
      <c r="K406" s="105">
        <v>204.4</v>
      </c>
      <c r="L406" s="105">
        <v>205.8</v>
      </c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406" s="106">
        <v>0.375</v>
      </c>
      <c r="P406" s="106">
        <v>0.125</v>
      </c>
      <c r="Q406" s="105">
        <v>200</v>
      </c>
      <c r="R406" s="10" t="str">
        <f>IFERROR(_xlfn.XLOOKUP(F406, BS_ATIVIDADE[ATIVIDADE],BS_ATIVIDADE[UNIDADE] ), "*")</f>
        <v>M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6" s="105" t="s">
        <v>773</v>
      </c>
      <c r="W406" s="151" t="s">
        <v>688</v>
      </c>
      <c r="X406" s="104" t="s">
        <v>421</v>
      </c>
      <c r="Y406" s="129"/>
      <c r="Z406" s="104"/>
      <c r="AA406" s="105" t="s">
        <v>679</v>
      </c>
      <c r="AB406" s="103" t="s">
        <v>418</v>
      </c>
      <c r="AC406" s="152" t="s">
        <v>406</v>
      </c>
      <c r="AD406" s="107">
        <v>0.29166666666666669</v>
      </c>
      <c r="AE406" s="105">
        <v>7309</v>
      </c>
      <c r="AF406" s="105" t="s">
        <v>679</v>
      </c>
      <c r="AG406" s="105" t="s">
        <v>679</v>
      </c>
      <c r="AH406" s="15"/>
      <c r="AI406" s="126" t="str">
        <f>IF(BS_CONTROLE[[#This Row],[Atividade]]=0, "-", BS_CONTROLE[[#This Row],[Atividade]])</f>
        <v>MECANIZAÇÃO - SOCADORA</v>
      </c>
      <c r="AJ406" s="9" t="str">
        <f>IF(BS_CONTROLE[[#This Row],[Atividade]]=0, "-", BS_CONTROLE[[#This Row],[Atividade]])</f>
        <v>MECANIZAÇÃO - SOCADORA</v>
      </c>
      <c r="AK406" s="31" t="str">
        <f>BS_CONTROLE[[#This Row],[Local - Partida]]</f>
        <v>ZYU1</v>
      </c>
      <c r="AL406" s="31" t="str">
        <f>BS_CONTROLE[[#This Row],[Local - Encerramento]]</f>
        <v>ZYU1</v>
      </c>
      <c r="AM406" s="105" t="str">
        <f>IF(BS_CONTROLE[[#This Row],[Entre - Estações]]=0, "-", BS_CONTROLE[[#This Row],[Entre - Estações]])</f>
        <v>ZYU-ZST</v>
      </c>
      <c r="AN406" s="105" t="str">
        <f>IF(BS_CONTROLE[[#This Row],[SB]]=0, "-", BS_CONTROLE[[#This Row],[SB]])</f>
        <v>ZYU206</v>
      </c>
      <c r="AO406" s="105">
        <f>IF(BS_CONTROLE[[#This Row],[SUB]]=0, "-", BS_CONTROLE[[#This Row],[SUB]])</f>
        <v>56</v>
      </c>
      <c r="AP406" s="105">
        <f>BS_CONTROLE[[#This Row],[KM - Inicio]]</f>
        <v>204.4</v>
      </c>
      <c r="AQ406" s="105">
        <f>BS_CONTROLE[[#This Row],[KM - Inicio]]</f>
        <v>204.4</v>
      </c>
      <c r="AR406" s="108"/>
      <c r="AS406" s="108"/>
      <c r="AT406" s="108"/>
      <c r="AU406" s="136"/>
      <c r="AV406" s="136"/>
      <c r="AW406" s="14"/>
      <c r="AX406" s="14"/>
      <c r="AY406" s="162">
        <f t="shared" si="42"/>
        <v>0</v>
      </c>
      <c r="AZ406" s="153"/>
      <c r="BA406" s="109"/>
      <c r="BB406" s="10" t="str">
        <f>IFERROR(_xlfn.XLOOKUP(AI406, BS_ATIVIDADE[ATIVIDADE],BS_ATIVIDADE[UNIDADE] ), "*")</f>
        <v>M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 t="shared" si="44"/>
        <v>Produção e Intervalo</v>
      </c>
      <c r="BR406" s="19">
        <f t="shared" si="45"/>
        <v>0</v>
      </c>
      <c r="BS406" s="19">
        <f t="shared" si="46"/>
        <v>0</v>
      </c>
      <c r="BT406" s="188" t="str">
        <f t="shared" si="47"/>
        <v/>
      </c>
    </row>
    <row r="407" spans="1:72" hidden="1">
      <c r="A407" s="47" t="str">
        <f t="shared" si="43"/>
        <v>ROBSON (TF-701)46070</v>
      </c>
      <c r="B407" s="102">
        <v>46070</v>
      </c>
      <c r="C407" s="135">
        <f>IF(BS_CONTROLE[[#This Row],[DATA]]="","",WEEKNUM(BS_CONTROLE[[#This Row],[DATA]]))</f>
        <v>8</v>
      </c>
      <c r="D407" s="104" t="s">
        <v>732</v>
      </c>
      <c r="E407" s="157">
        <v>310</v>
      </c>
      <c r="F407" s="126" t="s">
        <v>721</v>
      </c>
      <c r="G407" s="142" t="str">
        <f>IF(D407="","*",VLOOKUP(F407,BS_ATIVIDADE[],3,FALSE))</f>
        <v>DORMENTE - SUBSTITUIÇÂO</v>
      </c>
      <c r="H407" s="106" t="s">
        <v>679</v>
      </c>
      <c r="I407" s="106" t="s">
        <v>679</v>
      </c>
      <c r="J407" s="105">
        <v>56</v>
      </c>
      <c r="K407" s="105">
        <v>190.3</v>
      </c>
      <c r="L407" s="105">
        <v>190.5</v>
      </c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07" s="106">
        <v>0.375</v>
      </c>
      <c r="P407" s="106">
        <v>8.3333333333333329E-2</v>
      </c>
      <c r="Q407" s="105">
        <v>50</v>
      </c>
      <c r="R407" s="10" t="str">
        <f>IFERROR(_xlfn.XLOOKUP(F407, BS_ATIVIDADE[ATIVIDADE],BS_ATIVIDADE[UNIDADE] ), "*")</f>
        <v>Nº DE DORMENTES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7" s="105" t="s">
        <v>773</v>
      </c>
      <c r="W407" s="151" t="s">
        <v>1024</v>
      </c>
      <c r="X407" s="104" t="s">
        <v>421</v>
      </c>
      <c r="Y407" s="129"/>
      <c r="Z407" s="104"/>
      <c r="AA407" s="105" t="s">
        <v>679</v>
      </c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PDM - SUBSTITUIÇÃO - DORMENTE</v>
      </c>
      <c r="AJ407" s="9" t="str">
        <f>IF(BS_CONTROLE[[#This Row],[Atividade]]=0, "-", BS_CONTROLE[[#This Row],[Atividade]])</f>
        <v>PDM - SUBSTITUIÇÃO - DORMENTE</v>
      </c>
      <c r="AK407" s="31" t="str">
        <f>BS_CONTROLE[[#This Row],[Local - Partida]]</f>
        <v>-</v>
      </c>
      <c r="AL407" s="31" t="str">
        <f>BS_CONTROLE[[#This Row],[Local - Encerramento]]</f>
        <v>-</v>
      </c>
      <c r="AM407" s="105" t="str">
        <f>IF(BS_CONTROLE[[#This Row],[Entre - Estações]]=0, "-", BS_CONTROLE[[#This Row],[Entre - Estações]])</f>
        <v>ZDY-ZFY</v>
      </c>
      <c r="AN407" s="105" t="str">
        <f>IF(BS_CONTROLE[[#This Row],[SB]]=0, "-", BS_CONTROLE[[#This Row],[SB]])</f>
        <v>189ZFY</v>
      </c>
      <c r="AO407" s="105">
        <f>IF(BS_CONTROLE[[#This Row],[SUB]]=0, "-", BS_CONTROLE[[#This Row],[SUB]])</f>
        <v>56</v>
      </c>
      <c r="AP407" s="105">
        <f>BS_CONTROLE[[#This Row],[KM - Inicio]]</f>
        <v>190.3</v>
      </c>
      <c r="AQ407" s="105">
        <f>BS_CONTROLE[[#This Row],[KM - Inicio]]</f>
        <v>190.3</v>
      </c>
      <c r="AR407" s="108"/>
      <c r="AS407" s="108"/>
      <c r="AT407" s="108"/>
      <c r="AU407" s="136"/>
      <c r="AV407" s="136"/>
      <c r="AW407" s="14"/>
      <c r="AX407" s="14"/>
      <c r="AY407" s="162">
        <f t="shared" si="42"/>
        <v>0</v>
      </c>
      <c r="AZ407" s="153"/>
      <c r="BA407" s="109"/>
      <c r="BB407" s="10" t="str">
        <f>IFERROR(_xlfn.XLOOKUP(AI407, BS_ATIVIDADE[ATIVIDADE],BS_ATIVIDADE[UNIDADE] ), "*")</f>
        <v>Nº DE DORMENTES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 t="shared" si="44"/>
        <v>Produção e Intervalo</v>
      </c>
      <c r="BR407" s="19">
        <f t="shared" si="45"/>
        <v>0</v>
      </c>
      <c r="BS407" s="19">
        <f t="shared" si="46"/>
        <v>0</v>
      </c>
      <c r="BT407" s="188" t="str">
        <f t="shared" si="47"/>
        <v/>
      </c>
    </row>
    <row r="408" spans="1:72" hidden="1">
      <c r="A408" s="47" t="str">
        <f t="shared" si="43"/>
        <v>JACIANO (TF-674)46070</v>
      </c>
      <c r="B408" s="102">
        <v>46070</v>
      </c>
      <c r="C408" s="135">
        <f>IF(BS_CONTROLE[[#This Row],[DATA]]="","",WEEKNUM(BS_CONTROLE[[#This Row],[DATA]]))</f>
        <v>8</v>
      </c>
      <c r="D408" s="104" t="s">
        <v>1183</v>
      </c>
      <c r="E408" s="157"/>
      <c r="F408" s="126" t="s">
        <v>721</v>
      </c>
      <c r="G408" s="142" t="str">
        <f>IF(D408="","*",VLOOKUP(F408,BS_ATIVIDADE[],3,FALSE))</f>
        <v>DORMENTE - SUBSTITUIÇÂO</v>
      </c>
      <c r="H408" s="106" t="s">
        <v>679</v>
      </c>
      <c r="I408" s="106" t="s">
        <v>679</v>
      </c>
      <c r="J408" s="105">
        <v>56</v>
      </c>
      <c r="K408" s="105">
        <v>191</v>
      </c>
      <c r="L408" s="105">
        <v>190.5</v>
      </c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08" s="106">
        <v>0.375</v>
      </c>
      <c r="P408" s="106">
        <v>8.3333333333333329E-2</v>
      </c>
      <c r="Q408" s="105">
        <v>50</v>
      </c>
      <c r="R408" s="10" t="str">
        <f>IFERROR(_xlfn.XLOOKUP(F408, BS_ATIVIDADE[ATIVIDADE],BS_ATIVIDADE[UNIDADE] ), "*")</f>
        <v>Nº DE DORMENTES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8" s="105" t="s">
        <v>773</v>
      </c>
      <c r="W408" s="151" t="s">
        <v>1024</v>
      </c>
      <c r="X408" s="104" t="s">
        <v>421</v>
      </c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PDM - SUBSTITUIÇÃO - DORMENTE</v>
      </c>
      <c r="AJ408" s="9" t="str">
        <f>IF(BS_CONTROLE[[#This Row],[Atividade]]=0, "-", BS_CONTROLE[[#This Row],[Atividade]])</f>
        <v>PDM - SUBSTITUIÇÃO - DORMENTE</v>
      </c>
      <c r="AK408" s="31" t="str">
        <f>BS_CONTROLE[[#This Row],[Local - Partida]]</f>
        <v>-</v>
      </c>
      <c r="AL408" s="31" t="str">
        <f>BS_CONTROLE[[#This Row],[Local - Encerramento]]</f>
        <v>-</v>
      </c>
      <c r="AM408" s="105" t="str">
        <f>IF(BS_CONTROLE[[#This Row],[Entre - Estações]]=0, "-", BS_CONTROLE[[#This Row],[Entre - Estações]])</f>
        <v>ZDY-ZFY</v>
      </c>
      <c r="AN408" s="105" t="str">
        <f>IF(BS_CONTROLE[[#This Row],[SB]]=0, "-", BS_CONTROLE[[#This Row],[SB]])</f>
        <v>189ZFY</v>
      </c>
      <c r="AO408" s="105">
        <f>IF(BS_CONTROLE[[#This Row],[SUB]]=0, "-", BS_CONTROLE[[#This Row],[SUB]])</f>
        <v>56</v>
      </c>
      <c r="AP408" s="105">
        <f>BS_CONTROLE[[#This Row],[KM - Inicio]]</f>
        <v>191</v>
      </c>
      <c r="AQ408" s="105">
        <f>BS_CONTROLE[[#This Row],[KM - Inicio]]</f>
        <v>191</v>
      </c>
      <c r="AR408" s="108"/>
      <c r="AS408" s="108"/>
      <c r="AT408" s="108"/>
      <c r="AU408" s="136"/>
      <c r="AV408" s="136"/>
      <c r="AW408" s="14"/>
      <c r="AX408" s="14"/>
      <c r="AY408" s="162">
        <f t="shared" si="42"/>
        <v>0</v>
      </c>
      <c r="AZ408" s="153"/>
      <c r="BA408" s="109"/>
      <c r="BB408" s="10" t="str">
        <f>IFERROR(_xlfn.XLOOKUP(AI408, BS_ATIVIDADE[ATIVIDADE],BS_ATIVIDADE[UNIDADE] ), "*")</f>
        <v>Nº DE DORMENTES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 t="shared" si="44"/>
        <v>Produção e Intervalo</v>
      </c>
      <c r="BR408" s="19">
        <f t="shared" si="45"/>
        <v>0</v>
      </c>
      <c r="BS408" s="19">
        <f t="shared" si="46"/>
        <v>0</v>
      </c>
      <c r="BT408" s="188" t="str">
        <f t="shared" si="47"/>
        <v/>
      </c>
    </row>
    <row r="409" spans="1:72" hidden="1">
      <c r="A409" s="47" t="str">
        <f t="shared" si="43"/>
        <v/>
      </c>
      <c r="B409" s="102"/>
      <c r="C409" s="135" t="str">
        <f>IF(BS_CONTROLE[[#This Row],[DATA]]="","",WEEKNUM(BS_CONTROLE[[#This Row],[DATA]]))</f>
        <v/>
      </c>
      <c r="D409" s="104"/>
      <c r="E409" s="157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2" t="str">
        <f t="shared" si="42"/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 t="shared" si="44"/>
        <v>Aderente</v>
      </c>
      <c r="BR409" s="19" t="str">
        <f t="shared" si="45"/>
        <v>*</v>
      </c>
      <c r="BS409" s="19" t="str">
        <f t="shared" si="46"/>
        <v>*</v>
      </c>
      <c r="BT409" s="188" t="str">
        <f t="shared" si="47"/>
        <v/>
      </c>
    </row>
    <row r="410" spans="1:72" hidden="1">
      <c r="A410" s="47" t="str">
        <f t="shared" si="43"/>
        <v/>
      </c>
      <c r="B410" s="102"/>
      <c r="C410" s="135" t="str">
        <f>IF(BS_CONTROLE[[#This Row],[DATA]]="","",WEEKNUM(BS_CONTROLE[[#This Row],[DATA]]))</f>
        <v/>
      </c>
      <c r="D410" s="104"/>
      <c r="E410" s="157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2" t="str">
        <f t="shared" si="42"/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 t="shared" si="44"/>
        <v>Aderente</v>
      </c>
      <c r="BR410" s="19" t="str">
        <f t="shared" si="45"/>
        <v>*</v>
      </c>
      <c r="BS410" s="19" t="str">
        <f t="shared" si="46"/>
        <v>*</v>
      </c>
      <c r="BT410" s="188" t="str">
        <f t="shared" si="47"/>
        <v/>
      </c>
    </row>
    <row r="411" spans="1:72" hidden="1">
      <c r="A411" s="47" t="str">
        <f t="shared" si="43"/>
        <v>SUPER ZWW46070</v>
      </c>
      <c r="B411" s="102">
        <v>46070</v>
      </c>
      <c r="C411" s="135">
        <f>IF(BS_CONTROLE[[#This Row],[DATA]]="","",WEEKNUM(BS_CONTROLE[[#This Row],[DATA]]))</f>
        <v>8</v>
      </c>
      <c r="D411" s="104" t="s">
        <v>1074</v>
      </c>
      <c r="E411" s="157">
        <v>405</v>
      </c>
      <c r="F411" s="126" t="s">
        <v>820</v>
      </c>
      <c r="G411" s="142" t="str">
        <f>IF(D411="","*",VLOOKUP(F411,BS_ATIVIDADE[],3,FALSE))</f>
        <v>OUTROS</v>
      </c>
      <c r="H411" s="106" t="s">
        <v>679</v>
      </c>
      <c r="I411" s="106" t="s">
        <v>679</v>
      </c>
      <c r="J411" s="105">
        <v>55</v>
      </c>
      <c r="K411" s="105">
        <v>97.843000000000004</v>
      </c>
      <c r="L411" s="105">
        <v>108.22</v>
      </c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11" s="106">
        <v>0.40277777777777779</v>
      </c>
      <c r="P411" s="106">
        <v>0.125</v>
      </c>
      <c r="Q411" s="105">
        <v>1</v>
      </c>
      <c r="R411" s="10" t="str">
        <f>IFERROR(_xlfn.XLOOKUP(F411, BS_ATIVIDADE[ATIVIDADE],BS_ATIVIDADE[UNIDADE] ), "*")</f>
        <v>BINÁRIO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1" s="105" t="s">
        <v>908</v>
      </c>
      <c r="W411" s="151" t="s">
        <v>1282</v>
      </c>
      <c r="X411" s="104" t="s">
        <v>416</v>
      </c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BLOCO</v>
      </c>
      <c r="AJ411" s="9" t="str">
        <f>IF(BS_CONTROLE[[#This Row],[Atividade]]=0, "-", BS_CONTROLE[[#This Row],[Atividade]])</f>
        <v>BLOCO</v>
      </c>
      <c r="AK411" s="31" t="str">
        <f>BS_CONTROLE[[#This Row],[Local - Partida]]</f>
        <v>-</v>
      </c>
      <c r="AL411" s="31" t="str">
        <f>BS_CONTROLE[[#This Row],[Local - Encerramento]]</f>
        <v>-</v>
      </c>
      <c r="AM411" s="105" t="str">
        <f>IF(BS_CONTROLE[[#This Row],[Entre - Estações]]=0, "-", BS_CONTROLE[[#This Row],[Entre - Estações]])</f>
        <v>ZKW-ZLU</v>
      </c>
      <c r="AN411" s="105" t="str">
        <f>IF(BS_CONTROLE[[#This Row],[SB]]=0, "-", BS_CONTROLE[[#This Row],[SB]])</f>
        <v>102ZKW2</v>
      </c>
      <c r="AO411" s="105">
        <f>IF(BS_CONTROLE[[#This Row],[SUB]]=0, "-", BS_CONTROLE[[#This Row],[SUB]])</f>
        <v>55</v>
      </c>
      <c r="AP411" s="105">
        <f>BS_CONTROLE[[#This Row],[KM - Inicio]]</f>
        <v>97.843000000000004</v>
      </c>
      <c r="AQ411" s="105">
        <f>BS_CONTROLE[[#This Row],[KM - Inicio]]</f>
        <v>97.843000000000004</v>
      </c>
      <c r="AR411" s="108"/>
      <c r="AS411" s="108"/>
      <c r="AT411" s="108"/>
      <c r="AU411" s="136"/>
      <c r="AV411" s="136"/>
      <c r="AW411" s="14"/>
      <c r="AX411" s="14"/>
      <c r="AY411" s="162">
        <f t="shared" si="42"/>
        <v>0</v>
      </c>
      <c r="AZ411" s="153"/>
      <c r="BA411" s="109"/>
      <c r="BB411" s="10" t="str">
        <f>IFERROR(_xlfn.XLOOKUP(AI411, BS_ATIVIDADE[ATIVIDADE],BS_ATIVIDADE[UNIDADE] ), "*")</f>
        <v>BINÁRIO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 t="shared" si="44"/>
        <v>Produção e Intervalo</v>
      </c>
      <c r="BR411" s="19">
        <f t="shared" si="45"/>
        <v>0</v>
      </c>
      <c r="BS411" s="19">
        <f t="shared" si="46"/>
        <v>0</v>
      </c>
      <c r="BT411" s="188" t="str">
        <f t="shared" si="47"/>
        <v/>
      </c>
    </row>
    <row r="412" spans="1:72" hidden="1">
      <c r="A412" s="47" t="str">
        <f t="shared" si="43"/>
        <v>V8946070</v>
      </c>
      <c r="B412" s="102">
        <v>46070</v>
      </c>
      <c r="C412" s="135">
        <f>IF(BS_CONTROLE[[#This Row],[DATA]]="","",WEEKNUM(BS_CONTROLE[[#This Row],[DATA]]))</f>
        <v>8</v>
      </c>
      <c r="D412" s="104" t="s">
        <v>746</v>
      </c>
      <c r="E412" s="157"/>
      <c r="F412" s="126" t="s">
        <v>687</v>
      </c>
      <c r="G412" s="142" t="str">
        <f>IF(D412="","*",VLOOKUP(F412,BS_ATIVIDADE[],3,FALSE))</f>
        <v>MECANIZAÇÃO - SOCADORA</v>
      </c>
      <c r="H412" s="106" t="s">
        <v>201</v>
      </c>
      <c r="I412" s="106" t="s">
        <v>201</v>
      </c>
      <c r="J412" s="105">
        <v>55</v>
      </c>
      <c r="K412" s="105">
        <v>97.9</v>
      </c>
      <c r="L412" s="105">
        <v>100</v>
      </c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12" s="106">
        <v>0.39583333333333331</v>
      </c>
      <c r="P412" s="106">
        <v>6.9444444444444447E-4</v>
      </c>
      <c r="Q412" s="105">
        <v>480</v>
      </c>
      <c r="R412" s="10" t="str">
        <f>IFERROR(_xlfn.XLOOKUP(F412, BS_ATIVIDADE[ATIVIDADE],BS_ATIVIDADE[UNIDADE] ), "*")</f>
        <v>M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2" s="151" t="s">
        <v>709</v>
      </c>
      <c r="W412" s="151" t="s">
        <v>688</v>
      </c>
      <c r="X412" s="104" t="s">
        <v>416</v>
      </c>
      <c r="Y412" s="129"/>
      <c r="Z412" s="104"/>
      <c r="AA412" s="105">
        <v>1</v>
      </c>
      <c r="AB412" s="103" t="s">
        <v>412</v>
      </c>
      <c r="AC412" s="152"/>
      <c r="AD412" s="107">
        <v>0.35416666666666669</v>
      </c>
      <c r="AE412" s="105">
        <v>6239</v>
      </c>
      <c r="AF412" s="105" t="s">
        <v>679</v>
      </c>
      <c r="AG412" s="105"/>
      <c r="AH412" s="15"/>
      <c r="AI412" s="126" t="str">
        <f>IF(BS_CONTROLE[[#This Row],[Atividade]]=0, "-", BS_CONTROLE[[#This Row],[Atividade]])</f>
        <v>MECANIZAÇÃO - SOCADORA</v>
      </c>
      <c r="AJ412" s="9" t="str">
        <f>IF(BS_CONTROLE[[#This Row],[Atividade]]=0, "-", BS_CONTROLE[[#This Row],[Atividade]])</f>
        <v>MECANIZAÇÃO - SOCADORA</v>
      </c>
      <c r="AK412" s="31" t="str">
        <f>BS_CONTROLE[[#This Row],[Local - Partida]]</f>
        <v>102ZKW2</v>
      </c>
      <c r="AL412" s="31" t="str">
        <f>BS_CONTROLE[[#This Row],[Local - Encerramento]]</f>
        <v>102ZKW2</v>
      </c>
      <c r="AM412" s="105" t="str">
        <f>IF(BS_CONTROLE[[#This Row],[Entre - Estações]]=0, "-", BS_CONTROLE[[#This Row],[Entre - Estações]])</f>
        <v>ZKW-ZLU</v>
      </c>
      <c r="AN412" s="105" t="str">
        <f>IF(BS_CONTROLE[[#This Row],[SB]]=0, "-", BS_CONTROLE[[#This Row],[SB]])</f>
        <v>102ZKW2</v>
      </c>
      <c r="AO412" s="105">
        <f>IF(BS_CONTROLE[[#This Row],[SUB]]=0, "-", BS_CONTROLE[[#This Row],[SUB]])</f>
        <v>55</v>
      </c>
      <c r="AP412" s="105">
        <f>BS_CONTROLE[[#This Row],[KM - Inicio]]</f>
        <v>97.9</v>
      </c>
      <c r="AQ412" s="105">
        <f>BS_CONTROLE[[#This Row],[KM - Inicio]]</f>
        <v>97.9</v>
      </c>
      <c r="AR412" s="108"/>
      <c r="AS412" s="108"/>
      <c r="AT412" s="108"/>
      <c r="AU412" s="136"/>
      <c r="AV412" s="136"/>
      <c r="AW412" s="14"/>
      <c r="AX412" s="14"/>
      <c r="AY412" s="162">
        <f t="shared" si="42"/>
        <v>0</v>
      </c>
      <c r="AZ412" s="153"/>
      <c r="BA412" s="109"/>
      <c r="BB412" s="10" t="str">
        <f>IFERROR(_xlfn.XLOOKUP(AI412, BS_ATIVIDADE[ATIVIDADE],BS_ATIVIDADE[UNIDADE] ), "*")</f>
        <v>M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 t="shared" si="44"/>
        <v>Produção e Intervalo</v>
      </c>
      <c r="BR412" s="19">
        <f t="shared" si="45"/>
        <v>0</v>
      </c>
      <c r="BS412" s="19">
        <f t="shared" si="46"/>
        <v>0</v>
      </c>
      <c r="BT412" s="188" t="str">
        <f t="shared" si="47"/>
        <v/>
      </c>
    </row>
    <row r="413" spans="1:72" hidden="1">
      <c r="A413" s="47" t="str">
        <f t="shared" si="43"/>
        <v>E1746070</v>
      </c>
      <c r="B413" s="102">
        <v>46070</v>
      </c>
      <c r="C413" s="135">
        <f>IF(BS_CONTROLE[[#This Row],[DATA]]="","",WEEKNUM(BS_CONTROLE[[#This Row],[DATA]]))</f>
        <v>8</v>
      </c>
      <c r="D413" s="104" t="s">
        <v>692</v>
      </c>
      <c r="E413" s="157">
        <v>4</v>
      </c>
      <c r="F413" s="126" t="s">
        <v>693</v>
      </c>
      <c r="G413" s="142" t="str">
        <f>IF(D413="","*",VLOOKUP(F413,BS_ATIVIDADE[],3,FALSE))</f>
        <v>CAMINHÂO - SOLDA</v>
      </c>
      <c r="H413" s="106" t="s">
        <v>201</v>
      </c>
      <c r="I413" s="106" t="s">
        <v>201</v>
      </c>
      <c r="J413" s="105">
        <v>55</v>
      </c>
      <c r="K413" s="105">
        <v>103.9</v>
      </c>
      <c r="L413" s="105" t="s">
        <v>679</v>
      </c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3" s="127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13" s="106">
        <v>0.39583333333333331</v>
      </c>
      <c r="P413" s="106">
        <v>6.9444444444444447E-4</v>
      </c>
      <c r="Q413" s="105">
        <v>2</v>
      </c>
      <c r="R413" s="10" t="str">
        <f>IFERROR(_xlfn.XLOOKUP(F413, BS_ATIVIDADE[ATIVIDADE],BS_ATIVIDADE[UNIDADE] ), "*")</f>
        <v>Nº DE SOLDA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3" s="105" t="s">
        <v>742</v>
      </c>
      <c r="W413" s="151" t="s">
        <v>743</v>
      </c>
      <c r="X413" s="104" t="s">
        <v>416</v>
      </c>
      <c r="Y413" s="129"/>
      <c r="Z413" s="104"/>
      <c r="AA413" s="105">
        <v>1</v>
      </c>
      <c r="AB413" s="103" t="s">
        <v>412</v>
      </c>
      <c r="AC413" s="152"/>
      <c r="AD413" s="107">
        <v>0.35416666666666669</v>
      </c>
      <c r="AE413" s="105">
        <v>6251</v>
      </c>
      <c r="AF413" s="105" t="s">
        <v>679</v>
      </c>
      <c r="AG413" s="105" t="s">
        <v>679</v>
      </c>
      <c r="AH413" s="15"/>
      <c r="AI413" s="126" t="str">
        <f>IF(BS_CONTROLE[[#This Row],[Atividade]]=0, "-", BS_CONTROLE[[#This Row],[Atividade]])</f>
        <v>CAMINHÃO DE SOLDA</v>
      </c>
      <c r="AJ413" s="9" t="str">
        <f>IF(BS_CONTROLE[[#This Row],[Atividade]]=0, "-", BS_CONTROLE[[#This Row],[Atividade]])</f>
        <v>CAMINHÃO DE SOLDA</v>
      </c>
      <c r="AK413" s="31" t="str">
        <f>BS_CONTROLE[[#This Row],[Local - Partida]]</f>
        <v>102ZKW2</v>
      </c>
      <c r="AL413" s="31" t="str">
        <f>BS_CONTROLE[[#This Row],[Local - Encerramento]]</f>
        <v>102ZKW2</v>
      </c>
      <c r="AM413" s="105" t="str">
        <f>IF(BS_CONTROLE[[#This Row],[Entre - Estações]]=0, "-", BS_CONTROLE[[#This Row],[Entre - Estações]])</f>
        <v>ZKW-ZLU</v>
      </c>
      <c r="AN413" s="105">
        <f>IF(BS_CONTROLE[[#This Row],[SB]]=0, "-", BS_CONTROLE[[#This Row],[SB]])</f>
        <v>1051032</v>
      </c>
      <c r="AO413" s="105">
        <f>IF(BS_CONTROLE[[#This Row],[SUB]]=0, "-", BS_CONTROLE[[#This Row],[SUB]])</f>
        <v>55</v>
      </c>
      <c r="AP413" s="105">
        <f>BS_CONTROLE[[#This Row],[KM - Inicio]]</f>
        <v>103.9</v>
      </c>
      <c r="AQ413" s="105">
        <f>BS_CONTROLE[[#This Row],[KM - Inicio]]</f>
        <v>103.9</v>
      </c>
      <c r="AR413" s="108"/>
      <c r="AS413" s="108"/>
      <c r="AT413" s="108"/>
      <c r="AU413" s="136"/>
      <c r="AV413" s="136"/>
      <c r="AW413" s="14"/>
      <c r="AX413" s="14"/>
      <c r="AY413" s="162">
        <f t="shared" si="42"/>
        <v>0</v>
      </c>
      <c r="AZ413" s="153"/>
      <c r="BA413" s="109"/>
      <c r="BB413" s="10" t="str">
        <f>IFERROR(_xlfn.XLOOKUP(AI413, BS_ATIVIDADE[ATIVIDADE],BS_ATIVIDADE[UNIDADE] ), "*")</f>
        <v>Nº DE SOLDA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 t="shared" si="44"/>
        <v>Produção e Intervalo</v>
      </c>
      <c r="BR413" s="19">
        <f t="shared" si="45"/>
        <v>0</v>
      </c>
      <c r="BS413" s="19">
        <f t="shared" si="46"/>
        <v>0</v>
      </c>
      <c r="BT413" s="188" t="str">
        <f t="shared" si="47"/>
        <v/>
      </c>
    </row>
    <row r="414" spans="1:72" hidden="1">
      <c r="A414" s="47" t="str">
        <f t="shared" si="43"/>
        <v/>
      </c>
      <c r="B414" s="102"/>
      <c r="C414" s="135" t="str">
        <f>IF(BS_CONTROLE[[#This Row],[DATA]]="","",WEEKNUM(BS_CONTROLE[[#This Row],[DATA]]))</f>
        <v/>
      </c>
      <c r="D414" s="104"/>
      <c r="E414" s="157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2" t="str">
        <f t="shared" si="42"/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 t="shared" si="44"/>
        <v>Aderente</v>
      </c>
      <c r="BR414" s="19" t="str">
        <f t="shared" si="45"/>
        <v>*</v>
      </c>
      <c r="BS414" s="19" t="str">
        <f t="shared" si="46"/>
        <v>*</v>
      </c>
      <c r="BT414" s="188" t="str">
        <f t="shared" si="47"/>
        <v/>
      </c>
    </row>
    <row r="415" spans="1:72" hidden="1">
      <c r="A415" s="47" t="str">
        <f t="shared" si="43"/>
        <v/>
      </c>
      <c r="B415" s="102"/>
      <c r="C415" s="135" t="str">
        <f>IF(BS_CONTROLE[[#This Row],[DATA]]="","",WEEKNUM(BS_CONTROLE[[#This Row],[DATA]]))</f>
        <v/>
      </c>
      <c r="D415" s="104"/>
      <c r="E415" s="157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2" t="str">
        <f t="shared" si="42"/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 t="shared" si="44"/>
        <v>Aderente</v>
      </c>
      <c r="BR415" s="19" t="str">
        <f t="shared" si="45"/>
        <v>*</v>
      </c>
      <c r="BS415" s="19" t="str">
        <f t="shared" si="46"/>
        <v>*</v>
      </c>
      <c r="BT415" s="188" t="str">
        <f t="shared" si="47"/>
        <v/>
      </c>
    </row>
    <row r="416" spans="1:72" hidden="1">
      <c r="A416" s="47" t="str">
        <f t="shared" si="43"/>
        <v/>
      </c>
      <c r="B416" s="102"/>
      <c r="C416" s="135" t="str">
        <f>IF(BS_CONTROLE[[#This Row],[DATA]]="","",WEEKNUM(BS_CONTROLE[[#This Row],[DATA]]))</f>
        <v/>
      </c>
      <c r="D416" s="104"/>
      <c r="E416" s="157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2" t="str">
        <f t="shared" si="42"/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 t="shared" si="44"/>
        <v>Aderente</v>
      </c>
      <c r="BR416" s="19" t="str">
        <f t="shared" si="45"/>
        <v>*</v>
      </c>
      <c r="BS416" s="19" t="str">
        <f t="shared" si="46"/>
        <v>*</v>
      </c>
      <c r="BT416" s="188" t="str">
        <f t="shared" si="47"/>
        <v/>
      </c>
    </row>
    <row r="417" spans="1:72" ht="92.25" hidden="1">
      <c r="A417" s="47" t="str">
        <f t="shared" si="43"/>
        <v>MODERNIZAÇÃO SERRA46070</v>
      </c>
      <c r="B417" s="102">
        <v>46070</v>
      </c>
      <c r="C417" s="135">
        <f>IF(BS_CONTROLE[[#This Row],[DATA]]="","",WEEKNUM(BS_CONTROLE[[#This Row],[DATA]]))</f>
        <v>8</v>
      </c>
      <c r="D417" s="104" t="s">
        <v>819</v>
      </c>
      <c r="E417" s="157">
        <v>61</v>
      </c>
      <c r="F417" s="126" t="s">
        <v>820</v>
      </c>
      <c r="G417" s="142" t="str">
        <f>IF(D417="","*",VLOOKUP(F417,BS_ATIVIDADE[],3,FALSE))</f>
        <v>OUTROS</v>
      </c>
      <c r="H417" s="106" t="s">
        <v>679</v>
      </c>
      <c r="I417" s="106" t="s">
        <v>679</v>
      </c>
      <c r="J417" s="105">
        <v>55</v>
      </c>
      <c r="K417" s="105">
        <v>145.828</v>
      </c>
      <c r="L417" s="105">
        <v>151.78</v>
      </c>
      <c r="M417" s="127" t="s">
        <v>63</v>
      </c>
      <c r="N417" s="127" t="s">
        <v>987</v>
      </c>
      <c r="O417" s="106">
        <v>0.33333333333333331</v>
      </c>
      <c r="P417" s="106">
        <v>0.33333333333333331</v>
      </c>
      <c r="Q417" s="105">
        <v>1</v>
      </c>
      <c r="R417" s="10" t="str">
        <f>IFERROR(_xlfn.XLOOKUP(F417, BS_ATIVIDADE[ATIVIDADE],BS_ATIVIDADE[UNIDADE] ), "*")</f>
        <v>BINÁRIO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7" s="105" t="s">
        <v>1283</v>
      </c>
      <c r="W417" s="151" t="s">
        <v>1284</v>
      </c>
      <c r="X417" s="104" t="s">
        <v>416</v>
      </c>
      <c r="Y417" s="129"/>
      <c r="Z417" s="104"/>
      <c r="AA417" s="105" t="s">
        <v>679</v>
      </c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BLOCO</v>
      </c>
      <c r="AJ417" s="9" t="str">
        <f>IF(BS_CONTROLE[[#This Row],[Atividade]]=0, "-", BS_CONTROLE[[#This Row],[Atividade]])</f>
        <v>BLOCO</v>
      </c>
      <c r="AK417" s="31" t="str">
        <f>BS_CONTROLE[[#This Row],[Local - Partida]]</f>
        <v>-</v>
      </c>
      <c r="AL417" s="31" t="str">
        <f>BS_CONTROLE[[#This Row],[Local - Encerramento]]</f>
        <v>-</v>
      </c>
      <c r="AM417" s="105" t="str">
        <f>IF(BS_CONTROLE[[#This Row],[Entre - Estações]]=0, "-", BS_CONTROLE[[#This Row],[Entre - Estações]])</f>
        <v>ZEJ-ZRB</v>
      </c>
      <c r="AN417" s="105" t="str">
        <f>IF(BS_CONTROLE[[#This Row],[SB]]=0, "-", BS_CONTROLE[[#This Row],[SB]])</f>
        <v>ZEJZRB</v>
      </c>
      <c r="AO417" s="105">
        <f>IF(BS_CONTROLE[[#This Row],[SUB]]=0, "-", BS_CONTROLE[[#This Row],[SUB]])</f>
        <v>55</v>
      </c>
      <c r="AP417" s="105">
        <f>BS_CONTROLE[[#This Row],[KM - Inicio]]</f>
        <v>145.828</v>
      </c>
      <c r="AQ417" s="105">
        <f>BS_CONTROLE[[#This Row],[KM - Inicio]]</f>
        <v>145.828</v>
      </c>
      <c r="AR417" s="108"/>
      <c r="AS417" s="108"/>
      <c r="AT417" s="108"/>
      <c r="AU417" s="136"/>
      <c r="AV417" s="136"/>
      <c r="AW417" s="14"/>
      <c r="AX417" s="14"/>
      <c r="AY417" s="162">
        <f t="shared" si="42"/>
        <v>0</v>
      </c>
      <c r="AZ417" s="153"/>
      <c r="BA417" s="109"/>
      <c r="BB417" s="10" t="str">
        <f>IFERROR(_xlfn.XLOOKUP(AI417, BS_ATIVIDADE[ATIVIDADE],BS_ATIVIDADE[UNIDADE] ), "*")</f>
        <v>BINÁRIO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 t="shared" si="44"/>
        <v>Produção e Intervalo</v>
      </c>
      <c r="BR417" s="19">
        <f t="shared" si="45"/>
        <v>0</v>
      </c>
      <c r="BS417" s="19">
        <f t="shared" si="46"/>
        <v>0</v>
      </c>
      <c r="BT417" s="188" t="str">
        <f t="shared" si="47"/>
        <v/>
      </c>
    </row>
    <row r="418" spans="1:72" ht="34.5" hidden="1">
      <c r="A418" s="47" t="str">
        <f t="shared" si="43"/>
        <v>W9646070</v>
      </c>
      <c r="B418" s="102">
        <v>46070</v>
      </c>
      <c r="C418" s="135">
        <f>IF(BS_CONTROLE[[#This Row],[DATA]]="","",WEEKNUM(BS_CONTROLE[[#This Row],[DATA]]))</f>
        <v>8</v>
      </c>
      <c r="D418" s="104" t="s">
        <v>766</v>
      </c>
      <c r="E418" s="157">
        <v>412</v>
      </c>
      <c r="F418" s="126" t="s">
        <v>767</v>
      </c>
      <c r="G418" s="142" t="str">
        <f>IF(D418="","*",VLOOKUP(F418,BS_ATIVIDADE[],3,FALSE))</f>
        <v>MODERNIZAÇÃO</v>
      </c>
      <c r="H418" s="106" t="s">
        <v>816</v>
      </c>
      <c r="I418" s="106" t="s">
        <v>816</v>
      </c>
      <c r="J418" s="105">
        <v>55</v>
      </c>
      <c r="K418" s="105">
        <v>151.78</v>
      </c>
      <c r="L418" s="105" t="s">
        <v>679</v>
      </c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8" s="106">
        <v>0.3125</v>
      </c>
      <c r="P418" s="106">
        <v>6.9444444444444447E-4</v>
      </c>
      <c r="Q418" s="105">
        <v>1</v>
      </c>
      <c r="R418" s="10" t="str">
        <f>IFERROR(_xlfn.XLOOKUP(F418, BS_ATIVIDADE[ATIVIDADE],BS_ATIVIDADE[UNIDADE] ), "*")</f>
        <v>Nº DE DORMENTES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8" s="105" t="s">
        <v>1283</v>
      </c>
      <c r="W418" s="151" t="s">
        <v>1285</v>
      </c>
      <c r="X418" s="104" t="s">
        <v>416</v>
      </c>
      <c r="Y418" s="129"/>
      <c r="Z418" s="104"/>
      <c r="AA418" s="105">
        <v>1</v>
      </c>
      <c r="AB418" s="103" t="s">
        <v>412</v>
      </c>
      <c r="AC418" s="152"/>
      <c r="AD418" s="107">
        <v>0.29166666666666669</v>
      </c>
      <c r="AE418" s="105" t="s">
        <v>679</v>
      </c>
      <c r="AF418" s="105"/>
      <c r="AG418" s="105"/>
      <c r="AH418" s="15"/>
      <c r="AI418" s="126" t="str">
        <f>IF(BS_CONTROLE[[#This Row],[Atividade]]=0, "-", BS_CONTROLE[[#This Row],[Atividade]])</f>
        <v>MODERNIZAÇÃO - DORMENTE - DESCARGA</v>
      </c>
      <c r="AJ418" s="9" t="str">
        <f>IF(BS_CONTROLE[[#This Row],[Atividade]]=0, "-", BS_CONTROLE[[#This Row],[Atividade]])</f>
        <v>MODERNIZAÇÃO - DORMENTE - DESCARGA</v>
      </c>
      <c r="AK418" s="31" t="str">
        <f>BS_CONTROLE[[#This Row],[Local - Partida]]</f>
        <v>ZEM-1</v>
      </c>
      <c r="AL418" s="31" t="str">
        <f>BS_CONTROLE[[#This Row],[Local - Encerramento]]</f>
        <v>ZEM-1</v>
      </c>
      <c r="AM418" s="105" t="str">
        <f>IF(BS_CONTROLE[[#This Row],[Entre - Estações]]=0, "-", BS_CONTROLE[[#This Row],[Entre - Estações]])</f>
        <v>ZEJ-ZRB</v>
      </c>
      <c r="AN418" s="105" t="str">
        <f>IF(BS_CONTROLE[[#This Row],[SB]]=0, "-", BS_CONTROLE[[#This Row],[SB]])</f>
        <v>ZRB1502</v>
      </c>
      <c r="AO418" s="105">
        <f>IF(BS_CONTROLE[[#This Row],[SUB]]=0, "-", BS_CONTROLE[[#This Row],[SUB]])</f>
        <v>55</v>
      </c>
      <c r="AP418" s="105">
        <f>BS_CONTROLE[[#This Row],[KM - Inicio]]</f>
        <v>151.78</v>
      </c>
      <c r="AQ418" s="105">
        <f>BS_CONTROLE[[#This Row],[KM - Inicio]]</f>
        <v>151.78</v>
      </c>
      <c r="AR418" s="108"/>
      <c r="AS418" s="108"/>
      <c r="AT418" s="108"/>
      <c r="AU418" s="136"/>
      <c r="AV418" s="136"/>
      <c r="AW418" s="14"/>
      <c r="AX418" s="14"/>
      <c r="AY418" s="162">
        <f t="shared" si="42"/>
        <v>0</v>
      </c>
      <c r="AZ418" s="153"/>
      <c r="BA418" s="109"/>
      <c r="BB418" s="10" t="str">
        <f>IFERROR(_xlfn.XLOOKUP(AI418, BS_ATIVIDADE[ATIVIDADE],BS_ATIVIDADE[UNIDADE] ), "*")</f>
        <v>Nº DE DORMENTES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 t="shared" si="44"/>
        <v>Produção e Intervalo</v>
      </c>
      <c r="BR418" s="19">
        <f t="shared" si="45"/>
        <v>0</v>
      </c>
      <c r="BS418" s="19">
        <f t="shared" si="46"/>
        <v>0</v>
      </c>
      <c r="BT418" s="188" t="str">
        <f t="shared" si="47"/>
        <v/>
      </c>
    </row>
    <row r="419" spans="1:72" hidden="1">
      <c r="A419" s="47" t="str">
        <f t="shared" si="43"/>
        <v>MATEUS (TP-809)46070</v>
      </c>
      <c r="B419" s="102">
        <v>46070</v>
      </c>
      <c r="C419" s="135">
        <f>IF(BS_CONTROLE[[#This Row],[DATA]]="","",WEEKNUM(BS_CONTROLE[[#This Row],[DATA]]))</f>
        <v>8</v>
      </c>
      <c r="D419" s="104" t="s">
        <v>1196</v>
      </c>
      <c r="E419" s="157">
        <v>413</v>
      </c>
      <c r="F419" s="126" t="s">
        <v>758</v>
      </c>
      <c r="G419" s="142" t="str">
        <f>IF(D419="","*",VLOOKUP(F419,BS_ATIVIDADE[],3,FALSE))</f>
        <v>MODERNIZAÇÃO</v>
      </c>
      <c r="H419" s="106" t="s">
        <v>679</v>
      </c>
      <c r="I419" s="106" t="s">
        <v>679</v>
      </c>
      <c r="J419" s="105">
        <v>55</v>
      </c>
      <c r="K419" s="105">
        <v>150.16</v>
      </c>
      <c r="L419" s="105">
        <v>150.184</v>
      </c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9" s="106">
        <v>0.33333333333333331</v>
      </c>
      <c r="P419" s="106">
        <v>6.9444444444444447E-4</v>
      </c>
      <c r="Q419" s="105">
        <v>3</v>
      </c>
      <c r="R419" s="10" t="str">
        <f>IFERROR(_xlfn.XLOOKUP(F419, BS_ATIVIDADE[ATIVIDADE],BS_ATIVIDADE[UNIDADE] ), "*")</f>
        <v>Nº DE SOLDA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9" s="105" t="s">
        <v>1283</v>
      </c>
      <c r="W419" s="151" t="s">
        <v>700</v>
      </c>
      <c r="X419" s="104" t="s">
        <v>416</v>
      </c>
      <c r="Y419" s="129"/>
      <c r="Z419" s="104"/>
      <c r="AA419" s="105" t="s">
        <v>679</v>
      </c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MODERNIZAÇÃO - SOLDA</v>
      </c>
      <c r="AJ419" s="9" t="str">
        <f>IF(BS_CONTROLE[[#This Row],[Atividade]]=0, "-", BS_CONTROLE[[#This Row],[Atividade]])</f>
        <v>MODERNIZAÇÃO - SOLDA</v>
      </c>
      <c r="AK419" s="31" t="str">
        <f>BS_CONTROLE[[#This Row],[Local - Partida]]</f>
        <v>-</v>
      </c>
      <c r="AL419" s="31" t="str">
        <f>BS_CONTROLE[[#This Row],[Local - Encerramento]]</f>
        <v>-</v>
      </c>
      <c r="AM419" s="105" t="str">
        <f>IF(BS_CONTROLE[[#This Row],[Entre - Estações]]=0, "-", BS_CONTROLE[[#This Row],[Entre - Estações]])</f>
        <v>ZEJ-ZRB</v>
      </c>
      <c r="AN419" s="105" t="str">
        <f>IF(BS_CONTROLE[[#This Row],[SB]]=0, "-", BS_CONTROLE[[#This Row],[SB]])</f>
        <v>ZRB1502</v>
      </c>
      <c r="AO419" s="105">
        <f>IF(BS_CONTROLE[[#This Row],[SUB]]=0, "-", BS_CONTROLE[[#This Row],[SUB]])</f>
        <v>55</v>
      </c>
      <c r="AP419" s="105">
        <f>BS_CONTROLE[[#This Row],[KM - Inicio]]</f>
        <v>150.16</v>
      </c>
      <c r="AQ419" s="105">
        <f>BS_CONTROLE[[#This Row],[KM - Inicio]]</f>
        <v>150.16</v>
      </c>
      <c r="AR419" s="108"/>
      <c r="AS419" s="108"/>
      <c r="AT419" s="108"/>
      <c r="AU419" s="136"/>
      <c r="AV419" s="136"/>
      <c r="AW419" s="14"/>
      <c r="AX419" s="14"/>
      <c r="AY419" s="162">
        <f t="shared" si="42"/>
        <v>0</v>
      </c>
      <c r="AZ419" s="153"/>
      <c r="BA419" s="109"/>
      <c r="BB419" s="10" t="str">
        <f>IFERROR(_xlfn.XLOOKUP(AI419, BS_ATIVIDADE[ATIVIDADE],BS_ATIVIDADE[UNIDADE] ), "*")</f>
        <v>Nº DE SOLDA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 t="shared" si="44"/>
        <v>Produção e Intervalo</v>
      </c>
      <c r="BR419" s="19">
        <f t="shared" si="45"/>
        <v>0</v>
      </c>
      <c r="BS419" s="19">
        <f t="shared" si="46"/>
        <v>0</v>
      </c>
      <c r="BT419" s="188" t="str">
        <f t="shared" si="47"/>
        <v/>
      </c>
    </row>
    <row r="420" spans="1:72" hidden="1">
      <c r="A420" s="47" t="str">
        <f t="shared" si="43"/>
        <v>ADENISON (TP-810)46070</v>
      </c>
      <c r="B420" s="102">
        <v>46070</v>
      </c>
      <c r="C420" s="135">
        <f>IF(BS_CONTROLE[[#This Row],[DATA]]="","",WEEKNUM(BS_CONTROLE[[#This Row],[DATA]]))</f>
        <v>8</v>
      </c>
      <c r="D420" s="104" t="s">
        <v>1122</v>
      </c>
      <c r="E420" s="157">
        <v>414</v>
      </c>
      <c r="F420" s="126" t="s">
        <v>758</v>
      </c>
      <c r="G420" s="142" t="str">
        <f>IF(D420="","*",VLOOKUP(F420,BS_ATIVIDADE[],3,FALSE))</f>
        <v>MODERNIZAÇÃO</v>
      </c>
      <c r="H420" s="106" t="s">
        <v>679</v>
      </c>
      <c r="I420" s="106" t="s">
        <v>679</v>
      </c>
      <c r="J420" s="105">
        <v>55</v>
      </c>
      <c r="K420" s="105">
        <v>146.828</v>
      </c>
      <c r="L420" s="105">
        <v>146.84</v>
      </c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420" s="106">
        <v>0.33333333333333331</v>
      </c>
      <c r="P420" s="106">
        <v>6.9444444444444447E-4</v>
      </c>
      <c r="Q420" s="105">
        <v>2</v>
      </c>
      <c r="R420" s="10" t="str">
        <f>IFERROR(_xlfn.XLOOKUP(F420, BS_ATIVIDADE[ATIVIDADE],BS_ATIVIDADE[UNIDADE] ), "*")</f>
        <v>Nº DE SOLDA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20" s="105" t="s">
        <v>1283</v>
      </c>
      <c r="W420" s="151" t="s">
        <v>700</v>
      </c>
      <c r="X420" s="104" t="s">
        <v>416</v>
      </c>
      <c r="Y420" s="129"/>
      <c r="Z420" s="104"/>
      <c r="AA420" s="105" t="s">
        <v>679</v>
      </c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MODERNIZAÇÃO - SOLDA</v>
      </c>
      <c r="AJ420" s="9" t="str">
        <f>IF(BS_CONTROLE[[#This Row],[Atividade]]=0, "-", BS_CONTROLE[[#This Row],[Atividade]])</f>
        <v>MODERNIZAÇÃO - SOLDA</v>
      </c>
      <c r="AK420" s="31" t="str">
        <f>BS_CONTROLE[[#This Row],[Local - Partida]]</f>
        <v>-</v>
      </c>
      <c r="AL420" s="31" t="str">
        <f>BS_CONTROLE[[#This Row],[Local - Encerramento]]</f>
        <v>-</v>
      </c>
      <c r="AM420" s="105" t="str">
        <f>IF(BS_CONTROLE[[#This Row],[Entre - Estações]]=0, "-", BS_CONTROLE[[#This Row],[Entre - Estações]])</f>
        <v>ZEJ</v>
      </c>
      <c r="AN420" s="105" t="str">
        <f>IF(BS_CONTROLE[[#This Row],[SB]]=0, "-", BS_CONTROLE[[#This Row],[SB]])</f>
        <v>ZEJ2</v>
      </c>
      <c r="AO420" s="105">
        <f>IF(BS_CONTROLE[[#This Row],[SUB]]=0, "-", BS_CONTROLE[[#This Row],[SUB]])</f>
        <v>55</v>
      </c>
      <c r="AP420" s="105">
        <f>BS_CONTROLE[[#This Row],[KM - Inicio]]</f>
        <v>146.828</v>
      </c>
      <c r="AQ420" s="105">
        <f>BS_CONTROLE[[#This Row],[KM - Inicio]]</f>
        <v>146.828</v>
      </c>
      <c r="AR420" s="108"/>
      <c r="AS420" s="108"/>
      <c r="AT420" s="108"/>
      <c r="AU420" s="136"/>
      <c r="AV420" s="136"/>
      <c r="AW420" s="14"/>
      <c r="AX420" s="14"/>
      <c r="AY420" s="162">
        <f t="shared" si="42"/>
        <v>0</v>
      </c>
      <c r="AZ420" s="153"/>
      <c r="BA420" s="109"/>
      <c r="BB420" s="10" t="str">
        <f>IFERROR(_xlfn.XLOOKUP(AI420, BS_ATIVIDADE[ATIVIDADE],BS_ATIVIDADE[UNIDADE] ), "*")</f>
        <v>Nº DE SOLDA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 t="shared" si="44"/>
        <v>Produção e Intervalo</v>
      </c>
      <c r="BR420" s="19">
        <f t="shared" si="45"/>
        <v>0</v>
      </c>
      <c r="BS420" s="19">
        <f t="shared" si="46"/>
        <v>0</v>
      </c>
      <c r="BT420" s="188" t="str">
        <f t="shared" si="47"/>
        <v/>
      </c>
    </row>
    <row r="421" spans="1:72" hidden="1">
      <c r="A421" s="47" t="str">
        <f t="shared" si="43"/>
        <v/>
      </c>
      <c r="B421" s="102"/>
      <c r="C421" s="135" t="str">
        <f>IF(BS_CONTROLE[[#This Row],[DATA]]="","",WEEKNUM(BS_CONTROLE[[#This Row],[DATA]]))</f>
        <v/>
      </c>
      <c r="D421" s="104"/>
      <c r="E421" s="157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2" t="str">
        <f t="shared" si="42"/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 t="shared" si="44"/>
        <v>Aderente</v>
      </c>
      <c r="BR421" s="19" t="str">
        <f t="shared" si="45"/>
        <v>*</v>
      </c>
      <c r="BS421" s="19" t="str">
        <f t="shared" si="46"/>
        <v>*</v>
      </c>
      <c r="BT421" s="188" t="str">
        <f t="shared" si="47"/>
        <v/>
      </c>
    </row>
    <row r="422" spans="1:72" hidden="1">
      <c r="A422" s="47" t="str">
        <f t="shared" si="43"/>
        <v/>
      </c>
      <c r="B422" s="102"/>
      <c r="C422" s="135" t="str">
        <f>IF(BS_CONTROLE[[#This Row],[DATA]]="","",WEEKNUM(BS_CONTROLE[[#This Row],[DATA]]))</f>
        <v/>
      </c>
      <c r="D422" s="104"/>
      <c r="E422" s="157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2" t="str">
        <f t="shared" si="42"/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 t="shared" si="44"/>
        <v>Aderente</v>
      </c>
      <c r="BR422" s="19" t="str">
        <f t="shared" si="45"/>
        <v>*</v>
      </c>
      <c r="BS422" s="19" t="str">
        <f t="shared" si="46"/>
        <v>*</v>
      </c>
      <c r="BT422" s="188" t="str">
        <f t="shared" si="47"/>
        <v/>
      </c>
    </row>
    <row r="423" spans="1:72" hidden="1">
      <c r="A423" s="47" t="str">
        <f t="shared" si="43"/>
        <v>MODERNIZAÇÃO SERRA46070</v>
      </c>
      <c r="B423" s="102">
        <v>46070</v>
      </c>
      <c r="C423" s="135">
        <f>IF(BS_CONTROLE[[#This Row],[DATA]]="","",WEEKNUM(BS_CONTROLE[[#This Row],[DATA]]))</f>
        <v>8</v>
      </c>
      <c r="D423" s="104" t="s">
        <v>819</v>
      </c>
      <c r="E423" s="157">
        <v>61</v>
      </c>
      <c r="F423" s="126" t="s">
        <v>820</v>
      </c>
      <c r="G423" s="142" t="str">
        <f>IF(D423="","*",VLOOKUP(F423,BS_ATIVIDADE[],3,FALSE))</f>
        <v>OUTROS</v>
      </c>
      <c r="H423" s="106" t="s">
        <v>679</v>
      </c>
      <c r="I423" s="106" t="s">
        <v>679</v>
      </c>
      <c r="J423" s="105">
        <v>92</v>
      </c>
      <c r="K423" s="105">
        <v>75.2</v>
      </c>
      <c r="L423" s="105">
        <v>81.8</v>
      </c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3" s="127" t="s">
        <v>821</v>
      </c>
      <c r="O423" s="106">
        <v>0.33333333333333331</v>
      </c>
      <c r="P423" s="106">
        <v>0.33333333333333331</v>
      </c>
      <c r="Q423" s="105">
        <v>1</v>
      </c>
      <c r="R423" s="10" t="str">
        <f>IFERROR(_xlfn.XLOOKUP(F423, BS_ATIVIDADE[ATIVIDADE],BS_ATIVIDADE[UNIDADE] ), "*")</f>
        <v>BINÁRIO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3" s="105" t="s">
        <v>822</v>
      </c>
      <c r="W423" s="151" t="s">
        <v>1092</v>
      </c>
      <c r="X423" s="104" t="s">
        <v>416</v>
      </c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BLOCO</v>
      </c>
      <c r="AJ423" s="9" t="str">
        <f>IF(BS_CONTROLE[[#This Row],[Atividade]]=0, "-", BS_CONTROLE[[#This Row],[Atividade]])</f>
        <v>BLOCO</v>
      </c>
      <c r="AK423" s="31" t="str">
        <f>BS_CONTROLE[[#This Row],[Local - Partida]]</f>
        <v>-</v>
      </c>
      <c r="AL423" s="31" t="str">
        <f>BS_CONTROLE[[#This Row],[Local - Encerramento]]</f>
        <v>-</v>
      </c>
      <c r="AM423" s="105" t="str">
        <f>IF(BS_CONTROLE[[#This Row],[Entre - Estações]]=0, "-", BS_CONTROLE[[#This Row],[Entre - Estações]])</f>
        <v>ZEZ-ZXW</v>
      </c>
      <c r="AN423" s="105" t="str">
        <f>IF(BS_CONTROLE[[#This Row],[SB]]=0, "-", BS_CONTROLE[[#This Row],[SB]])</f>
        <v>K79ZEZ2/ZXWK792</v>
      </c>
      <c r="AO423" s="105">
        <f>IF(BS_CONTROLE[[#This Row],[SUB]]=0, "-", BS_CONTROLE[[#This Row],[SUB]])</f>
        <v>92</v>
      </c>
      <c r="AP423" s="105">
        <f>BS_CONTROLE[[#This Row],[KM - Inicio]]</f>
        <v>75.2</v>
      </c>
      <c r="AQ423" s="105">
        <f>BS_CONTROLE[[#This Row],[KM - Inicio]]</f>
        <v>75.2</v>
      </c>
      <c r="AR423" s="108"/>
      <c r="AS423" s="108"/>
      <c r="AT423" s="108"/>
      <c r="AU423" s="136"/>
      <c r="AV423" s="136"/>
      <c r="AW423" s="14"/>
      <c r="AX423" s="14"/>
      <c r="AY423" s="162">
        <f t="shared" si="42"/>
        <v>0</v>
      </c>
      <c r="AZ423" s="153"/>
      <c r="BA423" s="109"/>
      <c r="BB423" s="10" t="str">
        <f>IFERROR(_xlfn.XLOOKUP(AI423, BS_ATIVIDADE[ATIVIDADE],BS_ATIVIDADE[UNIDADE] ), "*")</f>
        <v>BINÁRIO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 t="shared" si="44"/>
        <v>Produção e Intervalo</v>
      </c>
      <c r="BR423" s="19">
        <f t="shared" si="45"/>
        <v>0</v>
      </c>
      <c r="BS423" s="19">
        <f t="shared" si="46"/>
        <v>0</v>
      </c>
      <c r="BT423" s="188" t="str">
        <f t="shared" si="47"/>
        <v/>
      </c>
    </row>
    <row r="424" spans="1:72" hidden="1">
      <c r="A424" s="47" t="str">
        <f t="shared" si="43"/>
        <v>W6146070</v>
      </c>
      <c r="B424" s="102">
        <v>46070</v>
      </c>
      <c r="C424" s="135">
        <f>IF(BS_CONTROLE[[#This Row],[DATA]]="","",WEEKNUM(BS_CONTROLE[[#This Row],[DATA]]))</f>
        <v>8</v>
      </c>
      <c r="D424" s="104" t="s">
        <v>772</v>
      </c>
      <c r="E424" s="157">
        <v>61</v>
      </c>
      <c r="F424" s="126" t="s">
        <v>1093</v>
      </c>
      <c r="G424" s="142" t="str">
        <f>IF(D424="","*",VLOOKUP(F424,BS_ATIVIDADE[],3,FALSE))</f>
        <v>MODERNIZAÇÃO</v>
      </c>
      <c r="H424" s="106" t="s">
        <v>1094</v>
      </c>
      <c r="I424" s="106" t="s">
        <v>1094</v>
      </c>
      <c r="J424" s="105">
        <v>92</v>
      </c>
      <c r="K424" s="105">
        <v>75.2</v>
      </c>
      <c r="L424" s="105">
        <v>81.8</v>
      </c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4" s="127" t="s">
        <v>821</v>
      </c>
      <c r="O424" s="106">
        <v>0.3125</v>
      </c>
      <c r="P424" s="106">
        <v>6.9444444444444447E-4</v>
      </c>
      <c r="Q424" s="105">
        <v>1</v>
      </c>
      <c r="R424" s="10" t="str">
        <f>IFERROR(_xlfn.XLOOKUP(F424, BS_ATIVIDADE[ATIVIDADE],BS_ATIVIDADE[UNIDADE] ), "*")</f>
        <v>VAGÕES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4" s="105" t="s">
        <v>822</v>
      </c>
      <c r="W424" s="151" t="s">
        <v>1199</v>
      </c>
      <c r="X424" s="104" t="s">
        <v>416</v>
      </c>
      <c r="Y424" s="129"/>
      <c r="Z424" s="104"/>
      <c r="AA424" s="105">
        <v>1</v>
      </c>
      <c r="AB424" s="103" t="s">
        <v>412</v>
      </c>
      <c r="AC424" s="152"/>
      <c r="AD424" s="107">
        <v>0.29166666666666669</v>
      </c>
      <c r="AE424" s="105">
        <v>9402</v>
      </c>
      <c r="AF424" s="105" t="s">
        <v>679</v>
      </c>
      <c r="AG424" s="105"/>
      <c r="AH424" s="15"/>
      <c r="AI424" s="126" t="str">
        <f>IF(BS_CONTROLE[[#This Row],[Atividade]]=0, "-", BS_CONTROLE[[#This Row],[Atividade]])</f>
        <v>MODERNIZAÇÃO - PEDRA - DESCARGA</v>
      </c>
      <c r="AJ424" s="9" t="str">
        <f>IF(BS_CONTROLE[[#This Row],[Atividade]]=0, "-", BS_CONTROLE[[#This Row],[Atividade]])</f>
        <v>MODERNIZAÇÃO - PEDRA - DESCARGA</v>
      </c>
      <c r="AK424" s="31" t="str">
        <f>BS_CONTROLE[[#This Row],[Local - Partida]]</f>
        <v>K67ZEV-1</v>
      </c>
      <c r="AL424" s="31" t="str">
        <f>BS_CONTROLE[[#This Row],[Local - Encerramento]]</f>
        <v>K67ZEV-1</v>
      </c>
      <c r="AM424" s="105" t="str">
        <f>IF(BS_CONTROLE[[#This Row],[Entre - Estações]]=0, "-", BS_CONTROLE[[#This Row],[Entre - Estações]])</f>
        <v>ZEZ-ZXW</v>
      </c>
      <c r="AN424" s="105" t="str">
        <f>IF(BS_CONTROLE[[#This Row],[SB]]=0, "-", BS_CONTROLE[[#This Row],[SB]])</f>
        <v>K79ZEZ2/ZXWK792</v>
      </c>
      <c r="AO424" s="105">
        <f>IF(BS_CONTROLE[[#This Row],[SUB]]=0, "-", BS_CONTROLE[[#This Row],[SUB]])</f>
        <v>92</v>
      </c>
      <c r="AP424" s="105">
        <f>BS_CONTROLE[[#This Row],[KM - Inicio]]</f>
        <v>75.2</v>
      </c>
      <c r="AQ424" s="105">
        <f>BS_CONTROLE[[#This Row],[KM - Inicio]]</f>
        <v>75.2</v>
      </c>
      <c r="AR424" s="108"/>
      <c r="AS424" s="108"/>
      <c r="AT424" s="108"/>
      <c r="AU424" s="136"/>
      <c r="AV424" s="136"/>
      <c r="AW424" s="14"/>
      <c r="AX424" s="14"/>
      <c r="AY424" s="162">
        <f t="shared" si="42"/>
        <v>0</v>
      </c>
      <c r="AZ424" s="153"/>
      <c r="BA424" s="109"/>
      <c r="BB424" s="10" t="str">
        <f>IFERROR(_xlfn.XLOOKUP(AI424, BS_ATIVIDADE[ATIVIDADE],BS_ATIVIDADE[UNIDADE] ), "*")</f>
        <v>VAGÕES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 t="shared" si="44"/>
        <v>Produção e Intervalo</v>
      </c>
      <c r="BR424" s="19">
        <f t="shared" si="45"/>
        <v>0</v>
      </c>
      <c r="BS424" s="19">
        <f t="shared" si="46"/>
        <v>0</v>
      </c>
      <c r="BT424" s="188" t="str">
        <f t="shared" si="47"/>
        <v/>
      </c>
    </row>
    <row r="425" spans="1:72" hidden="1">
      <c r="A425" s="47" t="str">
        <f t="shared" si="43"/>
        <v>V8546070</v>
      </c>
      <c r="B425" s="102">
        <v>46070</v>
      </c>
      <c r="C425" s="135">
        <f>IF(BS_CONTROLE[[#This Row],[DATA]]="","",WEEKNUM(BS_CONTROLE[[#This Row],[DATA]]))</f>
        <v>8</v>
      </c>
      <c r="D425" s="104" t="s">
        <v>690</v>
      </c>
      <c r="E425" s="157">
        <v>242</v>
      </c>
      <c r="F425" s="126" t="s">
        <v>687</v>
      </c>
      <c r="G425" s="142" t="str">
        <f>IF(D425="","*",VLOOKUP(F425,BS_ATIVIDADE[],3,FALSE))</f>
        <v>MECANIZAÇÃO - SOCADORA</v>
      </c>
      <c r="H425" s="106" t="s">
        <v>1094</v>
      </c>
      <c r="I425" s="106" t="s">
        <v>1094</v>
      </c>
      <c r="J425" s="105">
        <v>92</v>
      </c>
      <c r="K425" s="105">
        <v>75.2</v>
      </c>
      <c r="L425" s="105">
        <v>81.8</v>
      </c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5" s="127" t="s">
        <v>821</v>
      </c>
      <c r="O425" s="106">
        <v>0.31597222222222221</v>
      </c>
      <c r="P425" s="106">
        <v>6.9444444444444447E-4</v>
      </c>
      <c r="Q425" s="105">
        <v>200</v>
      </c>
      <c r="R425" s="10" t="str">
        <f>IFERROR(_xlfn.XLOOKUP(F425, BS_ATIVIDADE[ATIVIDADE],BS_ATIVIDADE[UNIDADE] ), "*")</f>
        <v>M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5" s="105" t="s">
        <v>822</v>
      </c>
      <c r="W425" s="151" t="s">
        <v>1202</v>
      </c>
      <c r="X425" s="104" t="s">
        <v>416</v>
      </c>
      <c r="Y425" s="129"/>
      <c r="Z425" s="104"/>
      <c r="AA425" s="105">
        <v>1</v>
      </c>
      <c r="AB425" s="103" t="s">
        <v>412</v>
      </c>
      <c r="AC425" s="152"/>
      <c r="AD425" s="107">
        <v>0.29166666666666669</v>
      </c>
      <c r="AE425" s="105">
        <v>6235</v>
      </c>
      <c r="AF425" s="105"/>
      <c r="AG425" s="105"/>
      <c r="AH425" s="15"/>
      <c r="AI425" s="126" t="str">
        <f>IF(BS_CONTROLE[[#This Row],[Atividade]]=0, "-", BS_CONTROLE[[#This Row],[Atividade]])</f>
        <v>MECANIZAÇÃO - SOCADORA</v>
      </c>
      <c r="AJ425" s="9" t="str">
        <f>IF(BS_CONTROLE[[#This Row],[Atividade]]=0, "-", BS_CONTROLE[[#This Row],[Atividade]])</f>
        <v>MECANIZAÇÃO - SOCADORA</v>
      </c>
      <c r="AK425" s="31" t="str">
        <f>BS_CONTROLE[[#This Row],[Local - Partida]]</f>
        <v>K67ZEV-1</v>
      </c>
      <c r="AL425" s="31" t="str">
        <f>BS_CONTROLE[[#This Row],[Local - Encerramento]]</f>
        <v>K67ZEV-1</v>
      </c>
      <c r="AM425" s="105" t="str">
        <f>IF(BS_CONTROLE[[#This Row],[Entre - Estações]]=0, "-", BS_CONTROLE[[#This Row],[Entre - Estações]])</f>
        <v>ZEZ-ZXW</v>
      </c>
      <c r="AN425" s="105" t="str">
        <f>IF(BS_CONTROLE[[#This Row],[SB]]=0, "-", BS_CONTROLE[[#This Row],[SB]])</f>
        <v>K79ZEZ2/ZXWK792</v>
      </c>
      <c r="AO425" s="105">
        <f>IF(BS_CONTROLE[[#This Row],[SUB]]=0, "-", BS_CONTROLE[[#This Row],[SUB]])</f>
        <v>92</v>
      </c>
      <c r="AP425" s="105">
        <f>BS_CONTROLE[[#This Row],[KM - Inicio]]</f>
        <v>75.2</v>
      </c>
      <c r="AQ425" s="105">
        <f>BS_CONTROLE[[#This Row],[KM - Inicio]]</f>
        <v>75.2</v>
      </c>
      <c r="AR425" s="108"/>
      <c r="AS425" s="108"/>
      <c r="AT425" s="108"/>
      <c r="AU425" s="136"/>
      <c r="AV425" s="136"/>
      <c r="AW425" s="14"/>
      <c r="AX425" s="14"/>
      <c r="AY425" s="162">
        <f t="shared" si="42"/>
        <v>0</v>
      </c>
      <c r="AZ425" s="153"/>
      <c r="BA425" s="109"/>
      <c r="BB425" s="10" t="str">
        <f>IFERROR(_xlfn.XLOOKUP(AI425, BS_ATIVIDADE[ATIVIDADE],BS_ATIVIDADE[UNIDADE] ), "*")</f>
        <v>M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 t="shared" si="44"/>
        <v>Produção e Intervalo</v>
      </c>
      <c r="BR425" s="19">
        <f t="shared" si="45"/>
        <v>0</v>
      </c>
      <c r="BS425" s="19">
        <f t="shared" si="46"/>
        <v>0</v>
      </c>
      <c r="BT425" s="188" t="str">
        <f t="shared" si="47"/>
        <v/>
      </c>
    </row>
    <row r="426" spans="1:72" hidden="1">
      <c r="A426" s="47" t="str">
        <f t="shared" si="43"/>
        <v/>
      </c>
      <c r="B426" s="102"/>
      <c r="C426" s="135" t="str">
        <f>IF(BS_CONTROLE[[#This Row],[DATA]]="","",WEEKNUM(BS_CONTROLE[[#This Row],[DATA]]))</f>
        <v/>
      </c>
      <c r="D426" s="104"/>
      <c r="E426" s="157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2" t="str">
        <f t="shared" si="42"/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 t="shared" si="44"/>
        <v>Aderente</v>
      </c>
      <c r="BR426" s="19" t="str">
        <f t="shared" si="45"/>
        <v>*</v>
      </c>
      <c r="BS426" s="19" t="str">
        <f t="shared" si="46"/>
        <v>*</v>
      </c>
      <c r="BT426" s="188" t="str">
        <f t="shared" si="47"/>
        <v/>
      </c>
    </row>
    <row r="427" spans="1:72" hidden="1">
      <c r="A427" s="47" t="str">
        <f t="shared" si="43"/>
        <v>MODERNIZAÇÃO SERRA46070</v>
      </c>
      <c r="B427" s="102">
        <v>46070</v>
      </c>
      <c r="C427" s="135">
        <f>IF(BS_CONTROLE[[#This Row],[DATA]]="","",WEEKNUM(BS_CONTROLE[[#This Row],[DATA]]))</f>
        <v>8</v>
      </c>
      <c r="D427" s="104" t="s">
        <v>819</v>
      </c>
      <c r="E427" s="157">
        <v>61</v>
      </c>
      <c r="F427" s="126" t="s">
        <v>820</v>
      </c>
      <c r="G427" s="142" t="str">
        <f>IF(D427="","*",VLOOKUP(F427,BS_ATIVIDADE[],3,FALSE))</f>
        <v>OUTROS</v>
      </c>
      <c r="H427" s="106" t="s">
        <v>679</v>
      </c>
      <c r="I427" s="106" t="s">
        <v>679</v>
      </c>
      <c r="J427" s="105">
        <v>92</v>
      </c>
      <c r="K427" s="105">
        <v>102</v>
      </c>
      <c r="L427" s="105">
        <v>106.3</v>
      </c>
      <c r="M427" s="127" t="s">
        <v>331</v>
      </c>
      <c r="N427" s="127" t="s">
        <v>835</v>
      </c>
      <c r="O427" s="106">
        <v>0.33333333333333331</v>
      </c>
      <c r="P427" s="106">
        <v>0.22916666666666666</v>
      </c>
      <c r="Q427" s="105">
        <v>1</v>
      </c>
      <c r="R427" s="10" t="str">
        <f>IFERROR(_xlfn.XLOOKUP(F427, BS_ATIVIDADE[ATIVIDADE],BS_ATIVIDADE[UNIDADE] ), "*")</f>
        <v>BINÁRIO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7" s="105" t="s">
        <v>822</v>
      </c>
      <c r="W427" s="151" t="s">
        <v>836</v>
      </c>
      <c r="X427" s="104" t="s">
        <v>416</v>
      </c>
      <c r="Y427" s="129"/>
      <c r="Z427" s="104"/>
      <c r="AA427" s="105" t="s">
        <v>679</v>
      </c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BLOCO</v>
      </c>
      <c r="AJ427" s="9" t="str">
        <f>IF(BS_CONTROLE[[#This Row],[Atividade]]=0, "-", BS_CONTROLE[[#This Row],[Atividade]])</f>
        <v>BLOCO</v>
      </c>
      <c r="AK427" s="31" t="str">
        <f>BS_CONTROLE[[#This Row],[Local - Partida]]</f>
        <v>-</v>
      </c>
      <c r="AL427" s="31" t="str">
        <f>BS_CONTROLE[[#This Row],[Local - Encerramento]]</f>
        <v>-</v>
      </c>
      <c r="AM427" s="105" t="str">
        <f>IF(BS_CONTROLE[[#This Row],[Entre - Estações]]=0, "-", BS_CONTROLE[[#This Row],[Entre - Estações]])</f>
        <v>ZGP-ZPT</v>
      </c>
      <c r="AN427" s="105" t="str">
        <f>IF(BS_CONTROLE[[#This Row],[SB]]=0, "-", BS_CONTROLE[[#This Row],[SB]])</f>
        <v>ZGP2/105ZGP2/ZPT1052</v>
      </c>
      <c r="AO427" s="105">
        <f>IF(BS_CONTROLE[[#This Row],[SUB]]=0, "-", BS_CONTROLE[[#This Row],[SUB]])</f>
        <v>92</v>
      </c>
      <c r="AP427" s="105">
        <f>BS_CONTROLE[[#This Row],[KM - Inicio]]</f>
        <v>102</v>
      </c>
      <c r="AQ427" s="105">
        <f>BS_CONTROLE[[#This Row],[KM - Inicio]]</f>
        <v>102</v>
      </c>
      <c r="AR427" s="108"/>
      <c r="AS427" s="108"/>
      <c r="AT427" s="108"/>
      <c r="AU427" s="136"/>
      <c r="AV427" s="136"/>
      <c r="AW427" s="14"/>
      <c r="AX427" s="14"/>
      <c r="AY427" s="162">
        <f t="shared" si="42"/>
        <v>0</v>
      </c>
      <c r="AZ427" s="153"/>
      <c r="BA427" s="109"/>
      <c r="BB427" s="10" t="str">
        <f>IFERROR(_xlfn.XLOOKUP(AI427, BS_ATIVIDADE[ATIVIDADE],BS_ATIVIDADE[UNIDADE] ), "*")</f>
        <v>BINÁRIO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 t="shared" si="44"/>
        <v>Produção e Intervalo</v>
      </c>
      <c r="BR427" s="19">
        <f t="shared" si="45"/>
        <v>0</v>
      </c>
      <c r="BS427" s="19">
        <f t="shared" si="46"/>
        <v>0</v>
      </c>
      <c r="BT427" s="188" t="str">
        <f t="shared" si="47"/>
        <v/>
      </c>
    </row>
    <row r="428" spans="1:72" hidden="1">
      <c r="A428" s="47" t="str">
        <f t="shared" si="43"/>
        <v>W6246070</v>
      </c>
      <c r="B428" s="102">
        <v>46070</v>
      </c>
      <c r="C428" s="135">
        <f>IF(BS_CONTROLE[[#This Row],[DATA]]="","",WEEKNUM(BS_CONTROLE[[#This Row],[DATA]]))</f>
        <v>8</v>
      </c>
      <c r="D428" s="104" t="s">
        <v>776</v>
      </c>
      <c r="E428" s="157">
        <v>66</v>
      </c>
      <c r="F428" s="126" t="s">
        <v>717</v>
      </c>
      <c r="G428" s="142" t="str">
        <f>IF(D428="","*",VLOOKUP(F428,BS_ATIVIDADE[],3,FALSE))</f>
        <v>OUTROS</v>
      </c>
      <c r="H428" s="106" t="s">
        <v>184</v>
      </c>
      <c r="I428" s="106" t="s">
        <v>777</v>
      </c>
      <c r="J428" s="105">
        <v>92</v>
      </c>
      <c r="K428" s="105">
        <v>102.1</v>
      </c>
      <c r="L428" s="105">
        <v>106</v>
      </c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428" s="106">
        <v>0.3125</v>
      </c>
      <c r="P428" s="106">
        <v>6.9444444444444447E-4</v>
      </c>
      <c r="Q428" s="105">
        <v>1</v>
      </c>
      <c r="R428" s="10" t="str">
        <f>IFERROR(_xlfn.XLOOKUP(F428, BS_ATIVIDADE[ATIVIDADE],BS_ATIVIDADE[UNIDADE] ), "*")</f>
        <v>Nº DE PEÇAS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8" s="105" t="s">
        <v>822</v>
      </c>
      <c r="W428" s="151" t="s">
        <v>837</v>
      </c>
      <c r="X428" s="104" t="s">
        <v>416</v>
      </c>
      <c r="Y428" s="129"/>
      <c r="Z428" s="104"/>
      <c r="AA428" s="105">
        <v>1</v>
      </c>
      <c r="AB428" s="103" t="s">
        <v>412</v>
      </c>
      <c r="AC428" s="152"/>
      <c r="AD428" s="107">
        <v>0.29166666666666669</v>
      </c>
      <c r="AE428" s="105">
        <v>9038</v>
      </c>
      <c r="AF428" s="105"/>
      <c r="AG428" s="105"/>
      <c r="AH428" s="15"/>
      <c r="AI428" s="126" t="str">
        <f>IF(BS_CONTROLE[[#This Row],[Atividade]]=0, "-", BS_CONTROLE[[#This Row],[Atividade]])</f>
        <v>RECOLHIMENTO DE DORMENTE</v>
      </c>
      <c r="AJ428" s="9" t="str">
        <f>IF(BS_CONTROLE[[#This Row],[Atividade]]=0, "-", BS_CONTROLE[[#This Row],[Atividade]])</f>
        <v>RECOLHIMENTO DE DORMENTE</v>
      </c>
      <c r="AK428" s="31" t="str">
        <f>BS_CONTROLE[[#This Row],[Local - Partida]]</f>
        <v>ZPT1051</v>
      </c>
      <c r="AL428" s="31" t="str">
        <f>BS_CONTROLE[[#This Row],[Local - Encerramento]]</f>
        <v>ZPTZDR</v>
      </c>
      <c r="AM428" s="105" t="str">
        <f>IF(BS_CONTROLE[[#This Row],[Entre - Estações]]=0, "-", BS_CONTROLE[[#This Row],[Entre - Estações]])</f>
        <v>ZGP</v>
      </c>
      <c r="AN428" s="105" t="str">
        <f>IF(BS_CONTROLE[[#This Row],[SB]]=0, "-", BS_CONTROLE[[#This Row],[SB]])</f>
        <v>ZGP2</v>
      </c>
      <c r="AO428" s="105">
        <f>IF(BS_CONTROLE[[#This Row],[SUB]]=0, "-", BS_CONTROLE[[#This Row],[SUB]])</f>
        <v>92</v>
      </c>
      <c r="AP428" s="105">
        <f>BS_CONTROLE[[#This Row],[KM - Inicio]]</f>
        <v>102.1</v>
      </c>
      <c r="AQ428" s="105">
        <f>BS_CONTROLE[[#This Row],[KM - Inicio]]</f>
        <v>102.1</v>
      </c>
      <c r="AR428" s="108"/>
      <c r="AS428" s="108"/>
      <c r="AT428" s="108"/>
      <c r="AU428" s="136"/>
      <c r="AV428" s="136"/>
      <c r="AW428" s="14"/>
      <c r="AX428" s="14"/>
      <c r="AY428" s="162">
        <f t="shared" si="42"/>
        <v>0</v>
      </c>
      <c r="AZ428" s="153"/>
      <c r="BA428" s="109"/>
      <c r="BB428" s="10" t="str">
        <f>IFERROR(_xlfn.XLOOKUP(AI428, BS_ATIVIDADE[ATIVIDADE],BS_ATIVIDADE[UNIDADE] ), "*")</f>
        <v>Nº DE PEÇAS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 t="shared" si="44"/>
        <v>Produção e Intervalo</v>
      </c>
      <c r="BR428" s="19">
        <f t="shared" si="45"/>
        <v>0</v>
      </c>
      <c r="BS428" s="19">
        <f t="shared" si="46"/>
        <v>0</v>
      </c>
      <c r="BT428" s="188" t="str">
        <f t="shared" si="47"/>
        <v/>
      </c>
    </row>
    <row r="429" spans="1:72" hidden="1">
      <c r="A429" s="47" t="str">
        <f t="shared" si="43"/>
        <v>A8446070</v>
      </c>
      <c r="B429" s="102">
        <v>46070</v>
      </c>
      <c r="C429" s="135">
        <f>IF(BS_CONTROLE[[#This Row],[DATA]]="","",WEEKNUM(BS_CONTROLE[[#This Row],[DATA]]))</f>
        <v>8</v>
      </c>
      <c r="D429" s="104" t="s">
        <v>1036</v>
      </c>
      <c r="E429" s="157">
        <v>423</v>
      </c>
      <c r="F429" s="126" t="s">
        <v>1037</v>
      </c>
      <c r="G429" s="142" t="str">
        <f>IF(D429="","*",VLOOKUP(F429,BS_ATIVIDADE[],3,FALSE))</f>
        <v>DETECÇÃO</v>
      </c>
      <c r="H429" s="106" t="s">
        <v>338</v>
      </c>
      <c r="I429" s="106" t="s">
        <v>1286</v>
      </c>
      <c r="J429" s="105">
        <v>92</v>
      </c>
      <c r="K429" s="105">
        <v>108</v>
      </c>
      <c r="L429" s="105" t="s">
        <v>679</v>
      </c>
      <c r="M429" s="127" t="s">
        <v>1287</v>
      </c>
      <c r="N429" s="127" t="s">
        <v>1288</v>
      </c>
      <c r="O429" s="106">
        <v>0.33333333333333331</v>
      </c>
      <c r="P429" s="106">
        <v>4.1666666666666664E-2</v>
      </c>
      <c r="Q429" s="105">
        <v>50</v>
      </c>
      <c r="R429" s="10" t="str">
        <f>IFERROR(_xlfn.XLOOKUP(F429, BS_ATIVIDADE[ATIVIDADE],BS_ATIVIDADE[UNIDADE] ), "*")</f>
        <v>KM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9" s="105" t="s">
        <v>1041</v>
      </c>
      <c r="W429" s="151" t="s">
        <v>1080</v>
      </c>
      <c r="X429" s="104" t="s">
        <v>416</v>
      </c>
      <c r="Y429" s="129"/>
      <c r="Z429" s="104"/>
      <c r="AA429" s="105">
        <v>1</v>
      </c>
      <c r="AB429" s="103" t="s">
        <v>412</v>
      </c>
      <c r="AC429" s="152"/>
      <c r="AD429" s="107">
        <v>0.29166666666666669</v>
      </c>
      <c r="AE429" s="105">
        <v>6293</v>
      </c>
      <c r="AF429" s="105"/>
      <c r="AG429" s="105"/>
      <c r="AH429" s="15"/>
      <c r="AI429" s="126" t="str">
        <f>IF(BS_CONTROLE[[#This Row],[Atividade]]=0, "-", BS_CONTROLE[[#This Row],[Atividade]])</f>
        <v>DETECÇÃO - RONDA 7 DIAS</v>
      </c>
      <c r="AJ429" s="9" t="str">
        <f>IF(BS_CONTROLE[[#This Row],[Atividade]]=0, "-", BS_CONTROLE[[#This Row],[Atividade]])</f>
        <v>DETECÇÃO - RONDA 7 DIAS</v>
      </c>
      <c r="AK429" s="31" t="str">
        <f>BS_CONTROLE[[#This Row],[Local - Partida]]</f>
        <v>109ZPT</v>
      </c>
      <c r="AL429" s="31" t="str">
        <f>BS_CONTROLE[[#This Row],[Local - Encerramento]]</f>
        <v>ZPT105</v>
      </c>
      <c r="AM429" s="105" t="str">
        <f>IF(BS_CONTROLE[[#This Row],[Entre - Estações]]=0, "-", BS_CONTROLE[[#This Row],[Entre - Estações]])</f>
        <v>ZPT-ZPG-ZPT</v>
      </c>
      <c r="AN429" s="105" t="str">
        <f>IF(BS_CONTROLE[[#This Row],[SB]]=0, "-", BS_CONTROLE[[#This Row],[SB]])</f>
        <v>ZPTZPGZPT</v>
      </c>
      <c r="AO429" s="105">
        <f>IF(BS_CONTROLE[[#This Row],[SUB]]=0, "-", BS_CONTROLE[[#This Row],[SUB]])</f>
        <v>92</v>
      </c>
      <c r="AP429" s="105">
        <f>BS_CONTROLE[[#This Row],[KM - Inicio]]</f>
        <v>108</v>
      </c>
      <c r="AQ429" s="105">
        <f>BS_CONTROLE[[#This Row],[KM - Inicio]]</f>
        <v>108</v>
      </c>
      <c r="AR429" s="108"/>
      <c r="AS429" s="108"/>
      <c r="AT429" s="108"/>
      <c r="AU429" s="136"/>
      <c r="AV429" s="136"/>
      <c r="AW429" s="14"/>
      <c r="AX429" s="14"/>
      <c r="AY429" s="162">
        <f t="shared" si="42"/>
        <v>0</v>
      </c>
      <c r="AZ429" s="153"/>
      <c r="BA429" s="109"/>
      <c r="BB429" s="10" t="str">
        <f>IFERROR(_xlfn.XLOOKUP(AI429, BS_ATIVIDADE[ATIVIDADE],BS_ATIVIDADE[UNIDADE] ), "*")</f>
        <v>KM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 t="shared" si="44"/>
        <v>Produção e Intervalo</v>
      </c>
      <c r="BR429" s="19">
        <f t="shared" si="45"/>
        <v>0</v>
      </c>
      <c r="BS429" s="19">
        <f t="shared" si="46"/>
        <v>0</v>
      </c>
      <c r="BT429" s="188" t="str">
        <f t="shared" si="47"/>
        <v/>
      </c>
    </row>
    <row r="430" spans="1:72" hidden="1">
      <c r="A430" s="47" t="str">
        <f t="shared" si="43"/>
        <v>ANDERSON (TF-680)46070</v>
      </c>
      <c r="B430" s="102">
        <v>46070</v>
      </c>
      <c r="C430" s="135">
        <f>IF(BS_CONTROLE[[#This Row],[DATA]]="","",WEEKNUM(BS_CONTROLE[[#This Row],[DATA]]))</f>
        <v>8</v>
      </c>
      <c r="D430" s="104" t="s">
        <v>1289</v>
      </c>
      <c r="E430" s="157">
        <v>424</v>
      </c>
      <c r="F430" s="126" t="s">
        <v>1211</v>
      </c>
      <c r="G430" s="142" t="str">
        <f>IF(D430="","*",VLOOKUP(F430,BS_ATIVIDADE[],3,FALSE))</f>
        <v>JIC</v>
      </c>
      <c r="H430" s="106" t="s">
        <v>679</v>
      </c>
      <c r="I430" s="106"/>
      <c r="J430" s="105">
        <v>92</v>
      </c>
      <c r="K430" s="105">
        <v>106.32</v>
      </c>
      <c r="L430" s="105" t="s">
        <v>679</v>
      </c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ZPT1052</v>
      </c>
      <c r="O430" s="106">
        <v>0.45833333333333331</v>
      </c>
      <c r="P430" s="106">
        <v>4.1666666666666664E-2</v>
      </c>
      <c r="Q430" s="105">
        <v>1</v>
      </c>
      <c r="R430" s="10" t="str">
        <f>IFERROR(_xlfn.XLOOKUP(F430, BS_ATIVIDADE[ATIVIDADE],BS_ATIVIDADE[UNIDADE] ), "*")</f>
        <v>Nº DE PEÇAS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30" s="105" t="s">
        <v>773</v>
      </c>
      <c r="W430" s="151" t="s">
        <v>1212</v>
      </c>
      <c r="X430" s="104" t="s">
        <v>421</v>
      </c>
      <c r="Y430" s="129"/>
      <c r="Z430" s="104"/>
      <c r="AA430" s="105" t="s">
        <v>679</v>
      </c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JIC</v>
      </c>
      <c r="AJ430" s="9" t="str">
        <f>IF(BS_CONTROLE[[#This Row],[Atividade]]=0, "-", BS_CONTROLE[[#This Row],[Atividade]])</f>
        <v>JIC</v>
      </c>
      <c r="AK430" s="31" t="str">
        <f>BS_CONTROLE[[#This Row],[Local - Partida]]</f>
        <v>-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ZGP-ZPT</v>
      </c>
      <c r="AN430" s="105" t="str">
        <f>IF(BS_CONTROLE[[#This Row],[SB]]=0, "-", BS_CONTROLE[[#This Row],[SB]])</f>
        <v>ZPT1052</v>
      </c>
      <c r="AO430" s="105">
        <f>IF(BS_CONTROLE[[#This Row],[SUB]]=0, "-", BS_CONTROLE[[#This Row],[SUB]])</f>
        <v>92</v>
      </c>
      <c r="AP430" s="105">
        <f>BS_CONTROLE[[#This Row],[KM - Inicio]]</f>
        <v>106.32</v>
      </c>
      <c r="AQ430" s="105">
        <f>BS_CONTROLE[[#This Row],[KM - Inicio]]</f>
        <v>106.32</v>
      </c>
      <c r="AR430" s="108"/>
      <c r="AS430" s="108"/>
      <c r="AT430" s="108"/>
      <c r="AU430" s="136"/>
      <c r="AV430" s="136"/>
      <c r="AW430" s="14"/>
      <c r="AX430" s="14"/>
      <c r="AY430" s="162">
        <f t="shared" si="42"/>
        <v>0</v>
      </c>
      <c r="AZ430" s="153"/>
      <c r="BA430" s="109"/>
      <c r="BB430" s="10" t="str">
        <f>IFERROR(_xlfn.XLOOKUP(AI430, BS_ATIVIDADE[ATIVIDADE],BS_ATIVIDADE[UNIDADE] ), "*")</f>
        <v>Nº DE PEÇAS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 t="shared" si="44"/>
        <v>Produção e Intervalo</v>
      </c>
      <c r="BR430" s="19">
        <f t="shared" si="45"/>
        <v>0</v>
      </c>
      <c r="BS430" s="19">
        <f t="shared" si="46"/>
        <v>0</v>
      </c>
      <c r="BT430" s="188" t="str">
        <f t="shared" si="47"/>
        <v/>
      </c>
    </row>
    <row r="431" spans="1:72" hidden="1">
      <c r="A431" s="47" t="str">
        <f t="shared" si="43"/>
        <v>DIEGO (TF-42)46070</v>
      </c>
      <c r="B431" s="102">
        <v>46070</v>
      </c>
      <c r="C431" s="135">
        <f>IF(BS_CONTROLE[[#This Row],[DATA]]="","",WEEKNUM(BS_CONTROLE[[#This Row],[DATA]]))</f>
        <v>8</v>
      </c>
      <c r="D431" s="104" t="s">
        <v>876</v>
      </c>
      <c r="E431" s="157">
        <v>425</v>
      </c>
      <c r="F431" s="126" t="s">
        <v>877</v>
      </c>
      <c r="G431" s="142" t="str">
        <f>IF(D431="","*",VLOOKUP(F431,BS_ATIVIDADE[],3,FALSE))</f>
        <v>LIMPEZA LASTRO</v>
      </c>
      <c r="H431" s="106" t="s">
        <v>679</v>
      </c>
      <c r="I431" s="106"/>
      <c r="J431" s="105">
        <v>53</v>
      </c>
      <c r="K431" s="105">
        <v>109.05</v>
      </c>
      <c r="L431" s="105" t="s">
        <v>679</v>
      </c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31" s="106">
        <v>0.41666666666666669</v>
      </c>
      <c r="P431" s="106">
        <v>8.3333333333333329E-2</v>
      </c>
      <c r="Q431" s="105">
        <v>20</v>
      </c>
      <c r="R431" s="10" t="str">
        <f>IFERROR(_xlfn.XLOOKUP(F431, BS_ATIVIDADE[ATIVIDADE],BS_ATIVIDADE[UNIDADE] ), "*")</f>
        <v>M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31" s="105" t="s">
        <v>773</v>
      </c>
      <c r="W431" s="151" t="s">
        <v>878</v>
      </c>
      <c r="X431" s="104" t="s">
        <v>421</v>
      </c>
      <c r="Y431" s="129"/>
      <c r="Z431" s="104"/>
      <c r="AA431" s="105" t="s">
        <v>679</v>
      </c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LIMPEZA LASTRO</v>
      </c>
      <c r="AJ431" s="9" t="str">
        <f>IF(BS_CONTROLE[[#This Row],[Atividade]]=0, "-", BS_CONTROLE[[#This Row],[Atividade]])</f>
        <v>LIMPEZA LASTRO</v>
      </c>
      <c r="AK431" s="31" t="str">
        <f>BS_CONTROLE[[#This Row],[Local - Partida]]</f>
        <v>-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PAT-ZGM</v>
      </c>
      <c r="AN431" s="105" t="str">
        <f>IF(BS_CONTROLE[[#This Row],[SB]]=0, "-", BS_CONTROLE[[#This Row],[SB]])</f>
        <v>PAT1102</v>
      </c>
      <c r="AO431" s="105">
        <f>IF(BS_CONTROLE[[#This Row],[SUB]]=0, "-", BS_CONTROLE[[#This Row],[SUB]])</f>
        <v>53</v>
      </c>
      <c r="AP431" s="105">
        <f>BS_CONTROLE[[#This Row],[KM - Inicio]]</f>
        <v>109.05</v>
      </c>
      <c r="AQ431" s="105">
        <f>BS_CONTROLE[[#This Row],[KM - Inicio]]</f>
        <v>109.05</v>
      </c>
      <c r="AR431" s="108"/>
      <c r="AS431" s="108"/>
      <c r="AT431" s="108"/>
      <c r="AU431" s="136"/>
      <c r="AV431" s="136"/>
      <c r="AW431" s="14"/>
      <c r="AX431" s="14"/>
      <c r="AY431" s="162">
        <f t="shared" si="42"/>
        <v>0</v>
      </c>
      <c r="AZ431" s="153"/>
      <c r="BA431" s="109"/>
      <c r="BB431" s="10" t="str">
        <f>IFERROR(_xlfn.XLOOKUP(AI431, BS_ATIVIDADE[ATIVIDADE],BS_ATIVIDADE[UNIDADE] ), "*")</f>
        <v>M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 t="shared" si="44"/>
        <v>Produção e Intervalo</v>
      </c>
      <c r="BR431" s="19">
        <f t="shared" si="45"/>
        <v>0</v>
      </c>
      <c r="BS431" s="19">
        <f t="shared" si="46"/>
        <v>0</v>
      </c>
      <c r="BT431" s="188" t="str">
        <f t="shared" si="47"/>
        <v/>
      </c>
    </row>
    <row r="432" spans="1:72" hidden="1">
      <c r="A432" s="47" t="str">
        <f t="shared" si="43"/>
        <v>EXPANSÃO TURMA 146070</v>
      </c>
      <c r="B432" s="102">
        <v>46070</v>
      </c>
      <c r="C432" s="135">
        <f>IF(BS_CONTROLE[[#This Row],[DATA]]="","",WEEKNUM(BS_CONTROLE[[#This Row],[DATA]]))</f>
        <v>8</v>
      </c>
      <c r="D432" s="104" t="s">
        <v>703</v>
      </c>
      <c r="E432" s="157">
        <v>280</v>
      </c>
      <c r="F432" s="126" t="s">
        <v>704</v>
      </c>
      <c r="G432" s="142" t="str">
        <f>IF(D432="","*",VLOOKUP(F432,BS_ATIVIDADE[],3,FALSE))</f>
        <v>EXPANSÃO</v>
      </c>
      <c r="H432" s="106" t="s">
        <v>679</v>
      </c>
      <c r="I432" s="106" t="s">
        <v>679</v>
      </c>
      <c r="J432" s="105">
        <v>53</v>
      </c>
      <c r="K432" s="105">
        <v>108.9</v>
      </c>
      <c r="L432" s="105" t="s">
        <v>679</v>
      </c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32" s="106">
        <v>0.35416666666666669</v>
      </c>
      <c r="P432" s="106">
        <v>6.25E-2</v>
      </c>
      <c r="Q432" s="105">
        <v>1</v>
      </c>
      <c r="R432" s="10" t="str">
        <f>IFERROR(_xlfn.XLOOKUP(F432, BS_ATIVIDADE[ATIVIDADE],BS_ATIVIDADE[UNIDADE] ), "*")</f>
        <v>Nº DE SOLDA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32" s="105" t="s">
        <v>785</v>
      </c>
      <c r="W432" s="151" t="s">
        <v>700</v>
      </c>
      <c r="X432" s="104" t="s">
        <v>421</v>
      </c>
      <c r="Y432" s="129"/>
      <c r="Z432" s="104"/>
      <c r="AA432" s="105" t="s">
        <v>679</v>
      </c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EXPANSÃO - SOLDA</v>
      </c>
      <c r="AJ432" s="9" t="str">
        <f>IF(BS_CONTROLE[[#This Row],[Atividade]]=0, "-", BS_CONTROLE[[#This Row],[Atividade]])</f>
        <v>EXPANSÃO - SOLDA</v>
      </c>
      <c r="AK432" s="31" t="str">
        <f>BS_CONTROLE[[#This Row],[Local - Partida]]</f>
        <v>-</v>
      </c>
      <c r="AL432" s="31" t="str">
        <f>BS_CONTROLE[[#This Row],[Local - Encerramento]]</f>
        <v>-</v>
      </c>
      <c r="AM432" s="105" t="str">
        <f>IF(BS_CONTROLE[[#This Row],[Entre - Estações]]=0, "-", BS_CONTROLE[[#This Row],[Entre - Estações]])</f>
        <v>PAT-ZGM</v>
      </c>
      <c r="AN432" s="105" t="str">
        <f>IF(BS_CONTROLE[[#This Row],[SB]]=0, "-", BS_CONTROLE[[#This Row],[SB]])</f>
        <v>PAT1102</v>
      </c>
      <c r="AO432" s="105">
        <f>IF(BS_CONTROLE[[#This Row],[SUB]]=0, "-", BS_CONTROLE[[#This Row],[SUB]])</f>
        <v>53</v>
      </c>
      <c r="AP432" s="105">
        <f>BS_CONTROLE[[#This Row],[KM - Inicio]]</f>
        <v>108.9</v>
      </c>
      <c r="AQ432" s="105">
        <f>BS_CONTROLE[[#This Row],[KM - Inicio]]</f>
        <v>108.9</v>
      </c>
      <c r="AR432" s="108"/>
      <c r="AS432" s="108"/>
      <c r="AT432" s="108"/>
      <c r="AU432" s="136"/>
      <c r="AV432" s="136"/>
      <c r="AW432" s="14"/>
      <c r="AX432" s="14"/>
      <c r="AY432" s="162">
        <f t="shared" si="42"/>
        <v>0</v>
      </c>
      <c r="AZ432" s="153"/>
      <c r="BA432" s="109"/>
      <c r="BB432" s="10" t="str">
        <f>IFERROR(_xlfn.XLOOKUP(AI432, BS_ATIVIDADE[ATIVIDADE],BS_ATIVIDADE[UNIDADE] ), "*")</f>
        <v>Nº DE SOLDA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 t="shared" si="44"/>
        <v>Produção e Intervalo</v>
      </c>
      <c r="BR432" s="19">
        <f t="shared" si="45"/>
        <v>0</v>
      </c>
      <c r="BS432" s="19">
        <f t="shared" si="46"/>
        <v>0</v>
      </c>
      <c r="BT432" s="188" t="str">
        <f t="shared" si="47"/>
        <v/>
      </c>
    </row>
    <row r="433" spans="1:72" hidden="1">
      <c r="A433" s="47" t="str">
        <f t="shared" si="43"/>
        <v/>
      </c>
      <c r="B433" s="102"/>
      <c r="C433" s="135" t="str">
        <f>IF(BS_CONTROLE[[#This Row],[DATA]]="","",WEEKNUM(BS_CONTROLE[[#This Row],[DATA]]))</f>
        <v/>
      </c>
      <c r="D433" s="104"/>
      <c r="E433" s="157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2" t="str">
        <f t="shared" si="42"/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 t="shared" si="44"/>
        <v>Aderente</v>
      </c>
      <c r="BR433" s="19" t="str">
        <f t="shared" si="45"/>
        <v>*</v>
      </c>
      <c r="BS433" s="19" t="str">
        <f t="shared" si="46"/>
        <v>*</v>
      </c>
      <c r="BT433" s="188" t="str">
        <f t="shared" si="47"/>
        <v/>
      </c>
    </row>
    <row r="434" spans="1:72" hidden="1">
      <c r="A434" s="47" t="str">
        <f t="shared" si="43"/>
        <v/>
      </c>
      <c r="B434" s="102"/>
      <c r="C434" s="135" t="str">
        <f>IF(BS_CONTROLE[[#This Row],[DATA]]="","",WEEKNUM(BS_CONTROLE[[#This Row],[DATA]]))</f>
        <v/>
      </c>
      <c r="D434" s="104"/>
      <c r="E434" s="157">
        <v>428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2" t="str">
        <f t="shared" si="42"/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 t="shared" si="44"/>
        <v>Aderente</v>
      </c>
      <c r="BR434" s="19" t="str">
        <f t="shared" si="45"/>
        <v>*</v>
      </c>
      <c r="BS434" s="19" t="str">
        <f t="shared" si="46"/>
        <v>*</v>
      </c>
      <c r="BT434" s="188" t="str">
        <f t="shared" si="47"/>
        <v/>
      </c>
    </row>
    <row r="435" spans="1:72" hidden="1">
      <c r="A435" s="47" t="str">
        <f t="shared" si="43"/>
        <v>EXPANSÃO TURMA 146071</v>
      </c>
      <c r="B435" s="102">
        <v>46071</v>
      </c>
      <c r="C435" s="135">
        <f>IF(BS_CONTROLE[[#This Row],[DATA]]="","",WEEKNUM(BS_CONTROLE[[#This Row],[DATA]]))</f>
        <v>8</v>
      </c>
      <c r="D435" s="104" t="s">
        <v>703</v>
      </c>
      <c r="E435" s="157">
        <v>185</v>
      </c>
      <c r="F435" s="126" t="s">
        <v>704</v>
      </c>
      <c r="G435" s="142" t="str">
        <f>IF(D435="","*",VLOOKUP(F435,BS_ATIVIDADE[],3,FALSE))</f>
        <v>EXPANSÃO</v>
      </c>
      <c r="H435" s="106" t="s">
        <v>679</v>
      </c>
      <c r="I435" s="106" t="s">
        <v>679</v>
      </c>
      <c r="J435" s="105">
        <v>170</v>
      </c>
      <c r="K435" s="105">
        <v>110.87</v>
      </c>
      <c r="L435" s="105">
        <v>111.62</v>
      </c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435" s="106">
        <v>0.35416666666666669</v>
      </c>
      <c r="P435" s="106">
        <v>0.125</v>
      </c>
      <c r="Q435" s="105">
        <v>1</v>
      </c>
      <c r="R435" s="10" t="str">
        <f>IFERROR(_xlfn.XLOOKUP(F435, BS_ATIVIDADE[ATIVIDADE],BS_ATIVIDADE[UNIDADE] ), "*")</f>
        <v>Nº DE SOLDA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435" s="105" t="s">
        <v>961</v>
      </c>
      <c r="W435" s="151" t="s">
        <v>1165</v>
      </c>
      <c r="X435" s="104" t="s">
        <v>421</v>
      </c>
      <c r="Y435" s="129"/>
      <c r="Z435" s="104"/>
      <c r="AA435" s="105" t="s">
        <v>679</v>
      </c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EXPANSÃO - SOLDA</v>
      </c>
      <c r="AJ435" s="9" t="str">
        <f>IF(BS_CONTROLE[[#This Row],[Atividade]]=0, "-", BS_CONTROLE[[#This Row],[Atividade]])</f>
        <v>EXPANSÃO - SOLDA</v>
      </c>
      <c r="AK435" s="31" t="str">
        <f>BS_CONTROLE[[#This Row],[Local - Partida]]</f>
        <v>-</v>
      </c>
      <c r="AL435" s="31" t="str">
        <f>BS_CONTROLE[[#This Row],[Local - Encerramento]]</f>
        <v>-</v>
      </c>
      <c r="AM435" s="105" t="str">
        <f>IF(BS_CONTROLE[[#This Row],[Entre - Estações]]=0, "-", BS_CONTROLE[[#This Row],[Entre - Estações]])</f>
        <v>ZCD</v>
      </c>
      <c r="AN435" s="105" t="str">
        <f>IF(BS_CONTROLE[[#This Row],[SB]]=0, "-", BS_CONTROLE[[#This Row],[SB]])</f>
        <v>109ZCD2</v>
      </c>
      <c r="AO435" s="105">
        <f>IF(BS_CONTROLE[[#This Row],[SUB]]=0, "-", BS_CONTROLE[[#This Row],[SUB]])</f>
        <v>170</v>
      </c>
      <c r="AP435" s="105">
        <f>BS_CONTROLE[[#This Row],[KM - Inicio]]</f>
        <v>110.87</v>
      </c>
      <c r="AQ435" s="105">
        <f>BS_CONTROLE[[#This Row],[KM - Inicio]]</f>
        <v>110.87</v>
      </c>
      <c r="AR435" s="108"/>
      <c r="AS435" s="108"/>
      <c r="AT435" s="108"/>
      <c r="AU435" s="136"/>
      <c r="AV435" s="136"/>
      <c r="AW435" s="14"/>
      <c r="AX435" s="14"/>
      <c r="AY435" s="162">
        <f t="shared" si="42"/>
        <v>0</v>
      </c>
      <c r="AZ435" s="153"/>
      <c r="BA435" s="109"/>
      <c r="BB435" s="10" t="str">
        <f>IFERROR(_xlfn.XLOOKUP(AI435, BS_ATIVIDADE[ATIVIDADE],BS_ATIVIDADE[UNIDADE] ), "*")</f>
        <v>Nº DE SOLDA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 t="shared" si="44"/>
        <v>Produção e Intervalo</v>
      </c>
      <c r="BR435" s="19">
        <f t="shared" si="45"/>
        <v>0</v>
      </c>
      <c r="BS435" s="19">
        <f t="shared" si="46"/>
        <v>0</v>
      </c>
      <c r="BT435" s="188" t="str">
        <f t="shared" si="47"/>
        <v/>
      </c>
    </row>
    <row r="436" spans="1:72" hidden="1">
      <c r="A436" s="47" t="str">
        <f t="shared" si="43"/>
        <v>KLECIO (TP-699)46071</v>
      </c>
      <c r="B436" s="102">
        <v>46071</v>
      </c>
      <c r="C436" s="135">
        <f>IF(BS_CONTROLE[[#This Row],[DATA]]="","",WEEKNUM(BS_CONTROLE[[#This Row],[DATA]]))</f>
        <v>8</v>
      </c>
      <c r="D436" s="104" t="s">
        <v>695</v>
      </c>
      <c r="E436" s="157"/>
      <c r="F436" s="126" t="s">
        <v>696</v>
      </c>
      <c r="G436" s="142" t="str">
        <f>IF(D436="","*",VLOOKUP(F436,BS_ATIVIDADE[],3,FALSE))</f>
        <v>SOLDA</v>
      </c>
      <c r="H436" s="106" t="s">
        <v>679</v>
      </c>
      <c r="I436" s="106" t="s">
        <v>679</v>
      </c>
      <c r="J436" s="105">
        <v>68</v>
      </c>
      <c r="K436" s="105">
        <v>77.212999999999994</v>
      </c>
      <c r="L436" s="105" t="s">
        <v>679</v>
      </c>
      <c r="M436" s="127" t="s">
        <v>1239</v>
      </c>
      <c r="N436" s="127" t="s">
        <v>1240</v>
      </c>
      <c r="O436" s="106">
        <v>0.375</v>
      </c>
      <c r="P436" s="106">
        <v>6.25E-2</v>
      </c>
      <c r="Q436" s="105">
        <v>1</v>
      </c>
      <c r="R436" s="10" t="str">
        <f>IFERROR(_xlfn.XLOOKUP(F436, BS_ATIVIDADE[ATIVIDADE],BS_ATIVIDADE[UNIDADE] ), "*")</f>
        <v>Nº DE SOLDA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36" s="105" t="s">
        <v>699</v>
      </c>
      <c r="W436" s="151" t="s">
        <v>700</v>
      </c>
      <c r="X436" s="104" t="s">
        <v>421</v>
      </c>
      <c r="Y436" s="129"/>
      <c r="Z436" s="104"/>
      <c r="AA436" s="105" t="s">
        <v>679</v>
      </c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PDM - SOLDA</v>
      </c>
      <c r="AJ436" s="9" t="str">
        <f>IF(BS_CONTROLE[[#This Row],[Atividade]]=0, "-", BS_CONTROLE[[#This Row],[Atividade]])</f>
        <v>PDM - SOLDA</v>
      </c>
      <c r="AK436" s="31" t="str">
        <f>BS_CONTROLE[[#This Row],[Local - Partida]]</f>
        <v>-</v>
      </c>
      <c r="AL436" s="31" t="str">
        <f>BS_CONTROLE[[#This Row],[Local - Encerramento]]</f>
        <v>-</v>
      </c>
      <c r="AM436" s="105" t="str">
        <f>IF(BS_CONTROLE[[#This Row],[Entre - Estações]]=0, "-", BS_CONTROLE[[#This Row],[Entre - Estações]])</f>
        <v>ZAC-S</v>
      </c>
      <c r="AN436" s="105" t="str">
        <f>IF(BS_CONTROLE[[#This Row],[SB]]=0, "-", BS_CONTROLE[[#This Row],[SB]])</f>
        <v>ZACS</v>
      </c>
      <c r="AO436" s="105">
        <f>IF(BS_CONTROLE[[#This Row],[SUB]]=0, "-", BS_CONTROLE[[#This Row],[SUB]])</f>
        <v>68</v>
      </c>
      <c r="AP436" s="105">
        <f>BS_CONTROLE[[#This Row],[KM - Inicio]]</f>
        <v>77.212999999999994</v>
      </c>
      <c r="AQ436" s="105">
        <f>BS_CONTROLE[[#This Row],[KM - Inicio]]</f>
        <v>77.212999999999994</v>
      </c>
      <c r="AR436" s="108"/>
      <c r="AS436" s="108"/>
      <c r="AT436" s="108"/>
      <c r="AU436" s="136"/>
      <c r="AV436" s="136"/>
      <c r="AW436" s="14"/>
      <c r="AX436" s="14"/>
      <c r="AY436" s="162">
        <f t="shared" si="42"/>
        <v>0</v>
      </c>
      <c r="AZ436" s="153"/>
      <c r="BA436" s="109"/>
      <c r="BB436" s="10" t="str">
        <f>IFERROR(_xlfn.XLOOKUP(AI436, BS_ATIVIDADE[ATIVIDADE],BS_ATIVIDADE[UNIDADE] ), "*")</f>
        <v>Nº DE SOLDA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 t="shared" si="44"/>
        <v>Produção e Intervalo</v>
      </c>
      <c r="BR436" s="19">
        <f t="shared" si="45"/>
        <v>0</v>
      </c>
      <c r="BS436" s="19">
        <f t="shared" si="46"/>
        <v>0</v>
      </c>
      <c r="BT436" s="188" t="str">
        <f t="shared" si="47"/>
        <v/>
      </c>
    </row>
    <row r="437" spans="1:72" hidden="1">
      <c r="A437" s="47" t="str">
        <f t="shared" si="43"/>
        <v>E4246071</v>
      </c>
      <c r="B437" s="102">
        <v>46071</v>
      </c>
      <c r="C437" s="135">
        <f>IF(BS_CONTROLE[[#This Row],[DATA]]="","",WEEKNUM(BS_CONTROLE[[#This Row],[DATA]]))</f>
        <v>8</v>
      </c>
      <c r="D437" s="104" t="s">
        <v>749</v>
      </c>
      <c r="E437" s="157">
        <v>193</v>
      </c>
      <c r="F437" s="126" t="s">
        <v>750</v>
      </c>
      <c r="G437" s="142" t="str">
        <f>IF(D437="","*",VLOOKUP(F437,BS_ATIVIDADE[],3,FALSE))</f>
        <v>TRILHEIRO - DESCARGA</v>
      </c>
      <c r="H437" s="106" t="s">
        <v>1017</v>
      </c>
      <c r="I437" s="106" t="s">
        <v>1017</v>
      </c>
      <c r="J437" s="105">
        <v>68</v>
      </c>
      <c r="K437" s="105">
        <v>67.531999999999996</v>
      </c>
      <c r="L437" s="105">
        <v>69</v>
      </c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437" s="127" t="s">
        <v>300</v>
      </c>
      <c r="O437" s="106">
        <v>0.45833333333333331</v>
      </c>
      <c r="P437" s="106">
        <v>0.10416666666666667</v>
      </c>
      <c r="Q437" s="105">
        <v>1560</v>
      </c>
      <c r="R437" s="10" t="str">
        <f>IFERROR(_xlfn.XLOOKUP(F437, BS_ATIVIDADE[ATIVIDADE],BS_ATIVIDADE[UNIDADE] ), "*")</f>
        <v>M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37" s="105" t="s">
        <v>714</v>
      </c>
      <c r="W437" s="151" t="s">
        <v>754</v>
      </c>
      <c r="X437" s="104" t="s">
        <v>421</v>
      </c>
      <c r="Y437" s="129"/>
      <c r="Z437" s="104"/>
      <c r="AA437" s="105" t="s">
        <v>1280</v>
      </c>
      <c r="AB437" s="103" t="s">
        <v>423</v>
      </c>
      <c r="AC437" s="152" t="s">
        <v>419</v>
      </c>
      <c r="AD437" s="107">
        <v>0.41666666666666669</v>
      </c>
      <c r="AE437" s="105" t="s">
        <v>1020</v>
      </c>
      <c r="AF437" s="105" t="s">
        <v>1021</v>
      </c>
      <c r="AG437" s="105" t="s">
        <v>679</v>
      </c>
      <c r="AH437" s="15"/>
      <c r="AI437" s="126" t="str">
        <f>IF(BS_CONTROLE[[#This Row],[Atividade]]=0, "-", BS_CONTROLE[[#This Row],[Atividade]])</f>
        <v>TRILHEIRO - DESCARGA</v>
      </c>
      <c r="AJ437" s="9" t="str">
        <f>IF(BS_CONTROLE[[#This Row],[Atividade]]=0, "-", BS_CONTROLE[[#This Row],[Atividade]])</f>
        <v>TRILHEIRO - DESCARGA</v>
      </c>
      <c r="AK437" s="31" t="str">
        <f>BS_CONTROLE[[#This Row],[Local - Partida]]</f>
        <v>ZBV3</v>
      </c>
      <c r="AL437" s="31" t="str">
        <f>BS_CONTROLE[[#This Row],[Local - Encerramento]]</f>
        <v>ZBV3</v>
      </c>
      <c r="AM437" s="105" t="str">
        <f>IF(BS_CONTROLE[[#This Row],[Entre - Estações]]=0, "-", BS_CONTROLE[[#This Row],[Entre - Estações]])</f>
        <v>ZSU</v>
      </c>
      <c r="AN437" s="105" t="str">
        <f>IF(BS_CONTROLE[[#This Row],[SB]]=0, "-", BS_CONTROLE[[#This Row],[SB]])</f>
        <v>ZSU2</v>
      </c>
      <c r="AO437" s="105">
        <f>IF(BS_CONTROLE[[#This Row],[SUB]]=0, "-", BS_CONTROLE[[#This Row],[SUB]])</f>
        <v>68</v>
      </c>
      <c r="AP437" s="105">
        <f>BS_CONTROLE[[#This Row],[KM - Inicio]]</f>
        <v>67.531999999999996</v>
      </c>
      <c r="AQ437" s="105">
        <f>BS_CONTROLE[[#This Row],[KM - Inicio]]</f>
        <v>67.531999999999996</v>
      </c>
      <c r="AR437" s="108"/>
      <c r="AS437" s="108"/>
      <c r="AT437" s="108"/>
      <c r="AU437" s="136"/>
      <c r="AV437" s="136"/>
      <c r="AW437" s="14"/>
      <c r="AX437" s="14"/>
      <c r="AY437" s="162">
        <f t="shared" si="42"/>
        <v>0</v>
      </c>
      <c r="AZ437" s="153"/>
      <c r="BA437" s="109"/>
      <c r="BB437" s="10" t="str">
        <f>IFERROR(_xlfn.XLOOKUP(AI437, BS_ATIVIDADE[ATIVIDADE],BS_ATIVIDADE[UNIDADE] ), "*")</f>
        <v>M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 t="shared" si="44"/>
        <v>Produção e Intervalo</v>
      </c>
      <c r="BR437" s="19">
        <f t="shared" si="45"/>
        <v>0</v>
      </c>
      <c r="BS437" s="19">
        <f t="shared" si="46"/>
        <v>0</v>
      </c>
      <c r="BT437" s="188" t="str">
        <f t="shared" si="47"/>
        <v/>
      </c>
    </row>
    <row r="438" spans="1:72" hidden="1">
      <c r="A438" s="47" t="str">
        <f t="shared" si="43"/>
        <v/>
      </c>
      <c r="B438" s="102"/>
      <c r="C438" s="135" t="str">
        <f>IF(BS_CONTROLE[[#This Row],[DATA]]="","",WEEKNUM(BS_CONTROLE[[#This Row],[DATA]]))</f>
        <v/>
      </c>
      <c r="D438" s="104"/>
      <c r="E438" s="157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2" t="str">
        <f t="shared" si="42"/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 t="shared" si="44"/>
        <v>Aderente</v>
      </c>
      <c r="BR438" s="19" t="str">
        <f t="shared" si="45"/>
        <v>*</v>
      </c>
      <c r="BS438" s="19" t="str">
        <f t="shared" si="46"/>
        <v>*</v>
      </c>
      <c r="BT438" s="188" t="str">
        <f t="shared" si="47"/>
        <v/>
      </c>
    </row>
    <row r="439" spans="1:72" hidden="1">
      <c r="A439" s="47" t="str">
        <f t="shared" si="43"/>
        <v>ROGÉRIO (TP-730)46071</v>
      </c>
      <c r="B439" s="102">
        <v>46071</v>
      </c>
      <c r="C439" s="135">
        <f>IF(BS_CONTROLE[[#This Row],[DATA]]="","",WEEKNUM(BS_CONTROLE[[#This Row],[DATA]]))</f>
        <v>8</v>
      </c>
      <c r="D439" s="104" t="s">
        <v>857</v>
      </c>
      <c r="E439" s="157">
        <v>81</v>
      </c>
      <c r="F439" s="126" t="s">
        <v>721</v>
      </c>
      <c r="G439" s="142" t="str">
        <f>IF(D439="","*",VLOOKUP(F439,BS_ATIVIDADE[],3,FALSE))</f>
        <v>DORMENTE - SUBSTITUIÇÂO</v>
      </c>
      <c r="H439" s="106" t="s">
        <v>679</v>
      </c>
      <c r="I439" s="106" t="s">
        <v>679</v>
      </c>
      <c r="J439" s="105">
        <v>49</v>
      </c>
      <c r="K439" s="105">
        <v>225</v>
      </c>
      <c r="L439" s="105" t="s">
        <v>679</v>
      </c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39" s="106">
        <v>0.375</v>
      </c>
      <c r="P439" s="106">
        <v>8.3333333333333329E-2</v>
      </c>
      <c r="Q439" s="105">
        <v>20</v>
      </c>
      <c r="R439" s="10" t="str">
        <f>IFERROR(_xlfn.XLOOKUP(F439, BS_ATIVIDADE[ATIVIDADE],BS_ATIVIDADE[UNIDADE] ), "*")</f>
        <v>Nº DE DORMENTES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39" s="105" t="s">
        <v>860</v>
      </c>
      <c r="W439" s="151" t="s">
        <v>1024</v>
      </c>
      <c r="X439" s="104" t="s">
        <v>421</v>
      </c>
      <c r="Y439" s="129"/>
      <c r="Z439" s="104"/>
      <c r="AA439" s="105" t="s">
        <v>679</v>
      </c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PDM - SUBSTITUIÇÃO - DORMENTE</v>
      </c>
      <c r="AJ439" s="9" t="str">
        <f>IF(BS_CONTROLE[[#This Row],[Atividade]]=0, "-", BS_CONTROLE[[#This Row],[Atividade]])</f>
        <v>PDM - SUBSTITUIÇÃO - DORMENTE</v>
      </c>
      <c r="AK439" s="31" t="str">
        <f>BS_CONTROLE[[#This Row],[Local - Partida]]</f>
        <v>-</v>
      </c>
      <c r="AL439" s="31" t="str">
        <f>BS_CONTROLE[[#This Row],[Local - Encerramento]]</f>
        <v>-</v>
      </c>
      <c r="AM439" s="105" t="str">
        <f>IF(BS_CONTROLE[[#This Row],[Entre - Estações]]=0, "-", BS_CONTROLE[[#This Row],[Entre - Estações]])</f>
        <v>ZXI-ZIC</v>
      </c>
      <c r="AN439" s="105" t="str">
        <f>IF(BS_CONTROLE[[#This Row],[SB]]=0, "-", BS_CONTROLE[[#This Row],[SB]])</f>
        <v>224ZIC1</v>
      </c>
      <c r="AO439" s="105">
        <f>IF(BS_CONTROLE[[#This Row],[SUB]]=0, "-", BS_CONTROLE[[#This Row],[SUB]])</f>
        <v>49</v>
      </c>
      <c r="AP439" s="105">
        <f>BS_CONTROLE[[#This Row],[KM - Inicio]]</f>
        <v>225</v>
      </c>
      <c r="AQ439" s="105">
        <f>BS_CONTROLE[[#This Row],[KM - Inicio]]</f>
        <v>225</v>
      </c>
      <c r="AR439" s="108"/>
      <c r="AS439" s="108"/>
      <c r="AT439" s="108"/>
      <c r="AU439" s="136"/>
      <c r="AV439" s="136"/>
      <c r="AW439" s="14"/>
      <c r="AX439" s="14"/>
      <c r="AY439" s="162">
        <f t="shared" si="42"/>
        <v>0</v>
      </c>
      <c r="AZ439" s="153"/>
      <c r="BA439" s="109"/>
      <c r="BB439" s="10" t="str">
        <f>IFERROR(_xlfn.XLOOKUP(AI439, BS_ATIVIDADE[ATIVIDADE],BS_ATIVIDADE[UNIDADE] ), "*")</f>
        <v>Nº DE DORMENTES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 t="shared" si="44"/>
        <v>Produção e Intervalo</v>
      </c>
      <c r="BR439" s="19">
        <f t="shared" si="45"/>
        <v>0</v>
      </c>
      <c r="BS439" s="19">
        <f t="shared" si="46"/>
        <v>0</v>
      </c>
      <c r="BT439" s="188" t="str">
        <f t="shared" si="47"/>
        <v/>
      </c>
    </row>
    <row r="440" spans="1:72" hidden="1">
      <c r="A440" s="47" t="str">
        <f t="shared" si="43"/>
        <v>W5946071</v>
      </c>
      <c r="B440" s="102">
        <v>46071</v>
      </c>
      <c r="C440" s="135">
        <f>IF(BS_CONTROLE[[#This Row],[DATA]]="","",WEEKNUM(BS_CONTROLE[[#This Row],[DATA]]))</f>
        <v>8</v>
      </c>
      <c r="D440" s="104" t="s">
        <v>726</v>
      </c>
      <c r="E440" s="157">
        <v>373</v>
      </c>
      <c r="F440" s="126" t="s">
        <v>761</v>
      </c>
      <c r="G440" s="142" t="str">
        <f>IF(D440="","*",VLOOKUP(F440,BS_ATIVIDADE[],3,FALSE))</f>
        <v>OUTROS</v>
      </c>
      <c r="H440" s="105" t="s">
        <v>104</v>
      </c>
      <c r="I440" s="105" t="s">
        <v>104</v>
      </c>
      <c r="J440" s="105">
        <v>49</v>
      </c>
      <c r="K440" s="105">
        <v>225</v>
      </c>
      <c r="L440" s="105">
        <v>225.5</v>
      </c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40" s="106">
        <v>0.375</v>
      </c>
      <c r="P440" s="106">
        <v>4.1666666666666664E-2</v>
      </c>
      <c r="Q440" s="105">
        <v>100</v>
      </c>
      <c r="R440" s="10" t="str">
        <f>IFERROR(_xlfn.XLOOKUP(F440, BS_ATIVIDADE[ATIVIDADE],BS_ATIVIDADE[UNIDADE] ), "*")</f>
        <v>BINÁRIO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40" s="105" t="s">
        <v>860</v>
      </c>
      <c r="W440" s="151" t="s">
        <v>1281</v>
      </c>
      <c r="X440" s="104" t="s">
        <v>421</v>
      </c>
      <c r="Y440" s="129"/>
      <c r="Z440" s="104"/>
      <c r="AA440" s="105">
        <v>1</v>
      </c>
      <c r="AB440" s="103" t="s">
        <v>412</v>
      </c>
      <c r="AC440" s="152"/>
      <c r="AD440" s="107">
        <v>0.29166666666666669</v>
      </c>
      <c r="AE440" s="105">
        <v>7629</v>
      </c>
      <c r="AF440" s="105" t="s">
        <v>679</v>
      </c>
      <c r="AG440" s="105"/>
      <c r="AH440" s="15"/>
      <c r="AI440" s="126" t="str">
        <f>IF(BS_CONTROLE[[#This Row],[Atividade]]=0, "-", BS_CONTROLE[[#This Row],[Atividade]])</f>
        <v>RECOLHIMENTO DE MATERIAL</v>
      </c>
      <c r="AJ440" s="9" t="str">
        <f>IF(BS_CONTROLE[[#This Row],[Atividade]]=0, "-", BS_CONTROLE[[#This Row],[Atividade]])</f>
        <v>RECOLHIMENTO DE MATERIAL</v>
      </c>
      <c r="AK440" s="31" t="str">
        <f>BS_CONTROLE[[#This Row],[Local - Partida]]</f>
        <v>ZYU1</v>
      </c>
      <c r="AL440" s="31" t="str">
        <f>BS_CONTROLE[[#This Row],[Local - Encerramento]]</f>
        <v>ZYU1</v>
      </c>
      <c r="AM440" s="105" t="str">
        <f>IF(BS_CONTROLE[[#This Row],[Entre - Estações]]=0, "-", BS_CONTROLE[[#This Row],[Entre - Estações]])</f>
        <v>ZXI-ZIC</v>
      </c>
      <c r="AN440" s="105" t="str">
        <f>IF(BS_CONTROLE[[#This Row],[SB]]=0, "-", BS_CONTROLE[[#This Row],[SB]])</f>
        <v>224ZIC1</v>
      </c>
      <c r="AO440" s="105">
        <f>IF(BS_CONTROLE[[#This Row],[SUB]]=0, "-", BS_CONTROLE[[#This Row],[SUB]])</f>
        <v>49</v>
      </c>
      <c r="AP440" s="105">
        <f>BS_CONTROLE[[#This Row],[KM - Inicio]]</f>
        <v>225</v>
      </c>
      <c r="AQ440" s="105">
        <f>BS_CONTROLE[[#This Row],[KM - Inicio]]</f>
        <v>225</v>
      </c>
      <c r="AR440" s="108"/>
      <c r="AS440" s="108"/>
      <c r="AT440" s="108"/>
      <c r="AU440" s="136"/>
      <c r="AV440" s="136"/>
      <c r="AW440" s="14"/>
      <c r="AX440" s="14"/>
      <c r="AY440" s="162">
        <f t="shared" si="42"/>
        <v>0</v>
      </c>
      <c r="AZ440" s="153"/>
      <c r="BA440" s="109"/>
      <c r="BB440" s="10" t="str">
        <f>IFERROR(_xlfn.XLOOKUP(AI440, BS_ATIVIDADE[ATIVIDADE],BS_ATIVIDADE[UNIDADE] ), "*")</f>
        <v>BINÁRIO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 t="shared" si="44"/>
        <v>Produção e Intervalo</v>
      </c>
      <c r="BR440" s="19">
        <f t="shared" si="45"/>
        <v>0</v>
      </c>
      <c r="BS440" s="19">
        <f t="shared" si="46"/>
        <v>0</v>
      </c>
      <c r="BT440" s="188" t="str">
        <f t="shared" si="47"/>
        <v/>
      </c>
    </row>
    <row r="441" spans="1:72" hidden="1">
      <c r="A441" s="47" t="str">
        <f t="shared" si="43"/>
        <v>V9346071</v>
      </c>
      <c r="B441" s="102">
        <v>46071</v>
      </c>
      <c r="C441" s="135">
        <f>IF(BS_CONTROLE[[#This Row],[DATA]]="","",WEEKNUM(BS_CONTROLE[[#This Row],[DATA]]))</f>
        <v>8</v>
      </c>
      <c r="D441" s="104" t="s">
        <v>978</v>
      </c>
      <c r="E441" s="157">
        <v>162</v>
      </c>
      <c r="F441" s="126" t="s">
        <v>687</v>
      </c>
      <c r="G441" s="142" t="str">
        <f>IF(D441="","*",VLOOKUP(F441,BS_ATIVIDADE[],3,FALSE))</f>
        <v>MECANIZAÇÃO - SOCADORA</v>
      </c>
      <c r="H441" s="105" t="s">
        <v>104</v>
      </c>
      <c r="I441" s="105" t="s">
        <v>104</v>
      </c>
      <c r="J441" s="105">
        <v>56</v>
      </c>
      <c r="K441" s="105">
        <v>204.4</v>
      </c>
      <c r="L441" s="105">
        <v>205.8</v>
      </c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441" s="106">
        <v>0.375</v>
      </c>
      <c r="P441" s="106">
        <v>0.125</v>
      </c>
      <c r="Q441" s="105">
        <v>200</v>
      </c>
      <c r="R441" s="10" t="str">
        <f>IFERROR(_xlfn.XLOOKUP(F441, BS_ATIVIDADE[ATIVIDADE],BS_ATIVIDADE[UNIDADE] ), "*")</f>
        <v>M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1" s="105" t="s">
        <v>773</v>
      </c>
      <c r="W441" s="151" t="s">
        <v>688</v>
      </c>
      <c r="X441" s="104" t="s">
        <v>421</v>
      </c>
      <c r="Y441" s="129"/>
      <c r="Z441" s="104"/>
      <c r="AA441" s="105">
        <v>1</v>
      </c>
      <c r="AB441" s="103" t="s">
        <v>418</v>
      </c>
      <c r="AC441" s="152" t="s">
        <v>406</v>
      </c>
      <c r="AD441" s="107">
        <v>0.29166666666666669</v>
      </c>
      <c r="AE441" s="105">
        <v>7309</v>
      </c>
      <c r="AF441" s="105" t="s">
        <v>679</v>
      </c>
      <c r="AG441" s="105" t="s">
        <v>679</v>
      </c>
      <c r="AH441" s="15"/>
      <c r="AI441" s="126" t="str">
        <f>IF(BS_CONTROLE[[#This Row],[Atividade]]=0, "-", BS_CONTROLE[[#This Row],[Atividade]])</f>
        <v>MECANIZAÇÃO - SOCADORA</v>
      </c>
      <c r="AJ441" s="9" t="str">
        <f>IF(BS_CONTROLE[[#This Row],[Atividade]]=0, "-", BS_CONTROLE[[#This Row],[Atividade]])</f>
        <v>MECANIZAÇÃO - SOCADORA</v>
      </c>
      <c r="AK441" s="31" t="str">
        <f>BS_CONTROLE[[#This Row],[Local - Partida]]</f>
        <v>ZYU1</v>
      </c>
      <c r="AL441" s="31" t="str">
        <f>BS_CONTROLE[[#This Row],[Local - Encerramento]]</f>
        <v>ZYU1</v>
      </c>
      <c r="AM441" s="105" t="str">
        <f>IF(BS_CONTROLE[[#This Row],[Entre - Estações]]=0, "-", BS_CONTROLE[[#This Row],[Entre - Estações]])</f>
        <v>ZYU-ZST</v>
      </c>
      <c r="AN441" s="105" t="str">
        <f>IF(BS_CONTROLE[[#This Row],[SB]]=0, "-", BS_CONTROLE[[#This Row],[SB]])</f>
        <v>ZYU206</v>
      </c>
      <c r="AO441" s="105">
        <f>IF(BS_CONTROLE[[#This Row],[SUB]]=0, "-", BS_CONTROLE[[#This Row],[SUB]])</f>
        <v>56</v>
      </c>
      <c r="AP441" s="105">
        <f>BS_CONTROLE[[#This Row],[KM - Inicio]]</f>
        <v>204.4</v>
      </c>
      <c r="AQ441" s="105">
        <f>BS_CONTROLE[[#This Row],[KM - Inicio]]</f>
        <v>204.4</v>
      </c>
      <c r="AR441" s="108"/>
      <c r="AS441" s="108"/>
      <c r="AT441" s="108"/>
      <c r="AU441" s="136"/>
      <c r="AV441" s="136"/>
      <c r="AW441" s="14"/>
      <c r="AX441" s="14"/>
      <c r="AY441" s="162">
        <f t="shared" si="42"/>
        <v>0</v>
      </c>
      <c r="AZ441" s="153"/>
      <c r="BA441" s="109"/>
      <c r="BB441" s="10" t="str">
        <f>IFERROR(_xlfn.XLOOKUP(AI441, BS_ATIVIDADE[ATIVIDADE],BS_ATIVIDADE[UNIDADE] ), "*")</f>
        <v>M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 t="shared" si="44"/>
        <v>Produção e Intervalo</v>
      </c>
      <c r="BR441" s="19">
        <f t="shared" si="45"/>
        <v>0</v>
      </c>
      <c r="BS441" s="19">
        <f t="shared" si="46"/>
        <v>0</v>
      </c>
      <c r="BT441" s="188" t="str">
        <f t="shared" si="47"/>
        <v/>
      </c>
    </row>
    <row r="442" spans="1:72" hidden="1">
      <c r="A442" s="47" t="str">
        <f t="shared" si="43"/>
        <v>ROBSON (TF-701)46071</v>
      </c>
      <c r="B442" s="102">
        <v>46071</v>
      </c>
      <c r="C442" s="135">
        <f>IF(BS_CONTROLE[[#This Row],[DATA]]="","",WEEKNUM(BS_CONTROLE[[#This Row],[DATA]]))</f>
        <v>8</v>
      </c>
      <c r="D442" s="104" t="s">
        <v>732</v>
      </c>
      <c r="E442" s="157">
        <v>310</v>
      </c>
      <c r="F442" s="126" t="s">
        <v>721</v>
      </c>
      <c r="G442" s="142" t="str">
        <f>IF(D442="","*",VLOOKUP(F442,BS_ATIVIDADE[],3,FALSE))</f>
        <v>DORMENTE - SUBSTITUIÇÂO</v>
      </c>
      <c r="H442" s="106" t="s">
        <v>679</v>
      </c>
      <c r="I442" s="106" t="s">
        <v>679</v>
      </c>
      <c r="J442" s="105">
        <v>56</v>
      </c>
      <c r="K442" s="105">
        <v>190.3</v>
      </c>
      <c r="L442" s="105">
        <v>190.5</v>
      </c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42" s="106">
        <v>0.375</v>
      </c>
      <c r="P442" s="106">
        <v>8.3333333333333329E-2</v>
      </c>
      <c r="Q442" s="105">
        <v>50</v>
      </c>
      <c r="R442" s="10" t="str">
        <f>IFERROR(_xlfn.XLOOKUP(F442, BS_ATIVIDADE[ATIVIDADE],BS_ATIVIDADE[UNIDADE] ), "*")</f>
        <v>Nº DE DORMENTES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2" s="105" t="s">
        <v>773</v>
      </c>
      <c r="W442" s="151" t="s">
        <v>1024</v>
      </c>
      <c r="X442" s="104" t="s">
        <v>421</v>
      </c>
      <c r="Y442" s="129"/>
      <c r="Z442" s="104"/>
      <c r="AA442" s="105" t="s">
        <v>679</v>
      </c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PDM - SUBSTITUIÇÃO - DORMENTE</v>
      </c>
      <c r="AJ442" s="9" t="str">
        <f>IF(BS_CONTROLE[[#This Row],[Atividade]]=0, "-", BS_CONTROLE[[#This Row],[Atividade]])</f>
        <v>PDM - SUBSTITUIÇÃO - DORMENTE</v>
      </c>
      <c r="AK442" s="31" t="str">
        <f>BS_CONTROLE[[#This Row],[Local - Partida]]</f>
        <v>-</v>
      </c>
      <c r="AL442" s="31" t="str">
        <f>BS_CONTROLE[[#This Row],[Local - Encerramento]]</f>
        <v>-</v>
      </c>
      <c r="AM442" s="105" t="str">
        <f>IF(BS_CONTROLE[[#This Row],[Entre - Estações]]=0, "-", BS_CONTROLE[[#This Row],[Entre - Estações]])</f>
        <v>ZDY-ZFY</v>
      </c>
      <c r="AN442" s="105" t="str">
        <f>IF(BS_CONTROLE[[#This Row],[SB]]=0, "-", BS_CONTROLE[[#This Row],[SB]])</f>
        <v>189ZFY</v>
      </c>
      <c r="AO442" s="105">
        <f>IF(BS_CONTROLE[[#This Row],[SUB]]=0, "-", BS_CONTROLE[[#This Row],[SUB]])</f>
        <v>56</v>
      </c>
      <c r="AP442" s="105">
        <f>BS_CONTROLE[[#This Row],[KM - Inicio]]</f>
        <v>190.3</v>
      </c>
      <c r="AQ442" s="105">
        <f>BS_CONTROLE[[#This Row],[KM - Inicio]]</f>
        <v>190.3</v>
      </c>
      <c r="AR442" s="108"/>
      <c r="AS442" s="108"/>
      <c r="AT442" s="108"/>
      <c r="AU442" s="136"/>
      <c r="AV442" s="136"/>
      <c r="AW442" s="14"/>
      <c r="AX442" s="14"/>
      <c r="AY442" s="162">
        <f t="shared" si="42"/>
        <v>0</v>
      </c>
      <c r="AZ442" s="153"/>
      <c r="BA442" s="109"/>
      <c r="BB442" s="10" t="str">
        <f>IFERROR(_xlfn.XLOOKUP(AI442, BS_ATIVIDADE[ATIVIDADE],BS_ATIVIDADE[UNIDADE] ), "*")</f>
        <v>Nº DE DORMENTES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 t="shared" si="44"/>
        <v>Produção e Intervalo</v>
      </c>
      <c r="BR442" s="19">
        <f t="shared" si="45"/>
        <v>0</v>
      </c>
      <c r="BS442" s="19">
        <f t="shared" si="46"/>
        <v>0</v>
      </c>
      <c r="BT442" s="188" t="str">
        <f t="shared" si="47"/>
        <v/>
      </c>
    </row>
    <row r="443" spans="1:72" hidden="1">
      <c r="A443" s="47" t="str">
        <f t="shared" si="43"/>
        <v>JACIANO (TF-674)46071</v>
      </c>
      <c r="B443" s="102">
        <v>46071</v>
      </c>
      <c r="C443" s="135">
        <f>IF(BS_CONTROLE[[#This Row],[DATA]]="","",WEEKNUM(BS_CONTROLE[[#This Row],[DATA]]))</f>
        <v>8</v>
      </c>
      <c r="D443" s="104" t="s">
        <v>1183</v>
      </c>
      <c r="E443" s="157"/>
      <c r="F443" s="126" t="s">
        <v>721</v>
      </c>
      <c r="G443" s="142" t="str">
        <f>IF(D443="","*",VLOOKUP(F443,BS_ATIVIDADE[],3,FALSE))</f>
        <v>DORMENTE - SUBSTITUIÇÂO</v>
      </c>
      <c r="H443" s="106" t="s">
        <v>679</v>
      </c>
      <c r="I443" s="106" t="s">
        <v>679</v>
      </c>
      <c r="J443" s="105">
        <v>56</v>
      </c>
      <c r="K443" s="105">
        <v>191</v>
      </c>
      <c r="L443" s="105">
        <v>190.5</v>
      </c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43" s="106">
        <v>0.375</v>
      </c>
      <c r="P443" s="106">
        <v>8.3333333333333329E-2</v>
      </c>
      <c r="Q443" s="105">
        <v>50</v>
      </c>
      <c r="R443" s="10" t="str">
        <f>IFERROR(_xlfn.XLOOKUP(F443, BS_ATIVIDADE[ATIVIDADE],BS_ATIVIDADE[UNIDADE] ), "*")</f>
        <v>Nº DE DORMENTES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3" s="105" t="s">
        <v>773</v>
      </c>
      <c r="W443" s="151" t="s">
        <v>1024</v>
      </c>
      <c r="X443" s="104" t="s">
        <v>421</v>
      </c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PDM - SUBSTITUIÇÃO - DORMENTE</v>
      </c>
      <c r="AJ443" s="9" t="str">
        <f>IF(BS_CONTROLE[[#This Row],[Atividade]]=0, "-", BS_CONTROLE[[#This Row],[Atividade]])</f>
        <v>PDM - SUBSTITUIÇÃO - DORMENTE</v>
      </c>
      <c r="AK443" s="31" t="str">
        <f>BS_CONTROLE[[#This Row],[Local - Partida]]</f>
        <v>-</v>
      </c>
      <c r="AL443" s="31" t="str">
        <f>BS_CONTROLE[[#This Row],[Local - Encerramento]]</f>
        <v>-</v>
      </c>
      <c r="AM443" s="105" t="str">
        <f>IF(BS_CONTROLE[[#This Row],[Entre - Estações]]=0, "-", BS_CONTROLE[[#This Row],[Entre - Estações]])</f>
        <v>ZDY-ZFY</v>
      </c>
      <c r="AN443" s="105" t="str">
        <f>IF(BS_CONTROLE[[#This Row],[SB]]=0, "-", BS_CONTROLE[[#This Row],[SB]])</f>
        <v>189ZFY</v>
      </c>
      <c r="AO443" s="105">
        <f>IF(BS_CONTROLE[[#This Row],[SUB]]=0, "-", BS_CONTROLE[[#This Row],[SUB]])</f>
        <v>56</v>
      </c>
      <c r="AP443" s="105">
        <f>BS_CONTROLE[[#This Row],[KM - Inicio]]</f>
        <v>191</v>
      </c>
      <c r="AQ443" s="105">
        <f>BS_CONTROLE[[#This Row],[KM - Inicio]]</f>
        <v>191</v>
      </c>
      <c r="AR443" s="108"/>
      <c r="AS443" s="108"/>
      <c r="AT443" s="108"/>
      <c r="AU443" s="136"/>
      <c r="AV443" s="136"/>
      <c r="AW443" s="14"/>
      <c r="AX443" s="14"/>
      <c r="AY443" s="162">
        <f t="shared" si="42"/>
        <v>0</v>
      </c>
      <c r="AZ443" s="153"/>
      <c r="BA443" s="109"/>
      <c r="BB443" s="10" t="str">
        <f>IFERROR(_xlfn.XLOOKUP(AI443, BS_ATIVIDADE[ATIVIDADE],BS_ATIVIDADE[UNIDADE] ), "*")</f>
        <v>Nº DE DORMENTES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 t="shared" si="44"/>
        <v>Produção e Intervalo</v>
      </c>
      <c r="BR443" s="19">
        <f t="shared" si="45"/>
        <v>0</v>
      </c>
      <c r="BS443" s="19">
        <f t="shared" si="46"/>
        <v>0</v>
      </c>
      <c r="BT443" s="188" t="str">
        <f t="shared" si="47"/>
        <v/>
      </c>
    </row>
    <row r="444" spans="1:72" hidden="1">
      <c r="A444" s="47" t="str">
        <f t="shared" si="43"/>
        <v/>
      </c>
      <c r="B444" s="102"/>
      <c r="C444" s="135" t="str">
        <f>IF(BS_CONTROLE[[#This Row],[DATA]]="","",WEEKNUM(BS_CONTROLE[[#This Row],[DATA]]))</f>
        <v/>
      </c>
      <c r="D444" s="104"/>
      <c r="E444" s="157">
        <v>438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2" t="str">
        <f t="shared" si="42"/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 t="shared" si="44"/>
        <v>Aderente</v>
      </c>
      <c r="BR444" s="19" t="str">
        <f t="shared" si="45"/>
        <v>*</v>
      </c>
      <c r="BS444" s="19" t="str">
        <f t="shared" si="46"/>
        <v>*</v>
      </c>
      <c r="BT444" s="188" t="str">
        <f t="shared" si="47"/>
        <v/>
      </c>
    </row>
    <row r="445" spans="1:72" hidden="1">
      <c r="A445" s="47" t="str">
        <f t="shared" si="43"/>
        <v/>
      </c>
      <c r="B445" s="102"/>
      <c r="C445" s="135" t="str">
        <f>IF(BS_CONTROLE[[#This Row],[DATA]]="","",WEEKNUM(BS_CONTROLE[[#This Row],[DATA]]))</f>
        <v/>
      </c>
      <c r="D445" s="104"/>
      <c r="E445" s="157">
        <v>439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2" t="str">
        <f t="shared" si="42"/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 t="shared" si="44"/>
        <v>Aderente</v>
      </c>
      <c r="BR445" s="19" t="str">
        <f t="shared" si="45"/>
        <v>*</v>
      </c>
      <c r="BS445" s="19" t="str">
        <f t="shared" si="46"/>
        <v>*</v>
      </c>
      <c r="BT445" s="188" t="str">
        <f t="shared" si="47"/>
        <v/>
      </c>
    </row>
    <row r="446" spans="1:72" hidden="1">
      <c r="A446" s="47" t="str">
        <f t="shared" si="43"/>
        <v>W6046071</v>
      </c>
      <c r="B446" s="102">
        <v>46071</v>
      </c>
      <c r="C446" s="135">
        <f>IF(BS_CONTROLE[[#This Row],[DATA]]="","",WEEKNUM(BS_CONTROLE[[#This Row],[DATA]]))</f>
        <v>8</v>
      </c>
      <c r="D446" s="104" t="s">
        <v>760</v>
      </c>
      <c r="E446" s="157">
        <v>352</v>
      </c>
      <c r="F446" s="126" t="s">
        <v>885</v>
      </c>
      <c r="G446" s="142" t="str">
        <f>IF(D446="","*",VLOOKUP(F446,BS_ATIVIDADE[],3,FALSE))</f>
        <v>PEDRA</v>
      </c>
      <c r="H446" s="106" t="s">
        <v>201</v>
      </c>
      <c r="I446" s="106" t="s">
        <v>201</v>
      </c>
      <c r="J446" s="105">
        <v>55</v>
      </c>
      <c r="K446" s="105">
        <v>83</v>
      </c>
      <c r="L446" s="105">
        <v>83.1</v>
      </c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446" s="106">
        <v>0.39583333333333331</v>
      </c>
      <c r="P446" s="106">
        <v>4.1666666666666664E-2</v>
      </c>
      <c r="Q446" s="105">
        <v>4</v>
      </c>
      <c r="R446" s="10" t="str">
        <f>IFERROR(_xlfn.XLOOKUP(F446, BS_ATIVIDADE[ATIVIDADE],BS_ATIVIDADE[UNIDADE] ), "*")</f>
        <v>VAGÕES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6" s="105" t="s">
        <v>908</v>
      </c>
      <c r="W446" s="151" t="s">
        <v>1254</v>
      </c>
      <c r="X446" s="104" t="s">
        <v>421</v>
      </c>
      <c r="Y446" s="129"/>
      <c r="Z446" s="104"/>
      <c r="AA446" s="105">
        <v>1</v>
      </c>
      <c r="AB446" s="103" t="s">
        <v>412</v>
      </c>
      <c r="AC446" s="152"/>
      <c r="AD446" s="107">
        <v>0.35416666666666669</v>
      </c>
      <c r="AE446" s="105">
        <v>7694</v>
      </c>
      <c r="AF446" s="105" t="s">
        <v>679</v>
      </c>
      <c r="AG446" s="105" t="s">
        <v>679</v>
      </c>
      <c r="AH446" s="15"/>
      <c r="AI446" s="126" t="str">
        <f>IF(BS_CONTROLE[[#This Row],[Atividade]]=0, "-", BS_CONTROLE[[#This Row],[Atividade]])</f>
        <v>PDM - PEDRA - DESCARGA</v>
      </c>
      <c r="AJ446" s="9" t="str">
        <f>IF(BS_CONTROLE[[#This Row],[Atividade]]=0, "-", BS_CONTROLE[[#This Row],[Atividade]])</f>
        <v>PDM - PEDRA - DESCARGA</v>
      </c>
      <c r="AK446" s="31" t="str">
        <f>BS_CONTROLE[[#This Row],[Local - Partida]]</f>
        <v>102ZKW2</v>
      </c>
      <c r="AL446" s="31" t="str">
        <f>BS_CONTROLE[[#This Row],[Local - Encerramento]]</f>
        <v>102ZKW2</v>
      </c>
      <c r="AM446" s="105" t="str">
        <f>IF(BS_CONTROLE[[#This Row],[Entre - Estações]]=0, "-", BS_CONTROLE[[#This Row],[Entre - Estações]])</f>
        <v>ZKE-ZWW</v>
      </c>
      <c r="AN446" s="105" t="str">
        <f>IF(BS_CONTROLE[[#This Row],[SB]]=0, "-", BS_CONTROLE[[#This Row],[SB]])</f>
        <v>K83K802</v>
      </c>
      <c r="AO446" s="105">
        <f>IF(BS_CONTROLE[[#This Row],[SUB]]=0, "-", BS_CONTROLE[[#This Row],[SUB]])</f>
        <v>55</v>
      </c>
      <c r="AP446" s="105">
        <f>BS_CONTROLE[[#This Row],[KM - Inicio]]</f>
        <v>83</v>
      </c>
      <c r="AQ446" s="105">
        <f>BS_CONTROLE[[#This Row],[KM - Inicio]]</f>
        <v>83</v>
      </c>
      <c r="AR446" s="108"/>
      <c r="AS446" s="108"/>
      <c r="AT446" s="108"/>
      <c r="AU446" s="136"/>
      <c r="AV446" s="136"/>
      <c r="AW446" s="14"/>
      <c r="AX446" s="14"/>
      <c r="AY446" s="162">
        <f t="shared" si="42"/>
        <v>0</v>
      </c>
      <c r="AZ446" s="153"/>
      <c r="BA446" s="109"/>
      <c r="BB446" s="10" t="str">
        <f>IFERROR(_xlfn.XLOOKUP(AI446, BS_ATIVIDADE[ATIVIDADE],BS_ATIVIDADE[UNIDADE] ), "*")</f>
        <v>VAGÕES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 t="shared" si="44"/>
        <v>Produção e Intervalo</v>
      </c>
      <c r="BR446" s="19">
        <f t="shared" si="45"/>
        <v>0</v>
      </c>
      <c r="BS446" s="19">
        <f t="shared" si="46"/>
        <v>0</v>
      </c>
      <c r="BT446" s="188" t="str">
        <f t="shared" si="47"/>
        <v/>
      </c>
    </row>
    <row r="447" spans="1:72" hidden="1">
      <c r="A447" s="47" t="str">
        <f t="shared" si="43"/>
        <v>V8946071</v>
      </c>
      <c r="B447" s="102">
        <v>46071</v>
      </c>
      <c r="C447" s="135">
        <f>IF(BS_CONTROLE[[#This Row],[DATA]]="","",WEEKNUM(BS_CONTROLE[[#This Row],[DATA]]))</f>
        <v>8</v>
      </c>
      <c r="D447" s="104" t="s">
        <v>746</v>
      </c>
      <c r="E447" s="157"/>
      <c r="F447" s="126" t="s">
        <v>687</v>
      </c>
      <c r="G447" s="142" t="str">
        <f>IF(D447="","*",VLOOKUP(F447,BS_ATIVIDADE[],3,FALSE))</f>
        <v>MECANIZAÇÃO - SOCADORA</v>
      </c>
      <c r="H447" s="106" t="s">
        <v>201</v>
      </c>
      <c r="I447" s="106" t="s">
        <v>201</v>
      </c>
      <c r="J447" s="105">
        <v>55</v>
      </c>
      <c r="K447" s="105">
        <v>97.9</v>
      </c>
      <c r="L447" s="105">
        <v>100</v>
      </c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47" s="106">
        <v>0.39583333333333331</v>
      </c>
      <c r="P447" s="106">
        <v>8.3333333333333329E-2</v>
      </c>
      <c r="Q447" s="105">
        <v>480</v>
      </c>
      <c r="R447" s="10" t="str">
        <f>IFERROR(_xlfn.XLOOKUP(F447, BS_ATIVIDADE[ATIVIDADE],BS_ATIVIDADE[UNIDADE] ), "*")</f>
        <v>M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7" s="151" t="s">
        <v>709</v>
      </c>
      <c r="W447" s="151" t="s">
        <v>688</v>
      </c>
      <c r="X447" s="104" t="s">
        <v>421</v>
      </c>
      <c r="Y447" s="129"/>
      <c r="Z447" s="104"/>
      <c r="AA447" s="105">
        <v>1</v>
      </c>
      <c r="AB447" s="103" t="s">
        <v>412</v>
      </c>
      <c r="AC447" s="152"/>
      <c r="AD447" s="107">
        <v>0.35416666666666669</v>
      </c>
      <c r="AE447" s="105">
        <v>6239</v>
      </c>
      <c r="AF447" s="105" t="s">
        <v>679</v>
      </c>
      <c r="AG447" s="105"/>
      <c r="AH447" s="15"/>
      <c r="AI447" s="126" t="str">
        <f>IF(BS_CONTROLE[[#This Row],[Atividade]]=0, "-", BS_CONTROLE[[#This Row],[Atividade]])</f>
        <v>MECANIZAÇÃO - SOCADORA</v>
      </c>
      <c r="AJ447" s="9" t="str">
        <f>IF(BS_CONTROLE[[#This Row],[Atividade]]=0, "-", BS_CONTROLE[[#This Row],[Atividade]])</f>
        <v>MECANIZAÇÃO - SOCADORA</v>
      </c>
      <c r="AK447" s="31" t="str">
        <f>BS_CONTROLE[[#This Row],[Local - Partida]]</f>
        <v>102ZKW2</v>
      </c>
      <c r="AL447" s="31" t="str">
        <f>BS_CONTROLE[[#This Row],[Local - Encerramento]]</f>
        <v>102ZKW2</v>
      </c>
      <c r="AM447" s="105" t="str">
        <f>IF(BS_CONTROLE[[#This Row],[Entre - Estações]]=0, "-", BS_CONTROLE[[#This Row],[Entre - Estações]])</f>
        <v>ZKW-ZLU</v>
      </c>
      <c r="AN447" s="105" t="str">
        <f>IF(BS_CONTROLE[[#This Row],[SB]]=0, "-", BS_CONTROLE[[#This Row],[SB]])</f>
        <v>102ZKW2</v>
      </c>
      <c r="AO447" s="105">
        <f>IF(BS_CONTROLE[[#This Row],[SUB]]=0, "-", BS_CONTROLE[[#This Row],[SUB]])</f>
        <v>55</v>
      </c>
      <c r="AP447" s="105">
        <f>BS_CONTROLE[[#This Row],[KM - Inicio]]</f>
        <v>97.9</v>
      </c>
      <c r="AQ447" s="105">
        <f>BS_CONTROLE[[#This Row],[KM - Inicio]]</f>
        <v>97.9</v>
      </c>
      <c r="AR447" s="108"/>
      <c r="AS447" s="108"/>
      <c r="AT447" s="108"/>
      <c r="AU447" s="136"/>
      <c r="AV447" s="136"/>
      <c r="AW447" s="14"/>
      <c r="AX447" s="14"/>
      <c r="AY447" s="162">
        <f t="shared" si="42"/>
        <v>0</v>
      </c>
      <c r="AZ447" s="153"/>
      <c r="BA447" s="109"/>
      <c r="BB447" s="10" t="str">
        <f>IFERROR(_xlfn.XLOOKUP(AI447, BS_ATIVIDADE[ATIVIDADE],BS_ATIVIDADE[UNIDADE] ), "*")</f>
        <v>M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 t="shared" si="44"/>
        <v>Produção e Intervalo</v>
      </c>
      <c r="BR447" s="19">
        <f t="shared" si="45"/>
        <v>0</v>
      </c>
      <c r="BS447" s="19">
        <f t="shared" si="46"/>
        <v>0</v>
      </c>
      <c r="BT447" s="188" t="str">
        <f t="shared" si="47"/>
        <v/>
      </c>
    </row>
    <row r="448" spans="1:72" hidden="1">
      <c r="A448" s="47" t="str">
        <f t="shared" si="43"/>
        <v>EDSON (TP-780)46071</v>
      </c>
      <c r="B448" s="102">
        <v>46071</v>
      </c>
      <c r="C448" s="135">
        <f>IF(BS_CONTROLE[[#This Row],[DATA]]="","",WEEKNUM(BS_CONTROLE[[#This Row],[DATA]]))</f>
        <v>8</v>
      </c>
      <c r="D448" s="104" t="s">
        <v>720</v>
      </c>
      <c r="E448" s="157">
        <v>4</v>
      </c>
      <c r="F448" s="126" t="s">
        <v>870</v>
      </c>
      <c r="G448" s="142" t="str">
        <f>IF(D448="","*",VLOOKUP(F448,BS_ATIVIDADE[],3,FALSE))</f>
        <v>TRILHO - SUBSTITUIÇÂO</v>
      </c>
      <c r="H448" s="106" t="s">
        <v>679</v>
      </c>
      <c r="I448" s="106" t="s">
        <v>679</v>
      </c>
      <c r="J448" s="105">
        <v>55</v>
      </c>
      <c r="K448" s="105">
        <v>103.696</v>
      </c>
      <c r="L448" s="105">
        <v>103.99</v>
      </c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48" s="127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48" s="106">
        <v>0.375</v>
      </c>
      <c r="P448" s="106">
        <v>0.10416666666666667</v>
      </c>
      <c r="Q448" s="105">
        <v>312</v>
      </c>
      <c r="R448" s="10" t="str">
        <f>IFERROR(_xlfn.XLOOKUP(F448, BS_ATIVIDADE[ATIVIDADE],BS_ATIVIDADE[UNIDADE] ), "*")</f>
        <v>M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8" s="105" t="s">
        <v>908</v>
      </c>
      <c r="W448" s="151" t="s">
        <v>1029</v>
      </c>
      <c r="X448" s="104" t="s">
        <v>421</v>
      </c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PDM - SUBSTITUIÇÃO - TRILHO</v>
      </c>
      <c r="AJ448" s="9" t="str">
        <f>IF(BS_CONTROLE[[#This Row],[Atividade]]=0, "-", BS_CONTROLE[[#This Row],[Atividade]])</f>
        <v>PDM - SUBSTITUIÇÃO - TRILHO</v>
      </c>
      <c r="AK448" s="31" t="str">
        <f>BS_CONTROLE[[#This Row],[Local - Partida]]</f>
        <v>-</v>
      </c>
      <c r="AL448" s="31" t="str">
        <f>BS_CONTROLE[[#This Row],[Local - Encerramento]]</f>
        <v>-</v>
      </c>
      <c r="AM448" s="105" t="str">
        <f>IF(BS_CONTROLE[[#This Row],[Entre - Estações]]=0, "-", BS_CONTROLE[[#This Row],[Entre - Estações]])</f>
        <v>ZKW-ZLU</v>
      </c>
      <c r="AN448" s="105">
        <f>IF(BS_CONTROLE[[#This Row],[SB]]=0, "-", BS_CONTROLE[[#This Row],[SB]])</f>
        <v>1051032</v>
      </c>
      <c r="AO448" s="105">
        <f>IF(BS_CONTROLE[[#This Row],[SUB]]=0, "-", BS_CONTROLE[[#This Row],[SUB]])</f>
        <v>55</v>
      </c>
      <c r="AP448" s="105">
        <f>BS_CONTROLE[[#This Row],[KM - Inicio]]</f>
        <v>103.696</v>
      </c>
      <c r="AQ448" s="105">
        <f>BS_CONTROLE[[#This Row],[KM - Inicio]]</f>
        <v>103.696</v>
      </c>
      <c r="AR448" s="108"/>
      <c r="AS448" s="108"/>
      <c r="AT448" s="108"/>
      <c r="AU448" s="136"/>
      <c r="AV448" s="136"/>
      <c r="AW448" s="14"/>
      <c r="AX448" s="14"/>
      <c r="AY448" s="162">
        <f t="shared" si="42"/>
        <v>0</v>
      </c>
      <c r="AZ448" s="153"/>
      <c r="BA448" s="109"/>
      <c r="BB448" s="10" t="str">
        <f>IFERROR(_xlfn.XLOOKUP(AI448, BS_ATIVIDADE[ATIVIDADE],BS_ATIVIDADE[UNIDADE] ), "*")</f>
        <v>M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 t="shared" si="44"/>
        <v>Produção e Intervalo</v>
      </c>
      <c r="BR448" s="19">
        <f t="shared" si="45"/>
        <v>0</v>
      </c>
      <c r="BS448" s="19">
        <f t="shared" si="46"/>
        <v>0</v>
      </c>
      <c r="BT448" s="188" t="str">
        <f t="shared" si="47"/>
        <v/>
      </c>
    </row>
    <row r="449" spans="1:72" hidden="1">
      <c r="A449" s="47" t="str">
        <f t="shared" si="43"/>
        <v>E1746071</v>
      </c>
      <c r="B449" s="102">
        <v>46071</v>
      </c>
      <c r="C449" s="135">
        <f>IF(BS_CONTROLE[[#This Row],[DATA]]="","",WEEKNUM(BS_CONTROLE[[#This Row],[DATA]]))</f>
        <v>8</v>
      </c>
      <c r="D449" s="104" t="s">
        <v>692</v>
      </c>
      <c r="E449" s="157">
        <v>4</v>
      </c>
      <c r="F449" s="126" t="s">
        <v>693</v>
      </c>
      <c r="G449" s="142" t="str">
        <f>IF(D449="","*",VLOOKUP(F449,BS_ATIVIDADE[],3,FALSE))</f>
        <v>CAMINHÂO - SOLDA</v>
      </c>
      <c r="H449" s="106" t="s">
        <v>201</v>
      </c>
      <c r="I449" s="106" t="s">
        <v>201</v>
      </c>
      <c r="J449" s="105">
        <v>55</v>
      </c>
      <c r="K449" s="105">
        <v>104</v>
      </c>
      <c r="L449" s="105" t="s">
        <v>679</v>
      </c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49" s="127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49" s="106">
        <v>0.375</v>
      </c>
      <c r="P449" s="106">
        <v>0.125</v>
      </c>
      <c r="Q449" s="105">
        <v>2</v>
      </c>
      <c r="R449" s="10" t="str">
        <f>IFERROR(_xlfn.XLOOKUP(F449, BS_ATIVIDADE[ATIVIDADE],BS_ATIVIDADE[UNIDADE] ), "*")</f>
        <v>Nº DE SOLDA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9" s="105" t="s">
        <v>742</v>
      </c>
      <c r="W449" s="151" t="s">
        <v>743</v>
      </c>
      <c r="X449" s="104" t="s">
        <v>421</v>
      </c>
      <c r="Y449" s="129"/>
      <c r="Z449" s="104"/>
      <c r="AA449" s="105">
        <v>1</v>
      </c>
      <c r="AB449" s="103" t="s">
        <v>412</v>
      </c>
      <c r="AC449" s="152"/>
      <c r="AD449" s="107">
        <v>0.35416666666666669</v>
      </c>
      <c r="AE449" s="105">
        <v>6251</v>
      </c>
      <c r="AF449" s="105" t="s">
        <v>679</v>
      </c>
      <c r="AG449" s="105" t="s">
        <v>679</v>
      </c>
      <c r="AH449" s="15"/>
      <c r="AI449" s="126" t="str">
        <f>IF(BS_CONTROLE[[#This Row],[Atividade]]=0, "-", BS_CONTROLE[[#This Row],[Atividade]])</f>
        <v>CAMINHÃO DE SOLDA</v>
      </c>
      <c r="AJ449" s="9" t="str">
        <f>IF(BS_CONTROLE[[#This Row],[Atividade]]=0, "-", BS_CONTROLE[[#This Row],[Atividade]])</f>
        <v>CAMINHÃO DE SOLDA</v>
      </c>
      <c r="AK449" s="31" t="str">
        <f>BS_CONTROLE[[#This Row],[Local - Partida]]</f>
        <v>102ZKW2</v>
      </c>
      <c r="AL449" s="31" t="str">
        <f>BS_CONTROLE[[#This Row],[Local - Encerramento]]</f>
        <v>102ZKW2</v>
      </c>
      <c r="AM449" s="105" t="str">
        <f>IF(BS_CONTROLE[[#This Row],[Entre - Estações]]=0, "-", BS_CONTROLE[[#This Row],[Entre - Estações]])</f>
        <v>ZKW-ZLU</v>
      </c>
      <c r="AN449" s="105">
        <f>IF(BS_CONTROLE[[#This Row],[SB]]=0, "-", BS_CONTROLE[[#This Row],[SB]])</f>
        <v>1051032</v>
      </c>
      <c r="AO449" s="105">
        <f>IF(BS_CONTROLE[[#This Row],[SUB]]=0, "-", BS_CONTROLE[[#This Row],[SUB]])</f>
        <v>55</v>
      </c>
      <c r="AP449" s="105">
        <f>BS_CONTROLE[[#This Row],[KM - Inicio]]</f>
        <v>104</v>
      </c>
      <c r="AQ449" s="105">
        <f>BS_CONTROLE[[#This Row],[KM - Inicio]]</f>
        <v>104</v>
      </c>
      <c r="AR449" s="108"/>
      <c r="AS449" s="108"/>
      <c r="AT449" s="108"/>
      <c r="AU449" s="136"/>
      <c r="AV449" s="136"/>
      <c r="AW449" s="14"/>
      <c r="AX449" s="14"/>
      <c r="AY449" s="162">
        <f t="shared" si="42"/>
        <v>0</v>
      </c>
      <c r="AZ449" s="153"/>
      <c r="BA449" s="109"/>
      <c r="BB449" s="10" t="str">
        <f>IFERROR(_xlfn.XLOOKUP(AI449, BS_ATIVIDADE[ATIVIDADE],BS_ATIVIDADE[UNIDADE] ), "*")</f>
        <v>Nº DE SOLDA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 t="shared" si="44"/>
        <v>Produção e Intervalo</v>
      </c>
      <c r="BR449" s="19">
        <f t="shared" si="45"/>
        <v>0</v>
      </c>
      <c r="BS449" s="19">
        <f t="shared" si="46"/>
        <v>0</v>
      </c>
      <c r="BT449" s="188" t="str">
        <f t="shared" si="47"/>
        <v/>
      </c>
    </row>
    <row r="450" spans="1:72" hidden="1">
      <c r="A450" s="47" t="str">
        <f t="shared" si="43"/>
        <v>CLEBISON (TP-728)46071</v>
      </c>
      <c r="B450" s="102">
        <v>46071</v>
      </c>
      <c r="C450" s="135">
        <f>IF(BS_CONTROLE[[#This Row],[DATA]]="","",WEEKNUM(BS_CONTROLE[[#This Row],[DATA]]))</f>
        <v>8</v>
      </c>
      <c r="D450" s="104" t="s">
        <v>813</v>
      </c>
      <c r="E450" s="157">
        <v>444</v>
      </c>
      <c r="F450" s="126" t="s">
        <v>696</v>
      </c>
      <c r="G450" s="142" t="str">
        <f>IF(D450="","*",VLOOKUP(F450,BS_ATIVIDADE[],3,FALSE))</f>
        <v>SOLDA</v>
      </c>
      <c r="H450" s="106" t="s">
        <v>679</v>
      </c>
      <c r="I450" s="106" t="s">
        <v>679</v>
      </c>
      <c r="J450" s="105">
        <v>55</v>
      </c>
      <c r="K450" s="105">
        <v>134.47999999999999</v>
      </c>
      <c r="L450" s="105" t="s">
        <v>679</v>
      </c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450" s="106">
        <v>0.375</v>
      </c>
      <c r="P450" s="106">
        <v>6.25E-2</v>
      </c>
      <c r="Q450" s="105">
        <v>1</v>
      </c>
      <c r="R450" s="10" t="str">
        <f>IFERROR(_xlfn.XLOOKUP(F450, BS_ATIVIDADE[ATIVIDADE],BS_ATIVIDADE[UNIDADE] ), "*")</f>
        <v>Nº DE SOLDA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50" s="105" t="s">
        <v>908</v>
      </c>
      <c r="W450" s="151" t="s">
        <v>700</v>
      </c>
      <c r="X450" s="104" t="s">
        <v>421</v>
      </c>
      <c r="Y450" s="129"/>
      <c r="Z450" s="104"/>
      <c r="AA450" s="105" t="s">
        <v>679</v>
      </c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PDM - SOLDA</v>
      </c>
      <c r="AJ450" s="9" t="str">
        <f>IF(BS_CONTROLE[[#This Row],[Atividade]]=0, "-", BS_CONTROLE[[#This Row],[Atividade]])</f>
        <v>PDM - SOLDA</v>
      </c>
      <c r="AK450" s="31" t="str">
        <f>BS_CONTROLE[[#This Row],[Local - Partida]]</f>
        <v>-</v>
      </c>
      <c r="AL450" s="31" t="str">
        <f>BS_CONTROLE[[#This Row],[Local - Encerramento]]</f>
        <v>-</v>
      </c>
      <c r="AM450" s="105" t="str">
        <f>IF(BS_CONTROLE[[#This Row],[Entre - Estações]]=0, "-", BS_CONTROLE[[#This Row],[Entre - Estações]])</f>
        <v>ZEM</v>
      </c>
      <c r="AN450" s="105" t="str">
        <f>IF(BS_CONTROLE[[#This Row],[SB]]=0, "-", BS_CONTROLE[[#This Row],[SB]])</f>
        <v>ZEM2</v>
      </c>
      <c r="AO450" s="105">
        <f>IF(BS_CONTROLE[[#This Row],[SUB]]=0, "-", BS_CONTROLE[[#This Row],[SUB]])</f>
        <v>55</v>
      </c>
      <c r="AP450" s="105">
        <f>BS_CONTROLE[[#This Row],[KM - Inicio]]</f>
        <v>134.47999999999999</v>
      </c>
      <c r="AQ450" s="105">
        <f>BS_CONTROLE[[#This Row],[KM - Inicio]]</f>
        <v>134.47999999999999</v>
      </c>
      <c r="AR450" s="108"/>
      <c r="AS450" s="108"/>
      <c r="AT450" s="108"/>
      <c r="AU450" s="136"/>
      <c r="AV450" s="136"/>
      <c r="AW450" s="14"/>
      <c r="AX450" s="14"/>
      <c r="AY450" s="162">
        <f t="shared" si="42"/>
        <v>0</v>
      </c>
      <c r="AZ450" s="153"/>
      <c r="BA450" s="109"/>
      <c r="BB450" s="10" t="str">
        <f>IFERROR(_xlfn.XLOOKUP(AI450, BS_ATIVIDADE[ATIVIDADE],BS_ATIVIDADE[UNIDADE] ), "*")</f>
        <v>Nº DE SOLDA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 t="shared" si="44"/>
        <v>Produção e Intervalo</v>
      </c>
      <c r="BR450" s="19">
        <f t="shared" si="45"/>
        <v>0</v>
      </c>
      <c r="BS450" s="19">
        <f t="shared" si="46"/>
        <v>0</v>
      </c>
      <c r="BT450" s="188" t="str">
        <f t="shared" si="47"/>
        <v/>
      </c>
    </row>
    <row r="451" spans="1:72" hidden="1">
      <c r="A451" s="47" t="str">
        <f t="shared" si="43"/>
        <v>ISMAEL(TP-726)46071</v>
      </c>
      <c r="B451" s="102">
        <v>46071</v>
      </c>
      <c r="C451" s="135">
        <f>IF(BS_CONTROLE[[#This Row],[DATA]]="","",WEEKNUM(BS_CONTROLE[[#This Row],[DATA]]))</f>
        <v>8</v>
      </c>
      <c r="D451" s="104" t="s">
        <v>755</v>
      </c>
      <c r="E451" s="157">
        <v>445</v>
      </c>
      <c r="F451" s="126" t="s">
        <v>696</v>
      </c>
      <c r="G451" s="142" t="str">
        <f>IF(D451="","*",VLOOKUP(F451,BS_ATIVIDADE[],3,FALSE))</f>
        <v>SOLDA</v>
      </c>
      <c r="H451" s="106" t="s">
        <v>679</v>
      </c>
      <c r="I451" s="106" t="s">
        <v>679</v>
      </c>
      <c r="J451" s="105">
        <v>55</v>
      </c>
      <c r="K451" s="105">
        <v>134.47999999999999</v>
      </c>
      <c r="L451" s="105" t="s">
        <v>679</v>
      </c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451" s="106">
        <v>0.375</v>
      </c>
      <c r="P451" s="106">
        <v>6.25E-2</v>
      </c>
      <c r="Q451" s="105">
        <v>1</v>
      </c>
      <c r="R451" s="10" t="str">
        <f>IFERROR(_xlfn.XLOOKUP(F451, BS_ATIVIDADE[ATIVIDADE],BS_ATIVIDADE[UNIDADE] ), "*")</f>
        <v>Nº DE SOLDA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51" s="105" t="s">
        <v>908</v>
      </c>
      <c r="W451" s="151" t="s">
        <v>700</v>
      </c>
      <c r="X451" s="104" t="s">
        <v>421</v>
      </c>
      <c r="Y451" s="129"/>
      <c r="Z451" s="104"/>
      <c r="AA451" s="105" t="s">
        <v>679</v>
      </c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PDM - SOLDA</v>
      </c>
      <c r="AJ451" s="9" t="str">
        <f>IF(BS_CONTROLE[[#This Row],[Atividade]]=0, "-", BS_CONTROLE[[#This Row],[Atividade]])</f>
        <v>PDM - SOLDA</v>
      </c>
      <c r="AK451" s="31" t="str">
        <f>BS_CONTROLE[[#This Row],[Local - Partida]]</f>
        <v>-</v>
      </c>
      <c r="AL451" s="31" t="str">
        <f>BS_CONTROLE[[#This Row],[Local - Encerramento]]</f>
        <v>-</v>
      </c>
      <c r="AM451" s="105" t="str">
        <f>IF(BS_CONTROLE[[#This Row],[Entre - Estações]]=0, "-", BS_CONTROLE[[#This Row],[Entre - Estações]])</f>
        <v>ZEM</v>
      </c>
      <c r="AN451" s="105" t="str">
        <f>IF(BS_CONTROLE[[#This Row],[SB]]=0, "-", BS_CONTROLE[[#This Row],[SB]])</f>
        <v>ZEM2</v>
      </c>
      <c r="AO451" s="105">
        <f>IF(BS_CONTROLE[[#This Row],[SUB]]=0, "-", BS_CONTROLE[[#This Row],[SUB]])</f>
        <v>55</v>
      </c>
      <c r="AP451" s="105">
        <f>BS_CONTROLE[[#This Row],[KM - Inicio]]</f>
        <v>134.47999999999999</v>
      </c>
      <c r="AQ451" s="105">
        <f>BS_CONTROLE[[#This Row],[KM - Inicio]]</f>
        <v>134.47999999999999</v>
      </c>
      <c r="AR451" s="108"/>
      <c r="AS451" s="108"/>
      <c r="AT451" s="108"/>
      <c r="AU451" s="136"/>
      <c r="AV451" s="136"/>
      <c r="AW451" s="14"/>
      <c r="AX451" s="14"/>
      <c r="AY451" s="162">
        <f t="shared" si="42"/>
        <v>0</v>
      </c>
      <c r="AZ451" s="153"/>
      <c r="BA451" s="109"/>
      <c r="BB451" s="10" t="str">
        <f>IFERROR(_xlfn.XLOOKUP(AI451, BS_ATIVIDADE[ATIVIDADE],BS_ATIVIDADE[UNIDADE] ), "*")</f>
        <v>Nº DE SOLDA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 t="shared" si="44"/>
        <v>Produção e Intervalo</v>
      </c>
      <c r="BR451" s="19">
        <f t="shared" si="45"/>
        <v>0</v>
      </c>
      <c r="BS451" s="19">
        <f t="shared" si="46"/>
        <v>0</v>
      </c>
      <c r="BT451" s="188" t="str">
        <f t="shared" si="47"/>
        <v/>
      </c>
    </row>
    <row r="452" spans="1:72" hidden="1">
      <c r="A452" s="47" t="str">
        <f t="shared" si="43"/>
        <v/>
      </c>
      <c r="B452" s="102"/>
      <c r="C452" s="135" t="str">
        <f>IF(BS_CONTROLE[[#This Row],[DATA]]="","",WEEKNUM(BS_CONTROLE[[#This Row],[DATA]]))</f>
        <v/>
      </c>
      <c r="D452" s="104"/>
      <c r="E452" s="157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2" t="str">
        <f t="shared" si="42"/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 t="shared" si="44"/>
        <v>Aderente</v>
      </c>
      <c r="BR452" s="19" t="str">
        <f t="shared" si="45"/>
        <v>*</v>
      </c>
      <c r="BS452" s="19" t="str">
        <f t="shared" si="46"/>
        <v>*</v>
      </c>
      <c r="BT452" s="188" t="str">
        <f t="shared" si="47"/>
        <v/>
      </c>
    </row>
    <row r="453" spans="1:72" hidden="1">
      <c r="A453" s="47" t="str">
        <f t="shared" si="43"/>
        <v>WALTER (TP-810)46071</v>
      </c>
      <c r="B453" s="102">
        <v>46071</v>
      </c>
      <c r="C453" s="135">
        <f>IF(BS_CONTROLE[[#This Row],[DATA]]="","",WEEKNUM(BS_CONTROLE[[#This Row],[DATA]]))</f>
        <v>8</v>
      </c>
      <c r="D453" s="104" t="s">
        <v>812</v>
      </c>
      <c r="E453" s="157">
        <v>447</v>
      </c>
      <c r="F453" s="126" t="s">
        <v>758</v>
      </c>
      <c r="G453" s="142" t="str">
        <f>IF(D453="","*",VLOOKUP(F453,BS_ATIVIDADE[],3,FALSE))</f>
        <v>MODERNIZAÇÃO</v>
      </c>
      <c r="H453" s="106" t="s">
        <v>679</v>
      </c>
      <c r="I453" s="106" t="s">
        <v>679</v>
      </c>
      <c r="J453" s="105">
        <v>48</v>
      </c>
      <c r="K453" s="105">
        <v>121.298</v>
      </c>
      <c r="L453" s="105" t="s">
        <v>679</v>
      </c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453" s="127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1231211</v>
      </c>
      <c r="O453" s="106">
        <v>0.35416666666666669</v>
      </c>
      <c r="P453" s="106">
        <v>8.3333333333333329E-2</v>
      </c>
      <c r="Q453" s="105">
        <v>1</v>
      </c>
      <c r="R453" s="10" t="str">
        <f>IFERROR(_xlfn.XLOOKUP(F453, BS_ATIVIDADE[ATIVIDADE],BS_ATIVIDADE[UNIDADE] ), "*")</f>
        <v>Nº DE SOLDA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53" s="105" t="s">
        <v>1283</v>
      </c>
      <c r="W453" s="151" t="s">
        <v>700</v>
      </c>
      <c r="X453" s="104" t="s">
        <v>421</v>
      </c>
      <c r="Y453" s="129"/>
      <c r="Z453" s="104"/>
      <c r="AA453" s="105" t="s">
        <v>679</v>
      </c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MODERNIZAÇÃO - SOLDA</v>
      </c>
      <c r="AJ453" s="9" t="str">
        <f>IF(BS_CONTROLE[[#This Row],[Atividade]]=0, "-", BS_CONTROLE[[#This Row],[Atividade]])</f>
        <v>MODERNIZAÇÃO - SOLDA</v>
      </c>
      <c r="AK453" s="31" t="str">
        <f>BS_CONTROLE[[#This Row],[Local - Partida]]</f>
        <v>-</v>
      </c>
      <c r="AL453" s="31" t="str">
        <f>BS_CONTROLE[[#This Row],[Local - Encerramento]]</f>
        <v>-</v>
      </c>
      <c r="AM453" s="105" t="str">
        <f>IF(BS_CONTROLE[[#This Row],[Entre - Estações]]=0, "-", BS_CONTROLE[[#This Row],[Entre - Estações]])</f>
        <v>ZWI-ZEM</v>
      </c>
      <c r="AN453" s="105">
        <f>IF(BS_CONTROLE[[#This Row],[SB]]=0, "-", BS_CONTROLE[[#This Row],[SB]])</f>
        <v>1231211</v>
      </c>
      <c r="AO453" s="105">
        <f>IF(BS_CONTROLE[[#This Row],[SUB]]=0, "-", BS_CONTROLE[[#This Row],[SUB]])</f>
        <v>48</v>
      </c>
      <c r="AP453" s="105">
        <f>BS_CONTROLE[[#This Row],[KM - Inicio]]</f>
        <v>121.298</v>
      </c>
      <c r="AQ453" s="105">
        <f>BS_CONTROLE[[#This Row],[KM - Inicio]]</f>
        <v>121.298</v>
      </c>
      <c r="AR453" s="108"/>
      <c r="AS453" s="108"/>
      <c r="AT453" s="108"/>
      <c r="AU453" s="136"/>
      <c r="AV453" s="136"/>
      <c r="AW453" s="14"/>
      <c r="AX453" s="14"/>
      <c r="AY453" s="162">
        <f t="shared" si="42"/>
        <v>0</v>
      </c>
      <c r="AZ453" s="153"/>
      <c r="BA453" s="109"/>
      <c r="BB453" s="10" t="str">
        <f>IFERROR(_xlfn.XLOOKUP(AI453, BS_ATIVIDADE[ATIVIDADE],BS_ATIVIDADE[UNIDADE] ), "*")</f>
        <v>Nº DE SOLDA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 t="shared" si="44"/>
        <v>Produção e Intervalo</v>
      </c>
      <c r="BR453" s="19">
        <f t="shared" si="45"/>
        <v>0</v>
      </c>
      <c r="BS453" s="19">
        <f t="shared" si="46"/>
        <v>0</v>
      </c>
      <c r="BT453" s="188" t="str">
        <f t="shared" si="47"/>
        <v/>
      </c>
    </row>
    <row r="454" spans="1:72" hidden="1">
      <c r="A454" s="47" t="str">
        <f t="shared" si="43"/>
        <v>ADENISON (TP-810)46071</v>
      </c>
      <c r="B454" s="102">
        <v>46071</v>
      </c>
      <c r="C454" s="135">
        <f>IF(BS_CONTROLE[[#This Row],[DATA]]="","",WEEKNUM(BS_CONTROLE[[#This Row],[DATA]]))</f>
        <v>8</v>
      </c>
      <c r="D454" s="104" t="s">
        <v>1122</v>
      </c>
      <c r="E454" s="157">
        <v>448</v>
      </c>
      <c r="F454" s="126" t="s">
        <v>758</v>
      </c>
      <c r="G454" s="142" t="str">
        <f>IF(D454="","*",VLOOKUP(F454,BS_ATIVIDADE[],3,FALSE))</f>
        <v>MODERNIZAÇÃO</v>
      </c>
      <c r="H454" s="106" t="s">
        <v>679</v>
      </c>
      <c r="I454" s="106" t="s">
        <v>679</v>
      </c>
      <c r="J454" s="105">
        <v>48</v>
      </c>
      <c r="K454" s="105">
        <v>123.928</v>
      </c>
      <c r="L454" s="105" t="s">
        <v>679</v>
      </c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454" s="127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454" s="106">
        <v>0.35416666666666669</v>
      </c>
      <c r="P454" s="106">
        <v>8.3333333333333329E-2</v>
      </c>
      <c r="Q454" s="105">
        <v>1</v>
      </c>
      <c r="R454" s="10" t="str">
        <f>IFERROR(_xlfn.XLOOKUP(F454, BS_ATIVIDADE[ATIVIDADE],BS_ATIVIDADE[UNIDADE] ), "*")</f>
        <v>Nº DE SOLDA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54" s="105" t="s">
        <v>1283</v>
      </c>
      <c r="W454" s="151" t="s">
        <v>700</v>
      </c>
      <c r="X454" s="104" t="s">
        <v>421</v>
      </c>
      <c r="Y454" s="129"/>
      <c r="Z454" s="104"/>
      <c r="AA454" s="105" t="s">
        <v>679</v>
      </c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MODERNIZAÇÃO - SOLDA</v>
      </c>
      <c r="AJ454" s="9" t="str">
        <f>IF(BS_CONTROLE[[#This Row],[Atividade]]=0, "-", BS_CONTROLE[[#This Row],[Atividade]])</f>
        <v>MODERNIZAÇÃO - SOLDA</v>
      </c>
      <c r="AK454" s="31" t="str">
        <f>BS_CONTROLE[[#This Row],[Local - Partida]]</f>
        <v>-</v>
      </c>
      <c r="AL454" s="31" t="str">
        <f>BS_CONTROLE[[#This Row],[Local - Encerramento]]</f>
        <v>-</v>
      </c>
      <c r="AM454" s="105" t="str">
        <f>IF(BS_CONTROLE[[#This Row],[Entre - Estações]]=0, "-", BS_CONTROLE[[#This Row],[Entre - Estações]])</f>
        <v>ZWI-ZEM</v>
      </c>
      <c r="AN454" s="105">
        <f>IF(BS_CONTROLE[[#This Row],[SB]]=0, "-", BS_CONTROLE[[#This Row],[SB]])</f>
        <v>1241231</v>
      </c>
      <c r="AO454" s="105">
        <f>IF(BS_CONTROLE[[#This Row],[SUB]]=0, "-", BS_CONTROLE[[#This Row],[SUB]])</f>
        <v>48</v>
      </c>
      <c r="AP454" s="105">
        <f>BS_CONTROLE[[#This Row],[KM - Inicio]]</f>
        <v>123.928</v>
      </c>
      <c r="AQ454" s="105">
        <f>BS_CONTROLE[[#This Row],[KM - Inicio]]</f>
        <v>123.928</v>
      </c>
      <c r="AR454" s="108"/>
      <c r="AS454" s="108"/>
      <c r="AT454" s="108"/>
      <c r="AU454" s="136"/>
      <c r="AV454" s="136"/>
      <c r="AW454" s="14"/>
      <c r="AX454" s="14"/>
      <c r="AY454" s="162">
        <f t="shared" si="42"/>
        <v>0</v>
      </c>
      <c r="AZ454" s="153"/>
      <c r="BA454" s="109"/>
      <c r="BB454" s="10" t="str">
        <f>IFERROR(_xlfn.XLOOKUP(AI454, BS_ATIVIDADE[ATIVIDADE],BS_ATIVIDADE[UNIDADE] ), "*")</f>
        <v>Nº DE SOLDA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 t="shared" si="44"/>
        <v>Produção e Intervalo</v>
      </c>
      <c r="BR454" s="19">
        <f t="shared" si="45"/>
        <v>0</v>
      </c>
      <c r="BS454" s="19">
        <f t="shared" si="46"/>
        <v>0</v>
      </c>
      <c r="BT454" s="188" t="str">
        <f t="shared" si="47"/>
        <v/>
      </c>
    </row>
    <row r="455" spans="1:72" hidden="1">
      <c r="A455" s="47" t="str">
        <f t="shared" si="43"/>
        <v/>
      </c>
      <c r="B455" s="102"/>
      <c r="C455" s="135" t="str">
        <f>IF(BS_CONTROLE[[#This Row],[DATA]]="","",WEEKNUM(BS_CONTROLE[[#This Row],[DATA]]))</f>
        <v/>
      </c>
      <c r="D455" s="104"/>
      <c r="E455" s="157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2" t="str">
        <f t="shared" ref="AY455:AY518" si="48">IF(D455="","*",IFERROR(IF(ISODD(COUNT(AS455:AX455)),"ERRO",SUM((AT455-AS455),(AV455-AU455),(AX455-AW455))),"ERRO"))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 t="shared" si="44"/>
        <v>Aderente</v>
      </c>
      <c r="BR455" s="19" t="str">
        <f t="shared" si="45"/>
        <v>*</v>
      </c>
      <c r="BS455" s="19" t="str">
        <f t="shared" si="46"/>
        <v>*</v>
      </c>
      <c r="BT455" s="188" t="str">
        <f t="shared" si="47"/>
        <v/>
      </c>
    </row>
    <row r="456" spans="1:72" hidden="1">
      <c r="A456" s="47" t="str">
        <f t="shared" ref="A456:A519" si="49">D456&amp;B456</f>
        <v>W6146071</v>
      </c>
      <c r="B456" s="102">
        <v>46071</v>
      </c>
      <c r="C456" s="135">
        <f>IF(BS_CONTROLE[[#This Row],[DATA]]="","",WEEKNUM(BS_CONTROLE[[#This Row],[DATA]]))</f>
        <v>8</v>
      </c>
      <c r="D456" s="104" t="s">
        <v>772</v>
      </c>
      <c r="E456" s="157">
        <v>450</v>
      </c>
      <c r="F456" s="126" t="s">
        <v>678</v>
      </c>
      <c r="G456" s="142" t="str">
        <f>IF(D456="","*",VLOOKUP(F456,BS_ATIVIDADE[],3,FALSE))</f>
        <v>OUTROS</v>
      </c>
      <c r="H456" s="106" t="s">
        <v>71</v>
      </c>
      <c r="I456" s="106" t="s">
        <v>335</v>
      </c>
      <c r="J456" s="105">
        <v>92</v>
      </c>
      <c r="K456" s="105">
        <v>67</v>
      </c>
      <c r="L456" s="105" t="s">
        <v>679</v>
      </c>
      <c r="M456" s="127" t="s">
        <v>11</v>
      </c>
      <c r="N456" s="127" t="s">
        <v>1050</v>
      </c>
      <c r="O456" s="106">
        <v>0.5</v>
      </c>
      <c r="P456" s="106">
        <v>4.1666666666666664E-2</v>
      </c>
      <c r="Q456" s="105">
        <v>1</v>
      </c>
      <c r="R456" s="10" t="str">
        <f>IFERROR(_xlfn.XLOOKUP(F456, BS_ATIVIDADE[ATIVIDADE],BS_ATIVIDADE[UNIDADE] ), "*")</f>
        <v>BINÁRIO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6" s="105" t="s">
        <v>822</v>
      </c>
      <c r="W456" s="151" t="s">
        <v>683</v>
      </c>
      <c r="X456" s="104" t="s">
        <v>421</v>
      </c>
      <c r="Y456" s="129"/>
      <c r="Z456" s="104"/>
      <c r="AA456" s="105">
        <v>1</v>
      </c>
      <c r="AB456" s="103" t="s">
        <v>412</v>
      </c>
      <c r="AC456" s="152"/>
      <c r="AD456" s="107">
        <v>0.47916666666666669</v>
      </c>
      <c r="AE456" s="105">
        <v>9402</v>
      </c>
      <c r="AF456" s="105" t="s">
        <v>679</v>
      </c>
      <c r="AG456" s="105"/>
      <c r="AH456" s="15"/>
      <c r="AI456" s="126" t="str">
        <f>IF(BS_CONTROLE[[#This Row],[Atividade]]=0, "-", BS_CONTROLE[[#This Row],[Atividade]])</f>
        <v>DESLOCAMENTO</v>
      </c>
      <c r="AJ456" s="9" t="str">
        <f>IF(BS_CONTROLE[[#This Row],[Atividade]]=0, "-", BS_CONTROLE[[#This Row],[Atividade]])</f>
        <v>DESLOCAMENTO</v>
      </c>
      <c r="AK456" s="31" t="str">
        <f>BS_CONTROLE[[#This Row],[Local - Partida]]</f>
        <v>ZEV</v>
      </c>
      <c r="AL456" s="31" t="str">
        <f>BS_CONTROLE[[#This Row],[Local - Encerramento]]</f>
        <v>ZPT</v>
      </c>
      <c r="AM456" s="105" t="str">
        <f>IF(BS_CONTROLE[[#This Row],[Entre - Estações]]=0, "-", BS_CONTROLE[[#This Row],[Entre - Estações]])</f>
        <v>ZEV-ZPT</v>
      </c>
      <c r="AN456" s="105" t="str">
        <f>IF(BS_CONTROLE[[#This Row],[SB]]=0, "-", BS_CONTROLE[[#This Row],[SB]])</f>
        <v>ZEVZPT</v>
      </c>
      <c r="AO456" s="105">
        <f>IF(BS_CONTROLE[[#This Row],[SUB]]=0, "-", BS_CONTROLE[[#This Row],[SUB]])</f>
        <v>92</v>
      </c>
      <c r="AP456" s="105">
        <f>BS_CONTROLE[[#This Row],[KM - Inicio]]</f>
        <v>67</v>
      </c>
      <c r="AQ456" s="105">
        <f>BS_CONTROLE[[#This Row],[KM - Inicio]]</f>
        <v>67</v>
      </c>
      <c r="AR456" s="108"/>
      <c r="AS456" s="108"/>
      <c r="AT456" s="108"/>
      <c r="AU456" s="136"/>
      <c r="AV456" s="136"/>
      <c r="AW456" s="14"/>
      <c r="AX456" s="14"/>
      <c r="AY456" s="162">
        <f t="shared" si="48"/>
        <v>0</v>
      </c>
      <c r="AZ456" s="153"/>
      <c r="BA456" s="109"/>
      <c r="BB456" s="10" t="str">
        <f>IFERROR(_xlfn.XLOOKUP(AI456, BS_ATIVIDADE[ATIVIDADE],BS_ATIVIDADE[UNIDADE] ), "*")</f>
        <v>BINÁRIO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 t="shared" ref="BQ456:BQ519" si="50">IF(AND(BR456&lt;1,BS456&lt;1),"Produção e Intervalo",IF(BR456&lt;1,"Intervalo",IF(BS456&lt;1,"Produção","Aderente")))</f>
        <v>Produção e Intervalo</v>
      </c>
      <c r="BR456" s="19">
        <f t="shared" ref="BR456:BR519" si="51">IF(OR(B456="",F456=""),"*",AY456/P456)</f>
        <v>0</v>
      </c>
      <c r="BS456" s="19">
        <f t="shared" ref="BS456:BS519" si="52">IF(OR(B456="",F456=""),"*",BA456/Q456)</f>
        <v>0</v>
      </c>
      <c r="BT456" s="188" t="str">
        <f t="shared" ref="BT456:BT519" si="53">IF(BN456="","",SUBSTITUTE(BM456," ","")&amp;SUBSTITUTE(BN456," ",""))</f>
        <v/>
      </c>
    </row>
    <row r="457" spans="1:72" hidden="1">
      <c r="A457" s="47" t="str">
        <f t="shared" si="49"/>
        <v>HUELTON (TP-725)46071</v>
      </c>
      <c r="B457" s="102">
        <v>46071</v>
      </c>
      <c r="C457" s="135">
        <f>IF(BS_CONTROLE[[#This Row],[DATA]]="","",WEEKNUM(BS_CONTROLE[[#This Row],[DATA]]))</f>
        <v>8</v>
      </c>
      <c r="D457" s="104" t="s">
        <v>782</v>
      </c>
      <c r="E457" s="157">
        <v>451</v>
      </c>
      <c r="F457" s="126" t="s">
        <v>696</v>
      </c>
      <c r="G457" s="142" t="str">
        <f>IF(D457="","*",VLOOKUP(F457,BS_ATIVIDADE[],3,FALSE))</f>
        <v>SOLDA</v>
      </c>
      <c r="H457" s="106" t="s">
        <v>679</v>
      </c>
      <c r="I457" s="106" t="s">
        <v>679</v>
      </c>
      <c r="J457" s="105">
        <v>54</v>
      </c>
      <c r="K457" s="105">
        <v>65.3</v>
      </c>
      <c r="L457" s="105" t="s">
        <v>679</v>
      </c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457" s="106">
        <v>0.41666666666666669</v>
      </c>
      <c r="P457" s="106">
        <v>6.25E-2</v>
      </c>
      <c r="Q457" s="105">
        <v>1</v>
      </c>
      <c r="R457" s="10" t="str">
        <f>IFERROR(_xlfn.XLOOKUP(F457, BS_ATIVIDADE[ATIVIDADE],BS_ATIVIDADE[UNIDADE] ), "*")</f>
        <v>Nº DE SOLDA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457" s="105" t="s">
        <v>773</v>
      </c>
      <c r="W457" s="151" t="s">
        <v>700</v>
      </c>
      <c r="X457" s="104" t="s">
        <v>421</v>
      </c>
      <c r="Y457" s="129"/>
      <c r="Z457" s="104"/>
      <c r="AA457" s="105" t="s">
        <v>679</v>
      </c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PDM - SOLDA</v>
      </c>
      <c r="AJ457" s="9" t="str">
        <f>IF(BS_CONTROLE[[#This Row],[Atividade]]=0, "-", BS_CONTROLE[[#This Row],[Atividade]])</f>
        <v>PDM - SOLDA</v>
      </c>
      <c r="AK457" s="31" t="str">
        <f>BS_CONTROLE[[#This Row],[Local - Partida]]</f>
        <v>-</v>
      </c>
      <c r="AL457" s="31" t="str">
        <f>BS_CONTROLE[[#This Row],[Local - Encerramento]]</f>
        <v>-</v>
      </c>
      <c r="AM457" s="105" t="str">
        <f>IF(BS_CONTROLE[[#This Row],[Entre - Estações]]=0, "-", BS_CONTROLE[[#This Row],[Entre - Estações]])</f>
        <v>ZPG-MRS</v>
      </c>
      <c r="AN457" s="105" t="str">
        <f>IF(BS_CONTROLE[[#This Row],[SB]]=0, "-", BS_CONTROLE[[#This Row],[SB]])</f>
        <v>K67ZEV1</v>
      </c>
      <c r="AO457" s="105">
        <f>IF(BS_CONTROLE[[#This Row],[SUB]]=0, "-", BS_CONTROLE[[#This Row],[SUB]])</f>
        <v>54</v>
      </c>
      <c r="AP457" s="105">
        <f>BS_CONTROLE[[#This Row],[KM - Inicio]]</f>
        <v>65.3</v>
      </c>
      <c r="AQ457" s="105">
        <f>BS_CONTROLE[[#This Row],[KM - Inicio]]</f>
        <v>65.3</v>
      </c>
      <c r="AR457" s="108"/>
      <c r="AS457" s="108"/>
      <c r="AT457" s="108"/>
      <c r="AU457" s="136"/>
      <c r="AV457" s="136"/>
      <c r="AW457" s="14"/>
      <c r="AX457" s="14"/>
      <c r="AY457" s="162">
        <f t="shared" si="48"/>
        <v>0</v>
      </c>
      <c r="AZ457" s="153"/>
      <c r="BA457" s="109"/>
      <c r="BB457" s="10" t="str">
        <f>IFERROR(_xlfn.XLOOKUP(AI457, BS_ATIVIDADE[ATIVIDADE],BS_ATIVIDADE[UNIDADE] ), "*")</f>
        <v>Nº DE SOLDA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 t="shared" si="50"/>
        <v>Produção e Intervalo</v>
      </c>
      <c r="BR457" s="19">
        <f t="shared" si="51"/>
        <v>0</v>
      </c>
      <c r="BS457" s="19">
        <f t="shared" si="52"/>
        <v>0</v>
      </c>
      <c r="BT457" s="188" t="str">
        <f t="shared" si="53"/>
        <v/>
      </c>
    </row>
    <row r="458" spans="1:72" hidden="1">
      <c r="A458" s="47" t="str">
        <f t="shared" si="49"/>
        <v>ANDERSON (TF-680)46071</v>
      </c>
      <c r="B458" s="102">
        <v>46071</v>
      </c>
      <c r="C458" s="135">
        <f>IF(BS_CONTROLE[[#This Row],[DATA]]="","",WEEKNUM(BS_CONTROLE[[#This Row],[DATA]]))</f>
        <v>8</v>
      </c>
      <c r="D458" s="104" t="s">
        <v>1289</v>
      </c>
      <c r="E458" s="157">
        <v>452</v>
      </c>
      <c r="F458" s="126" t="s">
        <v>738</v>
      </c>
      <c r="G458" s="142" t="str">
        <f>IF(D458="","*",VLOOKUP(F458,BS_ATIVIDADE[],3,FALSE))</f>
        <v>AMV</v>
      </c>
      <c r="H458" s="106" t="s">
        <v>679</v>
      </c>
      <c r="I458" s="106" t="s">
        <v>679</v>
      </c>
      <c r="J458" s="105">
        <v>92</v>
      </c>
      <c r="K458" s="108">
        <v>101.95</v>
      </c>
      <c r="L458" s="105" t="s">
        <v>679</v>
      </c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458" s="106">
        <v>0.45833333333333331</v>
      </c>
      <c r="P458" s="106">
        <v>0.125</v>
      </c>
      <c r="Q458" s="105">
        <v>1</v>
      </c>
      <c r="R458" s="10" t="str">
        <f>IFERROR(_xlfn.XLOOKUP(F458, BS_ATIVIDADE[ATIVIDADE],BS_ATIVIDADE[UNIDADE] ), "*")</f>
        <v>Nº DE PEÇAS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8" s="105" t="s">
        <v>773</v>
      </c>
      <c r="W458" s="151" t="s">
        <v>1290</v>
      </c>
      <c r="X458" s="104" t="s">
        <v>421</v>
      </c>
      <c r="Y458" s="129"/>
      <c r="Z458" s="104"/>
      <c r="AA458" s="105" t="s">
        <v>679</v>
      </c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PDM - AMV - MEIA CHAVE</v>
      </c>
      <c r="AJ458" s="9" t="str">
        <f>IF(BS_CONTROLE[[#This Row],[Atividade]]=0, "-", BS_CONTROLE[[#This Row],[Atividade]])</f>
        <v>PDM - AMV - MEIA CHAVE</v>
      </c>
      <c r="AK458" s="31" t="str">
        <f>BS_CONTROLE[[#This Row],[Local - Partida]]</f>
        <v>-</v>
      </c>
      <c r="AL458" s="31" t="str">
        <f>BS_CONTROLE[[#This Row],[Local - Encerramento]]</f>
        <v>-</v>
      </c>
      <c r="AM458" s="105" t="str">
        <f>IF(BS_CONTROLE[[#This Row],[Entre - Estações]]=0, "-", BS_CONTROLE[[#This Row],[Entre - Estações]])</f>
        <v>ZGP</v>
      </c>
      <c r="AN458" s="105" t="str">
        <f>IF(BS_CONTROLE[[#This Row],[SB]]=0, "-", BS_CONTROLE[[#This Row],[SB]])</f>
        <v>ZGP2</v>
      </c>
      <c r="AO458" s="105">
        <f>IF(BS_CONTROLE[[#This Row],[SUB]]=0, "-", BS_CONTROLE[[#This Row],[SUB]])</f>
        <v>92</v>
      </c>
      <c r="AP458" s="105">
        <f>BS_CONTROLE[[#This Row],[KM - Inicio]]</f>
        <v>101.95</v>
      </c>
      <c r="AQ458" s="105">
        <f>BS_CONTROLE[[#This Row],[KM - Inicio]]</f>
        <v>101.95</v>
      </c>
      <c r="AR458" s="108"/>
      <c r="AS458" s="108"/>
      <c r="AT458" s="108"/>
      <c r="AU458" s="136"/>
      <c r="AV458" s="136"/>
      <c r="AW458" s="14"/>
      <c r="AX458" s="14"/>
      <c r="AY458" s="162">
        <f t="shared" si="48"/>
        <v>0</v>
      </c>
      <c r="AZ458" s="153"/>
      <c r="BA458" s="109"/>
      <c r="BB458" s="10" t="str">
        <f>IFERROR(_xlfn.XLOOKUP(AI458, BS_ATIVIDADE[ATIVIDADE],BS_ATIVIDADE[UNIDADE] ), "*")</f>
        <v>Nº DE PEÇAS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 t="shared" si="50"/>
        <v>Produção e Intervalo</v>
      </c>
      <c r="BR458" s="19">
        <f t="shared" si="51"/>
        <v>0</v>
      </c>
      <c r="BS458" s="19">
        <f t="shared" si="52"/>
        <v>0</v>
      </c>
      <c r="BT458" s="188" t="str">
        <f t="shared" si="53"/>
        <v/>
      </c>
    </row>
    <row r="459" spans="1:72" hidden="1">
      <c r="A459" s="47" t="str">
        <f t="shared" si="49"/>
        <v>DIEGO (TF-42)46071</v>
      </c>
      <c r="B459" s="102">
        <v>46071</v>
      </c>
      <c r="C459" s="135">
        <f>IF(BS_CONTROLE[[#This Row],[DATA]]="","",WEEKNUM(BS_CONTROLE[[#This Row],[DATA]]))</f>
        <v>8</v>
      </c>
      <c r="D459" s="104" t="s">
        <v>876</v>
      </c>
      <c r="E459" s="157">
        <v>425</v>
      </c>
      <c r="F459" s="126" t="s">
        <v>877</v>
      </c>
      <c r="G459" s="142" t="str">
        <f>IF(D459="","*",VLOOKUP(F459,BS_ATIVIDADE[],3,FALSE))</f>
        <v>LIMPEZA LASTRO</v>
      </c>
      <c r="H459" s="106" t="s">
        <v>679</v>
      </c>
      <c r="I459" s="106" t="s">
        <v>679</v>
      </c>
      <c r="J459" s="105">
        <v>53</v>
      </c>
      <c r="K459" s="105">
        <v>109.05</v>
      </c>
      <c r="L459" s="105" t="s">
        <v>679</v>
      </c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59" s="106">
        <v>0.41666666666666669</v>
      </c>
      <c r="P459" s="106">
        <v>8.3333333333333329E-2</v>
      </c>
      <c r="Q459" s="105">
        <v>20</v>
      </c>
      <c r="R459" s="10" t="str">
        <f>IFERROR(_xlfn.XLOOKUP(F459, BS_ATIVIDADE[ATIVIDADE],BS_ATIVIDADE[UNIDADE] ), "*")</f>
        <v>M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59" s="105" t="s">
        <v>773</v>
      </c>
      <c r="W459" s="151" t="s">
        <v>878</v>
      </c>
      <c r="X459" s="104" t="s">
        <v>421</v>
      </c>
      <c r="Y459" s="129"/>
      <c r="Z459" s="104"/>
      <c r="AA459" s="105" t="s">
        <v>679</v>
      </c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LIMPEZA LASTRO</v>
      </c>
      <c r="AJ459" s="9" t="str">
        <f>IF(BS_CONTROLE[[#This Row],[Atividade]]=0, "-", BS_CONTROLE[[#This Row],[Atividade]])</f>
        <v>LIMPEZA LASTRO</v>
      </c>
      <c r="AK459" s="31" t="str">
        <f>BS_CONTROLE[[#This Row],[Local - Partida]]</f>
        <v>-</v>
      </c>
      <c r="AL459" s="31" t="str">
        <f>BS_CONTROLE[[#This Row],[Local - Encerramento]]</f>
        <v>-</v>
      </c>
      <c r="AM459" s="105" t="str">
        <f>IF(BS_CONTROLE[[#This Row],[Entre - Estações]]=0, "-", BS_CONTROLE[[#This Row],[Entre - Estações]])</f>
        <v>PAT-ZGM</v>
      </c>
      <c r="AN459" s="105" t="str">
        <f>IF(BS_CONTROLE[[#This Row],[SB]]=0, "-", BS_CONTROLE[[#This Row],[SB]])</f>
        <v>PAT1102</v>
      </c>
      <c r="AO459" s="105">
        <f>IF(BS_CONTROLE[[#This Row],[SUB]]=0, "-", BS_CONTROLE[[#This Row],[SUB]])</f>
        <v>53</v>
      </c>
      <c r="AP459" s="105">
        <f>BS_CONTROLE[[#This Row],[KM - Inicio]]</f>
        <v>109.05</v>
      </c>
      <c r="AQ459" s="105">
        <f>BS_CONTROLE[[#This Row],[KM - Inicio]]</f>
        <v>109.05</v>
      </c>
      <c r="AR459" s="108"/>
      <c r="AS459" s="108"/>
      <c r="AT459" s="108"/>
      <c r="AU459" s="136"/>
      <c r="AV459" s="136"/>
      <c r="AW459" s="14"/>
      <c r="AX459" s="14"/>
      <c r="AY459" s="162">
        <f t="shared" si="48"/>
        <v>0</v>
      </c>
      <c r="AZ459" s="153"/>
      <c r="BA459" s="109"/>
      <c r="BB459" s="10" t="str">
        <f>IFERROR(_xlfn.XLOOKUP(AI459, BS_ATIVIDADE[ATIVIDADE],BS_ATIVIDADE[UNIDADE] ), "*")</f>
        <v>M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 t="shared" si="50"/>
        <v>Produção e Intervalo</v>
      </c>
      <c r="BR459" s="19">
        <f t="shared" si="51"/>
        <v>0</v>
      </c>
      <c r="BS459" s="19">
        <f t="shared" si="52"/>
        <v>0</v>
      </c>
      <c r="BT459" s="188" t="str">
        <f t="shared" si="53"/>
        <v/>
      </c>
    </row>
    <row r="460" spans="1:72" hidden="1">
      <c r="A460" s="47" t="str">
        <f t="shared" si="49"/>
        <v>EXPANSÃO TURMA 146071</v>
      </c>
      <c r="B460" s="102">
        <v>46071</v>
      </c>
      <c r="C460" s="135">
        <f>IF(BS_CONTROLE[[#This Row],[DATA]]="","",WEEKNUM(BS_CONTROLE[[#This Row],[DATA]]))</f>
        <v>8</v>
      </c>
      <c r="D460" s="104" t="s">
        <v>703</v>
      </c>
      <c r="E460" s="157">
        <v>280</v>
      </c>
      <c r="F460" s="126" t="s">
        <v>704</v>
      </c>
      <c r="G460" s="142" t="str">
        <f>IF(D460="","*",VLOOKUP(F460,BS_ATIVIDADE[],3,FALSE))</f>
        <v>EXPANSÃO</v>
      </c>
      <c r="H460" s="106" t="s">
        <v>679</v>
      </c>
      <c r="I460" s="106" t="s">
        <v>679</v>
      </c>
      <c r="J460" s="105">
        <v>53</v>
      </c>
      <c r="K460" s="105">
        <v>108.9</v>
      </c>
      <c r="L460" s="105" t="s">
        <v>679</v>
      </c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60" s="106">
        <v>0.35416666666666669</v>
      </c>
      <c r="P460" s="106">
        <v>6.25E-2</v>
      </c>
      <c r="Q460" s="105">
        <v>1</v>
      </c>
      <c r="R460" s="10" t="str">
        <f>IFERROR(_xlfn.XLOOKUP(F460, BS_ATIVIDADE[ATIVIDADE],BS_ATIVIDADE[UNIDADE] ), "*")</f>
        <v>Nº DE SOLDA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60" s="105" t="s">
        <v>785</v>
      </c>
      <c r="W460" s="151" t="s">
        <v>700</v>
      </c>
      <c r="X460" s="104" t="s">
        <v>421</v>
      </c>
      <c r="Y460" s="129"/>
      <c r="Z460" s="104"/>
      <c r="AA460" s="105" t="s">
        <v>679</v>
      </c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EXPANSÃO - SOLDA</v>
      </c>
      <c r="AJ460" s="9" t="str">
        <f>IF(BS_CONTROLE[[#This Row],[Atividade]]=0, "-", BS_CONTROLE[[#This Row],[Atividade]])</f>
        <v>EXPANSÃO - SOLDA</v>
      </c>
      <c r="AK460" s="31" t="str">
        <f>BS_CONTROLE[[#This Row],[Local - Partida]]</f>
        <v>-</v>
      </c>
      <c r="AL460" s="31" t="str">
        <f>BS_CONTROLE[[#This Row],[Local - Encerramento]]</f>
        <v>-</v>
      </c>
      <c r="AM460" s="105" t="str">
        <f>IF(BS_CONTROLE[[#This Row],[Entre - Estações]]=0, "-", BS_CONTROLE[[#This Row],[Entre - Estações]])</f>
        <v>PAT-ZGM</v>
      </c>
      <c r="AN460" s="105" t="str">
        <f>IF(BS_CONTROLE[[#This Row],[SB]]=0, "-", BS_CONTROLE[[#This Row],[SB]])</f>
        <v>PAT1102</v>
      </c>
      <c r="AO460" s="105">
        <f>IF(BS_CONTROLE[[#This Row],[SUB]]=0, "-", BS_CONTROLE[[#This Row],[SUB]])</f>
        <v>53</v>
      </c>
      <c r="AP460" s="105">
        <f>BS_CONTROLE[[#This Row],[KM - Inicio]]</f>
        <v>108.9</v>
      </c>
      <c r="AQ460" s="105">
        <f>BS_CONTROLE[[#This Row],[KM - Inicio]]</f>
        <v>108.9</v>
      </c>
      <c r="AR460" s="108"/>
      <c r="AS460" s="108"/>
      <c r="AT460" s="108"/>
      <c r="AU460" s="136"/>
      <c r="AV460" s="136"/>
      <c r="AW460" s="14"/>
      <c r="AX460" s="14"/>
      <c r="AY460" s="162">
        <f t="shared" si="48"/>
        <v>0</v>
      </c>
      <c r="AZ460" s="153"/>
      <c r="BA460" s="109"/>
      <c r="BB460" s="10" t="str">
        <f>IFERROR(_xlfn.XLOOKUP(AI460, BS_ATIVIDADE[ATIVIDADE],BS_ATIVIDADE[UNIDADE] ), "*")</f>
        <v>Nº DE SOLDA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 t="shared" si="50"/>
        <v>Produção e Intervalo</v>
      </c>
      <c r="BR460" s="19">
        <f t="shared" si="51"/>
        <v>0</v>
      </c>
      <c r="BS460" s="19">
        <f t="shared" si="52"/>
        <v>0</v>
      </c>
      <c r="BT460" s="188" t="str">
        <f t="shared" si="53"/>
        <v/>
      </c>
    </row>
    <row r="461" spans="1:72" hidden="1">
      <c r="A461" s="47" t="str">
        <f t="shared" si="49"/>
        <v/>
      </c>
      <c r="B461" s="102"/>
      <c r="C461" s="135" t="str">
        <f>IF(BS_CONTROLE[[#This Row],[DATA]]="","",WEEKNUM(BS_CONTROLE[[#This Row],[DATA]]))</f>
        <v/>
      </c>
      <c r="D461" s="104"/>
      <c r="E461" s="157">
        <v>455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2" t="str">
        <f t="shared" si="48"/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 t="shared" si="50"/>
        <v>Aderente</v>
      </c>
      <c r="BR461" s="19" t="str">
        <f t="shared" si="51"/>
        <v>*</v>
      </c>
      <c r="BS461" s="19" t="str">
        <f t="shared" si="52"/>
        <v>*</v>
      </c>
      <c r="BT461" s="188" t="str">
        <f t="shared" si="53"/>
        <v/>
      </c>
    </row>
    <row r="462" spans="1:72" hidden="1">
      <c r="A462" s="47" t="str">
        <f t="shared" si="49"/>
        <v/>
      </c>
      <c r="B462" s="102"/>
      <c r="C462" s="135" t="str">
        <f>IF(BS_CONTROLE[[#This Row],[DATA]]="","",WEEKNUM(BS_CONTROLE[[#This Row],[DATA]]))</f>
        <v/>
      </c>
      <c r="D462" s="104"/>
      <c r="E462" s="157">
        <v>456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2" t="str">
        <f t="shared" si="48"/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 t="shared" si="50"/>
        <v>Aderente</v>
      </c>
      <c r="BR462" s="19" t="str">
        <f t="shared" si="51"/>
        <v>*</v>
      </c>
      <c r="BS462" s="19" t="str">
        <f t="shared" si="52"/>
        <v>*</v>
      </c>
      <c r="BT462" s="188" t="str">
        <f t="shared" si="53"/>
        <v/>
      </c>
    </row>
    <row r="463" spans="1:72" hidden="1">
      <c r="A463" s="47" t="str">
        <f t="shared" si="49"/>
        <v/>
      </c>
      <c r="B463" s="102"/>
      <c r="C463" s="135" t="str">
        <f>IF(BS_CONTROLE[[#This Row],[DATA]]="","",WEEKNUM(BS_CONTROLE[[#This Row],[DATA]]))</f>
        <v/>
      </c>
      <c r="D463" s="104"/>
      <c r="E463" s="157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2" t="str">
        <f t="shared" si="48"/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 t="shared" si="50"/>
        <v>Aderente</v>
      </c>
      <c r="BR463" s="19" t="str">
        <f t="shared" si="51"/>
        <v>*</v>
      </c>
      <c r="BS463" s="19" t="str">
        <f t="shared" si="52"/>
        <v>*</v>
      </c>
      <c r="BT463" s="188" t="str">
        <f t="shared" si="53"/>
        <v/>
      </c>
    </row>
    <row r="464" spans="1:72" hidden="1">
      <c r="A464" s="47" t="str">
        <f t="shared" si="49"/>
        <v/>
      </c>
      <c r="B464" s="102"/>
      <c r="C464" s="135" t="str">
        <f>IF(BS_CONTROLE[[#This Row],[DATA]]="","",WEEKNUM(BS_CONTROLE[[#This Row],[DATA]]))</f>
        <v/>
      </c>
      <c r="D464" s="104"/>
      <c r="E464" s="157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2" t="str">
        <f t="shared" si="48"/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 t="shared" si="50"/>
        <v>Aderente</v>
      </c>
      <c r="BR464" s="19" t="str">
        <f t="shared" si="51"/>
        <v>*</v>
      </c>
      <c r="BS464" s="19" t="str">
        <f t="shared" si="52"/>
        <v>*</v>
      </c>
      <c r="BT464" s="188" t="str">
        <f t="shared" si="53"/>
        <v/>
      </c>
    </row>
    <row r="465" spans="1:72" hidden="1">
      <c r="A465" s="47" t="str">
        <f t="shared" si="49"/>
        <v/>
      </c>
      <c r="B465" s="102"/>
      <c r="C465" s="135" t="str">
        <f>IF(BS_CONTROLE[[#This Row],[DATA]]="","",WEEKNUM(BS_CONTROLE[[#This Row],[DATA]]))</f>
        <v/>
      </c>
      <c r="D465" s="104"/>
      <c r="E465" s="157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2" t="str">
        <f t="shared" si="48"/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 t="shared" si="50"/>
        <v>Aderente</v>
      </c>
      <c r="BR465" s="19" t="str">
        <f t="shared" si="51"/>
        <v>*</v>
      </c>
      <c r="BS465" s="19" t="str">
        <f t="shared" si="52"/>
        <v>*</v>
      </c>
      <c r="BT465" s="188" t="str">
        <f t="shared" si="53"/>
        <v/>
      </c>
    </row>
    <row r="466" spans="1:72" hidden="1">
      <c r="A466" s="47" t="str">
        <f t="shared" si="49"/>
        <v/>
      </c>
      <c r="B466" s="102"/>
      <c r="C466" s="135" t="str">
        <f>IF(BS_CONTROLE[[#This Row],[DATA]]="","",WEEKNUM(BS_CONTROLE[[#This Row],[DATA]]))</f>
        <v/>
      </c>
      <c r="D466" s="104"/>
      <c r="E466" s="157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2" t="str">
        <f t="shared" si="48"/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 t="shared" si="50"/>
        <v>Aderente</v>
      </c>
      <c r="BR466" s="19" t="str">
        <f t="shared" si="51"/>
        <v>*</v>
      </c>
      <c r="BS466" s="19" t="str">
        <f t="shared" si="52"/>
        <v>*</v>
      </c>
      <c r="BT466" s="188" t="str">
        <f t="shared" si="53"/>
        <v/>
      </c>
    </row>
    <row r="467" spans="1:72" hidden="1">
      <c r="A467" s="47" t="str">
        <f t="shared" si="49"/>
        <v/>
      </c>
      <c r="B467" s="102"/>
      <c r="C467" s="135" t="str">
        <f>IF(BS_CONTROLE[[#This Row],[DATA]]="","",WEEKNUM(BS_CONTROLE[[#This Row],[DATA]]))</f>
        <v/>
      </c>
      <c r="D467" s="104"/>
      <c r="E467" s="157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2" t="str">
        <f t="shared" si="48"/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 t="shared" si="50"/>
        <v>Aderente</v>
      </c>
      <c r="BR467" s="19" t="str">
        <f t="shared" si="51"/>
        <v>*</v>
      </c>
      <c r="BS467" s="19" t="str">
        <f t="shared" si="52"/>
        <v>*</v>
      </c>
      <c r="BT467" s="188" t="str">
        <f t="shared" si="53"/>
        <v/>
      </c>
    </row>
    <row r="468" spans="1:72" hidden="1">
      <c r="A468" s="47" t="str">
        <f t="shared" si="49"/>
        <v/>
      </c>
      <c r="B468" s="102"/>
      <c r="C468" s="135" t="str">
        <f>IF(BS_CONTROLE[[#This Row],[DATA]]="","",WEEKNUM(BS_CONTROLE[[#This Row],[DATA]]))</f>
        <v/>
      </c>
      <c r="D468" s="104"/>
      <c r="E468" s="157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2" t="str">
        <f t="shared" si="48"/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 t="shared" si="50"/>
        <v>Aderente</v>
      </c>
      <c r="BR468" s="19" t="str">
        <f t="shared" si="51"/>
        <v>*</v>
      </c>
      <c r="BS468" s="19" t="str">
        <f t="shared" si="52"/>
        <v>*</v>
      </c>
      <c r="BT468" s="188" t="str">
        <f t="shared" si="53"/>
        <v/>
      </c>
    </row>
    <row r="469" spans="1:72" hidden="1">
      <c r="A469" s="47" t="str">
        <f t="shared" si="49"/>
        <v/>
      </c>
      <c r="B469" s="102"/>
      <c r="C469" s="135" t="str">
        <f>IF(BS_CONTROLE[[#This Row],[DATA]]="","",WEEKNUM(BS_CONTROLE[[#This Row],[DATA]]))</f>
        <v/>
      </c>
      <c r="D469" s="104"/>
      <c r="E469" s="157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2" t="str">
        <f t="shared" si="48"/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 t="shared" si="50"/>
        <v>Aderente</v>
      </c>
      <c r="BR469" s="19" t="str">
        <f t="shared" si="51"/>
        <v>*</v>
      </c>
      <c r="BS469" s="19" t="str">
        <f t="shared" si="52"/>
        <v>*</v>
      </c>
      <c r="BT469" s="188" t="str">
        <f t="shared" si="53"/>
        <v/>
      </c>
    </row>
    <row r="470" spans="1:72" hidden="1">
      <c r="A470" s="47" t="str">
        <f t="shared" si="49"/>
        <v/>
      </c>
      <c r="B470" s="102"/>
      <c r="C470" s="135" t="str">
        <f>IF(BS_CONTROLE[[#This Row],[DATA]]="","",WEEKNUM(BS_CONTROLE[[#This Row],[DATA]]))</f>
        <v/>
      </c>
      <c r="D470" s="104"/>
      <c r="E470" s="157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2" t="str">
        <f t="shared" si="48"/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 t="shared" si="50"/>
        <v>Aderente</v>
      </c>
      <c r="BR470" s="19" t="str">
        <f t="shared" si="51"/>
        <v>*</v>
      </c>
      <c r="BS470" s="19" t="str">
        <f t="shared" si="52"/>
        <v>*</v>
      </c>
      <c r="BT470" s="188" t="str">
        <f t="shared" si="53"/>
        <v/>
      </c>
    </row>
    <row r="471" spans="1:72" hidden="1">
      <c r="A471" s="47" t="str">
        <f t="shared" si="49"/>
        <v/>
      </c>
      <c r="B471" s="102"/>
      <c r="C471" s="135" t="str">
        <f>IF(BS_CONTROLE[[#This Row],[DATA]]="","",WEEKNUM(BS_CONTROLE[[#This Row],[DATA]]))</f>
        <v/>
      </c>
      <c r="D471" s="104"/>
      <c r="E471" s="157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2" t="str">
        <f t="shared" si="48"/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 t="shared" si="50"/>
        <v>Aderente</v>
      </c>
      <c r="BR471" s="19" t="str">
        <f t="shared" si="51"/>
        <v>*</v>
      </c>
      <c r="BS471" s="19" t="str">
        <f t="shared" si="52"/>
        <v>*</v>
      </c>
      <c r="BT471" s="188" t="str">
        <f t="shared" si="53"/>
        <v/>
      </c>
    </row>
    <row r="472" spans="1:72" hidden="1">
      <c r="A472" s="47" t="str">
        <f t="shared" si="49"/>
        <v/>
      </c>
      <c r="B472" s="102"/>
      <c r="C472" s="135" t="str">
        <f>IF(BS_CONTROLE[[#This Row],[DATA]]="","",WEEKNUM(BS_CONTROLE[[#This Row],[DATA]]))</f>
        <v/>
      </c>
      <c r="D472" s="104"/>
      <c r="E472" s="157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2" t="str">
        <f t="shared" si="48"/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 t="shared" si="50"/>
        <v>Aderente</v>
      </c>
      <c r="BR472" s="19" t="str">
        <f t="shared" si="51"/>
        <v>*</v>
      </c>
      <c r="BS472" s="19" t="str">
        <f t="shared" si="52"/>
        <v>*</v>
      </c>
      <c r="BT472" s="188" t="str">
        <f t="shared" si="53"/>
        <v/>
      </c>
    </row>
    <row r="473" spans="1:72" hidden="1">
      <c r="A473" s="47" t="str">
        <f t="shared" si="49"/>
        <v/>
      </c>
      <c r="B473" s="102"/>
      <c r="C473" s="135" t="str">
        <f>IF(BS_CONTROLE[[#This Row],[DATA]]="","",WEEKNUM(BS_CONTROLE[[#This Row],[DATA]]))</f>
        <v/>
      </c>
      <c r="D473" s="104"/>
      <c r="E473" s="157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2" t="str">
        <f t="shared" si="48"/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 t="shared" si="50"/>
        <v>Aderente</v>
      </c>
      <c r="BR473" s="19" t="str">
        <f t="shared" si="51"/>
        <v>*</v>
      </c>
      <c r="BS473" s="19" t="str">
        <f t="shared" si="52"/>
        <v>*</v>
      </c>
      <c r="BT473" s="188" t="str">
        <f t="shared" si="53"/>
        <v/>
      </c>
    </row>
    <row r="474" spans="1:72" hidden="1">
      <c r="A474" s="47" t="str">
        <f t="shared" si="49"/>
        <v/>
      </c>
      <c r="B474" s="102"/>
      <c r="C474" s="135" t="str">
        <f>IF(BS_CONTROLE[[#This Row],[DATA]]="","",WEEKNUM(BS_CONTROLE[[#This Row],[DATA]]))</f>
        <v/>
      </c>
      <c r="D474" s="104"/>
      <c r="E474" s="157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2" t="str">
        <f t="shared" si="48"/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 t="shared" si="50"/>
        <v>Aderente</v>
      </c>
      <c r="BR474" s="19" t="str">
        <f t="shared" si="51"/>
        <v>*</v>
      </c>
      <c r="BS474" s="19" t="str">
        <f t="shared" si="52"/>
        <v>*</v>
      </c>
      <c r="BT474" s="188" t="str">
        <f t="shared" si="53"/>
        <v/>
      </c>
    </row>
    <row r="475" spans="1:72" hidden="1">
      <c r="A475" s="47" t="str">
        <f t="shared" si="49"/>
        <v/>
      </c>
      <c r="B475" s="102"/>
      <c r="C475" s="135" t="str">
        <f>IF(BS_CONTROLE[[#This Row],[DATA]]="","",WEEKNUM(BS_CONTROLE[[#This Row],[DATA]]))</f>
        <v/>
      </c>
      <c r="D475" s="104"/>
      <c r="E475" s="157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2" t="str">
        <f t="shared" si="48"/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 t="shared" si="50"/>
        <v>Aderente</v>
      </c>
      <c r="BR475" s="19" t="str">
        <f t="shared" si="51"/>
        <v>*</v>
      </c>
      <c r="BS475" s="19" t="str">
        <f t="shared" si="52"/>
        <v>*</v>
      </c>
      <c r="BT475" s="188" t="str">
        <f t="shared" si="53"/>
        <v/>
      </c>
    </row>
    <row r="476" spans="1:72" hidden="1">
      <c r="A476" s="47" t="str">
        <f t="shared" si="49"/>
        <v/>
      </c>
      <c r="B476" s="102"/>
      <c r="C476" s="135" t="str">
        <f>IF(BS_CONTROLE[[#This Row],[DATA]]="","",WEEKNUM(BS_CONTROLE[[#This Row],[DATA]]))</f>
        <v/>
      </c>
      <c r="D476" s="104"/>
      <c r="E476" s="157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2" t="str">
        <f t="shared" si="48"/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 t="shared" si="50"/>
        <v>Aderente</v>
      </c>
      <c r="BR476" s="19" t="str">
        <f t="shared" si="51"/>
        <v>*</v>
      </c>
      <c r="BS476" s="19" t="str">
        <f t="shared" si="52"/>
        <v>*</v>
      </c>
      <c r="BT476" s="188" t="str">
        <f t="shared" si="53"/>
        <v/>
      </c>
    </row>
    <row r="477" spans="1:72" hidden="1">
      <c r="A477" s="47" t="str">
        <f t="shared" si="49"/>
        <v/>
      </c>
      <c r="B477" s="102"/>
      <c r="C477" s="135" t="str">
        <f>IF(BS_CONTROLE[[#This Row],[DATA]]="","",WEEKNUM(BS_CONTROLE[[#This Row],[DATA]]))</f>
        <v/>
      </c>
      <c r="D477" s="104"/>
      <c r="E477" s="157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2" t="str">
        <f t="shared" si="48"/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 t="shared" si="50"/>
        <v>Aderente</v>
      </c>
      <c r="BR477" s="19" t="str">
        <f t="shared" si="51"/>
        <v>*</v>
      </c>
      <c r="BS477" s="19" t="str">
        <f t="shared" si="52"/>
        <v>*</v>
      </c>
      <c r="BT477" s="188" t="str">
        <f t="shared" si="53"/>
        <v/>
      </c>
    </row>
    <row r="478" spans="1:72" hidden="1">
      <c r="A478" s="47" t="str">
        <f t="shared" si="49"/>
        <v/>
      </c>
      <c r="B478" s="102"/>
      <c r="C478" s="135" t="str">
        <f>IF(BS_CONTROLE[[#This Row],[DATA]]="","",WEEKNUM(BS_CONTROLE[[#This Row],[DATA]]))</f>
        <v/>
      </c>
      <c r="D478" s="104"/>
      <c r="E478" s="157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2" t="str">
        <f t="shared" si="48"/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 t="shared" si="50"/>
        <v>Aderente</v>
      </c>
      <c r="BR478" s="19" t="str">
        <f t="shared" si="51"/>
        <v>*</v>
      </c>
      <c r="BS478" s="19" t="str">
        <f t="shared" si="52"/>
        <v>*</v>
      </c>
      <c r="BT478" s="188" t="str">
        <f t="shared" si="53"/>
        <v/>
      </c>
    </row>
    <row r="479" spans="1:72" hidden="1">
      <c r="A479" s="47" t="str">
        <f t="shared" si="49"/>
        <v/>
      </c>
      <c r="B479" s="102"/>
      <c r="C479" s="135" t="str">
        <f>IF(BS_CONTROLE[[#This Row],[DATA]]="","",WEEKNUM(BS_CONTROLE[[#This Row],[DATA]]))</f>
        <v/>
      </c>
      <c r="D479" s="104"/>
      <c r="E479" s="157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2" t="str">
        <f t="shared" si="48"/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 t="shared" si="50"/>
        <v>Aderente</v>
      </c>
      <c r="BR479" s="19" t="str">
        <f t="shared" si="51"/>
        <v>*</v>
      </c>
      <c r="BS479" s="19" t="str">
        <f t="shared" si="52"/>
        <v>*</v>
      </c>
      <c r="BT479" s="188" t="str">
        <f t="shared" si="53"/>
        <v/>
      </c>
    </row>
    <row r="480" spans="1:72" hidden="1">
      <c r="A480" s="47" t="str">
        <f t="shared" si="49"/>
        <v/>
      </c>
      <c r="B480" s="102"/>
      <c r="C480" s="135" t="str">
        <f>IF(BS_CONTROLE[[#This Row],[DATA]]="","",WEEKNUM(BS_CONTROLE[[#This Row],[DATA]]))</f>
        <v/>
      </c>
      <c r="D480" s="104"/>
      <c r="E480" s="157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2" t="str">
        <f t="shared" si="48"/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 t="shared" si="50"/>
        <v>Aderente</v>
      </c>
      <c r="BR480" s="19" t="str">
        <f t="shared" si="51"/>
        <v>*</v>
      </c>
      <c r="BS480" s="19" t="str">
        <f t="shared" si="52"/>
        <v>*</v>
      </c>
      <c r="BT480" s="188" t="str">
        <f t="shared" si="53"/>
        <v/>
      </c>
    </row>
    <row r="481" spans="1:72" hidden="1">
      <c r="A481" s="47" t="str">
        <f t="shared" si="49"/>
        <v/>
      </c>
      <c r="B481" s="102"/>
      <c r="C481" s="135" t="str">
        <f>IF(BS_CONTROLE[[#This Row],[DATA]]="","",WEEKNUM(BS_CONTROLE[[#This Row],[DATA]]))</f>
        <v/>
      </c>
      <c r="D481" s="104"/>
      <c r="E481" s="157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2" t="str">
        <f t="shared" si="48"/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 t="shared" si="50"/>
        <v>Aderente</v>
      </c>
      <c r="BR481" s="19" t="str">
        <f t="shared" si="51"/>
        <v>*</v>
      </c>
      <c r="BS481" s="19" t="str">
        <f t="shared" si="52"/>
        <v>*</v>
      </c>
      <c r="BT481" s="188" t="str">
        <f t="shared" si="53"/>
        <v/>
      </c>
    </row>
    <row r="482" spans="1:72" hidden="1">
      <c r="A482" s="47" t="str">
        <f t="shared" si="49"/>
        <v/>
      </c>
      <c r="B482" s="102"/>
      <c r="C482" s="135" t="str">
        <f>IF(BS_CONTROLE[[#This Row],[DATA]]="","",WEEKNUM(BS_CONTROLE[[#This Row],[DATA]]))</f>
        <v/>
      </c>
      <c r="D482" s="104"/>
      <c r="E482" s="157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2" t="str">
        <f t="shared" si="48"/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 t="shared" si="50"/>
        <v>Aderente</v>
      </c>
      <c r="BR482" s="19" t="str">
        <f t="shared" si="51"/>
        <v>*</v>
      </c>
      <c r="BS482" s="19" t="str">
        <f t="shared" si="52"/>
        <v>*</v>
      </c>
      <c r="BT482" s="188" t="str">
        <f t="shared" si="53"/>
        <v/>
      </c>
    </row>
    <row r="483" spans="1:72" hidden="1">
      <c r="A483" s="47" t="str">
        <f t="shared" si="49"/>
        <v/>
      </c>
      <c r="B483" s="102"/>
      <c r="C483" s="135" t="str">
        <f>IF(BS_CONTROLE[[#This Row],[DATA]]="","",WEEKNUM(BS_CONTROLE[[#This Row],[DATA]]))</f>
        <v/>
      </c>
      <c r="D483" s="104"/>
      <c r="E483" s="157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2" t="str">
        <f t="shared" si="48"/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 t="shared" si="50"/>
        <v>Aderente</v>
      </c>
      <c r="BR483" s="19" t="str">
        <f t="shared" si="51"/>
        <v>*</v>
      </c>
      <c r="BS483" s="19" t="str">
        <f t="shared" si="52"/>
        <v>*</v>
      </c>
      <c r="BT483" s="188" t="str">
        <f t="shared" si="53"/>
        <v/>
      </c>
    </row>
    <row r="484" spans="1:72" hidden="1">
      <c r="A484" s="47" t="str">
        <f t="shared" si="49"/>
        <v/>
      </c>
      <c r="B484" s="102"/>
      <c r="C484" s="135" t="str">
        <f>IF(BS_CONTROLE[[#This Row],[DATA]]="","",WEEKNUM(BS_CONTROLE[[#This Row],[DATA]]))</f>
        <v/>
      </c>
      <c r="D484" s="104"/>
      <c r="E484" s="157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2" t="str">
        <f t="shared" si="48"/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 t="shared" si="50"/>
        <v>Aderente</v>
      </c>
      <c r="BR484" s="19" t="str">
        <f t="shared" si="51"/>
        <v>*</v>
      </c>
      <c r="BS484" s="19" t="str">
        <f t="shared" si="52"/>
        <v>*</v>
      </c>
      <c r="BT484" s="188" t="str">
        <f t="shared" si="53"/>
        <v/>
      </c>
    </row>
    <row r="485" spans="1:72" hidden="1">
      <c r="A485" s="47" t="str">
        <f t="shared" si="49"/>
        <v/>
      </c>
      <c r="B485" s="102"/>
      <c r="C485" s="135" t="str">
        <f>IF(BS_CONTROLE[[#This Row],[DATA]]="","",WEEKNUM(BS_CONTROLE[[#This Row],[DATA]]))</f>
        <v/>
      </c>
      <c r="D485" s="104"/>
      <c r="E485" s="157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2" t="str">
        <f t="shared" si="48"/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 t="shared" si="50"/>
        <v>Aderente</v>
      </c>
      <c r="BR485" s="19" t="str">
        <f t="shared" si="51"/>
        <v>*</v>
      </c>
      <c r="BS485" s="19" t="str">
        <f t="shared" si="52"/>
        <v>*</v>
      </c>
      <c r="BT485" s="188" t="str">
        <f t="shared" si="53"/>
        <v/>
      </c>
    </row>
    <row r="486" spans="1:72" hidden="1">
      <c r="A486" s="47" t="str">
        <f t="shared" si="49"/>
        <v/>
      </c>
      <c r="B486" s="102"/>
      <c r="C486" s="135" t="str">
        <f>IF(BS_CONTROLE[[#This Row],[DATA]]="","",WEEKNUM(BS_CONTROLE[[#This Row],[DATA]]))</f>
        <v/>
      </c>
      <c r="D486" s="104"/>
      <c r="E486" s="157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2" t="str">
        <f t="shared" si="48"/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 t="shared" si="50"/>
        <v>Aderente</v>
      </c>
      <c r="BR486" s="19" t="str">
        <f t="shared" si="51"/>
        <v>*</v>
      </c>
      <c r="BS486" s="19" t="str">
        <f t="shared" si="52"/>
        <v>*</v>
      </c>
      <c r="BT486" s="188" t="str">
        <f t="shared" si="53"/>
        <v/>
      </c>
    </row>
    <row r="487" spans="1:72" hidden="1">
      <c r="A487" s="47" t="str">
        <f t="shared" si="49"/>
        <v/>
      </c>
      <c r="B487" s="102"/>
      <c r="C487" s="135" t="str">
        <f>IF(BS_CONTROLE[[#This Row],[DATA]]="","",WEEKNUM(BS_CONTROLE[[#This Row],[DATA]]))</f>
        <v/>
      </c>
      <c r="D487" s="104"/>
      <c r="E487" s="157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2" t="str">
        <f t="shared" si="48"/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 t="shared" si="50"/>
        <v>Aderente</v>
      </c>
      <c r="BR487" s="19" t="str">
        <f t="shared" si="51"/>
        <v>*</v>
      </c>
      <c r="BS487" s="19" t="str">
        <f t="shared" si="52"/>
        <v>*</v>
      </c>
      <c r="BT487" s="188" t="str">
        <f t="shared" si="53"/>
        <v/>
      </c>
    </row>
    <row r="488" spans="1:72" hidden="1">
      <c r="A488" s="47" t="str">
        <f t="shared" si="49"/>
        <v/>
      </c>
      <c r="B488" s="102"/>
      <c r="C488" s="135" t="str">
        <f>IF(BS_CONTROLE[[#This Row],[DATA]]="","",WEEKNUM(BS_CONTROLE[[#This Row],[DATA]]))</f>
        <v/>
      </c>
      <c r="D488" s="104"/>
      <c r="E488" s="157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2" t="str">
        <f t="shared" si="48"/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 t="shared" si="50"/>
        <v>Aderente</v>
      </c>
      <c r="BR488" s="19" t="str">
        <f t="shared" si="51"/>
        <v>*</v>
      </c>
      <c r="BS488" s="19" t="str">
        <f t="shared" si="52"/>
        <v>*</v>
      </c>
      <c r="BT488" s="188" t="str">
        <f t="shared" si="53"/>
        <v/>
      </c>
    </row>
    <row r="489" spans="1:72" hidden="1">
      <c r="A489" s="47" t="str">
        <f t="shared" si="49"/>
        <v/>
      </c>
      <c r="B489" s="102"/>
      <c r="C489" s="135" t="str">
        <f>IF(BS_CONTROLE[[#This Row],[DATA]]="","",WEEKNUM(BS_CONTROLE[[#This Row],[DATA]]))</f>
        <v/>
      </c>
      <c r="D489" s="104"/>
      <c r="E489" s="157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2" t="str">
        <f t="shared" si="48"/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 t="shared" si="50"/>
        <v>Aderente</v>
      </c>
      <c r="BR489" s="19" t="str">
        <f t="shared" si="51"/>
        <v>*</v>
      </c>
      <c r="BS489" s="19" t="str">
        <f t="shared" si="52"/>
        <v>*</v>
      </c>
      <c r="BT489" s="188" t="str">
        <f t="shared" si="53"/>
        <v/>
      </c>
    </row>
    <row r="490" spans="1:72" hidden="1">
      <c r="A490" s="47" t="str">
        <f t="shared" si="49"/>
        <v/>
      </c>
      <c r="B490" s="102"/>
      <c r="C490" s="135" t="str">
        <f>IF(BS_CONTROLE[[#This Row],[DATA]]="","",WEEKNUM(BS_CONTROLE[[#This Row],[DATA]]))</f>
        <v/>
      </c>
      <c r="D490" s="104"/>
      <c r="E490" s="157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2" t="str">
        <f t="shared" si="48"/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 t="shared" si="50"/>
        <v>Aderente</v>
      </c>
      <c r="BR490" s="19" t="str">
        <f t="shared" si="51"/>
        <v>*</v>
      </c>
      <c r="BS490" s="19" t="str">
        <f t="shared" si="52"/>
        <v>*</v>
      </c>
      <c r="BT490" s="188" t="str">
        <f t="shared" si="53"/>
        <v/>
      </c>
    </row>
    <row r="491" spans="1:72" hidden="1">
      <c r="A491" s="47" t="str">
        <f t="shared" si="49"/>
        <v/>
      </c>
      <c r="B491" s="102"/>
      <c r="C491" s="135" t="str">
        <f>IF(BS_CONTROLE[[#This Row],[DATA]]="","",WEEKNUM(BS_CONTROLE[[#This Row],[DATA]]))</f>
        <v/>
      </c>
      <c r="D491" s="104"/>
      <c r="E491" s="157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2" t="str">
        <f t="shared" si="48"/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 t="shared" si="50"/>
        <v>Aderente</v>
      </c>
      <c r="BR491" s="19" t="str">
        <f t="shared" si="51"/>
        <v>*</v>
      </c>
      <c r="BS491" s="19" t="str">
        <f t="shared" si="52"/>
        <v>*</v>
      </c>
      <c r="BT491" s="188" t="str">
        <f t="shared" si="53"/>
        <v/>
      </c>
    </row>
    <row r="492" spans="1:72" hidden="1">
      <c r="A492" s="47" t="str">
        <f t="shared" si="49"/>
        <v/>
      </c>
      <c r="B492" s="102"/>
      <c r="C492" s="135" t="str">
        <f>IF(BS_CONTROLE[[#This Row],[DATA]]="","",WEEKNUM(BS_CONTROLE[[#This Row],[DATA]]))</f>
        <v/>
      </c>
      <c r="D492" s="104"/>
      <c r="E492" s="157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2" t="str">
        <f t="shared" si="48"/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 t="shared" si="50"/>
        <v>Aderente</v>
      </c>
      <c r="BR492" s="19" t="str">
        <f t="shared" si="51"/>
        <v>*</v>
      </c>
      <c r="BS492" s="19" t="str">
        <f t="shared" si="52"/>
        <v>*</v>
      </c>
      <c r="BT492" s="188" t="str">
        <f t="shared" si="53"/>
        <v/>
      </c>
    </row>
    <row r="493" spans="1:72" hidden="1">
      <c r="A493" s="47" t="str">
        <f t="shared" si="49"/>
        <v/>
      </c>
      <c r="B493" s="102"/>
      <c r="C493" s="135" t="str">
        <f>IF(BS_CONTROLE[[#This Row],[DATA]]="","",WEEKNUM(BS_CONTROLE[[#This Row],[DATA]]))</f>
        <v/>
      </c>
      <c r="D493" s="104"/>
      <c r="E493" s="157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2" t="str">
        <f t="shared" si="48"/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 t="shared" si="50"/>
        <v>Aderente</v>
      </c>
      <c r="BR493" s="19" t="str">
        <f t="shared" si="51"/>
        <v>*</v>
      </c>
      <c r="BS493" s="19" t="str">
        <f t="shared" si="52"/>
        <v>*</v>
      </c>
      <c r="BT493" s="188" t="str">
        <f t="shared" si="53"/>
        <v/>
      </c>
    </row>
    <row r="494" spans="1:72" hidden="1">
      <c r="A494" s="47" t="str">
        <f t="shared" si="49"/>
        <v/>
      </c>
      <c r="B494" s="102"/>
      <c r="C494" s="135" t="str">
        <f>IF(BS_CONTROLE[[#This Row],[DATA]]="","",WEEKNUM(BS_CONTROLE[[#This Row],[DATA]]))</f>
        <v/>
      </c>
      <c r="D494" s="104"/>
      <c r="E494" s="157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2" t="str">
        <f t="shared" si="48"/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 t="shared" si="50"/>
        <v>Aderente</v>
      </c>
      <c r="BR494" s="19" t="str">
        <f t="shared" si="51"/>
        <v>*</v>
      </c>
      <c r="BS494" s="19" t="str">
        <f t="shared" si="52"/>
        <v>*</v>
      </c>
      <c r="BT494" s="188" t="str">
        <f t="shared" si="53"/>
        <v/>
      </c>
    </row>
    <row r="495" spans="1:72" hidden="1">
      <c r="A495" s="47" t="str">
        <f t="shared" si="49"/>
        <v/>
      </c>
      <c r="B495" s="102"/>
      <c r="C495" s="135" t="str">
        <f>IF(BS_CONTROLE[[#This Row],[DATA]]="","",WEEKNUM(BS_CONTROLE[[#This Row],[DATA]]))</f>
        <v/>
      </c>
      <c r="D495" s="104"/>
      <c r="E495" s="157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2" t="str">
        <f t="shared" si="48"/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 t="shared" si="50"/>
        <v>Aderente</v>
      </c>
      <c r="BR495" s="19" t="str">
        <f t="shared" si="51"/>
        <v>*</v>
      </c>
      <c r="BS495" s="19" t="str">
        <f t="shared" si="52"/>
        <v>*</v>
      </c>
      <c r="BT495" s="188" t="str">
        <f t="shared" si="53"/>
        <v/>
      </c>
    </row>
    <row r="496" spans="1:72" hidden="1">
      <c r="A496" s="47" t="str">
        <f t="shared" si="49"/>
        <v/>
      </c>
      <c r="B496" s="102"/>
      <c r="C496" s="135" t="str">
        <f>IF(BS_CONTROLE[[#This Row],[DATA]]="","",WEEKNUM(BS_CONTROLE[[#This Row],[DATA]]))</f>
        <v/>
      </c>
      <c r="D496" s="104"/>
      <c r="E496" s="157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2" t="str">
        <f t="shared" si="48"/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 t="shared" si="50"/>
        <v>Aderente</v>
      </c>
      <c r="BR496" s="19" t="str">
        <f t="shared" si="51"/>
        <v>*</v>
      </c>
      <c r="BS496" s="19" t="str">
        <f t="shared" si="52"/>
        <v>*</v>
      </c>
      <c r="BT496" s="188" t="str">
        <f t="shared" si="53"/>
        <v/>
      </c>
    </row>
    <row r="497" spans="1:72" hidden="1">
      <c r="A497" s="47" t="str">
        <f t="shared" si="49"/>
        <v/>
      </c>
      <c r="B497" s="102"/>
      <c r="C497" s="135" t="str">
        <f>IF(BS_CONTROLE[[#This Row],[DATA]]="","",WEEKNUM(BS_CONTROLE[[#This Row],[DATA]]))</f>
        <v/>
      </c>
      <c r="D497" s="104"/>
      <c r="E497" s="157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2" t="str">
        <f t="shared" si="48"/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 t="shared" si="50"/>
        <v>Aderente</v>
      </c>
      <c r="BR497" s="19" t="str">
        <f t="shared" si="51"/>
        <v>*</v>
      </c>
      <c r="BS497" s="19" t="str">
        <f t="shared" si="52"/>
        <v>*</v>
      </c>
      <c r="BT497" s="188" t="str">
        <f t="shared" si="53"/>
        <v/>
      </c>
    </row>
    <row r="498" spans="1:72" hidden="1">
      <c r="A498" s="47" t="str">
        <f t="shared" si="49"/>
        <v/>
      </c>
      <c r="B498" s="102"/>
      <c r="C498" s="135" t="str">
        <f>IF(BS_CONTROLE[[#This Row],[DATA]]="","",WEEKNUM(BS_CONTROLE[[#This Row],[DATA]]))</f>
        <v/>
      </c>
      <c r="D498" s="104"/>
      <c r="E498" s="157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2" t="str">
        <f t="shared" si="48"/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 t="shared" si="50"/>
        <v>Aderente</v>
      </c>
      <c r="BR498" s="19" t="str">
        <f t="shared" si="51"/>
        <v>*</v>
      </c>
      <c r="BS498" s="19" t="str">
        <f t="shared" si="52"/>
        <v>*</v>
      </c>
      <c r="BT498" s="188" t="str">
        <f t="shared" si="53"/>
        <v/>
      </c>
    </row>
    <row r="499" spans="1:72" hidden="1">
      <c r="A499" s="47" t="str">
        <f t="shared" si="49"/>
        <v/>
      </c>
      <c r="B499" s="102"/>
      <c r="C499" s="135" t="str">
        <f>IF(BS_CONTROLE[[#This Row],[DATA]]="","",WEEKNUM(BS_CONTROLE[[#This Row],[DATA]]))</f>
        <v/>
      </c>
      <c r="D499" s="104"/>
      <c r="E499" s="157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2" t="str">
        <f t="shared" si="48"/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 t="shared" si="50"/>
        <v>Aderente</v>
      </c>
      <c r="BR499" s="19" t="str">
        <f t="shared" si="51"/>
        <v>*</v>
      </c>
      <c r="BS499" s="19" t="str">
        <f t="shared" si="52"/>
        <v>*</v>
      </c>
      <c r="BT499" s="188" t="str">
        <f t="shared" si="53"/>
        <v/>
      </c>
    </row>
    <row r="500" spans="1:72" hidden="1">
      <c r="A500" s="47" t="str">
        <f t="shared" si="49"/>
        <v/>
      </c>
      <c r="B500" s="102"/>
      <c r="C500" s="135" t="str">
        <f>IF(BS_CONTROLE[[#This Row],[DATA]]="","",WEEKNUM(BS_CONTROLE[[#This Row],[DATA]]))</f>
        <v/>
      </c>
      <c r="D500" s="104"/>
      <c r="E500" s="157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2" t="str">
        <f t="shared" si="48"/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 t="shared" si="50"/>
        <v>Aderente</v>
      </c>
      <c r="BR500" s="19" t="str">
        <f t="shared" si="51"/>
        <v>*</v>
      </c>
      <c r="BS500" s="19" t="str">
        <f t="shared" si="52"/>
        <v>*</v>
      </c>
      <c r="BT500" s="188" t="str">
        <f t="shared" si="53"/>
        <v/>
      </c>
    </row>
    <row r="501" spans="1:72" hidden="1">
      <c r="A501" s="47" t="str">
        <f t="shared" si="49"/>
        <v/>
      </c>
      <c r="B501" s="102"/>
      <c r="C501" s="135" t="str">
        <f>IF(BS_CONTROLE[[#This Row],[DATA]]="","",WEEKNUM(BS_CONTROLE[[#This Row],[DATA]]))</f>
        <v/>
      </c>
      <c r="D501" s="104"/>
      <c r="E501" s="157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2" t="str">
        <f t="shared" si="48"/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 t="shared" si="50"/>
        <v>Aderente</v>
      </c>
      <c r="BR501" s="19" t="str">
        <f t="shared" si="51"/>
        <v>*</v>
      </c>
      <c r="BS501" s="19" t="str">
        <f t="shared" si="52"/>
        <v>*</v>
      </c>
      <c r="BT501" s="188" t="str">
        <f t="shared" si="53"/>
        <v/>
      </c>
    </row>
    <row r="502" spans="1:72" hidden="1">
      <c r="A502" s="47" t="str">
        <f t="shared" si="49"/>
        <v/>
      </c>
      <c r="B502" s="102"/>
      <c r="C502" s="135" t="str">
        <f>IF(BS_CONTROLE[[#This Row],[DATA]]="","",WEEKNUM(BS_CONTROLE[[#This Row],[DATA]]))</f>
        <v/>
      </c>
      <c r="D502" s="104"/>
      <c r="E502" s="157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2" t="str">
        <f t="shared" si="48"/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 t="shared" si="50"/>
        <v>Aderente</v>
      </c>
      <c r="BR502" s="19" t="str">
        <f t="shared" si="51"/>
        <v>*</v>
      </c>
      <c r="BS502" s="19" t="str">
        <f t="shared" si="52"/>
        <v>*</v>
      </c>
      <c r="BT502" s="188" t="str">
        <f t="shared" si="53"/>
        <v/>
      </c>
    </row>
    <row r="503" spans="1:72" hidden="1">
      <c r="A503" s="47" t="str">
        <f t="shared" si="49"/>
        <v/>
      </c>
      <c r="B503" s="102"/>
      <c r="C503" s="135" t="str">
        <f>IF(BS_CONTROLE[[#This Row],[DATA]]="","",WEEKNUM(BS_CONTROLE[[#This Row],[DATA]]))</f>
        <v/>
      </c>
      <c r="D503" s="104"/>
      <c r="E503" s="157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2" t="str">
        <f t="shared" si="48"/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 t="shared" si="50"/>
        <v>Aderente</v>
      </c>
      <c r="BR503" s="19" t="str">
        <f t="shared" si="51"/>
        <v>*</v>
      </c>
      <c r="BS503" s="19" t="str">
        <f t="shared" si="52"/>
        <v>*</v>
      </c>
      <c r="BT503" s="188" t="str">
        <f t="shared" si="53"/>
        <v/>
      </c>
    </row>
    <row r="504" spans="1:72" hidden="1">
      <c r="A504" s="47" t="str">
        <f t="shared" si="49"/>
        <v/>
      </c>
      <c r="B504" s="102"/>
      <c r="C504" s="135" t="str">
        <f>IF(BS_CONTROLE[[#This Row],[DATA]]="","",WEEKNUM(BS_CONTROLE[[#This Row],[DATA]]))</f>
        <v/>
      </c>
      <c r="D504" s="104"/>
      <c r="E504" s="157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2" t="str">
        <f t="shared" si="48"/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 t="shared" si="50"/>
        <v>Aderente</v>
      </c>
      <c r="BR504" s="19" t="str">
        <f t="shared" si="51"/>
        <v>*</v>
      </c>
      <c r="BS504" s="19" t="str">
        <f t="shared" si="52"/>
        <v>*</v>
      </c>
      <c r="BT504" s="188" t="str">
        <f t="shared" si="53"/>
        <v/>
      </c>
    </row>
    <row r="505" spans="1:72" hidden="1">
      <c r="A505" s="47" t="str">
        <f t="shared" si="49"/>
        <v/>
      </c>
      <c r="B505" s="102"/>
      <c r="C505" s="135" t="str">
        <f>IF(BS_CONTROLE[[#This Row],[DATA]]="","",WEEKNUM(BS_CONTROLE[[#This Row],[DATA]]))</f>
        <v/>
      </c>
      <c r="D505" s="104"/>
      <c r="E505" s="157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2" t="str">
        <f t="shared" si="48"/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 t="shared" si="50"/>
        <v>Aderente</v>
      </c>
      <c r="BR505" s="19" t="str">
        <f t="shared" si="51"/>
        <v>*</v>
      </c>
      <c r="BS505" s="19" t="str">
        <f t="shared" si="52"/>
        <v>*</v>
      </c>
      <c r="BT505" s="188" t="str">
        <f t="shared" si="53"/>
        <v/>
      </c>
    </row>
    <row r="506" spans="1:72" hidden="1">
      <c r="A506" s="47" t="str">
        <f t="shared" si="49"/>
        <v/>
      </c>
      <c r="B506" s="102"/>
      <c r="C506" s="135" t="str">
        <f>IF(BS_CONTROLE[[#This Row],[DATA]]="","",WEEKNUM(BS_CONTROLE[[#This Row],[DATA]]))</f>
        <v/>
      </c>
      <c r="D506" s="104"/>
      <c r="E506" s="157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2" t="str">
        <f t="shared" si="48"/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 t="shared" si="50"/>
        <v>Aderente</v>
      </c>
      <c r="BR506" s="19" t="str">
        <f t="shared" si="51"/>
        <v>*</v>
      </c>
      <c r="BS506" s="19" t="str">
        <f t="shared" si="52"/>
        <v>*</v>
      </c>
      <c r="BT506" s="188" t="str">
        <f t="shared" si="53"/>
        <v/>
      </c>
    </row>
    <row r="507" spans="1:72" hidden="1">
      <c r="A507" s="47" t="str">
        <f t="shared" si="49"/>
        <v/>
      </c>
      <c r="B507" s="102"/>
      <c r="C507" s="135" t="str">
        <f>IF(BS_CONTROLE[[#This Row],[DATA]]="","",WEEKNUM(BS_CONTROLE[[#This Row],[DATA]]))</f>
        <v/>
      </c>
      <c r="D507" s="104"/>
      <c r="E507" s="157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2" t="str">
        <f t="shared" si="48"/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 t="shared" si="50"/>
        <v>Aderente</v>
      </c>
      <c r="BR507" s="19" t="str">
        <f t="shared" si="51"/>
        <v>*</v>
      </c>
      <c r="BS507" s="19" t="str">
        <f t="shared" si="52"/>
        <v>*</v>
      </c>
      <c r="BT507" s="188" t="str">
        <f t="shared" si="53"/>
        <v/>
      </c>
    </row>
    <row r="508" spans="1:72" hidden="1">
      <c r="A508" s="47" t="str">
        <f t="shared" si="49"/>
        <v/>
      </c>
      <c r="B508" s="102"/>
      <c r="C508" s="135" t="str">
        <f>IF(BS_CONTROLE[[#This Row],[DATA]]="","",WEEKNUM(BS_CONTROLE[[#This Row],[DATA]]))</f>
        <v/>
      </c>
      <c r="D508" s="104"/>
      <c r="E508" s="157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2" t="str">
        <f t="shared" si="48"/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 t="shared" si="50"/>
        <v>Aderente</v>
      </c>
      <c r="BR508" s="19" t="str">
        <f t="shared" si="51"/>
        <v>*</v>
      </c>
      <c r="BS508" s="19" t="str">
        <f t="shared" si="52"/>
        <v>*</v>
      </c>
      <c r="BT508" s="188" t="str">
        <f t="shared" si="53"/>
        <v/>
      </c>
    </row>
    <row r="509" spans="1:72" hidden="1">
      <c r="A509" s="47" t="str">
        <f t="shared" si="49"/>
        <v/>
      </c>
      <c r="B509" s="102"/>
      <c r="C509" s="135" t="str">
        <f>IF(BS_CONTROLE[[#This Row],[DATA]]="","",WEEKNUM(BS_CONTROLE[[#This Row],[DATA]]))</f>
        <v/>
      </c>
      <c r="D509" s="104"/>
      <c r="E509" s="157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2" t="str">
        <f t="shared" si="48"/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 t="shared" si="50"/>
        <v>Aderente</v>
      </c>
      <c r="BR509" s="19" t="str">
        <f t="shared" si="51"/>
        <v>*</v>
      </c>
      <c r="BS509" s="19" t="str">
        <f t="shared" si="52"/>
        <v>*</v>
      </c>
      <c r="BT509" s="188" t="str">
        <f t="shared" si="53"/>
        <v/>
      </c>
    </row>
    <row r="510" spans="1:72" hidden="1">
      <c r="A510" s="47" t="str">
        <f t="shared" si="49"/>
        <v/>
      </c>
      <c r="B510" s="102"/>
      <c r="C510" s="135" t="str">
        <f>IF(BS_CONTROLE[[#This Row],[DATA]]="","",WEEKNUM(BS_CONTROLE[[#This Row],[DATA]]))</f>
        <v/>
      </c>
      <c r="D510" s="104"/>
      <c r="E510" s="157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2" t="str">
        <f t="shared" si="48"/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 t="shared" si="50"/>
        <v>Aderente</v>
      </c>
      <c r="BR510" s="19" t="str">
        <f t="shared" si="51"/>
        <v>*</v>
      </c>
      <c r="BS510" s="19" t="str">
        <f t="shared" si="52"/>
        <v>*</v>
      </c>
      <c r="BT510" s="188" t="str">
        <f t="shared" si="53"/>
        <v/>
      </c>
    </row>
    <row r="511" spans="1:72" hidden="1">
      <c r="A511" s="47" t="str">
        <f t="shared" si="49"/>
        <v/>
      </c>
      <c r="B511" s="102"/>
      <c r="C511" s="135" t="str">
        <f>IF(BS_CONTROLE[[#This Row],[DATA]]="","",WEEKNUM(BS_CONTROLE[[#This Row],[DATA]]))</f>
        <v/>
      </c>
      <c r="D511" s="104"/>
      <c r="E511" s="157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2" t="str">
        <f t="shared" si="48"/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 t="shared" si="50"/>
        <v>Aderente</v>
      </c>
      <c r="BR511" s="19" t="str">
        <f t="shared" si="51"/>
        <v>*</v>
      </c>
      <c r="BS511" s="19" t="str">
        <f t="shared" si="52"/>
        <v>*</v>
      </c>
      <c r="BT511" s="188" t="str">
        <f t="shared" si="53"/>
        <v/>
      </c>
    </row>
    <row r="512" spans="1:72" hidden="1">
      <c r="A512" s="47" t="str">
        <f t="shared" si="49"/>
        <v/>
      </c>
      <c r="B512" s="102"/>
      <c r="C512" s="135" t="str">
        <f>IF(BS_CONTROLE[[#This Row],[DATA]]="","",WEEKNUM(BS_CONTROLE[[#This Row],[DATA]]))</f>
        <v/>
      </c>
      <c r="D512" s="104"/>
      <c r="E512" s="157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2" t="str">
        <f t="shared" si="48"/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 t="shared" si="50"/>
        <v>Aderente</v>
      </c>
      <c r="BR512" s="19" t="str">
        <f t="shared" si="51"/>
        <v>*</v>
      </c>
      <c r="BS512" s="19" t="str">
        <f t="shared" si="52"/>
        <v>*</v>
      </c>
      <c r="BT512" s="188" t="str">
        <f t="shared" si="53"/>
        <v/>
      </c>
    </row>
    <row r="513" spans="1:72" hidden="1">
      <c r="A513" s="47" t="str">
        <f t="shared" si="49"/>
        <v/>
      </c>
      <c r="B513" s="102"/>
      <c r="C513" s="135" t="str">
        <f>IF(BS_CONTROLE[[#This Row],[DATA]]="","",WEEKNUM(BS_CONTROLE[[#This Row],[DATA]]))</f>
        <v/>
      </c>
      <c r="D513" s="104"/>
      <c r="E513" s="157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2" t="str">
        <f t="shared" si="48"/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 t="shared" si="50"/>
        <v>Aderente</v>
      </c>
      <c r="BR513" s="19" t="str">
        <f t="shared" si="51"/>
        <v>*</v>
      </c>
      <c r="BS513" s="19" t="str">
        <f t="shared" si="52"/>
        <v>*</v>
      </c>
      <c r="BT513" s="188" t="str">
        <f t="shared" si="53"/>
        <v/>
      </c>
    </row>
    <row r="514" spans="1:72" hidden="1">
      <c r="A514" s="47" t="str">
        <f t="shared" si="49"/>
        <v/>
      </c>
      <c r="B514" s="102"/>
      <c r="C514" s="135" t="str">
        <f>IF(BS_CONTROLE[[#This Row],[DATA]]="","",WEEKNUM(BS_CONTROLE[[#This Row],[DATA]]))</f>
        <v/>
      </c>
      <c r="D514" s="104"/>
      <c r="E514" s="157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2" t="str">
        <f t="shared" si="48"/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 t="shared" si="50"/>
        <v>Aderente</v>
      </c>
      <c r="BR514" s="19" t="str">
        <f t="shared" si="51"/>
        <v>*</v>
      </c>
      <c r="BS514" s="19" t="str">
        <f t="shared" si="52"/>
        <v>*</v>
      </c>
      <c r="BT514" s="188" t="str">
        <f t="shared" si="53"/>
        <v/>
      </c>
    </row>
    <row r="515" spans="1:72" hidden="1">
      <c r="A515" s="47" t="str">
        <f t="shared" si="49"/>
        <v/>
      </c>
      <c r="B515" s="102"/>
      <c r="C515" s="135" t="str">
        <f>IF(BS_CONTROLE[[#This Row],[DATA]]="","",WEEKNUM(BS_CONTROLE[[#This Row],[DATA]]))</f>
        <v/>
      </c>
      <c r="D515" s="104"/>
      <c r="E515" s="157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2" t="str">
        <f t="shared" si="48"/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 t="shared" si="50"/>
        <v>Aderente</v>
      </c>
      <c r="BR515" s="19" t="str">
        <f t="shared" si="51"/>
        <v>*</v>
      </c>
      <c r="BS515" s="19" t="str">
        <f t="shared" si="52"/>
        <v>*</v>
      </c>
      <c r="BT515" s="188" t="str">
        <f t="shared" si="53"/>
        <v/>
      </c>
    </row>
    <row r="516" spans="1:72" hidden="1">
      <c r="A516" s="47" t="str">
        <f t="shared" si="49"/>
        <v/>
      </c>
      <c r="B516" s="102"/>
      <c r="C516" s="135" t="str">
        <f>IF(BS_CONTROLE[[#This Row],[DATA]]="","",WEEKNUM(BS_CONTROLE[[#This Row],[DATA]]))</f>
        <v/>
      </c>
      <c r="D516" s="104"/>
      <c r="E516" s="157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2" t="str">
        <f t="shared" si="48"/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 t="shared" si="50"/>
        <v>Aderente</v>
      </c>
      <c r="BR516" s="19" t="str">
        <f t="shared" si="51"/>
        <v>*</v>
      </c>
      <c r="BS516" s="19" t="str">
        <f t="shared" si="52"/>
        <v>*</v>
      </c>
      <c r="BT516" s="188" t="str">
        <f t="shared" si="53"/>
        <v/>
      </c>
    </row>
    <row r="517" spans="1:72" hidden="1">
      <c r="A517" s="47" t="str">
        <f t="shared" si="49"/>
        <v/>
      </c>
      <c r="B517" s="102"/>
      <c r="C517" s="135" t="str">
        <f>IF(BS_CONTROLE[[#This Row],[DATA]]="","",WEEKNUM(BS_CONTROLE[[#This Row],[DATA]]))</f>
        <v/>
      </c>
      <c r="D517" s="104"/>
      <c r="E517" s="157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2" t="str">
        <f t="shared" si="48"/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 t="shared" si="50"/>
        <v>Aderente</v>
      </c>
      <c r="BR517" s="19" t="str">
        <f t="shared" si="51"/>
        <v>*</v>
      </c>
      <c r="BS517" s="19" t="str">
        <f t="shared" si="52"/>
        <v>*</v>
      </c>
      <c r="BT517" s="188" t="str">
        <f t="shared" si="53"/>
        <v/>
      </c>
    </row>
    <row r="518" spans="1:72" hidden="1">
      <c r="A518" s="47" t="str">
        <f t="shared" si="49"/>
        <v/>
      </c>
      <c r="B518" s="102"/>
      <c r="C518" s="135" t="str">
        <f>IF(BS_CONTROLE[[#This Row],[DATA]]="","",WEEKNUM(BS_CONTROLE[[#This Row],[DATA]]))</f>
        <v/>
      </c>
      <c r="D518" s="104"/>
      <c r="E518" s="157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2" t="str">
        <f t="shared" si="48"/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 t="shared" si="50"/>
        <v>Aderente</v>
      </c>
      <c r="BR518" s="19" t="str">
        <f t="shared" si="51"/>
        <v>*</v>
      </c>
      <c r="BS518" s="19" t="str">
        <f t="shared" si="52"/>
        <v>*</v>
      </c>
      <c r="BT518" s="188" t="str">
        <f t="shared" si="53"/>
        <v/>
      </c>
    </row>
    <row r="519" spans="1:72" hidden="1">
      <c r="A519" s="47" t="str">
        <f t="shared" si="49"/>
        <v/>
      </c>
      <c r="B519" s="102"/>
      <c r="C519" s="135" t="str">
        <f>IF(BS_CONTROLE[[#This Row],[DATA]]="","",WEEKNUM(BS_CONTROLE[[#This Row],[DATA]]))</f>
        <v/>
      </c>
      <c r="D519" s="104"/>
      <c r="E519" s="157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2" t="str">
        <f t="shared" ref="AY519:AY582" si="54"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 t="shared" si="50"/>
        <v>Aderente</v>
      </c>
      <c r="BR519" s="19" t="str">
        <f t="shared" si="51"/>
        <v>*</v>
      </c>
      <c r="BS519" s="19" t="str">
        <f t="shared" si="52"/>
        <v>*</v>
      </c>
      <c r="BT519" s="188" t="str">
        <f t="shared" si="53"/>
        <v/>
      </c>
    </row>
    <row r="520" spans="1:72" hidden="1">
      <c r="A520" s="47" t="str">
        <f t="shared" ref="A520:A583" si="55">D520&amp;B520</f>
        <v/>
      </c>
      <c r="B520" s="102"/>
      <c r="C520" s="135" t="str">
        <f>IF(BS_CONTROLE[[#This Row],[DATA]]="","",WEEKNUM(BS_CONTROLE[[#This Row],[DATA]]))</f>
        <v/>
      </c>
      <c r="D520" s="104"/>
      <c r="E520" s="157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2" t="str">
        <f t="shared" si="54"/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 t="shared" ref="BQ520:BQ583" si="56">IF(AND(BR520&lt;1,BS520&lt;1),"Produção e Intervalo",IF(BR520&lt;1,"Intervalo",IF(BS520&lt;1,"Produção","Aderente")))</f>
        <v>Aderente</v>
      </c>
      <c r="BR520" s="19" t="str">
        <f t="shared" ref="BR520:BR583" si="57">IF(OR(B520="",F520=""),"*",AY520/P520)</f>
        <v>*</v>
      </c>
      <c r="BS520" s="19" t="str">
        <f t="shared" ref="BS520:BS583" si="58">IF(OR(B520="",F520=""),"*",BA520/Q520)</f>
        <v>*</v>
      </c>
      <c r="BT520" s="188" t="str">
        <f t="shared" ref="BT520:BT583" si="59">IF(BN520="","",SUBSTITUTE(BM520," ","")&amp;SUBSTITUTE(BN520," ",""))</f>
        <v/>
      </c>
    </row>
    <row r="521" spans="1:72" hidden="1">
      <c r="A521" s="47" t="str">
        <f t="shared" si="55"/>
        <v/>
      </c>
      <c r="B521" s="102"/>
      <c r="C521" s="135" t="str">
        <f>IF(BS_CONTROLE[[#This Row],[DATA]]="","",WEEKNUM(BS_CONTROLE[[#This Row],[DATA]]))</f>
        <v/>
      </c>
      <c r="D521" s="104"/>
      <c r="E521" s="157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2" t="str">
        <f t="shared" si="54"/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 t="shared" si="56"/>
        <v>Aderente</v>
      </c>
      <c r="BR521" s="19" t="str">
        <f t="shared" si="57"/>
        <v>*</v>
      </c>
      <c r="BS521" s="19" t="str">
        <f t="shared" si="58"/>
        <v>*</v>
      </c>
      <c r="BT521" s="188" t="str">
        <f t="shared" si="59"/>
        <v/>
      </c>
    </row>
    <row r="522" spans="1:72" hidden="1">
      <c r="A522" s="47" t="str">
        <f t="shared" si="55"/>
        <v/>
      </c>
      <c r="B522" s="102"/>
      <c r="C522" s="135" t="str">
        <f>IF(BS_CONTROLE[[#This Row],[DATA]]="","",WEEKNUM(BS_CONTROLE[[#This Row],[DATA]]))</f>
        <v/>
      </c>
      <c r="D522" s="104"/>
      <c r="E522" s="157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2" t="str">
        <f t="shared" si="54"/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 t="shared" si="56"/>
        <v>Aderente</v>
      </c>
      <c r="BR522" s="19" t="str">
        <f t="shared" si="57"/>
        <v>*</v>
      </c>
      <c r="BS522" s="19" t="str">
        <f t="shared" si="58"/>
        <v>*</v>
      </c>
      <c r="BT522" s="188" t="str">
        <f t="shared" si="59"/>
        <v/>
      </c>
    </row>
    <row r="523" spans="1:72" hidden="1">
      <c r="A523" s="47" t="str">
        <f t="shared" si="55"/>
        <v/>
      </c>
      <c r="B523" s="102"/>
      <c r="C523" s="135" t="str">
        <f>IF(BS_CONTROLE[[#This Row],[DATA]]="","",WEEKNUM(BS_CONTROLE[[#This Row],[DATA]]))</f>
        <v/>
      </c>
      <c r="D523" s="104"/>
      <c r="E523" s="157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2" t="str">
        <f t="shared" si="54"/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 t="shared" si="56"/>
        <v>Aderente</v>
      </c>
      <c r="BR523" s="19" t="str">
        <f t="shared" si="57"/>
        <v>*</v>
      </c>
      <c r="BS523" s="19" t="str">
        <f t="shared" si="58"/>
        <v>*</v>
      </c>
      <c r="BT523" s="188" t="str">
        <f t="shared" si="59"/>
        <v/>
      </c>
    </row>
    <row r="524" spans="1:72" hidden="1">
      <c r="A524" s="47" t="str">
        <f t="shared" si="55"/>
        <v/>
      </c>
      <c r="B524" s="102"/>
      <c r="C524" s="135" t="str">
        <f>IF(BS_CONTROLE[[#This Row],[DATA]]="","",WEEKNUM(BS_CONTROLE[[#This Row],[DATA]]))</f>
        <v/>
      </c>
      <c r="D524" s="104"/>
      <c r="E524" s="157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2" t="str">
        <f t="shared" si="54"/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 t="shared" si="56"/>
        <v>Aderente</v>
      </c>
      <c r="BR524" s="19" t="str">
        <f t="shared" si="57"/>
        <v>*</v>
      </c>
      <c r="BS524" s="19" t="str">
        <f t="shared" si="58"/>
        <v>*</v>
      </c>
      <c r="BT524" s="188" t="str">
        <f t="shared" si="59"/>
        <v/>
      </c>
    </row>
    <row r="525" spans="1:72" hidden="1">
      <c r="A525" s="47" t="str">
        <f t="shared" si="55"/>
        <v/>
      </c>
      <c r="B525" s="102"/>
      <c r="C525" s="135" t="str">
        <f>IF(BS_CONTROLE[[#This Row],[DATA]]="","",WEEKNUM(BS_CONTROLE[[#This Row],[DATA]]))</f>
        <v/>
      </c>
      <c r="D525" s="104"/>
      <c r="E525" s="157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2" t="str">
        <f t="shared" si="54"/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 t="shared" si="56"/>
        <v>Aderente</v>
      </c>
      <c r="BR525" s="19" t="str">
        <f t="shared" si="57"/>
        <v>*</v>
      </c>
      <c r="BS525" s="19" t="str">
        <f t="shared" si="58"/>
        <v>*</v>
      </c>
      <c r="BT525" s="188" t="str">
        <f t="shared" si="59"/>
        <v/>
      </c>
    </row>
    <row r="526" spans="1:72" hidden="1">
      <c r="A526" s="47" t="str">
        <f t="shared" si="55"/>
        <v/>
      </c>
      <c r="B526" s="102"/>
      <c r="C526" s="135" t="str">
        <f>IF(BS_CONTROLE[[#This Row],[DATA]]="","",WEEKNUM(BS_CONTROLE[[#This Row],[DATA]]))</f>
        <v/>
      </c>
      <c r="D526" s="104"/>
      <c r="E526" s="157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2" t="str">
        <f t="shared" si="54"/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 t="shared" si="56"/>
        <v>Aderente</v>
      </c>
      <c r="BR526" s="19" t="str">
        <f t="shared" si="57"/>
        <v>*</v>
      </c>
      <c r="BS526" s="19" t="str">
        <f t="shared" si="58"/>
        <v>*</v>
      </c>
      <c r="BT526" s="188" t="str">
        <f t="shared" si="59"/>
        <v/>
      </c>
    </row>
    <row r="527" spans="1:72" hidden="1">
      <c r="A527" s="47" t="str">
        <f t="shared" si="55"/>
        <v/>
      </c>
      <c r="B527" s="102"/>
      <c r="C527" s="135" t="str">
        <f>IF(BS_CONTROLE[[#This Row],[DATA]]="","",WEEKNUM(BS_CONTROLE[[#This Row],[DATA]]))</f>
        <v/>
      </c>
      <c r="D527" s="104"/>
      <c r="E527" s="157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2" t="str">
        <f t="shared" si="54"/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 t="shared" si="56"/>
        <v>Aderente</v>
      </c>
      <c r="BR527" s="19" t="str">
        <f t="shared" si="57"/>
        <v>*</v>
      </c>
      <c r="BS527" s="19" t="str">
        <f t="shared" si="58"/>
        <v>*</v>
      </c>
      <c r="BT527" s="188" t="str">
        <f t="shared" si="59"/>
        <v/>
      </c>
    </row>
    <row r="528" spans="1:72" hidden="1">
      <c r="A528" s="47" t="str">
        <f t="shared" si="55"/>
        <v/>
      </c>
      <c r="B528" s="102"/>
      <c r="C528" s="135" t="str">
        <f>IF(BS_CONTROLE[[#This Row],[DATA]]="","",WEEKNUM(BS_CONTROLE[[#This Row],[DATA]]))</f>
        <v/>
      </c>
      <c r="D528" s="104"/>
      <c r="E528" s="157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2" t="str">
        <f t="shared" si="54"/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 t="shared" si="56"/>
        <v>Aderente</v>
      </c>
      <c r="BR528" s="19" t="str">
        <f t="shared" si="57"/>
        <v>*</v>
      </c>
      <c r="BS528" s="19" t="str">
        <f t="shared" si="58"/>
        <v>*</v>
      </c>
      <c r="BT528" s="188" t="str">
        <f t="shared" si="59"/>
        <v/>
      </c>
    </row>
    <row r="529" spans="1:72" hidden="1">
      <c r="A529" s="47" t="str">
        <f t="shared" si="55"/>
        <v/>
      </c>
      <c r="B529" s="102"/>
      <c r="C529" s="135" t="str">
        <f>IF(BS_CONTROLE[[#This Row],[DATA]]="","",WEEKNUM(BS_CONTROLE[[#This Row],[DATA]]))</f>
        <v/>
      </c>
      <c r="D529" s="104"/>
      <c r="E529" s="157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2" t="str">
        <f t="shared" si="54"/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 t="shared" si="56"/>
        <v>Aderente</v>
      </c>
      <c r="BR529" s="19" t="str">
        <f t="shared" si="57"/>
        <v>*</v>
      </c>
      <c r="BS529" s="19" t="str">
        <f t="shared" si="58"/>
        <v>*</v>
      </c>
      <c r="BT529" s="188" t="str">
        <f t="shared" si="59"/>
        <v/>
      </c>
    </row>
    <row r="530" spans="1:72" hidden="1">
      <c r="A530" s="47" t="str">
        <f t="shared" si="55"/>
        <v/>
      </c>
      <c r="B530" s="102"/>
      <c r="C530" s="135" t="str">
        <f>IF(BS_CONTROLE[[#This Row],[DATA]]="","",WEEKNUM(BS_CONTROLE[[#This Row],[DATA]]))</f>
        <v/>
      </c>
      <c r="D530" s="104"/>
      <c r="E530" s="157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2" t="str">
        <f t="shared" si="54"/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 t="shared" si="56"/>
        <v>Aderente</v>
      </c>
      <c r="BR530" s="19" t="str">
        <f t="shared" si="57"/>
        <v>*</v>
      </c>
      <c r="BS530" s="19" t="str">
        <f t="shared" si="58"/>
        <v>*</v>
      </c>
      <c r="BT530" s="188" t="str">
        <f t="shared" si="59"/>
        <v/>
      </c>
    </row>
    <row r="531" spans="1:72" hidden="1">
      <c r="A531" s="47" t="str">
        <f t="shared" si="55"/>
        <v/>
      </c>
      <c r="B531" s="102"/>
      <c r="C531" s="135" t="str">
        <f>IF(BS_CONTROLE[[#This Row],[DATA]]="","",WEEKNUM(BS_CONTROLE[[#This Row],[DATA]]))</f>
        <v/>
      </c>
      <c r="D531" s="104"/>
      <c r="E531" s="157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2" t="str">
        <f t="shared" si="54"/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 t="shared" si="56"/>
        <v>Aderente</v>
      </c>
      <c r="BR531" s="19" t="str">
        <f t="shared" si="57"/>
        <v>*</v>
      </c>
      <c r="BS531" s="19" t="str">
        <f t="shared" si="58"/>
        <v>*</v>
      </c>
      <c r="BT531" s="188" t="str">
        <f t="shared" si="59"/>
        <v/>
      </c>
    </row>
    <row r="532" spans="1:72" hidden="1">
      <c r="A532" s="47" t="str">
        <f t="shared" si="55"/>
        <v/>
      </c>
      <c r="B532" s="102"/>
      <c r="C532" s="135" t="str">
        <f>IF(BS_CONTROLE[[#This Row],[DATA]]="","",WEEKNUM(BS_CONTROLE[[#This Row],[DATA]]))</f>
        <v/>
      </c>
      <c r="D532" s="104"/>
      <c r="E532" s="157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2" t="str">
        <f t="shared" si="54"/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 t="shared" si="56"/>
        <v>Aderente</v>
      </c>
      <c r="BR532" s="19" t="str">
        <f t="shared" si="57"/>
        <v>*</v>
      </c>
      <c r="BS532" s="19" t="str">
        <f t="shared" si="58"/>
        <v>*</v>
      </c>
      <c r="BT532" s="188" t="str">
        <f t="shared" si="59"/>
        <v/>
      </c>
    </row>
    <row r="533" spans="1:72" hidden="1">
      <c r="A533" s="47" t="str">
        <f t="shared" si="55"/>
        <v/>
      </c>
      <c r="B533" s="102"/>
      <c r="C533" s="135" t="str">
        <f>IF(BS_CONTROLE[[#This Row],[DATA]]="","",WEEKNUM(BS_CONTROLE[[#This Row],[DATA]]))</f>
        <v/>
      </c>
      <c r="D533" s="104"/>
      <c r="E533" s="157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2" t="str">
        <f t="shared" si="54"/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 t="shared" si="56"/>
        <v>Aderente</v>
      </c>
      <c r="BR533" s="19" t="str">
        <f t="shared" si="57"/>
        <v>*</v>
      </c>
      <c r="BS533" s="19" t="str">
        <f t="shared" si="58"/>
        <v>*</v>
      </c>
      <c r="BT533" s="188" t="str">
        <f t="shared" si="59"/>
        <v/>
      </c>
    </row>
    <row r="534" spans="1:72" hidden="1">
      <c r="A534" s="47" t="str">
        <f t="shared" si="55"/>
        <v/>
      </c>
      <c r="B534" s="102"/>
      <c r="C534" s="135" t="str">
        <f>IF(BS_CONTROLE[[#This Row],[DATA]]="","",WEEKNUM(BS_CONTROLE[[#This Row],[DATA]]))</f>
        <v/>
      </c>
      <c r="D534" s="104"/>
      <c r="E534" s="157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2" t="str">
        <f t="shared" si="54"/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 t="shared" si="56"/>
        <v>Aderente</v>
      </c>
      <c r="BR534" s="19" t="str">
        <f t="shared" si="57"/>
        <v>*</v>
      </c>
      <c r="BS534" s="19" t="str">
        <f t="shared" si="58"/>
        <v>*</v>
      </c>
      <c r="BT534" s="188" t="str">
        <f t="shared" si="59"/>
        <v/>
      </c>
    </row>
    <row r="535" spans="1:72" hidden="1">
      <c r="A535" s="47" t="str">
        <f t="shared" si="55"/>
        <v/>
      </c>
      <c r="B535" s="102"/>
      <c r="C535" s="135" t="str">
        <f>IF(BS_CONTROLE[[#This Row],[DATA]]="","",WEEKNUM(BS_CONTROLE[[#This Row],[DATA]]))</f>
        <v/>
      </c>
      <c r="D535" s="104"/>
      <c r="E535" s="157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2" t="str">
        <f t="shared" si="54"/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 t="shared" si="56"/>
        <v>Aderente</v>
      </c>
      <c r="BR535" s="19" t="str">
        <f t="shared" si="57"/>
        <v>*</v>
      </c>
      <c r="BS535" s="19" t="str">
        <f t="shared" si="58"/>
        <v>*</v>
      </c>
      <c r="BT535" s="188" t="str">
        <f t="shared" si="59"/>
        <v/>
      </c>
    </row>
    <row r="536" spans="1:72" hidden="1">
      <c r="A536" s="47" t="str">
        <f t="shared" si="55"/>
        <v/>
      </c>
      <c r="B536" s="102"/>
      <c r="C536" s="135" t="str">
        <f>IF(BS_CONTROLE[[#This Row],[DATA]]="","",WEEKNUM(BS_CONTROLE[[#This Row],[DATA]]))</f>
        <v/>
      </c>
      <c r="D536" s="104"/>
      <c r="E536" s="157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2" t="str">
        <f t="shared" si="54"/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 t="shared" si="56"/>
        <v>Aderente</v>
      </c>
      <c r="BR536" s="19" t="str">
        <f t="shared" si="57"/>
        <v>*</v>
      </c>
      <c r="BS536" s="19" t="str">
        <f t="shared" si="58"/>
        <v>*</v>
      </c>
      <c r="BT536" s="188" t="str">
        <f t="shared" si="59"/>
        <v/>
      </c>
    </row>
    <row r="537" spans="1:72" hidden="1">
      <c r="A537" s="47" t="str">
        <f t="shared" si="55"/>
        <v/>
      </c>
      <c r="B537" s="102"/>
      <c r="C537" s="135" t="str">
        <f>IF(BS_CONTROLE[[#This Row],[DATA]]="","",WEEKNUM(BS_CONTROLE[[#This Row],[DATA]]))</f>
        <v/>
      </c>
      <c r="D537" s="104"/>
      <c r="E537" s="157">
        <v>531</v>
      </c>
      <c r="F537" s="126"/>
      <c r="G537" s="142" t="str">
        <f>IF(D537="","*",VLOOKUP(F537,BS_ATIVIDADE[],3,FALSE))</f>
        <v>*</v>
      </c>
      <c r="H537" s="106"/>
      <c r="I537" s="106"/>
      <c r="J537" s="105"/>
      <c r="K537" s="105"/>
      <c r="L537" s="105"/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6"/>
      <c r="P537" s="106"/>
      <c r="Q537" s="105"/>
      <c r="R537" s="10" t="str">
        <f>IFERROR(_xlfn.XLOOKUP(F537, BS_ATIVIDADE[ATIVIDADE],BS_ATIVIDADE[UNIDADE] ), "*")</f>
        <v>*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5" t="str">
        <f>IF(BS_CONTROLE[[#This Row],[Entre - Estações]]=0, "-", BS_CONTROLE[[#This Row],[Entre - Estações]])</f>
        <v>-</v>
      </c>
      <c r="AN537" s="105" t="str">
        <f>IF(BS_CONTROLE[[#This Row],[SB]]=0, "-", BS_CONTROLE[[#This Row],[SB]])</f>
        <v>-</v>
      </c>
      <c r="AO537" s="105" t="str">
        <f>IF(BS_CONTROLE[[#This Row],[SUB]]=0, "-", BS_CONTROLE[[#This Row],[SUB]])</f>
        <v>-</v>
      </c>
      <c r="AP537" s="105">
        <f>BS_CONTROLE[[#This Row],[KM - Inicio]]</f>
        <v>0</v>
      </c>
      <c r="AQ537" s="105">
        <f>BS_CONTROLE[[#This Row],[KM - Inicio]]</f>
        <v>0</v>
      </c>
      <c r="AR537" s="108"/>
      <c r="AS537" s="108"/>
      <c r="AT537" s="108"/>
      <c r="AU537" s="136"/>
      <c r="AV537" s="136"/>
      <c r="AW537" s="14"/>
      <c r="AX537" s="14"/>
      <c r="AY537" s="162" t="str">
        <f t="shared" si="54"/>
        <v>*</v>
      </c>
      <c r="AZ537" s="153"/>
      <c r="BA537" s="109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 t="shared" si="56"/>
        <v>Aderente</v>
      </c>
      <c r="BR537" s="19" t="str">
        <f t="shared" si="57"/>
        <v>*</v>
      </c>
      <c r="BS537" s="19" t="str">
        <f t="shared" si="58"/>
        <v>*</v>
      </c>
      <c r="BT537" s="188" t="str">
        <f t="shared" si="59"/>
        <v/>
      </c>
    </row>
    <row r="538" spans="1:72" hidden="1">
      <c r="A538" s="47" t="str">
        <f t="shared" si="55"/>
        <v/>
      </c>
      <c r="B538" s="102"/>
      <c r="C538" s="135" t="str">
        <f>IF(BS_CONTROLE[[#This Row],[DATA]]="","",WEEKNUM(BS_CONTROLE[[#This Row],[DATA]]))</f>
        <v/>
      </c>
      <c r="D538" s="104"/>
      <c r="E538" s="157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2" t="str">
        <f t="shared" si="54"/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 t="shared" si="56"/>
        <v>Aderente</v>
      </c>
      <c r="BR538" s="19" t="str">
        <f t="shared" si="57"/>
        <v>*</v>
      </c>
      <c r="BS538" s="19" t="str">
        <f t="shared" si="58"/>
        <v>*</v>
      </c>
      <c r="BT538" s="188" t="str">
        <f t="shared" si="59"/>
        <v/>
      </c>
    </row>
    <row r="539" spans="1:72" hidden="1">
      <c r="A539" s="47" t="str">
        <f t="shared" si="55"/>
        <v/>
      </c>
      <c r="B539" s="102"/>
      <c r="C539" s="135" t="str">
        <f>IF(BS_CONTROLE[[#This Row],[DATA]]="","",WEEKNUM(BS_CONTROLE[[#This Row],[DATA]]))</f>
        <v/>
      </c>
      <c r="D539" s="104"/>
      <c r="E539" s="157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2" t="str">
        <f t="shared" si="54"/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 t="shared" si="56"/>
        <v>Aderente</v>
      </c>
      <c r="BR539" s="19" t="str">
        <f t="shared" si="57"/>
        <v>*</v>
      </c>
      <c r="BS539" s="19" t="str">
        <f t="shared" si="58"/>
        <v>*</v>
      </c>
      <c r="BT539" s="188" t="str">
        <f t="shared" si="59"/>
        <v/>
      </c>
    </row>
    <row r="540" spans="1:72" hidden="1">
      <c r="A540" s="47" t="str">
        <f t="shared" si="55"/>
        <v/>
      </c>
      <c r="B540" s="102"/>
      <c r="C540" s="135" t="str">
        <f>IF(BS_CONTROLE[[#This Row],[DATA]]="","",WEEKNUM(BS_CONTROLE[[#This Row],[DATA]]))</f>
        <v/>
      </c>
      <c r="D540" s="104"/>
      <c r="E540" s="157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2" t="str">
        <f t="shared" si="54"/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 t="shared" si="56"/>
        <v>Aderente</v>
      </c>
      <c r="BR540" s="19" t="str">
        <f t="shared" si="57"/>
        <v>*</v>
      </c>
      <c r="BS540" s="19" t="str">
        <f t="shared" si="58"/>
        <v>*</v>
      </c>
      <c r="BT540" s="188" t="str">
        <f t="shared" si="59"/>
        <v/>
      </c>
    </row>
    <row r="541" spans="1:72" hidden="1">
      <c r="A541" s="47" t="str">
        <f t="shared" si="55"/>
        <v/>
      </c>
      <c r="B541" s="102"/>
      <c r="C541" s="135" t="str">
        <f>IF(BS_CONTROLE[[#This Row],[DATA]]="","",WEEKNUM(BS_CONTROLE[[#This Row],[DATA]]))</f>
        <v/>
      </c>
      <c r="D541" s="104"/>
      <c r="E541" s="157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2" t="str">
        <f t="shared" si="54"/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 t="shared" si="56"/>
        <v>Aderente</v>
      </c>
      <c r="BR541" s="19" t="str">
        <f t="shared" si="57"/>
        <v>*</v>
      </c>
      <c r="BS541" s="19" t="str">
        <f t="shared" si="58"/>
        <v>*</v>
      </c>
      <c r="BT541" s="188" t="str">
        <f t="shared" si="59"/>
        <v/>
      </c>
    </row>
    <row r="542" spans="1:72" hidden="1">
      <c r="A542" s="47" t="str">
        <f t="shared" si="55"/>
        <v/>
      </c>
      <c r="B542" s="102"/>
      <c r="C542" s="135" t="str">
        <f>IF(BS_CONTROLE[[#This Row],[DATA]]="","",WEEKNUM(BS_CONTROLE[[#This Row],[DATA]]))</f>
        <v/>
      </c>
      <c r="D542" s="104"/>
      <c r="E542" s="157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2" t="str">
        <f t="shared" si="54"/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 t="shared" si="56"/>
        <v>Aderente</v>
      </c>
      <c r="BR542" s="19" t="str">
        <f t="shared" si="57"/>
        <v>*</v>
      </c>
      <c r="BS542" s="19" t="str">
        <f t="shared" si="58"/>
        <v>*</v>
      </c>
      <c r="BT542" s="188" t="str">
        <f t="shared" si="59"/>
        <v/>
      </c>
    </row>
    <row r="543" spans="1:72" hidden="1">
      <c r="A543" s="47" t="str">
        <f t="shared" si="55"/>
        <v/>
      </c>
      <c r="B543" s="102"/>
      <c r="C543" s="135" t="str">
        <f>IF(BS_CONTROLE[[#This Row],[DATA]]="","",WEEKNUM(BS_CONTROLE[[#This Row],[DATA]]))</f>
        <v/>
      </c>
      <c r="D543" s="104"/>
      <c r="E543" s="157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2" t="str">
        <f t="shared" si="54"/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 t="shared" si="56"/>
        <v>Aderente</v>
      </c>
      <c r="BR543" s="19" t="str">
        <f t="shared" si="57"/>
        <v>*</v>
      </c>
      <c r="BS543" s="19" t="str">
        <f t="shared" si="58"/>
        <v>*</v>
      </c>
      <c r="BT543" s="188" t="str">
        <f t="shared" si="59"/>
        <v/>
      </c>
    </row>
    <row r="544" spans="1:72" hidden="1">
      <c r="A544" s="47" t="str">
        <f t="shared" si="55"/>
        <v/>
      </c>
      <c r="B544" s="102"/>
      <c r="C544" s="135" t="str">
        <f>IF(BS_CONTROLE[[#This Row],[DATA]]="","",WEEKNUM(BS_CONTROLE[[#This Row],[DATA]]))</f>
        <v/>
      </c>
      <c r="D544" s="104"/>
      <c r="E544" s="157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2" t="str">
        <f t="shared" si="54"/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 t="shared" si="56"/>
        <v>Aderente</v>
      </c>
      <c r="BR544" s="19" t="str">
        <f t="shared" si="57"/>
        <v>*</v>
      </c>
      <c r="BS544" s="19" t="str">
        <f t="shared" si="58"/>
        <v>*</v>
      </c>
      <c r="BT544" s="188" t="str">
        <f t="shared" si="59"/>
        <v/>
      </c>
    </row>
    <row r="545" spans="1:72" hidden="1">
      <c r="A545" s="47" t="str">
        <f t="shared" si="55"/>
        <v/>
      </c>
      <c r="B545" s="102"/>
      <c r="C545" s="135" t="str">
        <f>IF(BS_CONTROLE[[#This Row],[DATA]]="","",WEEKNUM(BS_CONTROLE[[#This Row],[DATA]]))</f>
        <v/>
      </c>
      <c r="D545" s="104"/>
      <c r="E545" s="157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2" t="str">
        <f t="shared" si="54"/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 t="shared" si="56"/>
        <v>Aderente</v>
      </c>
      <c r="BR545" s="19" t="str">
        <f t="shared" si="57"/>
        <v>*</v>
      </c>
      <c r="BS545" s="19" t="str">
        <f t="shared" si="58"/>
        <v>*</v>
      </c>
      <c r="BT545" s="188" t="str">
        <f t="shared" si="59"/>
        <v/>
      </c>
    </row>
    <row r="546" spans="1:72" hidden="1">
      <c r="A546" s="47" t="str">
        <f t="shared" si="55"/>
        <v/>
      </c>
      <c r="B546" s="102"/>
      <c r="C546" s="135" t="str">
        <f>IF(BS_CONTROLE[[#This Row],[DATA]]="","",WEEKNUM(BS_CONTROLE[[#This Row],[DATA]]))</f>
        <v/>
      </c>
      <c r="D546" s="104"/>
      <c r="E546" s="157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2" t="str">
        <f t="shared" si="54"/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 t="shared" si="56"/>
        <v>Aderente</v>
      </c>
      <c r="BR546" s="19" t="str">
        <f t="shared" si="57"/>
        <v>*</v>
      </c>
      <c r="BS546" s="19" t="str">
        <f t="shared" si="58"/>
        <v>*</v>
      </c>
      <c r="BT546" s="188" t="str">
        <f t="shared" si="59"/>
        <v/>
      </c>
    </row>
    <row r="547" spans="1:72" hidden="1">
      <c r="A547" s="47" t="str">
        <f t="shared" si="55"/>
        <v/>
      </c>
      <c r="B547" s="102"/>
      <c r="C547" s="135" t="str">
        <f>IF(BS_CONTROLE[[#This Row],[DATA]]="","",WEEKNUM(BS_CONTROLE[[#This Row],[DATA]]))</f>
        <v/>
      </c>
      <c r="D547" s="104"/>
      <c r="E547" s="157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2" t="str">
        <f t="shared" si="54"/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 t="shared" si="56"/>
        <v>Aderente</v>
      </c>
      <c r="BR547" s="19" t="str">
        <f t="shared" si="57"/>
        <v>*</v>
      </c>
      <c r="BS547" s="19" t="str">
        <f t="shared" si="58"/>
        <v>*</v>
      </c>
      <c r="BT547" s="188" t="str">
        <f t="shared" si="59"/>
        <v/>
      </c>
    </row>
    <row r="548" spans="1:72" hidden="1">
      <c r="A548" s="47" t="str">
        <f t="shared" si="55"/>
        <v/>
      </c>
      <c r="B548" s="102"/>
      <c r="C548" s="135" t="str">
        <f>IF(BS_CONTROLE[[#This Row],[DATA]]="","",WEEKNUM(BS_CONTROLE[[#This Row],[DATA]]))</f>
        <v/>
      </c>
      <c r="D548" s="104"/>
      <c r="E548" s="157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2" t="str">
        <f t="shared" si="54"/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 t="shared" si="56"/>
        <v>Aderente</v>
      </c>
      <c r="BR548" s="19" t="str">
        <f t="shared" si="57"/>
        <v>*</v>
      </c>
      <c r="BS548" s="19" t="str">
        <f t="shared" si="58"/>
        <v>*</v>
      </c>
      <c r="BT548" s="188" t="str">
        <f t="shared" si="59"/>
        <v/>
      </c>
    </row>
    <row r="549" spans="1:72" hidden="1">
      <c r="A549" s="47" t="str">
        <f t="shared" si="55"/>
        <v/>
      </c>
      <c r="B549" s="102"/>
      <c r="C549" s="135" t="str">
        <f>IF(BS_CONTROLE[[#This Row],[DATA]]="","",WEEKNUM(BS_CONTROLE[[#This Row],[DATA]]))</f>
        <v/>
      </c>
      <c r="D549" s="104"/>
      <c r="E549" s="157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2" t="str">
        <f t="shared" si="54"/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 t="shared" si="56"/>
        <v>Aderente</v>
      </c>
      <c r="BR549" s="19" t="str">
        <f t="shared" si="57"/>
        <v>*</v>
      </c>
      <c r="BS549" s="19" t="str">
        <f t="shared" si="58"/>
        <v>*</v>
      </c>
      <c r="BT549" s="188" t="str">
        <f t="shared" si="59"/>
        <v/>
      </c>
    </row>
    <row r="550" spans="1:72" hidden="1">
      <c r="A550" s="47" t="str">
        <f t="shared" si="55"/>
        <v/>
      </c>
      <c r="B550" s="102"/>
      <c r="C550" s="135" t="str">
        <f>IF(BS_CONTROLE[[#This Row],[DATA]]="","",WEEKNUM(BS_CONTROLE[[#This Row],[DATA]]))</f>
        <v/>
      </c>
      <c r="D550" s="104"/>
      <c r="E550" s="157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2" t="str">
        <f t="shared" si="54"/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 t="shared" si="56"/>
        <v>Aderente</v>
      </c>
      <c r="BR550" s="19" t="str">
        <f t="shared" si="57"/>
        <v>*</v>
      </c>
      <c r="BS550" s="19" t="str">
        <f t="shared" si="58"/>
        <v>*</v>
      </c>
      <c r="BT550" s="188" t="str">
        <f t="shared" si="59"/>
        <v/>
      </c>
    </row>
    <row r="551" spans="1:72" hidden="1">
      <c r="A551" s="47" t="str">
        <f t="shared" si="55"/>
        <v/>
      </c>
      <c r="B551" s="102"/>
      <c r="C551" s="135" t="str">
        <f>IF(BS_CONTROLE[[#This Row],[DATA]]="","",WEEKNUM(BS_CONTROLE[[#This Row],[DATA]]))</f>
        <v/>
      </c>
      <c r="D551" s="104"/>
      <c r="E551" s="157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2" t="str">
        <f t="shared" si="54"/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 t="shared" si="56"/>
        <v>Aderente</v>
      </c>
      <c r="BR551" s="19" t="str">
        <f t="shared" si="57"/>
        <v>*</v>
      </c>
      <c r="BS551" s="19" t="str">
        <f t="shared" si="58"/>
        <v>*</v>
      </c>
      <c r="BT551" s="188" t="str">
        <f t="shared" si="59"/>
        <v/>
      </c>
    </row>
    <row r="552" spans="1:72" hidden="1">
      <c r="A552" s="47" t="str">
        <f t="shared" si="55"/>
        <v/>
      </c>
      <c r="B552" s="102"/>
      <c r="C552" s="135" t="str">
        <f>IF(BS_CONTROLE[[#This Row],[DATA]]="","",WEEKNUM(BS_CONTROLE[[#This Row],[DATA]]))</f>
        <v/>
      </c>
      <c r="D552" s="104"/>
      <c r="E552" s="157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2" t="str">
        <f t="shared" si="54"/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 t="shared" si="56"/>
        <v>Aderente</v>
      </c>
      <c r="BR552" s="19" t="str">
        <f t="shared" si="57"/>
        <v>*</v>
      </c>
      <c r="BS552" s="19" t="str">
        <f t="shared" si="58"/>
        <v>*</v>
      </c>
      <c r="BT552" s="188" t="str">
        <f t="shared" si="59"/>
        <v/>
      </c>
    </row>
    <row r="553" spans="1:72" hidden="1">
      <c r="A553" s="47" t="str">
        <f t="shared" si="55"/>
        <v/>
      </c>
      <c r="B553" s="102"/>
      <c r="C553" s="135" t="str">
        <f>IF(BS_CONTROLE[[#This Row],[DATA]]="","",WEEKNUM(BS_CONTROLE[[#This Row],[DATA]]))</f>
        <v/>
      </c>
      <c r="D553" s="104"/>
      <c r="E553" s="157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2" t="str">
        <f t="shared" si="54"/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 t="shared" si="56"/>
        <v>Aderente</v>
      </c>
      <c r="BR553" s="19" t="str">
        <f t="shared" si="57"/>
        <v>*</v>
      </c>
      <c r="BS553" s="19" t="str">
        <f t="shared" si="58"/>
        <v>*</v>
      </c>
      <c r="BT553" s="188" t="str">
        <f t="shared" si="59"/>
        <v/>
      </c>
    </row>
    <row r="554" spans="1:72" hidden="1">
      <c r="A554" s="47" t="str">
        <f t="shared" si="55"/>
        <v/>
      </c>
      <c r="B554" s="102"/>
      <c r="C554" s="135" t="str">
        <f>IF(BS_CONTROLE[[#This Row],[DATA]]="","",WEEKNUM(BS_CONTROLE[[#This Row],[DATA]]))</f>
        <v/>
      </c>
      <c r="D554" s="104"/>
      <c r="E554" s="157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2" t="str">
        <f t="shared" si="54"/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 t="shared" si="56"/>
        <v>Aderente</v>
      </c>
      <c r="BR554" s="19" t="str">
        <f t="shared" si="57"/>
        <v>*</v>
      </c>
      <c r="BS554" s="19" t="str">
        <f t="shared" si="58"/>
        <v>*</v>
      </c>
      <c r="BT554" s="188" t="str">
        <f t="shared" si="59"/>
        <v/>
      </c>
    </row>
    <row r="555" spans="1:72" hidden="1">
      <c r="A555" s="47" t="str">
        <f t="shared" si="55"/>
        <v/>
      </c>
      <c r="B555" s="102"/>
      <c r="C555" s="135" t="str">
        <f>IF(BS_CONTROLE[[#This Row],[DATA]]="","",WEEKNUM(BS_CONTROLE[[#This Row],[DATA]]))</f>
        <v/>
      </c>
      <c r="D555" s="104"/>
      <c r="E555" s="157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2" t="str">
        <f t="shared" si="54"/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 t="shared" si="56"/>
        <v>Aderente</v>
      </c>
      <c r="BR555" s="19" t="str">
        <f t="shared" si="57"/>
        <v>*</v>
      </c>
      <c r="BS555" s="19" t="str">
        <f t="shared" si="58"/>
        <v>*</v>
      </c>
      <c r="BT555" s="188" t="str">
        <f t="shared" si="59"/>
        <v/>
      </c>
    </row>
    <row r="556" spans="1:72" hidden="1">
      <c r="A556" s="47" t="str">
        <f t="shared" si="55"/>
        <v/>
      </c>
      <c r="B556" s="102"/>
      <c r="C556" s="135" t="str">
        <f>IF(BS_CONTROLE[[#This Row],[DATA]]="","",WEEKNUM(BS_CONTROLE[[#This Row],[DATA]]))</f>
        <v/>
      </c>
      <c r="D556" s="104"/>
      <c r="E556" s="157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2" t="str">
        <f t="shared" si="54"/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 t="shared" si="56"/>
        <v>Aderente</v>
      </c>
      <c r="BR556" s="19" t="str">
        <f t="shared" si="57"/>
        <v>*</v>
      </c>
      <c r="BS556" s="19" t="str">
        <f t="shared" si="58"/>
        <v>*</v>
      </c>
      <c r="BT556" s="188" t="str">
        <f t="shared" si="59"/>
        <v/>
      </c>
    </row>
    <row r="557" spans="1:72" hidden="1">
      <c r="A557" s="47" t="str">
        <f t="shared" si="55"/>
        <v/>
      </c>
      <c r="B557" s="102"/>
      <c r="C557" s="135" t="str">
        <f>IF(BS_CONTROLE[[#This Row],[DATA]]="","",WEEKNUM(BS_CONTROLE[[#This Row],[DATA]]))</f>
        <v/>
      </c>
      <c r="D557" s="104"/>
      <c r="E557" s="157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2" t="str">
        <f t="shared" si="54"/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 t="shared" si="56"/>
        <v>Aderente</v>
      </c>
      <c r="BR557" s="19" t="str">
        <f t="shared" si="57"/>
        <v>*</v>
      </c>
      <c r="BS557" s="19" t="str">
        <f t="shared" si="58"/>
        <v>*</v>
      </c>
      <c r="BT557" s="188" t="str">
        <f t="shared" si="59"/>
        <v/>
      </c>
    </row>
    <row r="558" spans="1:72" hidden="1">
      <c r="A558" s="47" t="str">
        <f t="shared" si="55"/>
        <v/>
      </c>
      <c r="B558" s="102"/>
      <c r="C558" s="135" t="str">
        <f>IF(BS_CONTROLE[[#This Row],[DATA]]="","",WEEKNUM(BS_CONTROLE[[#This Row],[DATA]]))</f>
        <v/>
      </c>
      <c r="D558" s="104"/>
      <c r="E558" s="157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2" t="str">
        <f t="shared" si="54"/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 t="shared" si="56"/>
        <v>Aderente</v>
      </c>
      <c r="BR558" s="19" t="str">
        <f t="shared" si="57"/>
        <v>*</v>
      </c>
      <c r="BS558" s="19" t="str">
        <f t="shared" si="58"/>
        <v>*</v>
      </c>
      <c r="BT558" s="188" t="str">
        <f t="shared" si="59"/>
        <v/>
      </c>
    </row>
    <row r="559" spans="1:72" hidden="1">
      <c r="A559" s="47" t="str">
        <f t="shared" si="55"/>
        <v/>
      </c>
      <c r="B559" s="102"/>
      <c r="C559" s="135" t="str">
        <f>IF(BS_CONTROLE[[#This Row],[DATA]]="","",WEEKNUM(BS_CONTROLE[[#This Row],[DATA]]))</f>
        <v/>
      </c>
      <c r="D559" s="104"/>
      <c r="E559" s="157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2" t="str">
        <f t="shared" si="54"/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 t="shared" si="56"/>
        <v>Aderente</v>
      </c>
      <c r="BR559" s="19" t="str">
        <f t="shared" si="57"/>
        <v>*</v>
      </c>
      <c r="BS559" s="19" t="str">
        <f t="shared" si="58"/>
        <v>*</v>
      </c>
      <c r="BT559" s="188" t="str">
        <f t="shared" si="59"/>
        <v/>
      </c>
    </row>
    <row r="560" spans="1:72" hidden="1">
      <c r="A560" s="47" t="str">
        <f t="shared" si="55"/>
        <v/>
      </c>
      <c r="B560" s="102"/>
      <c r="C560" s="135" t="str">
        <f>IF(BS_CONTROLE[[#This Row],[DATA]]="","",WEEKNUM(BS_CONTROLE[[#This Row],[DATA]]))</f>
        <v/>
      </c>
      <c r="D560" s="104"/>
      <c r="E560" s="157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2" t="str">
        <f t="shared" si="54"/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 t="shared" si="56"/>
        <v>Aderente</v>
      </c>
      <c r="BR560" s="19" t="str">
        <f t="shared" si="57"/>
        <v>*</v>
      </c>
      <c r="BS560" s="19" t="str">
        <f t="shared" si="58"/>
        <v>*</v>
      </c>
      <c r="BT560" s="188" t="str">
        <f t="shared" si="59"/>
        <v/>
      </c>
    </row>
    <row r="561" spans="1:72" hidden="1">
      <c r="A561" s="47" t="str">
        <f t="shared" si="55"/>
        <v/>
      </c>
      <c r="B561" s="102"/>
      <c r="C561" s="135" t="str">
        <f>IF(BS_CONTROLE[[#This Row],[DATA]]="","",WEEKNUM(BS_CONTROLE[[#This Row],[DATA]]))</f>
        <v/>
      </c>
      <c r="D561" s="104"/>
      <c r="E561" s="157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2" t="str">
        <f t="shared" si="54"/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 t="shared" si="56"/>
        <v>Aderente</v>
      </c>
      <c r="BR561" s="19" t="str">
        <f t="shared" si="57"/>
        <v>*</v>
      </c>
      <c r="BS561" s="19" t="str">
        <f t="shared" si="58"/>
        <v>*</v>
      </c>
      <c r="BT561" s="188" t="str">
        <f t="shared" si="59"/>
        <v/>
      </c>
    </row>
    <row r="562" spans="1:72" hidden="1">
      <c r="A562" s="47" t="str">
        <f t="shared" si="55"/>
        <v/>
      </c>
      <c r="B562" s="102"/>
      <c r="C562" s="135" t="str">
        <f>IF(BS_CONTROLE[[#This Row],[DATA]]="","",WEEKNUM(BS_CONTROLE[[#This Row],[DATA]]))</f>
        <v/>
      </c>
      <c r="D562" s="104"/>
      <c r="E562" s="157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2" t="str">
        <f t="shared" si="54"/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 t="shared" si="56"/>
        <v>Aderente</v>
      </c>
      <c r="BR562" s="19" t="str">
        <f t="shared" si="57"/>
        <v>*</v>
      </c>
      <c r="BS562" s="19" t="str">
        <f t="shared" si="58"/>
        <v>*</v>
      </c>
      <c r="BT562" s="188" t="str">
        <f t="shared" si="59"/>
        <v/>
      </c>
    </row>
    <row r="563" spans="1:72" hidden="1">
      <c r="A563" s="47" t="str">
        <f t="shared" si="55"/>
        <v/>
      </c>
      <c r="B563" s="102"/>
      <c r="C563" s="135" t="str">
        <f>IF(BS_CONTROLE[[#This Row],[DATA]]="","",WEEKNUM(BS_CONTROLE[[#This Row],[DATA]]))</f>
        <v/>
      </c>
      <c r="D563" s="104"/>
      <c r="E563" s="157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2" t="str">
        <f t="shared" si="54"/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 t="shared" si="56"/>
        <v>Aderente</v>
      </c>
      <c r="BR563" s="19" t="str">
        <f t="shared" si="57"/>
        <v>*</v>
      </c>
      <c r="BS563" s="19" t="str">
        <f t="shared" si="58"/>
        <v>*</v>
      </c>
      <c r="BT563" s="188" t="str">
        <f t="shared" si="59"/>
        <v/>
      </c>
    </row>
    <row r="564" spans="1:72" hidden="1">
      <c r="A564" s="47" t="str">
        <f t="shared" si="55"/>
        <v/>
      </c>
      <c r="B564" s="102"/>
      <c r="C564" s="135" t="str">
        <f>IF(BS_CONTROLE[[#This Row],[DATA]]="","",WEEKNUM(BS_CONTROLE[[#This Row],[DATA]]))</f>
        <v/>
      </c>
      <c r="D564" s="104"/>
      <c r="E564" s="157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2" t="str">
        <f t="shared" si="54"/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 t="shared" si="56"/>
        <v>Aderente</v>
      </c>
      <c r="BR564" s="19" t="str">
        <f t="shared" si="57"/>
        <v>*</v>
      </c>
      <c r="BS564" s="19" t="str">
        <f t="shared" si="58"/>
        <v>*</v>
      </c>
      <c r="BT564" s="188" t="str">
        <f t="shared" si="59"/>
        <v/>
      </c>
    </row>
    <row r="565" spans="1:72" hidden="1">
      <c r="A565" s="47" t="str">
        <f t="shared" si="55"/>
        <v/>
      </c>
      <c r="B565" s="102"/>
      <c r="C565" s="135" t="str">
        <f>IF(BS_CONTROLE[[#This Row],[DATA]]="","",WEEKNUM(BS_CONTROLE[[#This Row],[DATA]]))</f>
        <v/>
      </c>
      <c r="D565" s="104"/>
      <c r="E565" s="157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2" t="str">
        <f t="shared" si="54"/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 t="shared" si="56"/>
        <v>Aderente</v>
      </c>
      <c r="BR565" s="19" t="str">
        <f t="shared" si="57"/>
        <v>*</v>
      </c>
      <c r="BS565" s="19" t="str">
        <f t="shared" si="58"/>
        <v>*</v>
      </c>
      <c r="BT565" s="188" t="str">
        <f t="shared" si="59"/>
        <v/>
      </c>
    </row>
    <row r="566" spans="1:72" hidden="1">
      <c r="A566" s="47" t="str">
        <f t="shared" si="55"/>
        <v/>
      </c>
      <c r="B566" s="102"/>
      <c r="C566" s="135" t="str">
        <f>IF(BS_CONTROLE[[#This Row],[DATA]]="","",WEEKNUM(BS_CONTROLE[[#This Row],[DATA]]))</f>
        <v/>
      </c>
      <c r="D566" s="104"/>
      <c r="E566" s="157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2" t="str">
        <f t="shared" si="54"/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 t="shared" si="56"/>
        <v>Aderente</v>
      </c>
      <c r="BR566" s="19" t="str">
        <f t="shared" si="57"/>
        <v>*</v>
      </c>
      <c r="BS566" s="19" t="str">
        <f t="shared" si="58"/>
        <v>*</v>
      </c>
      <c r="BT566" s="188" t="str">
        <f t="shared" si="59"/>
        <v/>
      </c>
    </row>
    <row r="567" spans="1:72" hidden="1">
      <c r="A567" s="47" t="str">
        <f t="shared" si="55"/>
        <v/>
      </c>
      <c r="B567" s="102"/>
      <c r="C567" s="135" t="str">
        <f>IF(BS_CONTROLE[[#This Row],[DATA]]="","",WEEKNUM(BS_CONTROLE[[#This Row],[DATA]]))</f>
        <v/>
      </c>
      <c r="D567" s="104"/>
      <c r="E567" s="157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2" t="str">
        <f t="shared" si="54"/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 t="shared" si="56"/>
        <v>Aderente</v>
      </c>
      <c r="BR567" s="19" t="str">
        <f t="shared" si="57"/>
        <v>*</v>
      </c>
      <c r="BS567" s="19" t="str">
        <f t="shared" si="58"/>
        <v>*</v>
      </c>
      <c r="BT567" s="188" t="str">
        <f t="shared" si="59"/>
        <v/>
      </c>
    </row>
    <row r="568" spans="1:72" hidden="1">
      <c r="A568" s="47" t="str">
        <f t="shared" si="55"/>
        <v/>
      </c>
      <c r="B568" s="102"/>
      <c r="C568" s="135" t="str">
        <f>IF(BS_CONTROLE[[#This Row],[DATA]]="","",WEEKNUM(BS_CONTROLE[[#This Row],[DATA]]))</f>
        <v/>
      </c>
      <c r="D568" s="104"/>
      <c r="E568" s="157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2" t="str">
        <f t="shared" si="54"/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 t="shared" si="56"/>
        <v>Aderente</v>
      </c>
      <c r="BR568" s="19" t="str">
        <f t="shared" si="57"/>
        <v>*</v>
      </c>
      <c r="BS568" s="19" t="str">
        <f t="shared" si="58"/>
        <v>*</v>
      </c>
      <c r="BT568" s="188" t="str">
        <f t="shared" si="59"/>
        <v/>
      </c>
    </row>
    <row r="569" spans="1:72" hidden="1">
      <c r="A569" s="47" t="str">
        <f t="shared" si="55"/>
        <v/>
      </c>
      <c r="B569" s="102"/>
      <c r="C569" s="135" t="str">
        <f>IF(BS_CONTROLE[[#This Row],[DATA]]="","",WEEKNUM(BS_CONTROLE[[#This Row],[DATA]]))</f>
        <v/>
      </c>
      <c r="D569" s="104"/>
      <c r="E569" s="157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2" t="str">
        <f t="shared" si="54"/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 t="shared" si="56"/>
        <v>Aderente</v>
      </c>
      <c r="BR569" s="19" t="str">
        <f t="shared" si="57"/>
        <v>*</v>
      </c>
      <c r="BS569" s="19" t="str">
        <f t="shared" si="58"/>
        <v>*</v>
      </c>
      <c r="BT569" s="188" t="str">
        <f t="shared" si="59"/>
        <v/>
      </c>
    </row>
    <row r="570" spans="1:72" hidden="1">
      <c r="A570" s="47" t="str">
        <f t="shared" si="55"/>
        <v/>
      </c>
      <c r="B570" s="102"/>
      <c r="C570" s="135" t="str">
        <f>IF(BS_CONTROLE[[#This Row],[DATA]]="","",WEEKNUM(BS_CONTROLE[[#This Row],[DATA]]))</f>
        <v/>
      </c>
      <c r="D570" s="104"/>
      <c r="E570" s="157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2" t="str">
        <f t="shared" si="54"/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 t="shared" si="56"/>
        <v>Aderente</v>
      </c>
      <c r="BR570" s="19" t="str">
        <f t="shared" si="57"/>
        <v>*</v>
      </c>
      <c r="BS570" s="19" t="str">
        <f t="shared" si="58"/>
        <v>*</v>
      </c>
      <c r="BT570" s="188" t="str">
        <f t="shared" si="59"/>
        <v/>
      </c>
    </row>
    <row r="571" spans="1:72" hidden="1">
      <c r="A571" s="47" t="str">
        <f t="shared" si="55"/>
        <v/>
      </c>
      <c r="B571" s="102"/>
      <c r="C571" s="135" t="str">
        <f>IF(BS_CONTROLE[[#This Row],[DATA]]="","",WEEKNUM(BS_CONTROLE[[#This Row],[DATA]]))</f>
        <v/>
      </c>
      <c r="D571" s="104"/>
      <c r="E571" s="157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2" t="str">
        <f t="shared" si="54"/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 t="shared" si="56"/>
        <v>Aderente</v>
      </c>
      <c r="BR571" s="19" t="str">
        <f t="shared" si="57"/>
        <v>*</v>
      </c>
      <c r="BS571" s="19" t="str">
        <f t="shared" si="58"/>
        <v>*</v>
      </c>
      <c r="BT571" s="188" t="str">
        <f t="shared" si="59"/>
        <v/>
      </c>
    </row>
    <row r="572" spans="1:72" hidden="1">
      <c r="A572" s="47" t="str">
        <f t="shared" si="55"/>
        <v/>
      </c>
      <c r="B572" s="102"/>
      <c r="C572" s="135" t="str">
        <f>IF(BS_CONTROLE[[#This Row],[DATA]]="","",WEEKNUM(BS_CONTROLE[[#This Row],[DATA]]))</f>
        <v/>
      </c>
      <c r="D572" s="104"/>
      <c r="E572" s="157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2" t="str">
        <f t="shared" si="54"/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 t="shared" si="56"/>
        <v>Aderente</v>
      </c>
      <c r="BR572" s="19" t="str">
        <f t="shared" si="57"/>
        <v>*</v>
      </c>
      <c r="BS572" s="19" t="str">
        <f t="shared" si="58"/>
        <v>*</v>
      </c>
      <c r="BT572" s="188" t="str">
        <f t="shared" si="59"/>
        <v/>
      </c>
    </row>
    <row r="573" spans="1:72" hidden="1">
      <c r="A573" s="47" t="str">
        <f t="shared" si="55"/>
        <v/>
      </c>
      <c r="B573" s="102"/>
      <c r="C573" s="135" t="str">
        <f>IF(BS_CONTROLE[[#This Row],[DATA]]="","",WEEKNUM(BS_CONTROLE[[#This Row],[DATA]]))</f>
        <v/>
      </c>
      <c r="D573" s="104"/>
      <c r="E573" s="157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2" t="str">
        <f t="shared" si="54"/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 t="shared" si="56"/>
        <v>Aderente</v>
      </c>
      <c r="BR573" s="19" t="str">
        <f t="shared" si="57"/>
        <v>*</v>
      </c>
      <c r="BS573" s="19" t="str">
        <f t="shared" si="58"/>
        <v>*</v>
      </c>
      <c r="BT573" s="188" t="str">
        <f t="shared" si="59"/>
        <v/>
      </c>
    </row>
    <row r="574" spans="1:72" hidden="1">
      <c r="A574" s="47" t="str">
        <f t="shared" si="55"/>
        <v/>
      </c>
      <c r="B574" s="102"/>
      <c r="C574" s="135" t="str">
        <f>IF(BS_CONTROLE[[#This Row],[DATA]]="","",WEEKNUM(BS_CONTROLE[[#This Row],[DATA]]))</f>
        <v/>
      </c>
      <c r="D574" s="104"/>
      <c r="E574" s="157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2" t="str">
        <f t="shared" si="54"/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 t="shared" si="56"/>
        <v>Aderente</v>
      </c>
      <c r="BR574" s="19" t="str">
        <f t="shared" si="57"/>
        <v>*</v>
      </c>
      <c r="BS574" s="19" t="str">
        <f t="shared" si="58"/>
        <v>*</v>
      </c>
      <c r="BT574" s="188" t="str">
        <f t="shared" si="59"/>
        <v/>
      </c>
    </row>
    <row r="575" spans="1:72" hidden="1">
      <c r="A575" s="47" t="str">
        <f t="shared" si="55"/>
        <v/>
      </c>
      <c r="B575" s="102"/>
      <c r="C575" s="135" t="str">
        <f>IF(BS_CONTROLE[[#This Row],[DATA]]="","",WEEKNUM(BS_CONTROLE[[#This Row],[DATA]]))</f>
        <v/>
      </c>
      <c r="D575" s="104"/>
      <c r="E575" s="157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2" t="str">
        <f t="shared" si="54"/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 t="shared" si="56"/>
        <v>Aderente</v>
      </c>
      <c r="BR575" s="19" t="str">
        <f t="shared" si="57"/>
        <v>*</v>
      </c>
      <c r="BS575" s="19" t="str">
        <f t="shared" si="58"/>
        <v>*</v>
      </c>
      <c r="BT575" s="188" t="str">
        <f t="shared" si="59"/>
        <v/>
      </c>
    </row>
    <row r="576" spans="1:72" hidden="1">
      <c r="A576" s="47" t="str">
        <f t="shared" si="55"/>
        <v/>
      </c>
      <c r="B576" s="102"/>
      <c r="C576" s="135" t="str">
        <f>IF(BS_CONTROLE[[#This Row],[DATA]]="","",WEEKNUM(BS_CONTROLE[[#This Row],[DATA]]))</f>
        <v/>
      </c>
      <c r="D576" s="104"/>
      <c r="E576" s="157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2" t="str">
        <f t="shared" si="54"/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 t="shared" si="56"/>
        <v>Aderente</v>
      </c>
      <c r="BR576" s="19" t="str">
        <f t="shared" si="57"/>
        <v>*</v>
      </c>
      <c r="BS576" s="19" t="str">
        <f t="shared" si="58"/>
        <v>*</v>
      </c>
      <c r="BT576" s="188" t="str">
        <f t="shared" si="59"/>
        <v/>
      </c>
    </row>
    <row r="577" spans="1:72" hidden="1">
      <c r="A577" s="47" t="str">
        <f t="shared" si="55"/>
        <v/>
      </c>
      <c r="B577" s="102"/>
      <c r="C577" s="135" t="str">
        <f>IF(BS_CONTROLE[[#This Row],[DATA]]="","",WEEKNUM(BS_CONTROLE[[#This Row],[DATA]]))</f>
        <v/>
      </c>
      <c r="D577" s="104"/>
      <c r="E577" s="157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2" t="str">
        <f t="shared" si="54"/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 t="shared" si="56"/>
        <v>Aderente</v>
      </c>
      <c r="BR577" s="19" t="str">
        <f t="shared" si="57"/>
        <v>*</v>
      </c>
      <c r="BS577" s="19" t="str">
        <f t="shared" si="58"/>
        <v>*</v>
      </c>
      <c r="BT577" s="188" t="str">
        <f t="shared" si="59"/>
        <v/>
      </c>
    </row>
    <row r="578" spans="1:72" hidden="1">
      <c r="A578" s="47" t="str">
        <f t="shared" si="55"/>
        <v/>
      </c>
      <c r="B578" s="102"/>
      <c r="C578" s="135" t="str">
        <f>IF(BS_CONTROLE[[#This Row],[DATA]]="","",WEEKNUM(BS_CONTROLE[[#This Row],[DATA]]))</f>
        <v/>
      </c>
      <c r="D578" s="104"/>
      <c r="E578" s="157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2" t="str">
        <f t="shared" si="54"/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 t="shared" si="56"/>
        <v>Aderente</v>
      </c>
      <c r="BR578" s="19" t="str">
        <f t="shared" si="57"/>
        <v>*</v>
      </c>
      <c r="BS578" s="19" t="str">
        <f t="shared" si="58"/>
        <v>*</v>
      </c>
      <c r="BT578" s="188" t="str">
        <f t="shared" si="59"/>
        <v/>
      </c>
    </row>
    <row r="579" spans="1:72" hidden="1">
      <c r="A579" s="47" t="str">
        <f t="shared" si="55"/>
        <v/>
      </c>
      <c r="B579" s="102"/>
      <c r="C579" s="135" t="str">
        <f>IF(BS_CONTROLE[[#This Row],[DATA]]="","",WEEKNUM(BS_CONTROLE[[#This Row],[DATA]]))</f>
        <v/>
      </c>
      <c r="D579" s="104"/>
      <c r="E579" s="157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2" t="str">
        <f t="shared" si="54"/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 t="shared" si="56"/>
        <v>Aderente</v>
      </c>
      <c r="BR579" s="19" t="str">
        <f t="shared" si="57"/>
        <v>*</v>
      </c>
      <c r="BS579" s="19" t="str">
        <f t="shared" si="58"/>
        <v>*</v>
      </c>
      <c r="BT579" s="188" t="str">
        <f t="shared" si="59"/>
        <v/>
      </c>
    </row>
    <row r="580" spans="1:72" hidden="1">
      <c r="A580" s="47" t="str">
        <f t="shared" si="55"/>
        <v/>
      </c>
      <c r="B580" s="102"/>
      <c r="C580" s="135" t="str">
        <f>IF(BS_CONTROLE[[#This Row],[DATA]]="","",WEEKNUM(BS_CONTROLE[[#This Row],[DATA]]))</f>
        <v/>
      </c>
      <c r="D580" s="104"/>
      <c r="E580" s="157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2" t="str">
        <f t="shared" si="54"/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 t="shared" si="56"/>
        <v>Aderente</v>
      </c>
      <c r="BR580" s="19" t="str">
        <f t="shared" si="57"/>
        <v>*</v>
      </c>
      <c r="BS580" s="19" t="str">
        <f t="shared" si="58"/>
        <v>*</v>
      </c>
      <c r="BT580" s="188" t="str">
        <f t="shared" si="59"/>
        <v/>
      </c>
    </row>
    <row r="581" spans="1:72" hidden="1">
      <c r="A581" s="47" t="str">
        <f t="shared" si="55"/>
        <v/>
      </c>
      <c r="B581" s="102"/>
      <c r="C581" s="135" t="str">
        <f>IF(BS_CONTROLE[[#This Row],[DATA]]="","",WEEKNUM(BS_CONTROLE[[#This Row],[DATA]]))</f>
        <v/>
      </c>
      <c r="D581" s="104"/>
      <c r="E581" s="157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2" t="str">
        <f t="shared" si="54"/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 t="shared" si="56"/>
        <v>Aderente</v>
      </c>
      <c r="BR581" s="19" t="str">
        <f t="shared" si="57"/>
        <v>*</v>
      </c>
      <c r="BS581" s="19" t="str">
        <f t="shared" si="58"/>
        <v>*</v>
      </c>
      <c r="BT581" s="188" t="str">
        <f t="shared" si="59"/>
        <v/>
      </c>
    </row>
    <row r="582" spans="1:72" hidden="1">
      <c r="A582" s="47" t="str">
        <f t="shared" si="55"/>
        <v/>
      </c>
      <c r="B582" s="102"/>
      <c r="C582" s="135" t="str">
        <f>IF(BS_CONTROLE[[#This Row],[DATA]]="","",WEEKNUM(BS_CONTROLE[[#This Row],[DATA]]))</f>
        <v/>
      </c>
      <c r="D582" s="104"/>
      <c r="E582" s="157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2" t="str">
        <f t="shared" si="54"/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 t="shared" si="56"/>
        <v>Aderente</v>
      </c>
      <c r="BR582" s="19" t="str">
        <f t="shared" si="57"/>
        <v>*</v>
      </c>
      <c r="BS582" s="19" t="str">
        <f t="shared" si="58"/>
        <v>*</v>
      </c>
      <c r="BT582" s="188" t="str">
        <f t="shared" si="59"/>
        <v/>
      </c>
    </row>
    <row r="583" spans="1:72" hidden="1">
      <c r="A583" s="47" t="str">
        <f t="shared" si="55"/>
        <v/>
      </c>
      <c r="B583" s="102"/>
      <c r="C583" s="135" t="str">
        <f>IF(BS_CONTROLE[[#This Row],[DATA]]="","",WEEKNUM(BS_CONTROLE[[#This Row],[DATA]]))</f>
        <v/>
      </c>
      <c r="D583" s="104"/>
      <c r="E583" s="157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2" t="str">
        <f t="shared" ref="AY583:AY646" si="60"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 t="shared" si="56"/>
        <v>Aderente</v>
      </c>
      <c r="BR583" s="19" t="str">
        <f t="shared" si="57"/>
        <v>*</v>
      </c>
      <c r="BS583" s="19" t="str">
        <f t="shared" si="58"/>
        <v>*</v>
      </c>
      <c r="BT583" s="188" t="str">
        <f t="shared" si="59"/>
        <v/>
      </c>
    </row>
    <row r="584" spans="1:72" hidden="1">
      <c r="A584" s="47" t="str">
        <f t="shared" ref="A584:A647" si="61">D584&amp;B584</f>
        <v/>
      </c>
      <c r="B584" s="102"/>
      <c r="C584" s="135" t="str">
        <f>IF(BS_CONTROLE[[#This Row],[DATA]]="","",WEEKNUM(BS_CONTROLE[[#This Row],[DATA]]))</f>
        <v/>
      </c>
      <c r="D584" s="104"/>
      <c r="E584" s="157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2" t="str">
        <f t="shared" si="60"/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 t="shared" ref="BQ584:BQ647" si="62">IF(AND(BR584&lt;1,BS584&lt;1),"Produção e Intervalo",IF(BR584&lt;1,"Intervalo",IF(BS584&lt;1,"Produção","Aderente")))</f>
        <v>Aderente</v>
      </c>
      <c r="BR584" s="19" t="str">
        <f t="shared" ref="BR584:BR647" si="63">IF(OR(B584="",F584=""),"*",AY584/P584)</f>
        <v>*</v>
      </c>
      <c r="BS584" s="19" t="str">
        <f t="shared" ref="BS584:BS647" si="64">IF(OR(B584="",F584=""),"*",BA584/Q584)</f>
        <v>*</v>
      </c>
      <c r="BT584" s="188" t="str">
        <f t="shared" ref="BT584:BT647" si="65">IF(BN584="","",SUBSTITUTE(BM584," ","")&amp;SUBSTITUTE(BN584," ",""))</f>
        <v/>
      </c>
    </row>
    <row r="585" spans="1:72" hidden="1">
      <c r="A585" s="47" t="str">
        <f t="shared" si="61"/>
        <v/>
      </c>
      <c r="B585" s="102"/>
      <c r="C585" s="135" t="str">
        <f>IF(BS_CONTROLE[[#This Row],[DATA]]="","",WEEKNUM(BS_CONTROLE[[#This Row],[DATA]]))</f>
        <v/>
      </c>
      <c r="D585" s="104"/>
      <c r="E585" s="157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2" t="str">
        <f t="shared" si="60"/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 t="shared" si="62"/>
        <v>Aderente</v>
      </c>
      <c r="BR585" s="19" t="str">
        <f t="shared" si="63"/>
        <v>*</v>
      </c>
      <c r="BS585" s="19" t="str">
        <f t="shared" si="64"/>
        <v>*</v>
      </c>
      <c r="BT585" s="188" t="str">
        <f t="shared" si="65"/>
        <v/>
      </c>
    </row>
    <row r="586" spans="1:72" hidden="1">
      <c r="A586" s="47" t="str">
        <f t="shared" si="61"/>
        <v/>
      </c>
      <c r="B586" s="102"/>
      <c r="C586" s="135" t="str">
        <f>IF(BS_CONTROLE[[#This Row],[DATA]]="","",WEEKNUM(BS_CONTROLE[[#This Row],[DATA]]))</f>
        <v/>
      </c>
      <c r="D586" s="104"/>
      <c r="E586" s="157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2" t="str">
        <f t="shared" si="60"/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 t="shared" si="62"/>
        <v>Aderente</v>
      </c>
      <c r="BR586" s="19" t="str">
        <f t="shared" si="63"/>
        <v>*</v>
      </c>
      <c r="BS586" s="19" t="str">
        <f t="shared" si="64"/>
        <v>*</v>
      </c>
      <c r="BT586" s="188" t="str">
        <f t="shared" si="65"/>
        <v/>
      </c>
    </row>
    <row r="587" spans="1:72" hidden="1">
      <c r="A587" s="47" t="str">
        <f t="shared" si="61"/>
        <v/>
      </c>
      <c r="B587" s="102"/>
      <c r="C587" s="135" t="str">
        <f>IF(BS_CONTROLE[[#This Row],[DATA]]="","",WEEKNUM(BS_CONTROLE[[#This Row],[DATA]]))</f>
        <v/>
      </c>
      <c r="D587" s="104"/>
      <c r="E587" s="157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2" t="str">
        <f t="shared" si="60"/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 t="shared" si="62"/>
        <v>Aderente</v>
      </c>
      <c r="BR587" s="19" t="str">
        <f t="shared" si="63"/>
        <v>*</v>
      </c>
      <c r="BS587" s="19" t="str">
        <f t="shared" si="64"/>
        <v>*</v>
      </c>
      <c r="BT587" s="188" t="str">
        <f t="shared" si="65"/>
        <v/>
      </c>
    </row>
    <row r="588" spans="1:72" hidden="1">
      <c r="A588" s="47" t="str">
        <f t="shared" si="61"/>
        <v/>
      </c>
      <c r="B588" s="102"/>
      <c r="C588" s="135" t="str">
        <f>IF(BS_CONTROLE[[#This Row],[DATA]]="","",WEEKNUM(BS_CONTROLE[[#This Row],[DATA]]))</f>
        <v/>
      </c>
      <c r="D588" s="104"/>
      <c r="E588" s="157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2" t="str">
        <f t="shared" si="60"/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 t="shared" si="62"/>
        <v>Aderente</v>
      </c>
      <c r="BR588" s="19" t="str">
        <f t="shared" si="63"/>
        <v>*</v>
      </c>
      <c r="BS588" s="19" t="str">
        <f t="shared" si="64"/>
        <v>*</v>
      </c>
      <c r="BT588" s="188" t="str">
        <f t="shared" si="65"/>
        <v/>
      </c>
    </row>
    <row r="589" spans="1:72" hidden="1">
      <c r="A589" s="47" t="str">
        <f t="shared" si="61"/>
        <v/>
      </c>
      <c r="B589" s="102"/>
      <c r="C589" s="135" t="str">
        <f>IF(BS_CONTROLE[[#This Row],[DATA]]="","",WEEKNUM(BS_CONTROLE[[#This Row],[DATA]]))</f>
        <v/>
      </c>
      <c r="D589" s="104"/>
      <c r="E589" s="157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2" t="str">
        <f t="shared" si="60"/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 t="shared" si="62"/>
        <v>Aderente</v>
      </c>
      <c r="BR589" s="19" t="str">
        <f t="shared" si="63"/>
        <v>*</v>
      </c>
      <c r="BS589" s="19" t="str">
        <f t="shared" si="64"/>
        <v>*</v>
      </c>
      <c r="BT589" s="188" t="str">
        <f t="shared" si="65"/>
        <v/>
      </c>
    </row>
    <row r="590" spans="1:72" hidden="1">
      <c r="A590" s="47" t="str">
        <f t="shared" si="61"/>
        <v/>
      </c>
      <c r="B590" s="102"/>
      <c r="C590" s="135" t="str">
        <f>IF(BS_CONTROLE[[#This Row],[DATA]]="","",WEEKNUM(BS_CONTROLE[[#This Row],[DATA]]))</f>
        <v/>
      </c>
      <c r="D590" s="104"/>
      <c r="E590" s="157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2" t="str">
        <f t="shared" si="60"/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 t="shared" si="62"/>
        <v>Aderente</v>
      </c>
      <c r="BR590" s="19" t="str">
        <f t="shared" si="63"/>
        <v>*</v>
      </c>
      <c r="BS590" s="19" t="str">
        <f t="shared" si="64"/>
        <v>*</v>
      </c>
      <c r="BT590" s="188" t="str">
        <f t="shared" si="65"/>
        <v/>
      </c>
    </row>
    <row r="591" spans="1:72" hidden="1">
      <c r="A591" s="47" t="str">
        <f t="shared" si="61"/>
        <v/>
      </c>
      <c r="B591" s="102"/>
      <c r="C591" s="135" t="str">
        <f>IF(BS_CONTROLE[[#This Row],[DATA]]="","",WEEKNUM(BS_CONTROLE[[#This Row],[DATA]]))</f>
        <v/>
      </c>
      <c r="D591" s="104"/>
      <c r="E591" s="157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2" t="str">
        <f t="shared" si="60"/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 t="shared" si="62"/>
        <v>Aderente</v>
      </c>
      <c r="BR591" s="19" t="str">
        <f t="shared" si="63"/>
        <v>*</v>
      </c>
      <c r="BS591" s="19" t="str">
        <f t="shared" si="64"/>
        <v>*</v>
      </c>
      <c r="BT591" s="188" t="str">
        <f t="shared" si="65"/>
        <v/>
      </c>
    </row>
    <row r="592" spans="1:72" hidden="1">
      <c r="A592" s="47" t="str">
        <f t="shared" si="61"/>
        <v/>
      </c>
      <c r="B592" s="102"/>
      <c r="C592" s="135" t="str">
        <f>IF(BS_CONTROLE[[#This Row],[DATA]]="","",WEEKNUM(BS_CONTROLE[[#This Row],[DATA]]))</f>
        <v/>
      </c>
      <c r="D592" s="104"/>
      <c r="E592" s="157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2" t="str">
        <f t="shared" si="60"/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 t="shared" si="62"/>
        <v>Aderente</v>
      </c>
      <c r="BR592" s="19" t="str">
        <f t="shared" si="63"/>
        <v>*</v>
      </c>
      <c r="BS592" s="19" t="str">
        <f t="shared" si="64"/>
        <v>*</v>
      </c>
      <c r="BT592" s="188" t="str">
        <f t="shared" si="65"/>
        <v/>
      </c>
    </row>
    <row r="593" spans="1:72" hidden="1">
      <c r="A593" s="47" t="str">
        <f t="shared" si="61"/>
        <v/>
      </c>
      <c r="B593" s="102"/>
      <c r="C593" s="135" t="str">
        <f>IF(BS_CONTROLE[[#This Row],[DATA]]="","",WEEKNUM(BS_CONTROLE[[#This Row],[DATA]]))</f>
        <v/>
      </c>
      <c r="D593" s="104"/>
      <c r="E593" s="157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2" t="str">
        <f t="shared" si="60"/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 t="shared" si="62"/>
        <v>Aderente</v>
      </c>
      <c r="BR593" s="19" t="str">
        <f t="shared" si="63"/>
        <v>*</v>
      </c>
      <c r="BS593" s="19" t="str">
        <f t="shared" si="64"/>
        <v>*</v>
      </c>
      <c r="BT593" s="188" t="str">
        <f t="shared" si="65"/>
        <v/>
      </c>
    </row>
    <row r="594" spans="1:72" hidden="1">
      <c r="A594" s="47" t="str">
        <f t="shared" si="61"/>
        <v/>
      </c>
      <c r="B594" s="102"/>
      <c r="C594" s="135" t="str">
        <f>IF(BS_CONTROLE[[#This Row],[DATA]]="","",WEEKNUM(BS_CONTROLE[[#This Row],[DATA]]))</f>
        <v/>
      </c>
      <c r="D594" s="104"/>
      <c r="E594" s="157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2" t="str">
        <f t="shared" si="60"/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 t="shared" si="62"/>
        <v>Aderente</v>
      </c>
      <c r="BR594" s="19" t="str">
        <f t="shared" si="63"/>
        <v>*</v>
      </c>
      <c r="BS594" s="19" t="str">
        <f t="shared" si="64"/>
        <v>*</v>
      </c>
      <c r="BT594" s="188" t="str">
        <f t="shared" si="65"/>
        <v/>
      </c>
    </row>
    <row r="595" spans="1:72" hidden="1">
      <c r="A595" s="47" t="str">
        <f t="shared" si="61"/>
        <v/>
      </c>
      <c r="B595" s="102"/>
      <c r="C595" s="135" t="str">
        <f>IF(BS_CONTROLE[[#This Row],[DATA]]="","",WEEKNUM(BS_CONTROLE[[#This Row],[DATA]]))</f>
        <v/>
      </c>
      <c r="D595" s="104"/>
      <c r="E595" s="157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2" t="str">
        <f t="shared" si="60"/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 t="shared" si="62"/>
        <v>Aderente</v>
      </c>
      <c r="BR595" s="19" t="str">
        <f t="shared" si="63"/>
        <v>*</v>
      </c>
      <c r="BS595" s="19" t="str">
        <f t="shared" si="64"/>
        <v>*</v>
      </c>
      <c r="BT595" s="188" t="str">
        <f t="shared" si="65"/>
        <v/>
      </c>
    </row>
    <row r="596" spans="1:72" hidden="1">
      <c r="A596" s="47" t="str">
        <f t="shared" si="61"/>
        <v/>
      </c>
      <c r="B596" s="102"/>
      <c r="C596" s="135" t="str">
        <f>IF(BS_CONTROLE[[#This Row],[DATA]]="","",WEEKNUM(BS_CONTROLE[[#This Row],[DATA]]))</f>
        <v/>
      </c>
      <c r="D596" s="104"/>
      <c r="E596" s="157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2" t="str">
        <f t="shared" si="60"/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 t="shared" si="62"/>
        <v>Aderente</v>
      </c>
      <c r="BR596" s="19" t="str">
        <f t="shared" si="63"/>
        <v>*</v>
      </c>
      <c r="BS596" s="19" t="str">
        <f t="shared" si="64"/>
        <v>*</v>
      </c>
      <c r="BT596" s="188" t="str">
        <f t="shared" si="65"/>
        <v/>
      </c>
    </row>
    <row r="597" spans="1:72" hidden="1">
      <c r="A597" s="47" t="str">
        <f t="shared" si="61"/>
        <v/>
      </c>
      <c r="B597" s="102"/>
      <c r="C597" s="135" t="str">
        <f>IF(BS_CONTROLE[[#This Row],[DATA]]="","",WEEKNUM(BS_CONTROLE[[#This Row],[DATA]]))</f>
        <v/>
      </c>
      <c r="D597" s="104"/>
      <c r="E597" s="157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2" t="str">
        <f t="shared" si="60"/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 t="shared" si="62"/>
        <v>Aderente</v>
      </c>
      <c r="BR597" s="19" t="str">
        <f t="shared" si="63"/>
        <v>*</v>
      </c>
      <c r="BS597" s="19" t="str">
        <f t="shared" si="64"/>
        <v>*</v>
      </c>
      <c r="BT597" s="188" t="str">
        <f t="shared" si="65"/>
        <v/>
      </c>
    </row>
    <row r="598" spans="1:72" hidden="1">
      <c r="A598" s="47" t="str">
        <f t="shared" si="61"/>
        <v/>
      </c>
      <c r="B598" s="102"/>
      <c r="C598" s="135" t="str">
        <f>IF(BS_CONTROLE[[#This Row],[DATA]]="","",WEEKNUM(BS_CONTROLE[[#This Row],[DATA]]))</f>
        <v/>
      </c>
      <c r="D598" s="104"/>
      <c r="E598" s="157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2" t="str">
        <f t="shared" si="60"/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 t="shared" si="62"/>
        <v>Aderente</v>
      </c>
      <c r="BR598" s="19" t="str">
        <f t="shared" si="63"/>
        <v>*</v>
      </c>
      <c r="BS598" s="19" t="str">
        <f t="shared" si="64"/>
        <v>*</v>
      </c>
      <c r="BT598" s="188" t="str">
        <f t="shared" si="65"/>
        <v/>
      </c>
    </row>
    <row r="599" spans="1:72" hidden="1">
      <c r="A599" s="47" t="str">
        <f t="shared" si="61"/>
        <v/>
      </c>
      <c r="B599" s="102"/>
      <c r="C599" s="135" t="str">
        <f>IF(BS_CONTROLE[[#This Row],[DATA]]="","",WEEKNUM(BS_CONTROLE[[#This Row],[DATA]]))</f>
        <v/>
      </c>
      <c r="D599" s="104"/>
      <c r="E599" s="157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2" t="str">
        <f t="shared" si="60"/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 t="shared" si="62"/>
        <v>Aderente</v>
      </c>
      <c r="BR599" s="19" t="str">
        <f t="shared" si="63"/>
        <v>*</v>
      </c>
      <c r="BS599" s="19" t="str">
        <f t="shared" si="64"/>
        <v>*</v>
      </c>
      <c r="BT599" s="188" t="str">
        <f t="shared" si="65"/>
        <v/>
      </c>
    </row>
    <row r="600" spans="1:72" hidden="1">
      <c r="A600" s="47" t="str">
        <f t="shared" si="61"/>
        <v/>
      </c>
      <c r="B600" s="102"/>
      <c r="C600" s="135" t="str">
        <f>IF(BS_CONTROLE[[#This Row],[DATA]]="","",WEEKNUM(BS_CONTROLE[[#This Row],[DATA]]))</f>
        <v/>
      </c>
      <c r="D600" s="104"/>
      <c r="E600" s="157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2" t="str">
        <f t="shared" si="60"/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 t="shared" si="62"/>
        <v>Aderente</v>
      </c>
      <c r="BR600" s="19" t="str">
        <f t="shared" si="63"/>
        <v>*</v>
      </c>
      <c r="BS600" s="19" t="str">
        <f t="shared" si="64"/>
        <v>*</v>
      </c>
      <c r="BT600" s="188" t="str">
        <f t="shared" si="65"/>
        <v/>
      </c>
    </row>
    <row r="601" spans="1:72" hidden="1">
      <c r="A601" s="47" t="str">
        <f t="shared" si="61"/>
        <v/>
      </c>
      <c r="B601" s="102"/>
      <c r="C601" s="135" t="str">
        <f>IF(BS_CONTROLE[[#This Row],[DATA]]="","",WEEKNUM(BS_CONTROLE[[#This Row],[DATA]]))</f>
        <v/>
      </c>
      <c r="D601" s="104"/>
      <c r="E601" s="157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2" t="str">
        <f t="shared" si="60"/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 t="shared" si="62"/>
        <v>Aderente</v>
      </c>
      <c r="BR601" s="19" t="str">
        <f t="shared" si="63"/>
        <v>*</v>
      </c>
      <c r="BS601" s="19" t="str">
        <f t="shared" si="64"/>
        <v>*</v>
      </c>
      <c r="BT601" s="188" t="str">
        <f t="shared" si="65"/>
        <v/>
      </c>
    </row>
    <row r="602" spans="1:72" hidden="1">
      <c r="A602" s="47" t="str">
        <f t="shared" si="61"/>
        <v/>
      </c>
      <c r="B602" s="102"/>
      <c r="C602" s="135" t="str">
        <f>IF(BS_CONTROLE[[#This Row],[DATA]]="","",WEEKNUM(BS_CONTROLE[[#This Row],[DATA]]))</f>
        <v/>
      </c>
      <c r="D602" s="104"/>
      <c r="E602" s="157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2" t="str">
        <f t="shared" si="60"/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 t="shared" si="62"/>
        <v>Aderente</v>
      </c>
      <c r="BR602" s="19" t="str">
        <f t="shared" si="63"/>
        <v>*</v>
      </c>
      <c r="BS602" s="19" t="str">
        <f t="shared" si="64"/>
        <v>*</v>
      </c>
      <c r="BT602" s="188" t="str">
        <f t="shared" si="65"/>
        <v/>
      </c>
    </row>
    <row r="603" spans="1:72" hidden="1">
      <c r="A603" s="47" t="str">
        <f t="shared" si="61"/>
        <v/>
      </c>
      <c r="B603" s="102"/>
      <c r="C603" s="135" t="str">
        <f>IF(BS_CONTROLE[[#This Row],[DATA]]="","",WEEKNUM(BS_CONTROLE[[#This Row],[DATA]]))</f>
        <v/>
      </c>
      <c r="D603" s="104"/>
      <c r="E603" s="157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2" t="str">
        <f t="shared" si="60"/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 t="shared" si="62"/>
        <v>Aderente</v>
      </c>
      <c r="BR603" s="19" t="str">
        <f t="shared" si="63"/>
        <v>*</v>
      </c>
      <c r="BS603" s="19" t="str">
        <f t="shared" si="64"/>
        <v>*</v>
      </c>
      <c r="BT603" s="188" t="str">
        <f t="shared" si="65"/>
        <v/>
      </c>
    </row>
    <row r="604" spans="1:72" hidden="1">
      <c r="A604" s="47" t="str">
        <f t="shared" si="61"/>
        <v/>
      </c>
      <c r="B604" s="102"/>
      <c r="C604" s="135" t="str">
        <f>IF(BS_CONTROLE[[#This Row],[DATA]]="","",WEEKNUM(BS_CONTROLE[[#This Row],[DATA]]))</f>
        <v/>
      </c>
      <c r="D604" s="104"/>
      <c r="E604" s="157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2" t="str">
        <f t="shared" si="60"/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 t="shared" si="62"/>
        <v>Aderente</v>
      </c>
      <c r="BR604" s="19" t="str">
        <f t="shared" si="63"/>
        <v>*</v>
      </c>
      <c r="BS604" s="19" t="str">
        <f t="shared" si="64"/>
        <v>*</v>
      </c>
      <c r="BT604" s="188" t="str">
        <f t="shared" si="65"/>
        <v/>
      </c>
    </row>
    <row r="605" spans="1:72" hidden="1">
      <c r="A605" s="47" t="str">
        <f t="shared" si="61"/>
        <v/>
      </c>
      <c r="B605" s="102"/>
      <c r="C605" s="135" t="str">
        <f>IF(BS_CONTROLE[[#This Row],[DATA]]="","",WEEKNUM(BS_CONTROLE[[#This Row],[DATA]]))</f>
        <v/>
      </c>
      <c r="D605" s="104"/>
      <c r="E605" s="157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2" t="str">
        <f t="shared" si="60"/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 t="shared" si="62"/>
        <v>Aderente</v>
      </c>
      <c r="BR605" s="19" t="str">
        <f t="shared" si="63"/>
        <v>*</v>
      </c>
      <c r="BS605" s="19" t="str">
        <f t="shared" si="64"/>
        <v>*</v>
      </c>
      <c r="BT605" s="188" t="str">
        <f t="shared" si="65"/>
        <v/>
      </c>
    </row>
    <row r="606" spans="1:72" hidden="1">
      <c r="A606" s="47" t="str">
        <f t="shared" si="61"/>
        <v/>
      </c>
      <c r="B606" s="102"/>
      <c r="C606" s="135" t="str">
        <f>IF(BS_CONTROLE[[#This Row],[DATA]]="","",WEEKNUM(BS_CONTROLE[[#This Row],[DATA]]))</f>
        <v/>
      </c>
      <c r="D606" s="104"/>
      <c r="E606" s="157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2" t="str">
        <f t="shared" si="60"/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 t="shared" si="62"/>
        <v>Aderente</v>
      </c>
      <c r="BR606" s="19" t="str">
        <f t="shared" si="63"/>
        <v>*</v>
      </c>
      <c r="BS606" s="19" t="str">
        <f t="shared" si="64"/>
        <v>*</v>
      </c>
      <c r="BT606" s="188" t="str">
        <f t="shared" si="65"/>
        <v/>
      </c>
    </row>
    <row r="607" spans="1:72" hidden="1">
      <c r="A607" s="47" t="str">
        <f t="shared" si="61"/>
        <v/>
      </c>
      <c r="B607" s="102"/>
      <c r="C607" s="135" t="str">
        <f>IF(BS_CONTROLE[[#This Row],[DATA]]="","",WEEKNUM(BS_CONTROLE[[#This Row],[DATA]]))</f>
        <v/>
      </c>
      <c r="D607" s="104"/>
      <c r="E607" s="157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2" t="str">
        <f t="shared" si="60"/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 t="shared" si="62"/>
        <v>Aderente</v>
      </c>
      <c r="BR607" s="19" t="str">
        <f t="shared" si="63"/>
        <v>*</v>
      </c>
      <c r="BS607" s="19" t="str">
        <f t="shared" si="64"/>
        <v>*</v>
      </c>
      <c r="BT607" s="188" t="str">
        <f t="shared" si="65"/>
        <v/>
      </c>
    </row>
    <row r="608" spans="1:72" hidden="1">
      <c r="A608" s="47" t="str">
        <f t="shared" si="61"/>
        <v/>
      </c>
      <c r="B608" s="102"/>
      <c r="C608" s="135" t="str">
        <f>IF(BS_CONTROLE[[#This Row],[DATA]]="","",WEEKNUM(BS_CONTROLE[[#This Row],[DATA]]))</f>
        <v/>
      </c>
      <c r="D608" s="104"/>
      <c r="E608" s="157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2" t="str">
        <f t="shared" si="60"/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 t="shared" si="62"/>
        <v>Aderente</v>
      </c>
      <c r="BR608" s="19" t="str">
        <f t="shared" si="63"/>
        <v>*</v>
      </c>
      <c r="BS608" s="19" t="str">
        <f t="shared" si="64"/>
        <v>*</v>
      </c>
      <c r="BT608" s="188" t="str">
        <f t="shared" si="65"/>
        <v/>
      </c>
    </row>
    <row r="609" spans="1:72" hidden="1">
      <c r="A609" s="47" t="str">
        <f t="shared" si="61"/>
        <v/>
      </c>
      <c r="B609" s="102"/>
      <c r="C609" s="135" t="str">
        <f>IF(BS_CONTROLE[[#This Row],[DATA]]="","",WEEKNUM(BS_CONTROLE[[#This Row],[DATA]]))</f>
        <v/>
      </c>
      <c r="D609" s="104"/>
      <c r="E609" s="157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2" t="str">
        <f t="shared" si="60"/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 t="shared" si="62"/>
        <v>Aderente</v>
      </c>
      <c r="BR609" s="19" t="str">
        <f t="shared" si="63"/>
        <v>*</v>
      </c>
      <c r="BS609" s="19" t="str">
        <f t="shared" si="64"/>
        <v>*</v>
      </c>
      <c r="BT609" s="188" t="str">
        <f t="shared" si="65"/>
        <v/>
      </c>
    </row>
    <row r="610" spans="1:72" hidden="1">
      <c r="A610" s="47" t="str">
        <f t="shared" si="61"/>
        <v/>
      </c>
      <c r="B610" s="102"/>
      <c r="C610" s="135" t="str">
        <f>IF(BS_CONTROLE[[#This Row],[DATA]]="","",WEEKNUM(BS_CONTROLE[[#This Row],[DATA]]))</f>
        <v/>
      </c>
      <c r="D610" s="104"/>
      <c r="E610" s="157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2" t="str">
        <f t="shared" si="60"/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 t="shared" si="62"/>
        <v>Aderente</v>
      </c>
      <c r="BR610" s="19" t="str">
        <f t="shared" si="63"/>
        <v>*</v>
      </c>
      <c r="BS610" s="19" t="str">
        <f t="shared" si="64"/>
        <v>*</v>
      </c>
      <c r="BT610" s="188" t="str">
        <f t="shared" si="65"/>
        <v/>
      </c>
    </row>
    <row r="611" spans="1:72" hidden="1">
      <c r="A611" s="47" t="str">
        <f t="shared" si="61"/>
        <v/>
      </c>
      <c r="B611" s="102"/>
      <c r="C611" s="135" t="str">
        <f>IF(BS_CONTROLE[[#This Row],[DATA]]="","",WEEKNUM(BS_CONTROLE[[#This Row],[DATA]]))</f>
        <v/>
      </c>
      <c r="D611" s="104"/>
      <c r="E611" s="157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2" t="str">
        <f t="shared" si="60"/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 t="shared" si="62"/>
        <v>Aderente</v>
      </c>
      <c r="BR611" s="19" t="str">
        <f t="shared" si="63"/>
        <v>*</v>
      </c>
      <c r="BS611" s="19" t="str">
        <f t="shared" si="64"/>
        <v>*</v>
      </c>
      <c r="BT611" s="188" t="str">
        <f t="shared" si="65"/>
        <v/>
      </c>
    </row>
    <row r="612" spans="1:72" hidden="1">
      <c r="A612" s="47" t="str">
        <f t="shared" si="61"/>
        <v/>
      </c>
      <c r="B612" s="102"/>
      <c r="C612" s="135" t="str">
        <f>IF(BS_CONTROLE[[#This Row],[DATA]]="","",WEEKNUM(BS_CONTROLE[[#This Row],[DATA]]))</f>
        <v/>
      </c>
      <c r="D612" s="104"/>
      <c r="E612" s="157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2" t="str">
        <f t="shared" si="60"/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 t="shared" si="62"/>
        <v>Aderente</v>
      </c>
      <c r="BR612" s="19" t="str">
        <f t="shared" si="63"/>
        <v>*</v>
      </c>
      <c r="BS612" s="19" t="str">
        <f t="shared" si="64"/>
        <v>*</v>
      </c>
      <c r="BT612" s="188" t="str">
        <f t="shared" si="65"/>
        <v/>
      </c>
    </row>
    <row r="613" spans="1:72" hidden="1">
      <c r="A613" s="47" t="str">
        <f t="shared" si="61"/>
        <v/>
      </c>
      <c r="B613" s="102"/>
      <c r="C613" s="135" t="str">
        <f>IF(BS_CONTROLE[[#This Row],[DATA]]="","",WEEKNUM(BS_CONTROLE[[#This Row],[DATA]]))</f>
        <v/>
      </c>
      <c r="D613" s="104"/>
      <c r="E613" s="157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2" t="str">
        <f t="shared" si="60"/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 t="shared" si="62"/>
        <v>Aderente</v>
      </c>
      <c r="BR613" s="19" t="str">
        <f t="shared" si="63"/>
        <v>*</v>
      </c>
      <c r="BS613" s="19" t="str">
        <f t="shared" si="64"/>
        <v>*</v>
      </c>
      <c r="BT613" s="188" t="str">
        <f t="shared" si="65"/>
        <v/>
      </c>
    </row>
    <row r="614" spans="1:72" hidden="1">
      <c r="A614" s="47" t="str">
        <f t="shared" si="61"/>
        <v/>
      </c>
      <c r="B614" s="102"/>
      <c r="C614" s="135" t="str">
        <f>IF(BS_CONTROLE[[#This Row],[DATA]]="","",WEEKNUM(BS_CONTROLE[[#This Row],[DATA]]))</f>
        <v/>
      </c>
      <c r="D614" s="104"/>
      <c r="E614" s="157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2" t="str">
        <f t="shared" si="60"/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 t="shared" si="62"/>
        <v>Aderente</v>
      </c>
      <c r="BR614" s="19" t="str">
        <f t="shared" si="63"/>
        <v>*</v>
      </c>
      <c r="BS614" s="19" t="str">
        <f t="shared" si="64"/>
        <v>*</v>
      </c>
      <c r="BT614" s="188" t="str">
        <f t="shared" si="65"/>
        <v/>
      </c>
    </row>
    <row r="615" spans="1:72" hidden="1">
      <c r="A615" s="47" t="str">
        <f t="shared" si="61"/>
        <v/>
      </c>
      <c r="B615" s="102"/>
      <c r="C615" s="135" t="str">
        <f>IF(BS_CONTROLE[[#This Row],[DATA]]="","",WEEKNUM(BS_CONTROLE[[#This Row],[DATA]]))</f>
        <v/>
      </c>
      <c r="D615" s="104"/>
      <c r="E615" s="157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2" t="str">
        <f t="shared" si="60"/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 t="shared" si="62"/>
        <v>Aderente</v>
      </c>
      <c r="BR615" s="19" t="str">
        <f t="shared" si="63"/>
        <v>*</v>
      </c>
      <c r="BS615" s="19" t="str">
        <f t="shared" si="64"/>
        <v>*</v>
      </c>
      <c r="BT615" s="188" t="str">
        <f t="shared" si="65"/>
        <v/>
      </c>
    </row>
    <row r="616" spans="1:72" hidden="1">
      <c r="A616" s="47" t="str">
        <f t="shared" si="61"/>
        <v/>
      </c>
      <c r="B616" s="102"/>
      <c r="C616" s="135" t="str">
        <f>IF(BS_CONTROLE[[#This Row],[DATA]]="","",WEEKNUM(BS_CONTROLE[[#This Row],[DATA]]))</f>
        <v/>
      </c>
      <c r="D616" s="104"/>
      <c r="E616" s="157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2" t="str">
        <f t="shared" si="60"/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 t="shared" si="62"/>
        <v>Aderente</v>
      </c>
      <c r="BR616" s="19" t="str">
        <f t="shared" si="63"/>
        <v>*</v>
      </c>
      <c r="BS616" s="19" t="str">
        <f t="shared" si="64"/>
        <v>*</v>
      </c>
      <c r="BT616" s="188" t="str">
        <f t="shared" si="65"/>
        <v/>
      </c>
    </row>
    <row r="617" spans="1:72" hidden="1">
      <c r="A617" s="47" t="str">
        <f t="shared" si="61"/>
        <v/>
      </c>
      <c r="B617" s="102"/>
      <c r="C617" s="135" t="str">
        <f>IF(BS_CONTROLE[[#This Row],[DATA]]="","",WEEKNUM(BS_CONTROLE[[#This Row],[DATA]]))</f>
        <v/>
      </c>
      <c r="D617" s="104"/>
      <c r="E617" s="157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2" t="str">
        <f t="shared" si="60"/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 t="shared" si="62"/>
        <v>Aderente</v>
      </c>
      <c r="BR617" s="19" t="str">
        <f t="shared" si="63"/>
        <v>*</v>
      </c>
      <c r="BS617" s="19" t="str">
        <f t="shared" si="64"/>
        <v>*</v>
      </c>
      <c r="BT617" s="188" t="str">
        <f t="shared" si="65"/>
        <v/>
      </c>
    </row>
    <row r="618" spans="1:72" hidden="1">
      <c r="A618" s="47" t="str">
        <f t="shared" si="61"/>
        <v/>
      </c>
      <c r="B618" s="102"/>
      <c r="C618" s="135" t="str">
        <f>IF(BS_CONTROLE[[#This Row],[DATA]]="","",WEEKNUM(BS_CONTROLE[[#This Row],[DATA]]))</f>
        <v/>
      </c>
      <c r="D618" s="104"/>
      <c r="E618" s="157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2" t="str">
        <f t="shared" si="60"/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 t="shared" si="62"/>
        <v>Aderente</v>
      </c>
      <c r="BR618" s="19" t="str">
        <f t="shared" si="63"/>
        <v>*</v>
      </c>
      <c r="BS618" s="19" t="str">
        <f t="shared" si="64"/>
        <v>*</v>
      </c>
      <c r="BT618" s="188" t="str">
        <f t="shared" si="65"/>
        <v/>
      </c>
    </row>
    <row r="619" spans="1:72" hidden="1">
      <c r="A619" s="47" t="str">
        <f t="shared" si="61"/>
        <v/>
      </c>
      <c r="B619" s="102"/>
      <c r="C619" s="135" t="str">
        <f>IF(BS_CONTROLE[[#This Row],[DATA]]="","",WEEKNUM(BS_CONTROLE[[#This Row],[DATA]]))</f>
        <v/>
      </c>
      <c r="D619" s="104"/>
      <c r="E619" s="157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2" t="str">
        <f t="shared" si="60"/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 t="shared" si="62"/>
        <v>Aderente</v>
      </c>
      <c r="BR619" s="19" t="str">
        <f t="shared" si="63"/>
        <v>*</v>
      </c>
      <c r="BS619" s="19" t="str">
        <f t="shared" si="64"/>
        <v>*</v>
      </c>
      <c r="BT619" s="188" t="str">
        <f t="shared" si="65"/>
        <v/>
      </c>
    </row>
    <row r="620" spans="1:72" hidden="1">
      <c r="A620" s="47" t="str">
        <f t="shared" si="61"/>
        <v/>
      </c>
      <c r="B620" s="102"/>
      <c r="C620" s="135" t="str">
        <f>IF(BS_CONTROLE[[#This Row],[DATA]]="","",WEEKNUM(BS_CONTROLE[[#This Row],[DATA]]))</f>
        <v/>
      </c>
      <c r="D620" s="104"/>
      <c r="E620" s="157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2" t="str">
        <f t="shared" si="60"/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 t="shared" si="62"/>
        <v>Aderente</v>
      </c>
      <c r="BR620" s="19" t="str">
        <f t="shared" si="63"/>
        <v>*</v>
      </c>
      <c r="BS620" s="19" t="str">
        <f t="shared" si="64"/>
        <v>*</v>
      </c>
      <c r="BT620" s="188" t="str">
        <f t="shared" si="65"/>
        <v/>
      </c>
    </row>
    <row r="621" spans="1:72" hidden="1">
      <c r="A621" s="47" t="str">
        <f t="shared" si="61"/>
        <v/>
      </c>
      <c r="B621" s="102"/>
      <c r="C621" s="135" t="str">
        <f>IF(BS_CONTROLE[[#This Row],[DATA]]="","",WEEKNUM(BS_CONTROLE[[#This Row],[DATA]]))</f>
        <v/>
      </c>
      <c r="D621" s="104"/>
      <c r="E621" s="157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2" t="str">
        <f t="shared" si="60"/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 t="shared" si="62"/>
        <v>Aderente</v>
      </c>
      <c r="BR621" s="19" t="str">
        <f t="shared" si="63"/>
        <v>*</v>
      </c>
      <c r="BS621" s="19" t="str">
        <f t="shared" si="64"/>
        <v>*</v>
      </c>
      <c r="BT621" s="188" t="str">
        <f t="shared" si="65"/>
        <v/>
      </c>
    </row>
    <row r="622" spans="1:72" hidden="1">
      <c r="A622" s="47" t="str">
        <f t="shared" si="61"/>
        <v/>
      </c>
      <c r="B622" s="102"/>
      <c r="C622" s="135" t="str">
        <f>IF(BS_CONTROLE[[#This Row],[DATA]]="","",WEEKNUM(BS_CONTROLE[[#This Row],[DATA]]))</f>
        <v/>
      </c>
      <c r="D622" s="104"/>
      <c r="E622" s="157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2" t="str">
        <f t="shared" si="60"/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 t="shared" si="62"/>
        <v>Aderente</v>
      </c>
      <c r="BR622" s="19" t="str">
        <f t="shared" si="63"/>
        <v>*</v>
      </c>
      <c r="BS622" s="19" t="str">
        <f t="shared" si="64"/>
        <v>*</v>
      </c>
      <c r="BT622" s="188" t="str">
        <f t="shared" si="65"/>
        <v/>
      </c>
    </row>
    <row r="623" spans="1:72" hidden="1">
      <c r="A623" s="47" t="str">
        <f t="shared" si="61"/>
        <v/>
      </c>
      <c r="B623" s="102"/>
      <c r="C623" s="135" t="str">
        <f>IF(BS_CONTROLE[[#This Row],[DATA]]="","",WEEKNUM(BS_CONTROLE[[#This Row],[DATA]]))</f>
        <v/>
      </c>
      <c r="D623" s="104"/>
      <c r="E623" s="157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2" t="str">
        <f t="shared" si="60"/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 t="shared" si="62"/>
        <v>Aderente</v>
      </c>
      <c r="BR623" s="19" t="str">
        <f t="shared" si="63"/>
        <v>*</v>
      </c>
      <c r="BS623" s="19" t="str">
        <f t="shared" si="64"/>
        <v>*</v>
      </c>
      <c r="BT623" s="188" t="str">
        <f t="shared" si="65"/>
        <v/>
      </c>
    </row>
    <row r="624" spans="1:72" hidden="1">
      <c r="A624" s="47" t="str">
        <f t="shared" si="61"/>
        <v/>
      </c>
      <c r="B624" s="102"/>
      <c r="C624" s="135" t="str">
        <f>IF(BS_CONTROLE[[#This Row],[DATA]]="","",WEEKNUM(BS_CONTROLE[[#This Row],[DATA]]))</f>
        <v/>
      </c>
      <c r="D624" s="104"/>
      <c r="E624" s="157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2" t="str">
        <f t="shared" si="60"/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 t="shared" si="62"/>
        <v>Aderente</v>
      </c>
      <c r="BR624" s="19" t="str">
        <f t="shared" si="63"/>
        <v>*</v>
      </c>
      <c r="BS624" s="19" t="str">
        <f t="shared" si="64"/>
        <v>*</v>
      </c>
      <c r="BT624" s="188" t="str">
        <f t="shared" si="65"/>
        <v/>
      </c>
    </row>
    <row r="625" spans="1:72" hidden="1">
      <c r="A625" s="47" t="str">
        <f t="shared" si="61"/>
        <v/>
      </c>
      <c r="B625" s="102"/>
      <c r="C625" s="135" t="str">
        <f>IF(BS_CONTROLE[[#This Row],[DATA]]="","",WEEKNUM(BS_CONTROLE[[#This Row],[DATA]]))</f>
        <v/>
      </c>
      <c r="D625" s="104"/>
      <c r="E625" s="157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2" t="str">
        <f t="shared" si="60"/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 t="shared" si="62"/>
        <v>Aderente</v>
      </c>
      <c r="BR625" s="19" t="str">
        <f t="shared" si="63"/>
        <v>*</v>
      </c>
      <c r="BS625" s="19" t="str">
        <f t="shared" si="64"/>
        <v>*</v>
      </c>
      <c r="BT625" s="188" t="str">
        <f t="shared" si="65"/>
        <v/>
      </c>
    </row>
    <row r="626" spans="1:72" hidden="1">
      <c r="A626" s="47" t="str">
        <f t="shared" si="61"/>
        <v/>
      </c>
      <c r="B626" s="102"/>
      <c r="C626" s="135" t="str">
        <f>IF(BS_CONTROLE[[#This Row],[DATA]]="","",WEEKNUM(BS_CONTROLE[[#This Row],[DATA]]))</f>
        <v/>
      </c>
      <c r="D626" s="104"/>
      <c r="E626" s="157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2" t="str">
        <f t="shared" si="60"/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 t="shared" si="62"/>
        <v>Aderente</v>
      </c>
      <c r="BR626" s="19" t="str">
        <f t="shared" si="63"/>
        <v>*</v>
      </c>
      <c r="BS626" s="19" t="str">
        <f t="shared" si="64"/>
        <v>*</v>
      </c>
      <c r="BT626" s="188" t="str">
        <f t="shared" si="65"/>
        <v/>
      </c>
    </row>
    <row r="627" spans="1:72" hidden="1">
      <c r="A627" s="47" t="str">
        <f t="shared" si="61"/>
        <v/>
      </c>
      <c r="B627" s="102"/>
      <c r="C627" s="135" t="str">
        <f>IF(BS_CONTROLE[[#This Row],[DATA]]="","",WEEKNUM(BS_CONTROLE[[#This Row],[DATA]]))</f>
        <v/>
      </c>
      <c r="D627" s="104"/>
      <c r="E627" s="157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2" t="str">
        <f t="shared" si="60"/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 t="shared" si="62"/>
        <v>Aderente</v>
      </c>
      <c r="BR627" s="19" t="str">
        <f t="shared" si="63"/>
        <v>*</v>
      </c>
      <c r="BS627" s="19" t="str">
        <f t="shared" si="64"/>
        <v>*</v>
      </c>
      <c r="BT627" s="188" t="str">
        <f t="shared" si="65"/>
        <v/>
      </c>
    </row>
    <row r="628" spans="1:72" hidden="1">
      <c r="A628" s="47" t="str">
        <f t="shared" si="61"/>
        <v/>
      </c>
      <c r="B628" s="102"/>
      <c r="C628" s="135" t="str">
        <f>IF(BS_CONTROLE[[#This Row],[DATA]]="","",WEEKNUM(BS_CONTROLE[[#This Row],[DATA]]))</f>
        <v/>
      </c>
      <c r="D628" s="104"/>
      <c r="E628" s="157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2" t="str">
        <f t="shared" si="60"/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 t="shared" si="62"/>
        <v>Aderente</v>
      </c>
      <c r="BR628" s="19" t="str">
        <f t="shared" si="63"/>
        <v>*</v>
      </c>
      <c r="BS628" s="19" t="str">
        <f t="shared" si="64"/>
        <v>*</v>
      </c>
      <c r="BT628" s="188" t="str">
        <f t="shared" si="65"/>
        <v/>
      </c>
    </row>
    <row r="629" spans="1:72" hidden="1">
      <c r="A629" s="47" t="str">
        <f t="shared" si="61"/>
        <v/>
      </c>
      <c r="B629" s="102"/>
      <c r="C629" s="135" t="str">
        <f>IF(BS_CONTROLE[[#This Row],[DATA]]="","",WEEKNUM(BS_CONTROLE[[#This Row],[DATA]]))</f>
        <v/>
      </c>
      <c r="D629" s="104"/>
      <c r="E629" s="157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2" t="str">
        <f t="shared" si="60"/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 t="shared" si="62"/>
        <v>Aderente</v>
      </c>
      <c r="BR629" s="19" t="str">
        <f t="shared" si="63"/>
        <v>*</v>
      </c>
      <c r="BS629" s="19" t="str">
        <f t="shared" si="64"/>
        <v>*</v>
      </c>
      <c r="BT629" s="188" t="str">
        <f t="shared" si="65"/>
        <v/>
      </c>
    </row>
    <row r="630" spans="1:72" hidden="1">
      <c r="A630" s="47" t="str">
        <f t="shared" si="61"/>
        <v/>
      </c>
      <c r="B630" s="102"/>
      <c r="C630" s="135" t="str">
        <f>IF(BS_CONTROLE[[#This Row],[DATA]]="","",WEEKNUM(BS_CONTROLE[[#This Row],[DATA]]))</f>
        <v/>
      </c>
      <c r="D630" s="104"/>
      <c r="E630" s="157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2" t="str">
        <f t="shared" si="60"/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 t="shared" si="62"/>
        <v>Aderente</v>
      </c>
      <c r="BR630" s="19" t="str">
        <f t="shared" si="63"/>
        <v>*</v>
      </c>
      <c r="BS630" s="19" t="str">
        <f t="shared" si="64"/>
        <v>*</v>
      </c>
      <c r="BT630" s="188" t="str">
        <f t="shared" si="65"/>
        <v/>
      </c>
    </row>
    <row r="631" spans="1:72" hidden="1">
      <c r="A631" s="47" t="str">
        <f t="shared" si="61"/>
        <v/>
      </c>
      <c r="B631" s="102"/>
      <c r="C631" s="135" t="str">
        <f>IF(BS_CONTROLE[[#This Row],[DATA]]="","",WEEKNUM(BS_CONTROLE[[#This Row],[DATA]]))</f>
        <v/>
      </c>
      <c r="D631" s="104"/>
      <c r="E631" s="157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2" t="str">
        <f t="shared" si="60"/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 t="shared" si="62"/>
        <v>Aderente</v>
      </c>
      <c r="BR631" s="19" t="str">
        <f t="shared" si="63"/>
        <v>*</v>
      </c>
      <c r="BS631" s="19" t="str">
        <f t="shared" si="64"/>
        <v>*</v>
      </c>
      <c r="BT631" s="188" t="str">
        <f t="shared" si="65"/>
        <v/>
      </c>
    </row>
    <row r="632" spans="1:72" hidden="1">
      <c r="A632" s="47" t="str">
        <f t="shared" si="61"/>
        <v/>
      </c>
      <c r="B632" s="102"/>
      <c r="C632" s="135" t="str">
        <f>IF(BS_CONTROLE[[#This Row],[DATA]]="","",WEEKNUM(BS_CONTROLE[[#This Row],[DATA]]))</f>
        <v/>
      </c>
      <c r="D632" s="104"/>
      <c r="E632" s="157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2" t="str">
        <f t="shared" si="60"/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 t="shared" si="62"/>
        <v>Aderente</v>
      </c>
      <c r="BR632" s="19" t="str">
        <f t="shared" si="63"/>
        <v>*</v>
      </c>
      <c r="BS632" s="19" t="str">
        <f t="shared" si="64"/>
        <v>*</v>
      </c>
      <c r="BT632" s="188" t="str">
        <f t="shared" si="65"/>
        <v/>
      </c>
    </row>
    <row r="633" spans="1:72" hidden="1">
      <c r="A633" s="47" t="str">
        <f t="shared" si="61"/>
        <v/>
      </c>
      <c r="B633" s="102"/>
      <c r="C633" s="135" t="str">
        <f>IF(BS_CONTROLE[[#This Row],[DATA]]="","",WEEKNUM(BS_CONTROLE[[#This Row],[DATA]]))</f>
        <v/>
      </c>
      <c r="D633" s="104"/>
      <c r="E633" s="157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2" t="str">
        <f t="shared" si="60"/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 t="shared" si="62"/>
        <v>Aderente</v>
      </c>
      <c r="BR633" s="19" t="str">
        <f t="shared" si="63"/>
        <v>*</v>
      </c>
      <c r="BS633" s="19" t="str">
        <f t="shared" si="64"/>
        <v>*</v>
      </c>
      <c r="BT633" s="188" t="str">
        <f t="shared" si="65"/>
        <v/>
      </c>
    </row>
    <row r="634" spans="1:72" hidden="1">
      <c r="A634" s="47" t="str">
        <f t="shared" si="61"/>
        <v/>
      </c>
      <c r="B634" s="102"/>
      <c r="C634" s="135" t="str">
        <f>IF(BS_CONTROLE[[#This Row],[DATA]]="","",WEEKNUM(BS_CONTROLE[[#This Row],[DATA]]))</f>
        <v/>
      </c>
      <c r="D634" s="104"/>
      <c r="E634" s="157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2" t="str">
        <f t="shared" si="60"/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 t="shared" si="62"/>
        <v>Aderente</v>
      </c>
      <c r="BR634" s="19" t="str">
        <f t="shared" si="63"/>
        <v>*</v>
      </c>
      <c r="BS634" s="19" t="str">
        <f t="shared" si="64"/>
        <v>*</v>
      </c>
      <c r="BT634" s="188" t="str">
        <f t="shared" si="65"/>
        <v/>
      </c>
    </row>
    <row r="635" spans="1:72" hidden="1">
      <c r="A635" s="47" t="str">
        <f t="shared" si="61"/>
        <v/>
      </c>
      <c r="B635" s="102"/>
      <c r="C635" s="135" t="str">
        <f>IF(BS_CONTROLE[[#This Row],[DATA]]="","",WEEKNUM(BS_CONTROLE[[#This Row],[DATA]]))</f>
        <v/>
      </c>
      <c r="D635" s="104"/>
      <c r="E635" s="157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2" t="str">
        <f t="shared" si="60"/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 t="shared" si="62"/>
        <v>Aderente</v>
      </c>
      <c r="BR635" s="19" t="str">
        <f t="shared" si="63"/>
        <v>*</v>
      </c>
      <c r="BS635" s="19" t="str">
        <f t="shared" si="64"/>
        <v>*</v>
      </c>
      <c r="BT635" s="188" t="str">
        <f t="shared" si="65"/>
        <v/>
      </c>
    </row>
    <row r="636" spans="1:72" hidden="1">
      <c r="A636" s="47" t="str">
        <f t="shared" si="61"/>
        <v/>
      </c>
      <c r="B636" s="102"/>
      <c r="C636" s="135" t="str">
        <f>IF(BS_CONTROLE[[#This Row],[DATA]]="","",WEEKNUM(BS_CONTROLE[[#This Row],[DATA]]))</f>
        <v/>
      </c>
      <c r="D636" s="104"/>
      <c r="E636" s="157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2" t="str">
        <f t="shared" si="60"/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 t="shared" si="62"/>
        <v>Aderente</v>
      </c>
      <c r="BR636" s="19" t="str">
        <f t="shared" si="63"/>
        <v>*</v>
      </c>
      <c r="BS636" s="19" t="str">
        <f t="shared" si="64"/>
        <v>*</v>
      </c>
      <c r="BT636" s="188" t="str">
        <f t="shared" si="65"/>
        <v/>
      </c>
    </row>
    <row r="637" spans="1:72" hidden="1">
      <c r="A637" s="47" t="str">
        <f t="shared" si="61"/>
        <v/>
      </c>
      <c r="B637" s="102"/>
      <c r="C637" s="135" t="str">
        <f>IF(BS_CONTROLE[[#This Row],[DATA]]="","",WEEKNUM(BS_CONTROLE[[#This Row],[DATA]]))</f>
        <v/>
      </c>
      <c r="D637" s="104"/>
      <c r="E637" s="157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2" t="str">
        <f t="shared" si="60"/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 t="shared" si="62"/>
        <v>Aderente</v>
      </c>
      <c r="BR637" s="19" t="str">
        <f t="shared" si="63"/>
        <v>*</v>
      </c>
      <c r="BS637" s="19" t="str">
        <f t="shared" si="64"/>
        <v>*</v>
      </c>
      <c r="BT637" s="188" t="str">
        <f t="shared" si="65"/>
        <v/>
      </c>
    </row>
    <row r="638" spans="1:72" hidden="1">
      <c r="A638" s="47" t="str">
        <f t="shared" si="61"/>
        <v/>
      </c>
      <c r="B638" s="102"/>
      <c r="C638" s="135" t="str">
        <f>IF(BS_CONTROLE[[#This Row],[DATA]]="","",WEEKNUM(BS_CONTROLE[[#This Row],[DATA]]))</f>
        <v/>
      </c>
      <c r="D638" s="104"/>
      <c r="E638" s="157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2" t="str">
        <f t="shared" si="60"/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 t="shared" si="62"/>
        <v>Aderente</v>
      </c>
      <c r="BR638" s="19" t="str">
        <f t="shared" si="63"/>
        <v>*</v>
      </c>
      <c r="BS638" s="19" t="str">
        <f t="shared" si="64"/>
        <v>*</v>
      </c>
      <c r="BT638" s="188" t="str">
        <f t="shared" si="65"/>
        <v/>
      </c>
    </row>
    <row r="639" spans="1:72" hidden="1">
      <c r="A639" s="47" t="str">
        <f t="shared" si="61"/>
        <v/>
      </c>
      <c r="B639" s="102"/>
      <c r="C639" s="135" t="str">
        <f>IF(BS_CONTROLE[[#This Row],[DATA]]="","",WEEKNUM(BS_CONTROLE[[#This Row],[DATA]]))</f>
        <v/>
      </c>
      <c r="D639" s="104"/>
      <c r="E639" s="157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2" t="str">
        <f t="shared" si="60"/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 t="shared" si="62"/>
        <v>Aderente</v>
      </c>
      <c r="BR639" s="19" t="str">
        <f t="shared" si="63"/>
        <v>*</v>
      </c>
      <c r="BS639" s="19" t="str">
        <f t="shared" si="64"/>
        <v>*</v>
      </c>
      <c r="BT639" s="188" t="str">
        <f t="shared" si="65"/>
        <v/>
      </c>
    </row>
    <row r="640" spans="1:72" hidden="1">
      <c r="A640" s="47" t="str">
        <f t="shared" si="61"/>
        <v/>
      </c>
      <c r="B640" s="102"/>
      <c r="C640" s="135" t="str">
        <f>IF(BS_CONTROLE[[#This Row],[DATA]]="","",WEEKNUM(BS_CONTROLE[[#This Row],[DATA]]))</f>
        <v/>
      </c>
      <c r="D640" s="104"/>
      <c r="E640" s="157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2" t="str">
        <f t="shared" si="60"/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 t="shared" si="62"/>
        <v>Aderente</v>
      </c>
      <c r="BR640" s="19" t="str">
        <f t="shared" si="63"/>
        <v>*</v>
      </c>
      <c r="BS640" s="19" t="str">
        <f t="shared" si="64"/>
        <v>*</v>
      </c>
      <c r="BT640" s="188" t="str">
        <f t="shared" si="65"/>
        <v/>
      </c>
    </row>
    <row r="641" spans="1:72" hidden="1">
      <c r="A641" s="47" t="str">
        <f t="shared" si="61"/>
        <v/>
      </c>
      <c r="B641" s="102"/>
      <c r="C641" s="135" t="str">
        <f>IF(BS_CONTROLE[[#This Row],[DATA]]="","",WEEKNUM(BS_CONTROLE[[#This Row],[DATA]]))</f>
        <v/>
      </c>
      <c r="D641" s="104"/>
      <c r="E641" s="157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2" t="str">
        <f t="shared" si="60"/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 t="shared" si="62"/>
        <v>Aderente</v>
      </c>
      <c r="BR641" s="19" t="str">
        <f t="shared" si="63"/>
        <v>*</v>
      </c>
      <c r="BS641" s="19" t="str">
        <f t="shared" si="64"/>
        <v>*</v>
      </c>
      <c r="BT641" s="188" t="str">
        <f t="shared" si="65"/>
        <v/>
      </c>
    </row>
    <row r="642" spans="1:72" hidden="1">
      <c r="A642" s="47" t="str">
        <f t="shared" si="61"/>
        <v/>
      </c>
      <c r="B642" s="102"/>
      <c r="C642" s="135" t="str">
        <f>IF(BS_CONTROLE[[#This Row],[DATA]]="","",WEEKNUM(BS_CONTROLE[[#This Row],[DATA]]))</f>
        <v/>
      </c>
      <c r="D642" s="104"/>
      <c r="E642" s="157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2" t="str">
        <f t="shared" si="60"/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 t="shared" si="62"/>
        <v>Aderente</v>
      </c>
      <c r="BR642" s="19" t="str">
        <f t="shared" si="63"/>
        <v>*</v>
      </c>
      <c r="BS642" s="19" t="str">
        <f t="shared" si="64"/>
        <v>*</v>
      </c>
      <c r="BT642" s="188" t="str">
        <f t="shared" si="65"/>
        <v/>
      </c>
    </row>
    <row r="643" spans="1:72" hidden="1">
      <c r="A643" s="47" t="str">
        <f t="shared" si="61"/>
        <v/>
      </c>
      <c r="B643" s="102"/>
      <c r="C643" s="135" t="str">
        <f>IF(BS_CONTROLE[[#This Row],[DATA]]="","",WEEKNUM(BS_CONTROLE[[#This Row],[DATA]]))</f>
        <v/>
      </c>
      <c r="D643" s="104"/>
      <c r="E643" s="157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2" t="str">
        <f t="shared" si="60"/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 t="shared" si="62"/>
        <v>Aderente</v>
      </c>
      <c r="BR643" s="19" t="str">
        <f t="shared" si="63"/>
        <v>*</v>
      </c>
      <c r="BS643" s="19" t="str">
        <f t="shared" si="64"/>
        <v>*</v>
      </c>
      <c r="BT643" s="188" t="str">
        <f t="shared" si="65"/>
        <v/>
      </c>
    </row>
    <row r="644" spans="1:72" hidden="1">
      <c r="A644" s="47" t="str">
        <f t="shared" si="61"/>
        <v/>
      </c>
      <c r="B644" s="102"/>
      <c r="C644" s="135" t="str">
        <f>IF(BS_CONTROLE[[#This Row],[DATA]]="","",WEEKNUM(BS_CONTROLE[[#This Row],[DATA]]))</f>
        <v/>
      </c>
      <c r="D644" s="104"/>
      <c r="E644" s="157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2" t="str">
        <f t="shared" si="60"/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 t="shared" si="62"/>
        <v>Aderente</v>
      </c>
      <c r="BR644" s="19" t="str">
        <f t="shared" si="63"/>
        <v>*</v>
      </c>
      <c r="BS644" s="19" t="str">
        <f t="shared" si="64"/>
        <v>*</v>
      </c>
      <c r="BT644" s="188" t="str">
        <f t="shared" si="65"/>
        <v/>
      </c>
    </row>
    <row r="645" spans="1:72" hidden="1">
      <c r="A645" s="47" t="str">
        <f t="shared" si="61"/>
        <v/>
      </c>
      <c r="B645" s="102"/>
      <c r="C645" s="135" t="str">
        <f>IF(BS_CONTROLE[[#This Row],[DATA]]="","",WEEKNUM(BS_CONTROLE[[#This Row],[DATA]]))</f>
        <v/>
      </c>
      <c r="D645" s="104"/>
      <c r="E645" s="157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2" t="str">
        <f t="shared" si="60"/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 t="shared" si="62"/>
        <v>Aderente</v>
      </c>
      <c r="BR645" s="19" t="str">
        <f t="shared" si="63"/>
        <v>*</v>
      </c>
      <c r="BS645" s="19" t="str">
        <f t="shared" si="64"/>
        <v>*</v>
      </c>
      <c r="BT645" s="188" t="str">
        <f t="shared" si="65"/>
        <v/>
      </c>
    </row>
    <row r="646" spans="1:72" hidden="1">
      <c r="A646" s="47" t="str">
        <f t="shared" si="61"/>
        <v/>
      </c>
      <c r="B646" s="102"/>
      <c r="C646" s="135" t="str">
        <f>IF(BS_CONTROLE[[#This Row],[DATA]]="","",WEEKNUM(BS_CONTROLE[[#This Row],[DATA]]))</f>
        <v/>
      </c>
      <c r="D646" s="104"/>
      <c r="E646" s="157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2" t="str">
        <f t="shared" si="60"/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 t="shared" si="62"/>
        <v>Aderente</v>
      </c>
      <c r="BR646" s="19" t="str">
        <f t="shared" si="63"/>
        <v>*</v>
      </c>
      <c r="BS646" s="19" t="str">
        <f t="shared" si="64"/>
        <v>*</v>
      </c>
      <c r="BT646" s="188" t="str">
        <f t="shared" si="65"/>
        <v/>
      </c>
    </row>
    <row r="647" spans="1:72" hidden="1">
      <c r="A647" s="47" t="str">
        <f t="shared" si="61"/>
        <v/>
      </c>
      <c r="B647" s="102"/>
      <c r="C647" s="135" t="str">
        <f>IF(BS_CONTROLE[[#This Row],[DATA]]="","",WEEKNUM(BS_CONTROLE[[#This Row],[DATA]]))</f>
        <v/>
      </c>
      <c r="D647" s="104"/>
      <c r="E647" s="157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2" t="str">
        <f t="shared" ref="AY647:AY710" si="66"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 t="shared" si="62"/>
        <v>Aderente</v>
      </c>
      <c r="BR647" s="19" t="str">
        <f t="shared" si="63"/>
        <v>*</v>
      </c>
      <c r="BS647" s="19" t="str">
        <f t="shared" si="64"/>
        <v>*</v>
      </c>
      <c r="BT647" s="188" t="str">
        <f t="shared" si="65"/>
        <v/>
      </c>
    </row>
    <row r="648" spans="1:72" hidden="1">
      <c r="A648" s="47" t="str">
        <f t="shared" ref="A648:A711" si="67">D648&amp;B648</f>
        <v/>
      </c>
      <c r="B648" s="102"/>
      <c r="C648" s="135" t="str">
        <f>IF(BS_CONTROLE[[#This Row],[DATA]]="","",WEEKNUM(BS_CONTROLE[[#This Row],[DATA]]))</f>
        <v/>
      </c>
      <c r="D648" s="104"/>
      <c r="E648" s="157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2" t="str">
        <f t="shared" si="66"/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 t="shared" ref="BQ648:BQ711" si="68">IF(AND(BR648&lt;1,BS648&lt;1),"Produção e Intervalo",IF(BR648&lt;1,"Intervalo",IF(BS648&lt;1,"Produção","Aderente")))</f>
        <v>Aderente</v>
      </c>
      <c r="BR648" s="19" t="str">
        <f t="shared" ref="BR648:BR711" si="69">IF(OR(B648="",F648=""),"*",AY648/P648)</f>
        <v>*</v>
      </c>
      <c r="BS648" s="19" t="str">
        <f t="shared" ref="BS648:BS711" si="70">IF(OR(B648="",F648=""),"*",BA648/Q648)</f>
        <v>*</v>
      </c>
      <c r="BT648" s="188" t="str">
        <f t="shared" ref="BT648:BT711" si="71">IF(BN648="","",SUBSTITUTE(BM648," ","")&amp;SUBSTITUTE(BN648," ",""))</f>
        <v/>
      </c>
    </row>
    <row r="649" spans="1:72" hidden="1">
      <c r="A649" s="47" t="str">
        <f t="shared" si="67"/>
        <v/>
      </c>
      <c r="B649" s="102"/>
      <c r="C649" s="135" t="str">
        <f>IF(BS_CONTROLE[[#This Row],[DATA]]="","",WEEKNUM(BS_CONTROLE[[#This Row],[DATA]]))</f>
        <v/>
      </c>
      <c r="D649" s="104"/>
      <c r="E649" s="157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2" t="str">
        <f t="shared" si="66"/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 t="shared" si="68"/>
        <v>Aderente</v>
      </c>
      <c r="BR649" s="19" t="str">
        <f t="shared" si="69"/>
        <v>*</v>
      </c>
      <c r="BS649" s="19" t="str">
        <f t="shared" si="70"/>
        <v>*</v>
      </c>
      <c r="BT649" s="188" t="str">
        <f t="shared" si="71"/>
        <v/>
      </c>
    </row>
    <row r="650" spans="1:72" hidden="1">
      <c r="A650" s="47" t="str">
        <f t="shared" si="67"/>
        <v/>
      </c>
      <c r="B650" s="102"/>
      <c r="C650" s="135" t="str">
        <f>IF(BS_CONTROLE[[#This Row],[DATA]]="","",WEEKNUM(BS_CONTROLE[[#This Row],[DATA]]))</f>
        <v/>
      </c>
      <c r="D650" s="104"/>
      <c r="E650" s="157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2" t="str">
        <f t="shared" si="66"/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 t="shared" si="68"/>
        <v>Aderente</v>
      </c>
      <c r="BR650" s="19" t="str">
        <f t="shared" si="69"/>
        <v>*</v>
      </c>
      <c r="BS650" s="19" t="str">
        <f t="shared" si="70"/>
        <v>*</v>
      </c>
      <c r="BT650" s="188" t="str">
        <f t="shared" si="71"/>
        <v/>
      </c>
    </row>
    <row r="651" spans="1:72" hidden="1">
      <c r="A651" s="47" t="str">
        <f t="shared" si="67"/>
        <v/>
      </c>
      <c r="B651" s="102"/>
      <c r="C651" s="135" t="str">
        <f>IF(BS_CONTROLE[[#This Row],[DATA]]="","",WEEKNUM(BS_CONTROLE[[#This Row],[DATA]]))</f>
        <v/>
      </c>
      <c r="D651" s="104"/>
      <c r="E651" s="157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2" t="str">
        <f t="shared" si="66"/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 t="shared" si="68"/>
        <v>Aderente</v>
      </c>
      <c r="BR651" s="19" t="str">
        <f t="shared" si="69"/>
        <v>*</v>
      </c>
      <c r="BS651" s="19" t="str">
        <f t="shared" si="70"/>
        <v>*</v>
      </c>
      <c r="BT651" s="188" t="str">
        <f t="shared" si="71"/>
        <v/>
      </c>
    </row>
    <row r="652" spans="1:72" hidden="1">
      <c r="A652" s="47" t="str">
        <f t="shared" si="67"/>
        <v/>
      </c>
      <c r="B652" s="102"/>
      <c r="C652" s="135" t="str">
        <f>IF(BS_CONTROLE[[#This Row],[DATA]]="","",WEEKNUM(BS_CONTROLE[[#This Row],[DATA]]))</f>
        <v/>
      </c>
      <c r="D652" s="104"/>
      <c r="E652" s="157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2" t="str">
        <f t="shared" si="66"/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 t="shared" si="68"/>
        <v>Aderente</v>
      </c>
      <c r="BR652" s="19" t="str">
        <f t="shared" si="69"/>
        <v>*</v>
      </c>
      <c r="BS652" s="19" t="str">
        <f t="shared" si="70"/>
        <v>*</v>
      </c>
      <c r="BT652" s="188" t="str">
        <f t="shared" si="71"/>
        <v/>
      </c>
    </row>
    <row r="653" spans="1:72" hidden="1">
      <c r="A653" s="47" t="str">
        <f t="shared" si="67"/>
        <v/>
      </c>
      <c r="B653" s="102"/>
      <c r="C653" s="135" t="str">
        <f>IF(BS_CONTROLE[[#This Row],[DATA]]="","",WEEKNUM(BS_CONTROLE[[#This Row],[DATA]]))</f>
        <v/>
      </c>
      <c r="D653" s="104"/>
      <c r="E653" s="157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2" t="str">
        <f t="shared" si="66"/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 t="shared" si="68"/>
        <v>Aderente</v>
      </c>
      <c r="BR653" s="19" t="str">
        <f t="shared" si="69"/>
        <v>*</v>
      </c>
      <c r="BS653" s="19" t="str">
        <f t="shared" si="70"/>
        <v>*</v>
      </c>
      <c r="BT653" s="188" t="str">
        <f t="shared" si="71"/>
        <v/>
      </c>
    </row>
    <row r="654" spans="1:72" hidden="1">
      <c r="A654" s="47" t="str">
        <f t="shared" si="67"/>
        <v/>
      </c>
      <c r="B654" s="102"/>
      <c r="C654" s="135" t="str">
        <f>IF(BS_CONTROLE[[#This Row],[DATA]]="","",WEEKNUM(BS_CONTROLE[[#This Row],[DATA]]))</f>
        <v/>
      </c>
      <c r="D654" s="104"/>
      <c r="E654" s="157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2" t="str">
        <f t="shared" si="66"/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 t="shared" si="68"/>
        <v>Aderente</v>
      </c>
      <c r="BR654" s="19" t="str">
        <f t="shared" si="69"/>
        <v>*</v>
      </c>
      <c r="BS654" s="19" t="str">
        <f t="shared" si="70"/>
        <v>*</v>
      </c>
      <c r="BT654" s="188" t="str">
        <f t="shared" si="71"/>
        <v/>
      </c>
    </row>
    <row r="655" spans="1:72" hidden="1">
      <c r="A655" s="47" t="str">
        <f t="shared" si="67"/>
        <v/>
      </c>
      <c r="B655" s="102"/>
      <c r="C655" s="135" t="str">
        <f>IF(BS_CONTROLE[[#This Row],[DATA]]="","",WEEKNUM(BS_CONTROLE[[#This Row],[DATA]]))</f>
        <v/>
      </c>
      <c r="D655" s="104"/>
      <c r="E655" s="157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2" t="str">
        <f t="shared" si="66"/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 t="shared" si="68"/>
        <v>Aderente</v>
      </c>
      <c r="BR655" s="19" t="str">
        <f t="shared" si="69"/>
        <v>*</v>
      </c>
      <c r="BS655" s="19" t="str">
        <f t="shared" si="70"/>
        <v>*</v>
      </c>
      <c r="BT655" s="188" t="str">
        <f t="shared" si="71"/>
        <v/>
      </c>
    </row>
    <row r="656" spans="1:72" hidden="1">
      <c r="A656" s="47" t="str">
        <f t="shared" si="67"/>
        <v/>
      </c>
      <c r="B656" s="102"/>
      <c r="C656" s="135" t="str">
        <f>IF(BS_CONTROLE[[#This Row],[DATA]]="","",WEEKNUM(BS_CONTROLE[[#This Row],[DATA]]))</f>
        <v/>
      </c>
      <c r="D656" s="104"/>
      <c r="E656" s="157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2" t="str">
        <f t="shared" si="66"/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 t="shared" si="68"/>
        <v>Aderente</v>
      </c>
      <c r="BR656" s="19" t="str">
        <f t="shared" si="69"/>
        <v>*</v>
      </c>
      <c r="BS656" s="19" t="str">
        <f t="shared" si="70"/>
        <v>*</v>
      </c>
      <c r="BT656" s="188" t="str">
        <f t="shared" si="71"/>
        <v/>
      </c>
    </row>
    <row r="657" spans="1:72" hidden="1">
      <c r="A657" s="47" t="str">
        <f t="shared" si="67"/>
        <v/>
      </c>
      <c r="B657" s="102"/>
      <c r="C657" s="135" t="str">
        <f>IF(BS_CONTROLE[[#This Row],[DATA]]="","",WEEKNUM(BS_CONTROLE[[#This Row],[DATA]]))</f>
        <v/>
      </c>
      <c r="D657" s="104"/>
      <c r="E657" s="157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2" t="str">
        <f t="shared" si="66"/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 t="shared" si="68"/>
        <v>Aderente</v>
      </c>
      <c r="BR657" s="19" t="str">
        <f t="shared" si="69"/>
        <v>*</v>
      </c>
      <c r="BS657" s="19" t="str">
        <f t="shared" si="70"/>
        <v>*</v>
      </c>
      <c r="BT657" s="188" t="str">
        <f t="shared" si="71"/>
        <v/>
      </c>
    </row>
    <row r="658" spans="1:72" hidden="1">
      <c r="A658" s="47" t="str">
        <f t="shared" si="67"/>
        <v/>
      </c>
      <c r="B658" s="102"/>
      <c r="C658" s="135" t="str">
        <f>IF(BS_CONTROLE[[#This Row],[DATA]]="","",WEEKNUM(BS_CONTROLE[[#This Row],[DATA]]))</f>
        <v/>
      </c>
      <c r="D658" s="104"/>
      <c r="E658" s="157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2" t="str">
        <f t="shared" si="66"/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 t="shared" si="68"/>
        <v>Aderente</v>
      </c>
      <c r="BR658" s="19" t="str">
        <f t="shared" si="69"/>
        <v>*</v>
      </c>
      <c r="BS658" s="19" t="str">
        <f t="shared" si="70"/>
        <v>*</v>
      </c>
      <c r="BT658" s="188" t="str">
        <f t="shared" si="71"/>
        <v/>
      </c>
    </row>
    <row r="659" spans="1:72" hidden="1">
      <c r="A659" s="47" t="str">
        <f t="shared" si="67"/>
        <v/>
      </c>
      <c r="B659" s="102"/>
      <c r="C659" s="135" t="str">
        <f>IF(BS_CONTROLE[[#This Row],[DATA]]="","",WEEKNUM(BS_CONTROLE[[#This Row],[DATA]]))</f>
        <v/>
      </c>
      <c r="D659" s="104"/>
      <c r="E659" s="157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2" t="str">
        <f t="shared" si="66"/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 t="shared" si="68"/>
        <v>Aderente</v>
      </c>
      <c r="BR659" s="19" t="str">
        <f t="shared" si="69"/>
        <v>*</v>
      </c>
      <c r="BS659" s="19" t="str">
        <f t="shared" si="70"/>
        <v>*</v>
      </c>
      <c r="BT659" s="188" t="str">
        <f t="shared" si="71"/>
        <v/>
      </c>
    </row>
    <row r="660" spans="1:72" hidden="1">
      <c r="A660" s="47" t="str">
        <f t="shared" si="67"/>
        <v/>
      </c>
      <c r="B660" s="102"/>
      <c r="C660" s="135" t="str">
        <f>IF(BS_CONTROLE[[#This Row],[DATA]]="","",WEEKNUM(BS_CONTROLE[[#This Row],[DATA]]))</f>
        <v/>
      </c>
      <c r="D660" s="104"/>
      <c r="E660" s="157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2" t="str">
        <f t="shared" si="66"/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 t="shared" si="68"/>
        <v>Aderente</v>
      </c>
      <c r="BR660" s="19" t="str">
        <f t="shared" si="69"/>
        <v>*</v>
      </c>
      <c r="BS660" s="19" t="str">
        <f t="shared" si="70"/>
        <v>*</v>
      </c>
      <c r="BT660" s="188" t="str">
        <f t="shared" si="71"/>
        <v/>
      </c>
    </row>
    <row r="661" spans="1:72" hidden="1">
      <c r="A661" s="47" t="str">
        <f t="shared" si="67"/>
        <v/>
      </c>
      <c r="B661" s="102"/>
      <c r="C661" s="135" t="str">
        <f>IF(BS_CONTROLE[[#This Row],[DATA]]="","",WEEKNUM(BS_CONTROLE[[#This Row],[DATA]]))</f>
        <v/>
      </c>
      <c r="D661" s="104"/>
      <c r="E661" s="157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2" t="str">
        <f t="shared" si="66"/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 t="shared" si="68"/>
        <v>Aderente</v>
      </c>
      <c r="BR661" s="19" t="str">
        <f t="shared" si="69"/>
        <v>*</v>
      </c>
      <c r="BS661" s="19" t="str">
        <f t="shared" si="70"/>
        <v>*</v>
      </c>
      <c r="BT661" s="188" t="str">
        <f t="shared" si="71"/>
        <v/>
      </c>
    </row>
    <row r="662" spans="1:72" hidden="1">
      <c r="A662" s="47" t="str">
        <f t="shared" si="67"/>
        <v/>
      </c>
      <c r="B662" s="102"/>
      <c r="C662" s="135" t="str">
        <f>IF(BS_CONTROLE[[#This Row],[DATA]]="","",WEEKNUM(BS_CONTROLE[[#This Row],[DATA]]))</f>
        <v/>
      </c>
      <c r="D662" s="104"/>
      <c r="E662" s="157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2" t="str">
        <f t="shared" si="66"/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 t="shared" si="68"/>
        <v>Aderente</v>
      </c>
      <c r="BR662" s="19" t="str">
        <f t="shared" si="69"/>
        <v>*</v>
      </c>
      <c r="BS662" s="19" t="str">
        <f t="shared" si="70"/>
        <v>*</v>
      </c>
      <c r="BT662" s="188" t="str">
        <f t="shared" si="71"/>
        <v/>
      </c>
    </row>
    <row r="663" spans="1:72" hidden="1">
      <c r="A663" s="47" t="str">
        <f t="shared" si="67"/>
        <v/>
      </c>
      <c r="B663" s="102"/>
      <c r="C663" s="135" t="str">
        <f>IF(BS_CONTROLE[[#This Row],[DATA]]="","",WEEKNUM(BS_CONTROLE[[#This Row],[DATA]]))</f>
        <v/>
      </c>
      <c r="D663" s="104"/>
      <c r="E663" s="157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2" t="str">
        <f t="shared" si="66"/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 t="shared" si="68"/>
        <v>Aderente</v>
      </c>
      <c r="BR663" s="19" t="str">
        <f t="shared" si="69"/>
        <v>*</v>
      </c>
      <c r="BS663" s="19" t="str">
        <f t="shared" si="70"/>
        <v>*</v>
      </c>
      <c r="BT663" s="188" t="str">
        <f t="shared" si="71"/>
        <v/>
      </c>
    </row>
    <row r="664" spans="1:72" hidden="1">
      <c r="A664" s="47" t="str">
        <f t="shared" si="67"/>
        <v/>
      </c>
      <c r="B664" s="102"/>
      <c r="C664" s="135" t="str">
        <f>IF(BS_CONTROLE[[#This Row],[DATA]]="","",WEEKNUM(BS_CONTROLE[[#This Row],[DATA]]))</f>
        <v/>
      </c>
      <c r="D664" s="104"/>
      <c r="E664" s="157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2" t="str">
        <f t="shared" si="66"/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 t="shared" si="68"/>
        <v>Aderente</v>
      </c>
      <c r="BR664" s="19" t="str">
        <f t="shared" si="69"/>
        <v>*</v>
      </c>
      <c r="BS664" s="19" t="str">
        <f t="shared" si="70"/>
        <v>*</v>
      </c>
      <c r="BT664" s="188" t="str">
        <f t="shared" si="71"/>
        <v/>
      </c>
    </row>
    <row r="665" spans="1:72" hidden="1">
      <c r="A665" s="47" t="str">
        <f t="shared" si="67"/>
        <v/>
      </c>
      <c r="B665" s="102"/>
      <c r="C665" s="135" t="str">
        <f>IF(BS_CONTROLE[[#This Row],[DATA]]="","",WEEKNUM(BS_CONTROLE[[#This Row],[DATA]]))</f>
        <v/>
      </c>
      <c r="D665" s="104"/>
      <c r="E665" s="157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2" t="str">
        <f t="shared" si="66"/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 t="shared" si="68"/>
        <v>Aderente</v>
      </c>
      <c r="BR665" s="19" t="str">
        <f t="shared" si="69"/>
        <v>*</v>
      </c>
      <c r="BS665" s="19" t="str">
        <f t="shared" si="70"/>
        <v>*</v>
      </c>
      <c r="BT665" s="188" t="str">
        <f t="shared" si="71"/>
        <v/>
      </c>
    </row>
    <row r="666" spans="1:72" hidden="1">
      <c r="A666" s="47" t="str">
        <f t="shared" si="67"/>
        <v/>
      </c>
      <c r="B666" s="102"/>
      <c r="C666" s="135" t="str">
        <f>IF(BS_CONTROLE[[#This Row],[DATA]]="","",WEEKNUM(BS_CONTROLE[[#This Row],[DATA]]))</f>
        <v/>
      </c>
      <c r="D666" s="104"/>
      <c r="E666" s="157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2" t="str">
        <f t="shared" si="66"/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 t="shared" si="68"/>
        <v>Aderente</v>
      </c>
      <c r="BR666" s="19" t="str">
        <f t="shared" si="69"/>
        <v>*</v>
      </c>
      <c r="BS666" s="19" t="str">
        <f t="shared" si="70"/>
        <v>*</v>
      </c>
      <c r="BT666" s="188" t="str">
        <f t="shared" si="71"/>
        <v/>
      </c>
    </row>
    <row r="667" spans="1:72" hidden="1">
      <c r="A667" s="47" t="str">
        <f t="shared" si="67"/>
        <v/>
      </c>
      <c r="B667" s="102"/>
      <c r="C667" s="135" t="str">
        <f>IF(BS_CONTROLE[[#This Row],[DATA]]="","",WEEKNUM(BS_CONTROLE[[#This Row],[DATA]]))</f>
        <v/>
      </c>
      <c r="D667" s="104"/>
      <c r="E667" s="157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2" t="str">
        <f t="shared" si="66"/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 t="shared" si="68"/>
        <v>Aderente</v>
      </c>
      <c r="BR667" s="19" t="str">
        <f t="shared" si="69"/>
        <v>*</v>
      </c>
      <c r="BS667" s="19" t="str">
        <f t="shared" si="70"/>
        <v>*</v>
      </c>
      <c r="BT667" s="188" t="str">
        <f t="shared" si="71"/>
        <v/>
      </c>
    </row>
    <row r="668" spans="1:72" hidden="1">
      <c r="A668" s="47" t="str">
        <f t="shared" si="67"/>
        <v/>
      </c>
      <c r="B668" s="102"/>
      <c r="C668" s="135" t="str">
        <f>IF(BS_CONTROLE[[#This Row],[DATA]]="","",WEEKNUM(BS_CONTROLE[[#This Row],[DATA]]))</f>
        <v/>
      </c>
      <c r="D668" s="104"/>
      <c r="E668" s="157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2" t="str">
        <f t="shared" si="66"/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 t="shared" si="68"/>
        <v>Aderente</v>
      </c>
      <c r="BR668" s="19" t="str">
        <f t="shared" si="69"/>
        <v>*</v>
      </c>
      <c r="BS668" s="19" t="str">
        <f t="shared" si="70"/>
        <v>*</v>
      </c>
      <c r="BT668" s="188" t="str">
        <f t="shared" si="71"/>
        <v/>
      </c>
    </row>
    <row r="669" spans="1:72" hidden="1">
      <c r="A669" s="47" t="str">
        <f t="shared" si="67"/>
        <v/>
      </c>
      <c r="B669" s="102"/>
      <c r="C669" s="135" t="str">
        <f>IF(BS_CONTROLE[[#This Row],[DATA]]="","",WEEKNUM(BS_CONTROLE[[#This Row],[DATA]]))</f>
        <v/>
      </c>
      <c r="D669" s="104"/>
      <c r="E669" s="157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2" t="str">
        <f t="shared" si="66"/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 t="shared" si="68"/>
        <v>Aderente</v>
      </c>
      <c r="BR669" s="19" t="str">
        <f t="shared" si="69"/>
        <v>*</v>
      </c>
      <c r="BS669" s="19" t="str">
        <f t="shared" si="70"/>
        <v>*</v>
      </c>
      <c r="BT669" s="188" t="str">
        <f t="shared" si="71"/>
        <v/>
      </c>
    </row>
    <row r="670" spans="1:72" hidden="1">
      <c r="A670" s="47" t="str">
        <f t="shared" si="67"/>
        <v/>
      </c>
      <c r="B670" s="102"/>
      <c r="C670" s="135" t="str">
        <f>IF(BS_CONTROLE[[#This Row],[DATA]]="","",WEEKNUM(BS_CONTROLE[[#This Row],[DATA]]))</f>
        <v/>
      </c>
      <c r="D670" s="104"/>
      <c r="E670" s="157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2" t="str">
        <f t="shared" si="66"/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 t="shared" si="68"/>
        <v>Aderente</v>
      </c>
      <c r="BR670" s="19" t="str">
        <f t="shared" si="69"/>
        <v>*</v>
      </c>
      <c r="BS670" s="19" t="str">
        <f t="shared" si="70"/>
        <v>*</v>
      </c>
      <c r="BT670" s="188" t="str">
        <f t="shared" si="71"/>
        <v/>
      </c>
    </row>
    <row r="671" spans="1:72" hidden="1">
      <c r="A671" s="47" t="str">
        <f t="shared" si="67"/>
        <v/>
      </c>
      <c r="B671" s="102"/>
      <c r="C671" s="135" t="str">
        <f>IF(BS_CONTROLE[[#This Row],[DATA]]="","",WEEKNUM(BS_CONTROLE[[#This Row],[DATA]]))</f>
        <v/>
      </c>
      <c r="D671" s="104"/>
      <c r="E671" s="157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2" t="str">
        <f t="shared" si="66"/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 t="shared" si="68"/>
        <v>Aderente</v>
      </c>
      <c r="BR671" s="19" t="str">
        <f t="shared" si="69"/>
        <v>*</v>
      </c>
      <c r="BS671" s="19" t="str">
        <f t="shared" si="70"/>
        <v>*</v>
      </c>
      <c r="BT671" s="188" t="str">
        <f t="shared" si="71"/>
        <v/>
      </c>
    </row>
    <row r="672" spans="1:72" hidden="1">
      <c r="A672" s="47" t="str">
        <f t="shared" si="67"/>
        <v/>
      </c>
      <c r="B672" s="102"/>
      <c r="C672" s="135" t="str">
        <f>IF(BS_CONTROLE[[#This Row],[DATA]]="","",WEEKNUM(BS_CONTROLE[[#This Row],[DATA]]))</f>
        <v/>
      </c>
      <c r="D672" s="104"/>
      <c r="E672" s="157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2" t="str">
        <f t="shared" si="66"/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 t="shared" si="68"/>
        <v>Aderente</v>
      </c>
      <c r="BR672" s="19" t="str">
        <f t="shared" si="69"/>
        <v>*</v>
      </c>
      <c r="BS672" s="19" t="str">
        <f t="shared" si="70"/>
        <v>*</v>
      </c>
      <c r="BT672" s="188" t="str">
        <f t="shared" si="71"/>
        <v/>
      </c>
    </row>
    <row r="673" spans="1:72" hidden="1">
      <c r="A673" s="47" t="str">
        <f t="shared" si="67"/>
        <v/>
      </c>
      <c r="B673" s="102"/>
      <c r="C673" s="135" t="str">
        <f>IF(BS_CONTROLE[[#This Row],[DATA]]="","",WEEKNUM(BS_CONTROLE[[#This Row],[DATA]]))</f>
        <v/>
      </c>
      <c r="D673" s="104"/>
      <c r="E673" s="157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2" t="str">
        <f t="shared" si="66"/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 t="shared" si="68"/>
        <v>Aderente</v>
      </c>
      <c r="BR673" s="19" t="str">
        <f t="shared" si="69"/>
        <v>*</v>
      </c>
      <c r="BS673" s="19" t="str">
        <f t="shared" si="70"/>
        <v>*</v>
      </c>
      <c r="BT673" s="188" t="str">
        <f t="shared" si="71"/>
        <v/>
      </c>
    </row>
    <row r="674" spans="1:72" hidden="1">
      <c r="A674" s="47" t="str">
        <f t="shared" si="67"/>
        <v/>
      </c>
      <c r="B674" s="102"/>
      <c r="C674" s="135" t="str">
        <f>IF(BS_CONTROLE[[#This Row],[DATA]]="","",WEEKNUM(BS_CONTROLE[[#This Row],[DATA]]))</f>
        <v/>
      </c>
      <c r="D674" s="104"/>
      <c r="E674" s="157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2" t="str">
        <f t="shared" si="66"/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 t="shared" si="68"/>
        <v>Aderente</v>
      </c>
      <c r="BR674" s="19" t="str">
        <f t="shared" si="69"/>
        <v>*</v>
      </c>
      <c r="BS674" s="19" t="str">
        <f t="shared" si="70"/>
        <v>*</v>
      </c>
      <c r="BT674" s="188" t="str">
        <f t="shared" si="71"/>
        <v/>
      </c>
    </row>
    <row r="675" spans="1:72" hidden="1">
      <c r="A675" s="47" t="str">
        <f t="shared" si="67"/>
        <v/>
      </c>
      <c r="B675" s="102"/>
      <c r="C675" s="135" t="str">
        <f>IF(BS_CONTROLE[[#This Row],[DATA]]="","",WEEKNUM(BS_CONTROLE[[#This Row],[DATA]]))</f>
        <v/>
      </c>
      <c r="D675" s="104"/>
      <c r="E675" s="157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2" t="str">
        <f t="shared" si="66"/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 t="shared" si="68"/>
        <v>Aderente</v>
      </c>
      <c r="BR675" s="19" t="str">
        <f t="shared" si="69"/>
        <v>*</v>
      </c>
      <c r="BS675" s="19" t="str">
        <f t="shared" si="70"/>
        <v>*</v>
      </c>
      <c r="BT675" s="188" t="str">
        <f t="shared" si="71"/>
        <v/>
      </c>
    </row>
    <row r="676" spans="1:72" hidden="1">
      <c r="A676" s="47" t="str">
        <f t="shared" si="67"/>
        <v/>
      </c>
      <c r="B676" s="102"/>
      <c r="C676" s="135" t="str">
        <f>IF(BS_CONTROLE[[#This Row],[DATA]]="","",WEEKNUM(BS_CONTROLE[[#This Row],[DATA]]))</f>
        <v/>
      </c>
      <c r="D676" s="104"/>
      <c r="E676" s="157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2" t="str">
        <f t="shared" si="66"/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 t="shared" si="68"/>
        <v>Aderente</v>
      </c>
      <c r="BR676" s="19" t="str">
        <f t="shared" si="69"/>
        <v>*</v>
      </c>
      <c r="BS676" s="19" t="str">
        <f t="shared" si="70"/>
        <v>*</v>
      </c>
      <c r="BT676" s="188" t="str">
        <f t="shared" si="71"/>
        <v/>
      </c>
    </row>
    <row r="677" spans="1:72" hidden="1">
      <c r="A677" s="47" t="str">
        <f t="shared" si="67"/>
        <v/>
      </c>
      <c r="B677" s="102"/>
      <c r="C677" s="135" t="str">
        <f>IF(BS_CONTROLE[[#This Row],[DATA]]="","",WEEKNUM(BS_CONTROLE[[#This Row],[DATA]]))</f>
        <v/>
      </c>
      <c r="D677" s="104"/>
      <c r="E677" s="157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2" t="str">
        <f t="shared" si="66"/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 t="shared" si="68"/>
        <v>Aderente</v>
      </c>
      <c r="BR677" s="19" t="str">
        <f t="shared" si="69"/>
        <v>*</v>
      </c>
      <c r="BS677" s="19" t="str">
        <f t="shared" si="70"/>
        <v>*</v>
      </c>
      <c r="BT677" s="188" t="str">
        <f t="shared" si="71"/>
        <v/>
      </c>
    </row>
    <row r="678" spans="1:72" hidden="1">
      <c r="A678" s="47" t="str">
        <f t="shared" si="67"/>
        <v/>
      </c>
      <c r="B678" s="102"/>
      <c r="C678" s="135" t="str">
        <f>IF(BS_CONTROLE[[#This Row],[DATA]]="","",WEEKNUM(BS_CONTROLE[[#This Row],[DATA]]))</f>
        <v/>
      </c>
      <c r="D678" s="104"/>
      <c r="E678" s="157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2" t="str">
        <f t="shared" si="66"/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 t="shared" si="68"/>
        <v>Aderente</v>
      </c>
      <c r="BR678" s="19" t="str">
        <f t="shared" si="69"/>
        <v>*</v>
      </c>
      <c r="BS678" s="19" t="str">
        <f t="shared" si="70"/>
        <v>*</v>
      </c>
      <c r="BT678" s="188" t="str">
        <f t="shared" si="71"/>
        <v/>
      </c>
    </row>
    <row r="679" spans="1:72" hidden="1">
      <c r="A679" s="47" t="str">
        <f t="shared" si="67"/>
        <v/>
      </c>
      <c r="B679" s="102"/>
      <c r="C679" s="135" t="str">
        <f>IF(BS_CONTROLE[[#This Row],[DATA]]="","",WEEKNUM(BS_CONTROLE[[#This Row],[DATA]]))</f>
        <v/>
      </c>
      <c r="D679" s="104"/>
      <c r="E679" s="157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2" t="str">
        <f t="shared" si="66"/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 t="shared" si="68"/>
        <v>Aderente</v>
      </c>
      <c r="BR679" s="19" t="str">
        <f t="shared" si="69"/>
        <v>*</v>
      </c>
      <c r="BS679" s="19" t="str">
        <f t="shared" si="70"/>
        <v>*</v>
      </c>
      <c r="BT679" s="188" t="str">
        <f t="shared" si="71"/>
        <v/>
      </c>
    </row>
    <row r="680" spans="1:72" hidden="1">
      <c r="A680" s="47" t="str">
        <f t="shared" si="67"/>
        <v/>
      </c>
      <c r="B680" s="102"/>
      <c r="C680" s="135" t="str">
        <f>IF(BS_CONTROLE[[#This Row],[DATA]]="","",WEEKNUM(BS_CONTROLE[[#This Row],[DATA]]))</f>
        <v/>
      </c>
      <c r="D680" s="104"/>
      <c r="E680" s="157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2" t="str">
        <f t="shared" si="66"/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 t="shared" si="68"/>
        <v>Aderente</v>
      </c>
      <c r="BR680" s="19" t="str">
        <f t="shared" si="69"/>
        <v>*</v>
      </c>
      <c r="BS680" s="19" t="str">
        <f t="shared" si="70"/>
        <v>*</v>
      </c>
      <c r="BT680" s="188" t="str">
        <f t="shared" si="71"/>
        <v/>
      </c>
    </row>
    <row r="681" spans="1:72" hidden="1">
      <c r="A681" s="47" t="str">
        <f t="shared" si="67"/>
        <v/>
      </c>
      <c r="B681" s="102"/>
      <c r="C681" s="135" t="str">
        <f>IF(BS_CONTROLE[[#This Row],[DATA]]="","",WEEKNUM(BS_CONTROLE[[#This Row],[DATA]]))</f>
        <v/>
      </c>
      <c r="D681" s="104"/>
      <c r="E681" s="157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2" t="str">
        <f t="shared" si="66"/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 t="shared" si="68"/>
        <v>Aderente</v>
      </c>
      <c r="BR681" s="19" t="str">
        <f t="shared" si="69"/>
        <v>*</v>
      </c>
      <c r="BS681" s="19" t="str">
        <f t="shared" si="70"/>
        <v>*</v>
      </c>
      <c r="BT681" s="188" t="str">
        <f t="shared" si="71"/>
        <v/>
      </c>
    </row>
    <row r="682" spans="1:72" hidden="1">
      <c r="A682" s="47" t="str">
        <f t="shared" si="67"/>
        <v/>
      </c>
      <c r="B682" s="102"/>
      <c r="C682" s="135" t="str">
        <f>IF(BS_CONTROLE[[#This Row],[DATA]]="","",WEEKNUM(BS_CONTROLE[[#This Row],[DATA]]))</f>
        <v/>
      </c>
      <c r="D682" s="104"/>
      <c r="E682" s="157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2" t="str">
        <f t="shared" si="66"/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 t="shared" si="68"/>
        <v>Aderente</v>
      </c>
      <c r="BR682" s="19" t="str">
        <f t="shared" si="69"/>
        <v>*</v>
      </c>
      <c r="BS682" s="19" t="str">
        <f t="shared" si="70"/>
        <v>*</v>
      </c>
      <c r="BT682" s="188" t="str">
        <f t="shared" si="71"/>
        <v/>
      </c>
    </row>
    <row r="683" spans="1:72" hidden="1">
      <c r="A683" s="47" t="str">
        <f t="shared" si="67"/>
        <v/>
      </c>
      <c r="B683" s="102"/>
      <c r="C683" s="135" t="str">
        <f>IF(BS_CONTROLE[[#This Row],[DATA]]="","",WEEKNUM(BS_CONTROLE[[#This Row],[DATA]]))</f>
        <v/>
      </c>
      <c r="D683" s="104"/>
      <c r="E683" s="157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2" t="str">
        <f t="shared" si="66"/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 t="shared" si="68"/>
        <v>Aderente</v>
      </c>
      <c r="BR683" s="19" t="str">
        <f t="shared" si="69"/>
        <v>*</v>
      </c>
      <c r="BS683" s="19" t="str">
        <f t="shared" si="70"/>
        <v>*</v>
      </c>
      <c r="BT683" s="188" t="str">
        <f t="shared" si="71"/>
        <v/>
      </c>
    </row>
    <row r="684" spans="1:72" hidden="1">
      <c r="A684" s="47" t="str">
        <f t="shared" si="67"/>
        <v/>
      </c>
      <c r="B684" s="102"/>
      <c r="C684" s="135" t="str">
        <f>IF(BS_CONTROLE[[#This Row],[DATA]]="","",WEEKNUM(BS_CONTROLE[[#This Row],[DATA]]))</f>
        <v/>
      </c>
      <c r="D684" s="104"/>
      <c r="E684" s="157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2" t="str">
        <f t="shared" si="66"/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 t="shared" si="68"/>
        <v>Aderente</v>
      </c>
      <c r="BR684" s="19" t="str">
        <f t="shared" si="69"/>
        <v>*</v>
      </c>
      <c r="BS684" s="19" t="str">
        <f t="shared" si="70"/>
        <v>*</v>
      </c>
      <c r="BT684" s="188" t="str">
        <f t="shared" si="71"/>
        <v/>
      </c>
    </row>
    <row r="685" spans="1:72" hidden="1">
      <c r="A685" s="47" t="str">
        <f t="shared" si="67"/>
        <v/>
      </c>
      <c r="B685" s="102"/>
      <c r="C685" s="135" t="str">
        <f>IF(BS_CONTROLE[[#This Row],[DATA]]="","",WEEKNUM(BS_CONTROLE[[#This Row],[DATA]]))</f>
        <v/>
      </c>
      <c r="D685" s="104"/>
      <c r="E685" s="157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2" t="str">
        <f t="shared" si="66"/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 t="shared" si="68"/>
        <v>Aderente</v>
      </c>
      <c r="BR685" s="19" t="str">
        <f t="shared" si="69"/>
        <v>*</v>
      </c>
      <c r="BS685" s="19" t="str">
        <f t="shared" si="70"/>
        <v>*</v>
      </c>
      <c r="BT685" s="188" t="str">
        <f t="shared" si="71"/>
        <v/>
      </c>
    </row>
    <row r="686" spans="1:72" hidden="1">
      <c r="A686" s="47" t="str">
        <f t="shared" si="67"/>
        <v/>
      </c>
      <c r="B686" s="102"/>
      <c r="C686" s="135" t="str">
        <f>IF(BS_CONTROLE[[#This Row],[DATA]]="","",WEEKNUM(BS_CONTROLE[[#This Row],[DATA]]))</f>
        <v/>
      </c>
      <c r="D686" s="104"/>
      <c r="E686" s="157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2" t="str">
        <f t="shared" si="66"/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 t="shared" si="68"/>
        <v>Aderente</v>
      </c>
      <c r="BR686" s="19" t="str">
        <f t="shared" si="69"/>
        <v>*</v>
      </c>
      <c r="BS686" s="19" t="str">
        <f t="shared" si="70"/>
        <v>*</v>
      </c>
      <c r="BT686" s="188" t="str">
        <f t="shared" si="71"/>
        <v/>
      </c>
    </row>
    <row r="687" spans="1:72" hidden="1">
      <c r="A687" s="47" t="str">
        <f t="shared" si="67"/>
        <v/>
      </c>
      <c r="B687" s="102"/>
      <c r="C687" s="135" t="str">
        <f>IF(BS_CONTROLE[[#This Row],[DATA]]="","",WEEKNUM(BS_CONTROLE[[#This Row],[DATA]]))</f>
        <v/>
      </c>
      <c r="D687" s="104"/>
      <c r="E687" s="157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2" t="str">
        <f t="shared" si="66"/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 t="shared" si="68"/>
        <v>Aderente</v>
      </c>
      <c r="BR687" s="19" t="str">
        <f t="shared" si="69"/>
        <v>*</v>
      </c>
      <c r="BS687" s="19" t="str">
        <f t="shared" si="70"/>
        <v>*</v>
      </c>
      <c r="BT687" s="188" t="str">
        <f t="shared" si="71"/>
        <v/>
      </c>
    </row>
    <row r="688" spans="1:72" hidden="1">
      <c r="A688" s="47" t="str">
        <f t="shared" si="67"/>
        <v/>
      </c>
      <c r="B688" s="102"/>
      <c r="C688" s="135" t="str">
        <f>IF(BS_CONTROLE[[#This Row],[DATA]]="","",WEEKNUM(BS_CONTROLE[[#This Row],[DATA]]))</f>
        <v/>
      </c>
      <c r="D688" s="104"/>
      <c r="E688" s="157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2" t="str">
        <f t="shared" si="66"/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 t="shared" si="68"/>
        <v>Aderente</v>
      </c>
      <c r="BR688" s="19" t="str">
        <f t="shared" si="69"/>
        <v>*</v>
      </c>
      <c r="BS688" s="19" t="str">
        <f t="shared" si="70"/>
        <v>*</v>
      </c>
      <c r="BT688" s="188" t="str">
        <f t="shared" si="71"/>
        <v/>
      </c>
    </row>
    <row r="689" spans="1:72" hidden="1">
      <c r="A689" s="47" t="str">
        <f t="shared" si="67"/>
        <v/>
      </c>
      <c r="B689" s="102"/>
      <c r="C689" s="135" t="str">
        <f>IF(BS_CONTROLE[[#This Row],[DATA]]="","",WEEKNUM(BS_CONTROLE[[#This Row],[DATA]]))</f>
        <v/>
      </c>
      <c r="D689" s="104"/>
      <c r="E689" s="157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2" t="str">
        <f t="shared" si="66"/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 t="shared" si="68"/>
        <v>Aderente</v>
      </c>
      <c r="BR689" s="19" t="str">
        <f t="shared" si="69"/>
        <v>*</v>
      </c>
      <c r="BS689" s="19" t="str">
        <f t="shared" si="70"/>
        <v>*</v>
      </c>
      <c r="BT689" s="188" t="str">
        <f t="shared" si="71"/>
        <v/>
      </c>
    </row>
    <row r="690" spans="1:72" hidden="1">
      <c r="A690" s="47" t="str">
        <f t="shared" si="67"/>
        <v/>
      </c>
      <c r="B690" s="102"/>
      <c r="C690" s="135" t="str">
        <f>IF(BS_CONTROLE[[#This Row],[DATA]]="","",WEEKNUM(BS_CONTROLE[[#This Row],[DATA]]))</f>
        <v/>
      </c>
      <c r="D690" s="104"/>
      <c r="E690" s="157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2" t="str">
        <f t="shared" si="66"/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 t="shared" si="68"/>
        <v>Aderente</v>
      </c>
      <c r="BR690" s="19" t="str">
        <f t="shared" si="69"/>
        <v>*</v>
      </c>
      <c r="BS690" s="19" t="str">
        <f t="shared" si="70"/>
        <v>*</v>
      </c>
      <c r="BT690" s="188" t="str">
        <f t="shared" si="71"/>
        <v/>
      </c>
    </row>
    <row r="691" spans="1:72" hidden="1">
      <c r="A691" s="47" t="str">
        <f t="shared" si="67"/>
        <v/>
      </c>
      <c r="B691" s="102"/>
      <c r="C691" s="135" t="str">
        <f>IF(BS_CONTROLE[[#This Row],[DATA]]="","",WEEKNUM(BS_CONTROLE[[#This Row],[DATA]]))</f>
        <v/>
      </c>
      <c r="D691" s="104"/>
      <c r="E691" s="157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2" t="str">
        <f t="shared" si="66"/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 t="shared" si="68"/>
        <v>Aderente</v>
      </c>
      <c r="BR691" s="19" t="str">
        <f t="shared" si="69"/>
        <v>*</v>
      </c>
      <c r="BS691" s="19" t="str">
        <f t="shared" si="70"/>
        <v>*</v>
      </c>
      <c r="BT691" s="188" t="str">
        <f t="shared" si="71"/>
        <v/>
      </c>
    </row>
    <row r="692" spans="1:72" hidden="1">
      <c r="A692" s="47" t="str">
        <f t="shared" si="67"/>
        <v/>
      </c>
      <c r="B692" s="102"/>
      <c r="C692" s="135" t="str">
        <f>IF(BS_CONTROLE[[#This Row],[DATA]]="","",WEEKNUM(BS_CONTROLE[[#This Row],[DATA]]))</f>
        <v/>
      </c>
      <c r="D692" s="104"/>
      <c r="E692" s="157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2" t="str">
        <f t="shared" si="66"/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 t="shared" si="68"/>
        <v>Aderente</v>
      </c>
      <c r="BR692" s="19" t="str">
        <f t="shared" si="69"/>
        <v>*</v>
      </c>
      <c r="BS692" s="19" t="str">
        <f t="shared" si="70"/>
        <v>*</v>
      </c>
      <c r="BT692" s="188" t="str">
        <f t="shared" si="71"/>
        <v/>
      </c>
    </row>
    <row r="693" spans="1:72" hidden="1">
      <c r="A693" s="47" t="str">
        <f t="shared" si="67"/>
        <v/>
      </c>
      <c r="B693" s="102"/>
      <c r="C693" s="135" t="str">
        <f>IF(BS_CONTROLE[[#This Row],[DATA]]="","",WEEKNUM(BS_CONTROLE[[#This Row],[DATA]]))</f>
        <v/>
      </c>
      <c r="D693" s="104"/>
      <c r="E693" s="157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2" t="str">
        <f t="shared" si="66"/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 t="shared" si="68"/>
        <v>Aderente</v>
      </c>
      <c r="BR693" s="19" t="str">
        <f t="shared" si="69"/>
        <v>*</v>
      </c>
      <c r="BS693" s="19" t="str">
        <f t="shared" si="70"/>
        <v>*</v>
      </c>
      <c r="BT693" s="188" t="str">
        <f t="shared" si="71"/>
        <v/>
      </c>
    </row>
    <row r="694" spans="1:72" hidden="1">
      <c r="A694" s="47" t="str">
        <f t="shared" si="67"/>
        <v/>
      </c>
      <c r="B694" s="102"/>
      <c r="C694" s="135" t="str">
        <f>IF(BS_CONTROLE[[#This Row],[DATA]]="","",WEEKNUM(BS_CONTROLE[[#This Row],[DATA]]))</f>
        <v/>
      </c>
      <c r="D694" s="104"/>
      <c r="E694" s="157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2" t="str">
        <f t="shared" si="66"/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 t="shared" si="68"/>
        <v>Aderente</v>
      </c>
      <c r="BR694" s="19" t="str">
        <f t="shared" si="69"/>
        <v>*</v>
      </c>
      <c r="BS694" s="19" t="str">
        <f t="shared" si="70"/>
        <v>*</v>
      </c>
      <c r="BT694" s="188" t="str">
        <f t="shared" si="71"/>
        <v/>
      </c>
    </row>
    <row r="695" spans="1:72" hidden="1">
      <c r="A695" s="47" t="str">
        <f t="shared" si="67"/>
        <v/>
      </c>
      <c r="B695" s="102"/>
      <c r="C695" s="135" t="str">
        <f>IF(BS_CONTROLE[[#This Row],[DATA]]="","",WEEKNUM(BS_CONTROLE[[#This Row],[DATA]]))</f>
        <v/>
      </c>
      <c r="D695" s="104"/>
      <c r="E695" s="157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2" t="str">
        <f t="shared" si="66"/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 t="shared" si="68"/>
        <v>Aderente</v>
      </c>
      <c r="BR695" s="19" t="str">
        <f t="shared" si="69"/>
        <v>*</v>
      </c>
      <c r="BS695" s="19" t="str">
        <f t="shared" si="70"/>
        <v>*</v>
      </c>
      <c r="BT695" s="188" t="str">
        <f t="shared" si="71"/>
        <v/>
      </c>
    </row>
    <row r="696" spans="1:72" hidden="1">
      <c r="A696" s="47" t="str">
        <f t="shared" si="67"/>
        <v/>
      </c>
      <c r="B696" s="102"/>
      <c r="C696" s="135" t="str">
        <f>IF(BS_CONTROLE[[#This Row],[DATA]]="","",WEEKNUM(BS_CONTROLE[[#This Row],[DATA]]))</f>
        <v/>
      </c>
      <c r="D696" s="104"/>
      <c r="E696" s="157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2" t="str">
        <f t="shared" si="66"/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 t="shared" si="68"/>
        <v>Aderente</v>
      </c>
      <c r="BR696" s="19" t="str">
        <f t="shared" si="69"/>
        <v>*</v>
      </c>
      <c r="BS696" s="19" t="str">
        <f t="shared" si="70"/>
        <v>*</v>
      </c>
      <c r="BT696" s="188" t="str">
        <f t="shared" si="71"/>
        <v/>
      </c>
    </row>
    <row r="697" spans="1:72" hidden="1">
      <c r="A697" s="47" t="str">
        <f t="shared" si="67"/>
        <v/>
      </c>
      <c r="B697" s="102"/>
      <c r="C697" s="135" t="str">
        <f>IF(BS_CONTROLE[[#This Row],[DATA]]="","",WEEKNUM(BS_CONTROLE[[#This Row],[DATA]]))</f>
        <v/>
      </c>
      <c r="D697" s="104"/>
      <c r="E697" s="157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2" t="str">
        <f t="shared" si="66"/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 t="shared" si="68"/>
        <v>Aderente</v>
      </c>
      <c r="BR697" s="19" t="str">
        <f t="shared" si="69"/>
        <v>*</v>
      </c>
      <c r="BS697" s="19" t="str">
        <f t="shared" si="70"/>
        <v>*</v>
      </c>
      <c r="BT697" s="188" t="str">
        <f t="shared" si="71"/>
        <v/>
      </c>
    </row>
    <row r="698" spans="1:72" hidden="1">
      <c r="A698" s="47" t="str">
        <f t="shared" si="67"/>
        <v/>
      </c>
      <c r="B698" s="102"/>
      <c r="C698" s="135" t="str">
        <f>IF(BS_CONTROLE[[#This Row],[DATA]]="","",WEEKNUM(BS_CONTROLE[[#This Row],[DATA]]))</f>
        <v/>
      </c>
      <c r="D698" s="104"/>
      <c r="E698" s="157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2" t="str">
        <f t="shared" si="66"/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 t="shared" si="68"/>
        <v>Aderente</v>
      </c>
      <c r="BR698" s="19" t="str">
        <f t="shared" si="69"/>
        <v>*</v>
      </c>
      <c r="BS698" s="19" t="str">
        <f t="shared" si="70"/>
        <v>*</v>
      </c>
      <c r="BT698" s="188" t="str">
        <f t="shared" si="71"/>
        <v/>
      </c>
    </row>
    <row r="699" spans="1:72" hidden="1">
      <c r="A699" s="47" t="str">
        <f t="shared" si="67"/>
        <v/>
      </c>
      <c r="B699" s="102"/>
      <c r="C699" s="135" t="str">
        <f>IF(BS_CONTROLE[[#This Row],[DATA]]="","",WEEKNUM(BS_CONTROLE[[#This Row],[DATA]]))</f>
        <v/>
      </c>
      <c r="D699" s="104"/>
      <c r="E699" s="157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2" t="str">
        <f t="shared" si="66"/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 t="shared" si="68"/>
        <v>Aderente</v>
      </c>
      <c r="BR699" s="19" t="str">
        <f t="shared" si="69"/>
        <v>*</v>
      </c>
      <c r="BS699" s="19" t="str">
        <f t="shared" si="70"/>
        <v>*</v>
      </c>
      <c r="BT699" s="188" t="str">
        <f t="shared" si="71"/>
        <v/>
      </c>
    </row>
    <row r="700" spans="1:72" hidden="1">
      <c r="A700" s="47" t="str">
        <f t="shared" si="67"/>
        <v/>
      </c>
      <c r="B700" s="102"/>
      <c r="C700" s="135" t="str">
        <f>IF(BS_CONTROLE[[#This Row],[DATA]]="","",WEEKNUM(BS_CONTROLE[[#This Row],[DATA]]))</f>
        <v/>
      </c>
      <c r="D700" s="104"/>
      <c r="E700" s="157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2" t="str">
        <f t="shared" si="66"/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 t="shared" si="68"/>
        <v>Aderente</v>
      </c>
      <c r="BR700" s="19" t="str">
        <f t="shared" si="69"/>
        <v>*</v>
      </c>
      <c r="BS700" s="19" t="str">
        <f t="shared" si="70"/>
        <v>*</v>
      </c>
      <c r="BT700" s="188" t="str">
        <f t="shared" si="71"/>
        <v/>
      </c>
    </row>
    <row r="701" spans="1:72" hidden="1">
      <c r="A701" s="47" t="str">
        <f t="shared" si="67"/>
        <v/>
      </c>
      <c r="B701" s="102"/>
      <c r="C701" s="135" t="str">
        <f>IF(BS_CONTROLE[[#This Row],[DATA]]="","",WEEKNUM(BS_CONTROLE[[#This Row],[DATA]]))</f>
        <v/>
      </c>
      <c r="D701" s="104"/>
      <c r="E701" s="157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2" t="str">
        <f t="shared" si="66"/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 t="shared" si="68"/>
        <v>Aderente</v>
      </c>
      <c r="BR701" s="19" t="str">
        <f t="shared" si="69"/>
        <v>*</v>
      </c>
      <c r="BS701" s="19" t="str">
        <f t="shared" si="70"/>
        <v>*</v>
      </c>
      <c r="BT701" s="188" t="str">
        <f t="shared" si="71"/>
        <v/>
      </c>
    </row>
    <row r="702" spans="1:72" hidden="1">
      <c r="A702" s="47" t="str">
        <f t="shared" si="67"/>
        <v/>
      </c>
      <c r="B702" s="102"/>
      <c r="C702" s="135" t="str">
        <f>IF(BS_CONTROLE[[#This Row],[DATA]]="","",WEEKNUM(BS_CONTROLE[[#This Row],[DATA]]))</f>
        <v/>
      </c>
      <c r="D702" s="104"/>
      <c r="E702" s="157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2" t="str">
        <f t="shared" si="66"/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 t="shared" si="68"/>
        <v>Aderente</v>
      </c>
      <c r="BR702" s="19" t="str">
        <f t="shared" si="69"/>
        <v>*</v>
      </c>
      <c r="BS702" s="19" t="str">
        <f t="shared" si="70"/>
        <v>*</v>
      </c>
      <c r="BT702" s="188" t="str">
        <f t="shared" si="71"/>
        <v/>
      </c>
    </row>
    <row r="703" spans="1:72" hidden="1">
      <c r="A703" s="47" t="str">
        <f t="shared" si="67"/>
        <v/>
      </c>
      <c r="B703" s="102"/>
      <c r="C703" s="135" t="str">
        <f>IF(BS_CONTROLE[[#This Row],[DATA]]="","",WEEKNUM(BS_CONTROLE[[#This Row],[DATA]]))</f>
        <v/>
      </c>
      <c r="D703" s="104"/>
      <c r="E703" s="157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2" t="str">
        <f t="shared" si="66"/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 t="shared" si="68"/>
        <v>Aderente</v>
      </c>
      <c r="BR703" s="19" t="str">
        <f t="shared" si="69"/>
        <v>*</v>
      </c>
      <c r="BS703" s="19" t="str">
        <f t="shared" si="70"/>
        <v>*</v>
      </c>
      <c r="BT703" s="188" t="str">
        <f t="shared" si="71"/>
        <v/>
      </c>
    </row>
    <row r="704" spans="1:72" hidden="1">
      <c r="A704" s="47" t="str">
        <f t="shared" si="67"/>
        <v/>
      </c>
      <c r="B704" s="102"/>
      <c r="C704" s="135" t="str">
        <f>IF(BS_CONTROLE[[#This Row],[DATA]]="","",WEEKNUM(BS_CONTROLE[[#This Row],[DATA]]))</f>
        <v/>
      </c>
      <c r="D704" s="104"/>
      <c r="E704" s="157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2" t="str">
        <f t="shared" si="66"/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 t="shared" si="68"/>
        <v>Aderente</v>
      </c>
      <c r="BR704" s="19" t="str">
        <f t="shared" si="69"/>
        <v>*</v>
      </c>
      <c r="BS704" s="19" t="str">
        <f t="shared" si="70"/>
        <v>*</v>
      </c>
      <c r="BT704" s="188" t="str">
        <f t="shared" si="71"/>
        <v/>
      </c>
    </row>
    <row r="705" spans="1:72" hidden="1">
      <c r="A705" s="47" t="str">
        <f t="shared" si="67"/>
        <v/>
      </c>
      <c r="B705" s="102"/>
      <c r="C705" s="135" t="str">
        <f>IF(BS_CONTROLE[[#This Row],[DATA]]="","",WEEKNUM(BS_CONTROLE[[#This Row],[DATA]]))</f>
        <v/>
      </c>
      <c r="D705" s="104"/>
      <c r="E705" s="157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2" t="str">
        <f t="shared" si="66"/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 t="shared" si="68"/>
        <v>Aderente</v>
      </c>
      <c r="BR705" s="19" t="str">
        <f t="shared" si="69"/>
        <v>*</v>
      </c>
      <c r="BS705" s="19" t="str">
        <f t="shared" si="70"/>
        <v>*</v>
      </c>
      <c r="BT705" s="188" t="str">
        <f t="shared" si="71"/>
        <v/>
      </c>
    </row>
    <row r="706" spans="1:72" hidden="1">
      <c r="A706" s="47" t="str">
        <f t="shared" si="67"/>
        <v/>
      </c>
      <c r="B706" s="102"/>
      <c r="C706" s="135" t="str">
        <f>IF(BS_CONTROLE[[#This Row],[DATA]]="","",WEEKNUM(BS_CONTROLE[[#This Row],[DATA]]))</f>
        <v/>
      </c>
      <c r="D706" s="104"/>
      <c r="E706" s="157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2" t="str">
        <f t="shared" si="66"/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 t="shared" si="68"/>
        <v>Aderente</v>
      </c>
      <c r="BR706" s="19" t="str">
        <f t="shared" si="69"/>
        <v>*</v>
      </c>
      <c r="BS706" s="19" t="str">
        <f t="shared" si="70"/>
        <v>*</v>
      </c>
      <c r="BT706" s="188" t="str">
        <f t="shared" si="71"/>
        <v/>
      </c>
    </row>
    <row r="707" spans="1:72" hidden="1">
      <c r="A707" s="47" t="str">
        <f t="shared" si="67"/>
        <v/>
      </c>
      <c r="B707" s="102"/>
      <c r="C707" s="135" t="str">
        <f>IF(BS_CONTROLE[[#This Row],[DATA]]="","",WEEKNUM(BS_CONTROLE[[#This Row],[DATA]]))</f>
        <v/>
      </c>
      <c r="D707" s="104"/>
      <c r="E707" s="157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2" t="str">
        <f t="shared" si="66"/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 t="shared" si="68"/>
        <v>Aderente</v>
      </c>
      <c r="BR707" s="19" t="str">
        <f t="shared" si="69"/>
        <v>*</v>
      </c>
      <c r="BS707" s="19" t="str">
        <f t="shared" si="70"/>
        <v>*</v>
      </c>
      <c r="BT707" s="188" t="str">
        <f t="shared" si="71"/>
        <v/>
      </c>
    </row>
    <row r="708" spans="1:72" hidden="1">
      <c r="A708" s="47" t="str">
        <f t="shared" si="67"/>
        <v/>
      </c>
      <c r="B708" s="102"/>
      <c r="C708" s="135" t="str">
        <f>IF(BS_CONTROLE[[#This Row],[DATA]]="","",WEEKNUM(BS_CONTROLE[[#This Row],[DATA]]))</f>
        <v/>
      </c>
      <c r="D708" s="104"/>
      <c r="E708" s="157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2" t="str">
        <f t="shared" si="66"/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 t="shared" si="68"/>
        <v>Aderente</v>
      </c>
      <c r="BR708" s="19" t="str">
        <f t="shared" si="69"/>
        <v>*</v>
      </c>
      <c r="BS708" s="19" t="str">
        <f t="shared" si="70"/>
        <v>*</v>
      </c>
      <c r="BT708" s="188" t="str">
        <f t="shared" si="71"/>
        <v/>
      </c>
    </row>
    <row r="709" spans="1:72" hidden="1">
      <c r="A709" s="47" t="str">
        <f t="shared" si="67"/>
        <v/>
      </c>
      <c r="B709" s="102"/>
      <c r="C709" s="135" t="str">
        <f>IF(BS_CONTROLE[[#This Row],[DATA]]="","",WEEKNUM(BS_CONTROLE[[#This Row],[DATA]]))</f>
        <v/>
      </c>
      <c r="D709" s="104"/>
      <c r="E709" s="157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2" t="str">
        <f t="shared" si="66"/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 t="shared" si="68"/>
        <v>Aderente</v>
      </c>
      <c r="BR709" s="19" t="str">
        <f t="shared" si="69"/>
        <v>*</v>
      </c>
      <c r="BS709" s="19" t="str">
        <f t="shared" si="70"/>
        <v>*</v>
      </c>
      <c r="BT709" s="188" t="str">
        <f t="shared" si="71"/>
        <v/>
      </c>
    </row>
    <row r="710" spans="1:72" hidden="1">
      <c r="A710" s="47" t="str">
        <f t="shared" si="67"/>
        <v/>
      </c>
      <c r="B710" s="102"/>
      <c r="C710" s="135" t="str">
        <f>IF(BS_CONTROLE[[#This Row],[DATA]]="","",WEEKNUM(BS_CONTROLE[[#This Row],[DATA]]))</f>
        <v/>
      </c>
      <c r="D710" s="104"/>
      <c r="E710" s="157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2" t="str">
        <f t="shared" si="66"/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 t="shared" si="68"/>
        <v>Aderente</v>
      </c>
      <c r="BR710" s="19" t="str">
        <f t="shared" si="69"/>
        <v>*</v>
      </c>
      <c r="BS710" s="19" t="str">
        <f t="shared" si="70"/>
        <v>*</v>
      </c>
      <c r="BT710" s="188" t="str">
        <f t="shared" si="71"/>
        <v/>
      </c>
    </row>
    <row r="711" spans="1:72" hidden="1">
      <c r="A711" s="47" t="str">
        <f t="shared" si="67"/>
        <v/>
      </c>
      <c r="B711" s="102"/>
      <c r="C711" s="135" t="str">
        <f>IF(BS_CONTROLE[[#This Row],[DATA]]="","",WEEKNUM(BS_CONTROLE[[#This Row],[DATA]]))</f>
        <v/>
      </c>
      <c r="D711" s="104"/>
      <c r="E711" s="157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2" t="str">
        <f t="shared" ref="AY711:AY774" si="72"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 t="shared" si="68"/>
        <v>Aderente</v>
      </c>
      <c r="BR711" s="19" t="str">
        <f t="shared" si="69"/>
        <v>*</v>
      </c>
      <c r="BS711" s="19" t="str">
        <f t="shared" si="70"/>
        <v>*</v>
      </c>
      <c r="BT711" s="188" t="str">
        <f t="shared" si="71"/>
        <v/>
      </c>
    </row>
    <row r="712" spans="1:72" hidden="1">
      <c r="A712" s="47" t="str">
        <f t="shared" ref="A712:A775" si="73">D712&amp;B712</f>
        <v/>
      </c>
      <c r="B712" s="102"/>
      <c r="C712" s="135" t="str">
        <f>IF(BS_CONTROLE[[#This Row],[DATA]]="","",WEEKNUM(BS_CONTROLE[[#This Row],[DATA]]))</f>
        <v/>
      </c>
      <c r="D712" s="104"/>
      <c r="E712" s="157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2" t="str">
        <f t="shared" si="72"/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 t="shared" ref="BQ712:BQ775" si="74">IF(AND(BR712&lt;1,BS712&lt;1),"Produção e Intervalo",IF(BR712&lt;1,"Intervalo",IF(BS712&lt;1,"Produção","Aderente")))</f>
        <v>Aderente</v>
      </c>
      <c r="BR712" s="19" t="str">
        <f t="shared" ref="BR712:BR775" si="75">IF(OR(B712="",F712=""),"*",AY712/P712)</f>
        <v>*</v>
      </c>
      <c r="BS712" s="19" t="str">
        <f t="shared" ref="BS712:BS775" si="76">IF(OR(B712="",F712=""),"*",BA712/Q712)</f>
        <v>*</v>
      </c>
      <c r="BT712" s="188" t="str">
        <f t="shared" ref="BT712:BT775" si="77">IF(BN712="","",SUBSTITUTE(BM712," ","")&amp;SUBSTITUTE(BN712," ",""))</f>
        <v/>
      </c>
    </row>
    <row r="713" spans="1:72" hidden="1">
      <c r="A713" s="47" t="str">
        <f t="shared" si="73"/>
        <v/>
      </c>
      <c r="B713" s="102"/>
      <c r="C713" s="135" t="str">
        <f>IF(BS_CONTROLE[[#This Row],[DATA]]="","",WEEKNUM(BS_CONTROLE[[#This Row],[DATA]]))</f>
        <v/>
      </c>
      <c r="D713" s="104"/>
      <c r="E713" s="157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2" t="str">
        <f t="shared" si="72"/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 t="shared" si="74"/>
        <v>Aderente</v>
      </c>
      <c r="BR713" s="19" t="str">
        <f t="shared" si="75"/>
        <v>*</v>
      </c>
      <c r="BS713" s="19" t="str">
        <f t="shared" si="76"/>
        <v>*</v>
      </c>
      <c r="BT713" s="188" t="str">
        <f t="shared" si="77"/>
        <v/>
      </c>
    </row>
    <row r="714" spans="1:72" hidden="1">
      <c r="A714" s="47" t="str">
        <f t="shared" si="73"/>
        <v/>
      </c>
      <c r="B714" s="102"/>
      <c r="C714" s="135" t="str">
        <f>IF(BS_CONTROLE[[#This Row],[DATA]]="","",WEEKNUM(BS_CONTROLE[[#This Row],[DATA]]))</f>
        <v/>
      </c>
      <c r="D714" s="104"/>
      <c r="E714" s="157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2" t="str">
        <f t="shared" si="72"/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 t="shared" si="74"/>
        <v>Aderente</v>
      </c>
      <c r="BR714" s="19" t="str">
        <f t="shared" si="75"/>
        <v>*</v>
      </c>
      <c r="BS714" s="19" t="str">
        <f t="shared" si="76"/>
        <v>*</v>
      </c>
      <c r="BT714" s="188" t="str">
        <f t="shared" si="77"/>
        <v/>
      </c>
    </row>
    <row r="715" spans="1:72" hidden="1">
      <c r="A715" s="47" t="str">
        <f t="shared" si="73"/>
        <v/>
      </c>
      <c r="B715" s="102"/>
      <c r="C715" s="135" t="str">
        <f>IF(BS_CONTROLE[[#This Row],[DATA]]="","",WEEKNUM(BS_CONTROLE[[#This Row],[DATA]]))</f>
        <v/>
      </c>
      <c r="D715" s="104"/>
      <c r="E715" s="157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2" t="str">
        <f t="shared" si="72"/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 t="shared" si="74"/>
        <v>Aderente</v>
      </c>
      <c r="BR715" s="19" t="str">
        <f t="shared" si="75"/>
        <v>*</v>
      </c>
      <c r="BS715" s="19" t="str">
        <f t="shared" si="76"/>
        <v>*</v>
      </c>
      <c r="BT715" s="188" t="str">
        <f t="shared" si="77"/>
        <v/>
      </c>
    </row>
    <row r="716" spans="1:72" hidden="1">
      <c r="A716" s="47" t="str">
        <f t="shared" si="73"/>
        <v/>
      </c>
      <c r="B716" s="102"/>
      <c r="C716" s="135" t="str">
        <f>IF(BS_CONTROLE[[#This Row],[DATA]]="","",WEEKNUM(BS_CONTROLE[[#This Row],[DATA]]))</f>
        <v/>
      </c>
      <c r="D716" s="104"/>
      <c r="E716" s="157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2" t="str">
        <f t="shared" si="72"/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 t="shared" si="74"/>
        <v>Aderente</v>
      </c>
      <c r="BR716" s="19" t="str">
        <f t="shared" si="75"/>
        <v>*</v>
      </c>
      <c r="BS716" s="19" t="str">
        <f t="shared" si="76"/>
        <v>*</v>
      </c>
      <c r="BT716" s="188" t="str">
        <f t="shared" si="77"/>
        <v/>
      </c>
    </row>
    <row r="717" spans="1:72" hidden="1">
      <c r="A717" s="47" t="str">
        <f t="shared" si="73"/>
        <v/>
      </c>
      <c r="B717" s="102"/>
      <c r="C717" s="135" t="str">
        <f>IF(BS_CONTROLE[[#This Row],[DATA]]="","",WEEKNUM(BS_CONTROLE[[#This Row],[DATA]]))</f>
        <v/>
      </c>
      <c r="D717" s="104"/>
      <c r="E717" s="157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2" t="str">
        <f t="shared" si="72"/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 t="shared" si="74"/>
        <v>Aderente</v>
      </c>
      <c r="BR717" s="19" t="str">
        <f t="shared" si="75"/>
        <v>*</v>
      </c>
      <c r="BS717" s="19" t="str">
        <f t="shared" si="76"/>
        <v>*</v>
      </c>
      <c r="BT717" s="188" t="str">
        <f t="shared" si="77"/>
        <v/>
      </c>
    </row>
    <row r="718" spans="1:72" hidden="1">
      <c r="A718" s="47" t="str">
        <f t="shared" si="73"/>
        <v/>
      </c>
      <c r="B718" s="102"/>
      <c r="C718" s="135" t="str">
        <f>IF(BS_CONTROLE[[#This Row],[DATA]]="","",WEEKNUM(BS_CONTROLE[[#This Row],[DATA]]))</f>
        <v/>
      </c>
      <c r="D718" s="104"/>
      <c r="E718" s="157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2" t="str">
        <f t="shared" si="72"/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 t="shared" si="74"/>
        <v>Aderente</v>
      </c>
      <c r="BR718" s="19" t="str">
        <f t="shared" si="75"/>
        <v>*</v>
      </c>
      <c r="BS718" s="19" t="str">
        <f t="shared" si="76"/>
        <v>*</v>
      </c>
      <c r="BT718" s="188" t="str">
        <f t="shared" si="77"/>
        <v/>
      </c>
    </row>
    <row r="719" spans="1:72" hidden="1">
      <c r="A719" s="47" t="str">
        <f t="shared" si="73"/>
        <v/>
      </c>
      <c r="B719" s="102"/>
      <c r="C719" s="135" t="str">
        <f>IF(BS_CONTROLE[[#This Row],[DATA]]="","",WEEKNUM(BS_CONTROLE[[#This Row],[DATA]]))</f>
        <v/>
      </c>
      <c r="D719" s="104"/>
      <c r="E719" s="157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2" t="str">
        <f t="shared" si="72"/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 t="shared" si="74"/>
        <v>Aderente</v>
      </c>
      <c r="BR719" s="19" t="str">
        <f t="shared" si="75"/>
        <v>*</v>
      </c>
      <c r="BS719" s="19" t="str">
        <f t="shared" si="76"/>
        <v>*</v>
      </c>
      <c r="BT719" s="188" t="str">
        <f t="shared" si="77"/>
        <v/>
      </c>
    </row>
    <row r="720" spans="1:72" hidden="1">
      <c r="A720" s="47" t="str">
        <f t="shared" si="73"/>
        <v/>
      </c>
      <c r="B720" s="102"/>
      <c r="C720" s="135" t="str">
        <f>IF(BS_CONTROLE[[#This Row],[DATA]]="","",WEEKNUM(BS_CONTROLE[[#This Row],[DATA]]))</f>
        <v/>
      </c>
      <c r="D720" s="104"/>
      <c r="E720" s="157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2" t="str">
        <f t="shared" si="72"/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 t="shared" si="74"/>
        <v>Aderente</v>
      </c>
      <c r="BR720" s="19" t="str">
        <f t="shared" si="75"/>
        <v>*</v>
      </c>
      <c r="BS720" s="19" t="str">
        <f t="shared" si="76"/>
        <v>*</v>
      </c>
      <c r="BT720" s="188" t="str">
        <f t="shared" si="77"/>
        <v/>
      </c>
    </row>
    <row r="721" spans="1:72" hidden="1">
      <c r="A721" s="47" t="str">
        <f t="shared" si="73"/>
        <v/>
      </c>
      <c r="B721" s="102"/>
      <c r="C721" s="135" t="str">
        <f>IF(BS_CONTROLE[[#This Row],[DATA]]="","",WEEKNUM(BS_CONTROLE[[#This Row],[DATA]]))</f>
        <v/>
      </c>
      <c r="D721" s="104"/>
      <c r="E721" s="157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2" t="str">
        <f t="shared" si="72"/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 t="shared" si="74"/>
        <v>Aderente</v>
      </c>
      <c r="BR721" s="19" t="str">
        <f t="shared" si="75"/>
        <v>*</v>
      </c>
      <c r="BS721" s="19" t="str">
        <f t="shared" si="76"/>
        <v>*</v>
      </c>
      <c r="BT721" s="188" t="str">
        <f t="shared" si="77"/>
        <v/>
      </c>
    </row>
    <row r="722" spans="1:72" hidden="1">
      <c r="A722" s="47" t="str">
        <f t="shared" si="73"/>
        <v/>
      </c>
      <c r="B722" s="102"/>
      <c r="C722" s="135" t="str">
        <f>IF(BS_CONTROLE[[#This Row],[DATA]]="","",WEEKNUM(BS_CONTROLE[[#This Row],[DATA]]))</f>
        <v/>
      </c>
      <c r="D722" s="104"/>
      <c r="E722" s="157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2" t="str">
        <f t="shared" si="72"/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 t="shared" si="74"/>
        <v>Aderente</v>
      </c>
      <c r="BR722" s="19" t="str">
        <f t="shared" si="75"/>
        <v>*</v>
      </c>
      <c r="BS722" s="19" t="str">
        <f t="shared" si="76"/>
        <v>*</v>
      </c>
      <c r="BT722" s="188" t="str">
        <f t="shared" si="77"/>
        <v/>
      </c>
    </row>
    <row r="723" spans="1:72" hidden="1">
      <c r="A723" s="47" t="str">
        <f t="shared" si="73"/>
        <v/>
      </c>
      <c r="B723" s="102"/>
      <c r="C723" s="135" t="str">
        <f>IF(BS_CONTROLE[[#This Row],[DATA]]="","",WEEKNUM(BS_CONTROLE[[#This Row],[DATA]]))</f>
        <v/>
      </c>
      <c r="D723" s="104"/>
      <c r="E723" s="157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2" t="str">
        <f t="shared" si="72"/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 t="shared" si="74"/>
        <v>Aderente</v>
      </c>
      <c r="BR723" s="19" t="str">
        <f t="shared" si="75"/>
        <v>*</v>
      </c>
      <c r="BS723" s="19" t="str">
        <f t="shared" si="76"/>
        <v>*</v>
      </c>
      <c r="BT723" s="188" t="str">
        <f t="shared" si="77"/>
        <v/>
      </c>
    </row>
    <row r="724" spans="1:72" hidden="1">
      <c r="A724" s="47" t="str">
        <f t="shared" si="73"/>
        <v/>
      </c>
      <c r="B724" s="102"/>
      <c r="C724" s="135" t="str">
        <f>IF(BS_CONTROLE[[#This Row],[DATA]]="","",WEEKNUM(BS_CONTROLE[[#This Row],[DATA]]))</f>
        <v/>
      </c>
      <c r="D724" s="104"/>
      <c r="E724" s="157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2" t="str">
        <f t="shared" si="72"/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 t="shared" si="74"/>
        <v>Aderente</v>
      </c>
      <c r="BR724" s="19" t="str">
        <f t="shared" si="75"/>
        <v>*</v>
      </c>
      <c r="BS724" s="19" t="str">
        <f t="shared" si="76"/>
        <v>*</v>
      </c>
      <c r="BT724" s="188" t="str">
        <f t="shared" si="77"/>
        <v/>
      </c>
    </row>
    <row r="725" spans="1:72" hidden="1">
      <c r="A725" s="47" t="str">
        <f t="shared" si="73"/>
        <v/>
      </c>
      <c r="B725" s="102"/>
      <c r="C725" s="135" t="str">
        <f>IF(BS_CONTROLE[[#This Row],[DATA]]="","",WEEKNUM(BS_CONTROLE[[#This Row],[DATA]]))</f>
        <v/>
      </c>
      <c r="D725" s="104"/>
      <c r="E725" s="157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2" t="str">
        <f t="shared" si="72"/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 t="shared" si="74"/>
        <v>Aderente</v>
      </c>
      <c r="BR725" s="19" t="str">
        <f t="shared" si="75"/>
        <v>*</v>
      </c>
      <c r="BS725" s="19" t="str">
        <f t="shared" si="76"/>
        <v>*</v>
      </c>
      <c r="BT725" s="188" t="str">
        <f t="shared" si="77"/>
        <v/>
      </c>
    </row>
    <row r="726" spans="1:72" hidden="1">
      <c r="A726" s="47" t="str">
        <f t="shared" si="73"/>
        <v/>
      </c>
      <c r="B726" s="102"/>
      <c r="C726" s="135" t="str">
        <f>IF(BS_CONTROLE[[#This Row],[DATA]]="","",WEEKNUM(BS_CONTROLE[[#This Row],[DATA]]))</f>
        <v/>
      </c>
      <c r="D726" s="104"/>
      <c r="E726" s="157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2" t="str">
        <f t="shared" si="72"/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 t="shared" si="74"/>
        <v>Aderente</v>
      </c>
      <c r="BR726" s="19" t="str">
        <f t="shared" si="75"/>
        <v>*</v>
      </c>
      <c r="BS726" s="19" t="str">
        <f t="shared" si="76"/>
        <v>*</v>
      </c>
      <c r="BT726" s="188" t="str">
        <f t="shared" si="77"/>
        <v/>
      </c>
    </row>
    <row r="727" spans="1:72" hidden="1">
      <c r="A727" s="47" t="str">
        <f t="shared" si="73"/>
        <v/>
      </c>
      <c r="B727" s="102"/>
      <c r="C727" s="135" t="str">
        <f>IF(BS_CONTROLE[[#This Row],[DATA]]="","",WEEKNUM(BS_CONTROLE[[#This Row],[DATA]]))</f>
        <v/>
      </c>
      <c r="D727" s="104"/>
      <c r="E727" s="157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2" t="str">
        <f t="shared" si="72"/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 t="shared" si="74"/>
        <v>Aderente</v>
      </c>
      <c r="BR727" s="19" t="str">
        <f t="shared" si="75"/>
        <v>*</v>
      </c>
      <c r="BS727" s="19" t="str">
        <f t="shared" si="76"/>
        <v>*</v>
      </c>
      <c r="BT727" s="188" t="str">
        <f t="shared" si="77"/>
        <v/>
      </c>
    </row>
    <row r="728" spans="1:72" hidden="1">
      <c r="A728" s="47" t="str">
        <f t="shared" si="73"/>
        <v/>
      </c>
      <c r="B728" s="102"/>
      <c r="C728" s="135" t="str">
        <f>IF(BS_CONTROLE[[#This Row],[DATA]]="","",WEEKNUM(BS_CONTROLE[[#This Row],[DATA]]))</f>
        <v/>
      </c>
      <c r="D728" s="104"/>
      <c r="E728" s="157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2" t="str">
        <f t="shared" si="72"/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 t="shared" si="74"/>
        <v>Aderente</v>
      </c>
      <c r="BR728" s="19" t="str">
        <f t="shared" si="75"/>
        <v>*</v>
      </c>
      <c r="BS728" s="19" t="str">
        <f t="shared" si="76"/>
        <v>*</v>
      </c>
      <c r="BT728" s="188" t="str">
        <f t="shared" si="77"/>
        <v/>
      </c>
    </row>
    <row r="729" spans="1:72" hidden="1">
      <c r="A729" s="47" t="str">
        <f t="shared" si="73"/>
        <v/>
      </c>
      <c r="B729" s="102"/>
      <c r="C729" s="135" t="str">
        <f>IF(BS_CONTROLE[[#This Row],[DATA]]="","",WEEKNUM(BS_CONTROLE[[#This Row],[DATA]]))</f>
        <v/>
      </c>
      <c r="D729" s="104"/>
      <c r="E729" s="157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2" t="str">
        <f t="shared" si="72"/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 t="shared" si="74"/>
        <v>Aderente</v>
      </c>
      <c r="BR729" s="19" t="str">
        <f t="shared" si="75"/>
        <v>*</v>
      </c>
      <c r="BS729" s="19" t="str">
        <f t="shared" si="76"/>
        <v>*</v>
      </c>
      <c r="BT729" s="188" t="str">
        <f t="shared" si="77"/>
        <v/>
      </c>
    </row>
    <row r="730" spans="1:72" hidden="1">
      <c r="A730" s="47" t="str">
        <f t="shared" si="73"/>
        <v/>
      </c>
      <c r="B730" s="102"/>
      <c r="C730" s="135" t="str">
        <f>IF(BS_CONTROLE[[#This Row],[DATA]]="","",WEEKNUM(BS_CONTROLE[[#This Row],[DATA]]))</f>
        <v/>
      </c>
      <c r="D730" s="104"/>
      <c r="E730" s="157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2" t="str">
        <f t="shared" si="72"/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 t="shared" si="74"/>
        <v>Aderente</v>
      </c>
      <c r="BR730" s="19" t="str">
        <f t="shared" si="75"/>
        <v>*</v>
      </c>
      <c r="BS730" s="19" t="str">
        <f t="shared" si="76"/>
        <v>*</v>
      </c>
      <c r="BT730" s="188" t="str">
        <f t="shared" si="77"/>
        <v/>
      </c>
    </row>
    <row r="731" spans="1:72" hidden="1">
      <c r="A731" s="47" t="str">
        <f t="shared" si="73"/>
        <v/>
      </c>
      <c r="B731" s="102"/>
      <c r="C731" s="135" t="str">
        <f>IF(BS_CONTROLE[[#This Row],[DATA]]="","",WEEKNUM(BS_CONTROLE[[#This Row],[DATA]]))</f>
        <v/>
      </c>
      <c r="D731" s="104"/>
      <c r="E731" s="157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2" t="str">
        <f t="shared" si="72"/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 t="shared" si="74"/>
        <v>Aderente</v>
      </c>
      <c r="BR731" s="19" t="str">
        <f t="shared" si="75"/>
        <v>*</v>
      </c>
      <c r="BS731" s="19" t="str">
        <f t="shared" si="76"/>
        <v>*</v>
      </c>
      <c r="BT731" s="188" t="str">
        <f t="shared" si="77"/>
        <v/>
      </c>
    </row>
    <row r="732" spans="1:72" hidden="1">
      <c r="A732" s="47" t="str">
        <f t="shared" si="73"/>
        <v/>
      </c>
      <c r="B732" s="102"/>
      <c r="C732" s="135" t="str">
        <f>IF(BS_CONTROLE[[#This Row],[DATA]]="","",WEEKNUM(BS_CONTROLE[[#This Row],[DATA]]))</f>
        <v/>
      </c>
      <c r="D732" s="104"/>
      <c r="E732" s="157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2" t="str">
        <f t="shared" si="72"/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 t="shared" si="74"/>
        <v>Aderente</v>
      </c>
      <c r="BR732" s="19" t="str">
        <f t="shared" si="75"/>
        <v>*</v>
      </c>
      <c r="BS732" s="19" t="str">
        <f t="shared" si="76"/>
        <v>*</v>
      </c>
      <c r="BT732" s="188" t="str">
        <f t="shared" si="77"/>
        <v/>
      </c>
    </row>
    <row r="733" spans="1:72" hidden="1">
      <c r="A733" s="47" t="str">
        <f t="shared" si="73"/>
        <v/>
      </c>
      <c r="B733" s="102"/>
      <c r="C733" s="135" t="str">
        <f>IF(BS_CONTROLE[[#This Row],[DATA]]="","",WEEKNUM(BS_CONTROLE[[#This Row],[DATA]]))</f>
        <v/>
      </c>
      <c r="D733" s="104"/>
      <c r="E733" s="157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2" t="str">
        <f t="shared" si="72"/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 t="shared" si="74"/>
        <v>Aderente</v>
      </c>
      <c r="BR733" s="19" t="str">
        <f t="shared" si="75"/>
        <v>*</v>
      </c>
      <c r="BS733" s="19" t="str">
        <f t="shared" si="76"/>
        <v>*</v>
      </c>
      <c r="BT733" s="188" t="str">
        <f t="shared" si="77"/>
        <v/>
      </c>
    </row>
    <row r="734" spans="1:72" hidden="1">
      <c r="A734" s="47" t="str">
        <f t="shared" si="73"/>
        <v/>
      </c>
      <c r="B734" s="102"/>
      <c r="C734" s="135" t="str">
        <f>IF(BS_CONTROLE[[#This Row],[DATA]]="","",WEEKNUM(BS_CONTROLE[[#This Row],[DATA]]))</f>
        <v/>
      </c>
      <c r="D734" s="104"/>
      <c r="E734" s="157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2" t="str">
        <f t="shared" si="72"/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 t="shared" si="74"/>
        <v>Aderente</v>
      </c>
      <c r="BR734" s="19" t="str">
        <f t="shared" si="75"/>
        <v>*</v>
      </c>
      <c r="BS734" s="19" t="str">
        <f t="shared" si="76"/>
        <v>*</v>
      </c>
      <c r="BT734" s="188" t="str">
        <f t="shared" si="77"/>
        <v/>
      </c>
    </row>
    <row r="735" spans="1:72" hidden="1">
      <c r="A735" s="47" t="str">
        <f t="shared" si="73"/>
        <v/>
      </c>
      <c r="B735" s="102"/>
      <c r="C735" s="135" t="str">
        <f>IF(BS_CONTROLE[[#This Row],[DATA]]="","",WEEKNUM(BS_CONTROLE[[#This Row],[DATA]]))</f>
        <v/>
      </c>
      <c r="D735" s="104"/>
      <c r="E735" s="157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2" t="str">
        <f t="shared" si="72"/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 t="shared" si="74"/>
        <v>Aderente</v>
      </c>
      <c r="BR735" s="19" t="str">
        <f t="shared" si="75"/>
        <v>*</v>
      </c>
      <c r="BS735" s="19" t="str">
        <f t="shared" si="76"/>
        <v>*</v>
      </c>
      <c r="BT735" s="188" t="str">
        <f t="shared" si="77"/>
        <v/>
      </c>
    </row>
    <row r="736" spans="1:72" hidden="1">
      <c r="A736" s="47" t="str">
        <f t="shared" si="73"/>
        <v/>
      </c>
      <c r="B736" s="102"/>
      <c r="C736" s="135" t="str">
        <f>IF(BS_CONTROLE[[#This Row],[DATA]]="","",WEEKNUM(BS_CONTROLE[[#This Row],[DATA]]))</f>
        <v/>
      </c>
      <c r="D736" s="104"/>
      <c r="E736" s="157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2" t="str">
        <f t="shared" si="72"/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 t="shared" si="74"/>
        <v>Aderente</v>
      </c>
      <c r="BR736" s="19" t="str">
        <f t="shared" si="75"/>
        <v>*</v>
      </c>
      <c r="BS736" s="19" t="str">
        <f t="shared" si="76"/>
        <v>*</v>
      </c>
      <c r="BT736" s="188" t="str">
        <f t="shared" si="77"/>
        <v/>
      </c>
    </row>
    <row r="737" spans="1:72" hidden="1">
      <c r="A737" s="47" t="str">
        <f t="shared" si="73"/>
        <v/>
      </c>
      <c r="B737" s="102"/>
      <c r="C737" s="135" t="str">
        <f>IF(BS_CONTROLE[[#This Row],[DATA]]="","",WEEKNUM(BS_CONTROLE[[#This Row],[DATA]]))</f>
        <v/>
      </c>
      <c r="D737" s="104"/>
      <c r="E737" s="157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2" t="str">
        <f t="shared" si="72"/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 t="shared" si="74"/>
        <v>Aderente</v>
      </c>
      <c r="BR737" s="19" t="str">
        <f t="shared" si="75"/>
        <v>*</v>
      </c>
      <c r="BS737" s="19" t="str">
        <f t="shared" si="76"/>
        <v>*</v>
      </c>
      <c r="BT737" s="188" t="str">
        <f t="shared" si="77"/>
        <v/>
      </c>
    </row>
    <row r="738" spans="1:72" hidden="1">
      <c r="A738" s="47" t="str">
        <f t="shared" si="73"/>
        <v/>
      </c>
      <c r="B738" s="102"/>
      <c r="C738" s="135" t="str">
        <f>IF(BS_CONTROLE[[#This Row],[DATA]]="","",WEEKNUM(BS_CONTROLE[[#This Row],[DATA]]))</f>
        <v/>
      </c>
      <c r="D738" s="104"/>
      <c r="E738" s="157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2" t="str">
        <f t="shared" si="72"/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 t="shared" si="74"/>
        <v>Aderente</v>
      </c>
      <c r="BR738" s="19" t="str">
        <f t="shared" si="75"/>
        <v>*</v>
      </c>
      <c r="BS738" s="19" t="str">
        <f t="shared" si="76"/>
        <v>*</v>
      </c>
      <c r="BT738" s="188" t="str">
        <f t="shared" si="77"/>
        <v/>
      </c>
    </row>
    <row r="739" spans="1:72" hidden="1">
      <c r="A739" s="47" t="str">
        <f t="shared" si="73"/>
        <v/>
      </c>
      <c r="B739" s="102"/>
      <c r="C739" s="135" t="str">
        <f>IF(BS_CONTROLE[[#This Row],[DATA]]="","",WEEKNUM(BS_CONTROLE[[#This Row],[DATA]]))</f>
        <v/>
      </c>
      <c r="D739" s="104"/>
      <c r="E739" s="157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2" t="str">
        <f t="shared" si="72"/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 t="shared" si="74"/>
        <v>Aderente</v>
      </c>
      <c r="BR739" s="19" t="str">
        <f t="shared" si="75"/>
        <v>*</v>
      </c>
      <c r="BS739" s="19" t="str">
        <f t="shared" si="76"/>
        <v>*</v>
      </c>
      <c r="BT739" s="188" t="str">
        <f t="shared" si="77"/>
        <v/>
      </c>
    </row>
    <row r="740" spans="1:72" hidden="1">
      <c r="A740" s="47" t="str">
        <f t="shared" si="73"/>
        <v/>
      </c>
      <c r="B740" s="102"/>
      <c r="C740" s="135" t="str">
        <f>IF(BS_CONTROLE[[#This Row],[DATA]]="","",WEEKNUM(BS_CONTROLE[[#This Row],[DATA]]))</f>
        <v/>
      </c>
      <c r="D740" s="104"/>
      <c r="E740" s="157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2" t="str">
        <f t="shared" si="72"/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 t="shared" si="74"/>
        <v>Aderente</v>
      </c>
      <c r="BR740" s="19" t="str">
        <f t="shared" si="75"/>
        <v>*</v>
      </c>
      <c r="BS740" s="19" t="str">
        <f t="shared" si="76"/>
        <v>*</v>
      </c>
      <c r="BT740" s="188" t="str">
        <f t="shared" si="77"/>
        <v/>
      </c>
    </row>
    <row r="741" spans="1:72" hidden="1">
      <c r="A741" s="47" t="str">
        <f t="shared" si="73"/>
        <v/>
      </c>
      <c r="B741" s="102"/>
      <c r="C741" s="135" t="str">
        <f>IF(BS_CONTROLE[[#This Row],[DATA]]="","",WEEKNUM(BS_CONTROLE[[#This Row],[DATA]]))</f>
        <v/>
      </c>
      <c r="D741" s="104"/>
      <c r="E741" s="157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2" t="str">
        <f t="shared" si="72"/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 t="shared" si="74"/>
        <v>Aderente</v>
      </c>
      <c r="BR741" s="19" t="str">
        <f t="shared" si="75"/>
        <v>*</v>
      </c>
      <c r="BS741" s="19" t="str">
        <f t="shared" si="76"/>
        <v>*</v>
      </c>
      <c r="BT741" s="188" t="str">
        <f t="shared" si="77"/>
        <v/>
      </c>
    </row>
    <row r="742" spans="1:72" hidden="1">
      <c r="A742" s="47" t="str">
        <f t="shared" si="73"/>
        <v/>
      </c>
      <c r="B742" s="102"/>
      <c r="C742" s="135" t="str">
        <f>IF(BS_CONTROLE[[#This Row],[DATA]]="","",WEEKNUM(BS_CONTROLE[[#This Row],[DATA]]))</f>
        <v/>
      </c>
      <c r="D742" s="104"/>
      <c r="E742" s="157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2" t="str">
        <f t="shared" si="72"/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 t="shared" si="74"/>
        <v>Aderente</v>
      </c>
      <c r="BR742" s="19" t="str">
        <f t="shared" si="75"/>
        <v>*</v>
      </c>
      <c r="BS742" s="19" t="str">
        <f t="shared" si="76"/>
        <v>*</v>
      </c>
      <c r="BT742" s="188" t="str">
        <f t="shared" si="77"/>
        <v/>
      </c>
    </row>
    <row r="743" spans="1:72" hidden="1">
      <c r="A743" s="47" t="str">
        <f t="shared" si="73"/>
        <v/>
      </c>
      <c r="B743" s="102"/>
      <c r="C743" s="135" t="str">
        <f>IF(BS_CONTROLE[[#This Row],[DATA]]="","",WEEKNUM(BS_CONTROLE[[#This Row],[DATA]]))</f>
        <v/>
      </c>
      <c r="D743" s="104"/>
      <c r="E743" s="157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2" t="str">
        <f t="shared" si="72"/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 t="shared" si="74"/>
        <v>Aderente</v>
      </c>
      <c r="BR743" s="19" t="str">
        <f t="shared" si="75"/>
        <v>*</v>
      </c>
      <c r="BS743" s="19" t="str">
        <f t="shared" si="76"/>
        <v>*</v>
      </c>
      <c r="BT743" s="188" t="str">
        <f t="shared" si="77"/>
        <v/>
      </c>
    </row>
    <row r="744" spans="1:72" hidden="1">
      <c r="A744" s="47" t="str">
        <f t="shared" si="73"/>
        <v/>
      </c>
      <c r="B744" s="102"/>
      <c r="C744" s="135" t="str">
        <f>IF(BS_CONTROLE[[#This Row],[DATA]]="","",WEEKNUM(BS_CONTROLE[[#This Row],[DATA]]))</f>
        <v/>
      </c>
      <c r="D744" s="104"/>
      <c r="E744" s="157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2" t="str">
        <f t="shared" si="72"/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 t="shared" si="74"/>
        <v>Aderente</v>
      </c>
      <c r="BR744" s="19" t="str">
        <f t="shared" si="75"/>
        <v>*</v>
      </c>
      <c r="BS744" s="19" t="str">
        <f t="shared" si="76"/>
        <v>*</v>
      </c>
      <c r="BT744" s="188" t="str">
        <f t="shared" si="77"/>
        <v/>
      </c>
    </row>
    <row r="745" spans="1:72" hidden="1">
      <c r="A745" s="47" t="str">
        <f t="shared" si="73"/>
        <v/>
      </c>
      <c r="B745" s="102"/>
      <c r="C745" s="135" t="str">
        <f>IF(BS_CONTROLE[[#This Row],[DATA]]="","",WEEKNUM(BS_CONTROLE[[#This Row],[DATA]]))</f>
        <v/>
      </c>
      <c r="D745" s="104"/>
      <c r="E745" s="157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2" t="str">
        <f t="shared" si="72"/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 t="shared" si="74"/>
        <v>Aderente</v>
      </c>
      <c r="BR745" s="19" t="str">
        <f t="shared" si="75"/>
        <v>*</v>
      </c>
      <c r="BS745" s="19" t="str">
        <f t="shared" si="76"/>
        <v>*</v>
      </c>
      <c r="BT745" s="188" t="str">
        <f t="shared" si="77"/>
        <v/>
      </c>
    </row>
    <row r="746" spans="1:72" hidden="1">
      <c r="A746" s="47" t="str">
        <f t="shared" si="73"/>
        <v/>
      </c>
      <c r="B746" s="102"/>
      <c r="C746" s="135" t="str">
        <f>IF(BS_CONTROLE[[#This Row],[DATA]]="","",WEEKNUM(BS_CONTROLE[[#This Row],[DATA]]))</f>
        <v/>
      </c>
      <c r="D746" s="104"/>
      <c r="E746" s="157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2" t="str">
        <f t="shared" si="72"/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 t="shared" si="74"/>
        <v>Aderente</v>
      </c>
      <c r="BR746" s="19" t="str">
        <f t="shared" si="75"/>
        <v>*</v>
      </c>
      <c r="BS746" s="19" t="str">
        <f t="shared" si="76"/>
        <v>*</v>
      </c>
      <c r="BT746" s="188" t="str">
        <f t="shared" si="77"/>
        <v/>
      </c>
    </row>
    <row r="747" spans="1:72" hidden="1">
      <c r="A747" s="47" t="str">
        <f t="shared" si="73"/>
        <v/>
      </c>
      <c r="B747" s="102"/>
      <c r="C747" s="135" t="str">
        <f>IF(BS_CONTROLE[[#This Row],[DATA]]="","",WEEKNUM(BS_CONTROLE[[#This Row],[DATA]]))</f>
        <v/>
      </c>
      <c r="D747" s="104"/>
      <c r="E747" s="157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2" t="str">
        <f t="shared" si="72"/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 t="shared" si="74"/>
        <v>Aderente</v>
      </c>
      <c r="BR747" s="19" t="str">
        <f t="shared" si="75"/>
        <v>*</v>
      </c>
      <c r="BS747" s="19" t="str">
        <f t="shared" si="76"/>
        <v>*</v>
      </c>
      <c r="BT747" s="188" t="str">
        <f t="shared" si="77"/>
        <v/>
      </c>
    </row>
    <row r="748" spans="1:72" hidden="1">
      <c r="A748" s="47" t="str">
        <f t="shared" si="73"/>
        <v/>
      </c>
      <c r="B748" s="102"/>
      <c r="C748" s="135" t="str">
        <f>IF(BS_CONTROLE[[#This Row],[DATA]]="","",WEEKNUM(BS_CONTROLE[[#This Row],[DATA]]))</f>
        <v/>
      </c>
      <c r="D748" s="104"/>
      <c r="E748" s="157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2" t="str">
        <f t="shared" si="72"/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 t="shared" si="74"/>
        <v>Aderente</v>
      </c>
      <c r="BR748" s="19" t="str">
        <f t="shared" si="75"/>
        <v>*</v>
      </c>
      <c r="BS748" s="19" t="str">
        <f t="shared" si="76"/>
        <v>*</v>
      </c>
      <c r="BT748" s="188" t="str">
        <f t="shared" si="77"/>
        <v/>
      </c>
    </row>
    <row r="749" spans="1:72" hidden="1">
      <c r="A749" s="47" t="str">
        <f t="shared" si="73"/>
        <v/>
      </c>
      <c r="B749" s="102"/>
      <c r="C749" s="135" t="str">
        <f>IF(BS_CONTROLE[[#This Row],[DATA]]="","",WEEKNUM(BS_CONTROLE[[#This Row],[DATA]]))</f>
        <v/>
      </c>
      <c r="D749" s="104"/>
      <c r="E749" s="157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2" t="str">
        <f t="shared" si="72"/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 t="shared" si="74"/>
        <v>Aderente</v>
      </c>
      <c r="BR749" s="19" t="str">
        <f t="shared" si="75"/>
        <v>*</v>
      </c>
      <c r="BS749" s="19" t="str">
        <f t="shared" si="76"/>
        <v>*</v>
      </c>
      <c r="BT749" s="188" t="str">
        <f t="shared" si="77"/>
        <v/>
      </c>
    </row>
    <row r="750" spans="1:72" hidden="1">
      <c r="A750" s="47" t="str">
        <f t="shared" si="73"/>
        <v/>
      </c>
      <c r="B750" s="102"/>
      <c r="C750" s="135" t="str">
        <f>IF(BS_CONTROLE[[#This Row],[DATA]]="","",WEEKNUM(BS_CONTROLE[[#This Row],[DATA]]))</f>
        <v/>
      </c>
      <c r="D750" s="104"/>
      <c r="E750" s="157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2" t="str">
        <f t="shared" si="72"/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 t="shared" si="74"/>
        <v>Aderente</v>
      </c>
      <c r="BR750" s="19" t="str">
        <f t="shared" si="75"/>
        <v>*</v>
      </c>
      <c r="BS750" s="19" t="str">
        <f t="shared" si="76"/>
        <v>*</v>
      </c>
      <c r="BT750" s="188" t="str">
        <f t="shared" si="77"/>
        <v/>
      </c>
    </row>
    <row r="751" spans="1:72" hidden="1">
      <c r="A751" s="47" t="str">
        <f t="shared" si="73"/>
        <v/>
      </c>
      <c r="B751" s="102"/>
      <c r="C751" s="135" t="str">
        <f>IF(BS_CONTROLE[[#This Row],[DATA]]="","",WEEKNUM(BS_CONTROLE[[#This Row],[DATA]]))</f>
        <v/>
      </c>
      <c r="D751" s="104"/>
      <c r="E751" s="157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2" t="str">
        <f t="shared" si="72"/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 t="shared" si="74"/>
        <v>Aderente</v>
      </c>
      <c r="BR751" s="19" t="str">
        <f t="shared" si="75"/>
        <v>*</v>
      </c>
      <c r="BS751" s="19" t="str">
        <f t="shared" si="76"/>
        <v>*</v>
      </c>
      <c r="BT751" s="188" t="str">
        <f t="shared" si="77"/>
        <v/>
      </c>
    </row>
    <row r="752" spans="1:72" hidden="1">
      <c r="A752" s="47" t="str">
        <f t="shared" si="73"/>
        <v/>
      </c>
      <c r="B752" s="102"/>
      <c r="C752" s="135" t="str">
        <f>IF(BS_CONTROLE[[#This Row],[DATA]]="","",WEEKNUM(BS_CONTROLE[[#This Row],[DATA]]))</f>
        <v/>
      </c>
      <c r="D752" s="104"/>
      <c r="E752" s="157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2" t="str">
        <f t="shared" si="72"/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 t="shared" si="74"/>
        <v>Aderente</v>
      </c>
      <c r="BR752" s="19" t="str">
        <f t="shared" si="75"/>
        <v>*</v>
      </c>
      <c r="BS752" s="19" t="str">
        <f t="shared" si="76"/>
        <v>*</v>
      </c>
      <c r="BT752" s="188" t="str">
        <f t="shared" si="77"/>
        <v/>
      </c>
    </row>
    <row r="753" spans="1:72" hidden="1">
      <c r="A753" s="47" t="str">
        <f t="shared" si="73"/>
        <v/>
      </c>
      <c r="B753" s="102"/>
      <c r="C753" s="135" t="str">
        <f>IF(BS_CONTROLE[[#This Row],[DATA]]="","",WEEKNUM(BS_CONTROLE[[#This Row],[DATA]]))</f>
        <v/>
      </c>
      <c r="D753" s="104"/>
      <c r="E753" s="157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2" t="str">
        <f t="shared" si="72"/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 t="shared" si="74"/>
        <v>Aderente</v>
      </c>
      <c r="BR753" s="19" t="str">
        <f t="shared" si="75"/>
        <v>*</v>
      </c>
      <c r="BS753" s="19" t="str">
        <f t="shared" si="76"/>
        <v>*</v>
      </c>
      <c r="BT753" s="188" t="str">
        <f t="shared" si="77"/>
        <v/>
      </c>
    </row>
    <row r="754" spans="1:72" hidden="1">
      <c r="A754" s="47" t="str">
        <f t="shared" si="73"/>
        <v/>
      </c>
      <c r="B754" s="102"/>
      <c r="C754" s="135" t="str">
        <f>IF(BS_CONTROLE[[#This Row],[DATA]]="","",WEEKNUM(BS_CONTROLE[[#This Row],[DATA]]))</f>
        <v/>
      </c>
      <c r="D754" s="104"/>
      <c r="E754" s="157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2" t="str">
        <f t="shared" si="72"/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 t="shared" si="74"/>
        <v>Aderente</v>
      </c>
      <c r="BR754" s="19" t="str">
        <f t="shared" si="75"/>
        <v>*</v>
      </c>
      <c r="BS754" s="19" t="str">
        <f t="shared" si="76"/>
        <v>*</v>
      </c>
      <c r="BT754" s="188" t="str">
        <f t="shared" si="77"/>
        <v/>
      </c>
    </row>
    <row r="755" spans="1:72" hidden="1">
      <c r="A755" s="47" t="str">
        <f t="shared" si="73"/>
        <v/>
      </c>
      <c r="B755" s="102"/>
      <c r="C755" s="135" t="str">
        <f>IF(BS_CONTROLE[[#This Row],[DATA]]="","",WEEKNUM(BS_CONTROLE[[#This Row],[DATA]]))</f>
        <v/>
      </c>
      <c r="D755" s="104"/>
      <c r="E755" s="157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2" t="str">
        <f t="shared" si="72"/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 t="shared" si="74"/>
        <v>Aderente</v>
      </c>
      <c r="BR755" s="19" t="str">
        <f t="shared" si="75"/>
        <v>*</v>
      </c>
      <c r="BS755" s="19" t="str">
        <f t="shared" si="76"/>
        <v>*</v>
      </c>
      <c r="BT755" s="188" t="str">
        <f t="shared" si="77"/>
        <v/>
      </c>
    </row>
    <row r="756" spans="1:72" hidden="1">
      <c r="A756" s="47" t="str">
        <f t="shared" si="73"/>
        <v/>
      </c>
      <c r="B756" s="102"/>
      <c r="C756" s="135" t="str">
        <f>IF(BS_CONTROLE[[#This Row],[DATA]]="","",WEEKNUM(BS_CONTROLE[[#This Row],[DATA]]))</f>
        <v/>
      </c>
      <c r="D756" s="104"/>
      <c r="E756" s="157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2" t="str">
        <f t="shared" si="72"/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 t="shared" si="74"/>
        <v>Aderente</v>
      </c>
      <c r="BR756" s="19" t="str">
        <f t="shared" si="75"/>
        <v>*</v>
      </c>
      <c r="BS756" s="19" t="str">
        <f t="shared" si="76"/>
        <v>*</v>
      </c>
      <c r="BT756" s="188" t="str">
        <f t="shared" si="77"/>
        <v/>
      </c>
    </row>
    <row r="757" spans="1:72" hidden="1">
      <c r="A757" s="47" t="str">
        <f t="shared" si="73"/>
        <v/>
      </c>
      <c r="B757" s="102"/>
      <c r="C757" s="135" t="str">
        <f>IF(BS_CONTROLE[[#This Row],[DATA]]="","",WEEKNUM(BS_CONTROLE[[#This Row],[DATA]]))</f>
        <v/>
      </c>
      <c r="D757" s="104"/>
      <c r="E757" s="157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2" t="str">
        <f t="shared" si="72"/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 t="shared" si="74"/>
        <v>Aderente</v>
      </c>
      <c r="BR757" s="19" t="str">
        <f t="shared" si="75"/>
        <v>*</v>
      </c>
      <c r="BS757" s="19" t="str">
        <f t="shared" si="76"/>
        <v>*</v>
      </c>
      <c r="BT757" s="188" t="str">
        <f t="shared" si="77"/>
        <v/>
      </c>
    </row>
    <row r="758" spans="1:72" hidden="1">
      <c r="A758" s="47" t="str">
        <f t="shared" si="73"/>
        <v/>
      </c>
      <c r="B758" s="102"/>
      <c r="C758" s="135" t="str">
        <f>IF(BS_CONTROLE[[#This Row],[DATA]]="","",WEEKNUM(BS_CONTROLE[[#This Row],[DATA]]))</f>
        <v/>
      </c>
      <c r="D758" s="104"/>
      <c r="E758" s="157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2" t="str">
        <f t="shared" si="72"/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 t="shared" si="74"/>
        <v>Aderente</v>
      </c>
      <c r="BR758" s="19" t="str">
        <f t="shared" si="75"/>
        <v>*</v>
      </c>
      <c r="BS758" s="19" t="str">
        <f t="shared" si="76"/>
        <v>*</v>
      </c>
      <c r="BT758" s="188" t="str">
        <f t="shared" si="77"/>
        <v/>
      </c>
    </row>
    <row r="759" spans="1:72" hidden="1">
      <c r="A759" s="47" t="str">
        <f t="shared" si="73"/>
        <v/>
      </c>
      <c r="B759" s="102"/>
      <c r="C759" s="135" t="str">
        <f>IF(BS_CONTROLE[[#This Row],[DATA]]="","",WEEKNUM(BS_CONTROLE[[#This Row],[DATA]]))</f>
        <v/>
      </c>
      <c r="D759" s="104"/>
      <c r="E759" s="157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2" t="str">
        <f t="shared" si="72"/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 t="shared" si="74"/>
        <v>Aderente</v>
      </c>
      <c r="BR759" s="19" t="str">
        <f t="shared" si="75"/>
        <v>*</v>
      </c>
      <c r="BS759" s="19" t="str">
        <f t="shared" si="76"/>
        <v>*</v>
      </c>
      <c r="BT759" s="188" t="str">
        <f t="shared" si="77"/>
        <v/>
      </c>
    </row>
    <row r="760" spans="1:72" hidden="1">
      <c r="A760" s="47" t="str">
        <f t="shared" si="73"/>
        <v/>
      </c>
      <c r="B760" s="102"/>
      <c r="C760" s="135" t="str">
        <f>IF(BS_CONTROLE[[#This Row],[DATA]]="","",WEEKNUM(BS_CONTROLE[[#This Row],[DATA]]))</f>
        <v/>
      </c>
      <c r="D760" s="104"/>
      <c r="E760" s="157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2" t="str">
        <f t="shared" si="72"/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 t="shared" si="74"/>
        <v>Aderente</v>
      </c>
      <c r="BR760" s="19" t="str">
        <f t="shared" si="75"/>
        <v>*</v>
      </c>
      <c r="BS760" s="19" t="str">
        <f t="shared" si="76"/>
        <v>*</v>
      </c>
      <c r="BT760" s="188" t="str">
        <f t="shared" si="77"/>
        <v/>
      </c>
    </row>
    <row r="761" spans="1:72" hidden="1">
      <c r="A761" s="47" t="str">
        <f t="shared" si="73"/>
        <v/>
      </c>
      <c r="B761" s="102"/>
      <c r="C761" s="135" t="str">
        <f>IF(BS_CONTROLE[[#This Row],[DATA]]="","",WEEKNUM(BS_CONTROLE[[#This Row],[DATA]]))</f>
        <v/>
      </c>
      <c r="D761" s="104"/>
      <c r="E761" s="157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2" t="str">
        <f t="shared" si="72"/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 t="shared" si="74"/>
        <v>Aderente</v>
      </c>
      <c r="BR761" s="19" t="str">
        <f t="shared" si="75"/>
        <v>*</v>
      </c>
      <c r="BS761" s="19" t="str">
        <f t="shared" si="76"/>
        <v>*</v>
      </c>
      <c r="BT761" s="188" t="str">
        <f t="shared" si="77"/>
        <v/>
      </c>
    </row>
    <row r="762" spans="1:72" hidden="1">
      <c r="A762" s="47" t="str">
        <f t="shared" si="73"/>
        <v/>
      </c>
      <c r="B762" s="102"/>
      <c r="C762" s="135" t="str">
        <f>IF(BS_CONTROLE[[#This Row],[DATA]]="","",WEEKNUM(BS_CONTROLE[[#This Row],[DATA]]))</f>
        <v/>
      </c>
      <c r="D762" s="104"/>
      <c r="E762" s="157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2" t="str">
        <f t="shared" si="72"/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 t="shared" si="74"/>
        <v>Aderente</v>
      </c>
      <c r="BR762" s="19" t="str">
        <f t="shared" si="75"/>
        <v>*</v>
      </c>
      <c r="BS762" s="19" t="str">
        <f t="shared" si="76"/>
        <v>*</v>
      </c>
      <c r="BT762" s="188" t="str">
        <f t="shared" si="77"/>
        <v/>
      </c>
    </row>
    <row r="763" spans="1:72" hidden="1">
      <c r="A763" s="47" t="str">
        <f t="shared" si="73"/>
        <v/>
      </c>
      <c r="B763" s="102"/>
      <c r="C763" s="135" t="str">
        <f>IF(BS_CONTROLE[[#This Row],[DATA]]="","",WEEKNUM(BS_CONTROLE[[#This Row],[DATA]]))</f>
        <v/>
      </c>
      <c r="D763" s="104"/>
      <c r="E763" s="157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2" t="str">
        <f t="shared" si="72"/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 t="shared" si="74"/>
        <v>Aderente</v>
      </c>
      <c r="BR763" s="19" t="str">
        <f t="shared" si="75"/>
        <v>*</v>
      </c>
      <c r="BS763" s="19" t="str">
        <f t="shared" si="76"/>
        <v>*</v>
      </c>
      <c r="BT763" s="188" t="str">
        <f t="shared" si="77"/>
        <v/>
      </c>
    </row>
    <row r="764" spans="1:72" hidden="1">
      <c r="A764" s="47" t="str">
        <f t="shared" si="73"/>
        <v/>
      </c>
      <c r="B764" s="102"/>
      <c r="C764" s="135" t="str">
        <f>IF(BS_CONTROLE[[#This Row],[DATA]]="","",WEEKNUM(BS_CONTROLE[[#This Row],[DATA]]))</f>
        <v/>
      </c>
      <c r="D764" s="104"/>
      <c r="E764" s="157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2" t="str">
        <f t="shared" si="72"/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 t="shared" si="74"/>
        <v>Aderente</v>
      </c>
      <c r="BR764" s="19" t="str">
        <f t="shared" si="75"/>
        <v>*</v>
      </c>
      <c r="BS764" s="19" t="str">
        <f t="shared" si="76"/>
        <v>*</v>
      </c>
      <c r="BT764" s="188" t="str">
        <f t="shared" si="77"/>
        <v/>
      </c>
    </row>
    <row r="765" spans="1:72" hidden="1">
      <c r="A765" s="47" t="str">
        <f t="shared" si="73"/>
        <v/>
      </c>
      <c r="B765" s="102"/>
      <c r="C765" s="135" t="str">
        <f>IF(BS_CONTROLE[[#This Row],[DATA]]="","",WEEKNUM(BS_CONTROLE[[#This Row],[DATA]]))</f>
        <v/>
      </c>
      <c r="D765" s="104"/>
      <c r="E765" s="157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2" t="str">
        <f t="shared" si="72"/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 t="shared" si="74"/>
        <v>Aderente</v>
      </c>
      <c r="BR765" s="19" t="str">
        <f t="shared" si="75"/>
        <v>*</v>
      </c>
      <c r="BS765" s="19" t="str">
        <f t="shared" si="76"/>
        <v>*</v>
      </c>
      <c r="BT765" s="188" t="str">
        <f t="shared" si="77"/>
        <v/>
      </c>
    </row>
    <row r="766" spans="1:72" hidden="1">
      <c r="A766" s="47" t="str">
        <f t="shared" si="73"/>
        <v/>
      </c>
      <c r="B766" s="102"/>
      <c r="C766" s="135" t="str">
        <f>IF(BS_CONTROLE[[#This Row],[DATA]]="","",WEEKNUM(BS_CONTROLE[[#This Row],[DATA]]))</f>
        <v/>
      </c>
      <c r="D766" s="104"/>
      <c r="E766" s="157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2" t="str">
        <f t="shared" si="72"/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 t="shared" si="74"/>
        <v>Aderente</v>
      </c>
      <c r="BR766" s="19" t="str">
        <f t="shared" si="75"/>
        <v>*</v>
      </c>
      <c r="BS766" s="19" t="str">
        <f t="shared" si="76"/>
        <v>*</v>
      </c>
      <c r="BT766" s="188" t="str">
        <f t="shared" si="77"/>
        <v/>
      </c>
    </row>
    <row r="767" spans="1:72" hidden="1">
      <c r="A767" s="47" t="str">
        <f t="shared" si="73"/>
        <v/>
      </c>
      <c r="B767" s="102"/>
      <c r="C767" s="135" t="str">
        <f>IF(BS_CONTROLE[[#This Row],[DATA]]="","",WEEKNUM(BS_CONTROLE[[#This Row],[DATA]]))</f>
        <v/>
      </c>
      <c r="D767" s="104"/>
      <c r="E767" s="157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2" t="str">
        <f t="shared" si="72"/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 t="shared" si="74"/>
        <v>Aderente</v>
      </c>
      <c r="BR767" s="19" t="str">
        <f t="shared" si="75"/>
        <v>*</v>
      </c>
      <c r="BS767" s="19" t="str">
        <f t="shared" si="76"/>
        <v>*</v>
      </c>
      <c r="BT767" s="188" t="str">
        <f t="shared" si="77"/>
        <v/>
      </c>
    </row>
    <row r="768" spans="1:72" hidden="1">
      <c r="A768" s="47" t="str">
        <f t="shared" si="73"/>
        <v/>
      </c>
      <c r="B768" s="102"/>
      <c r="C768" s="135" t="str">
        <f>IF(BS_CONTROLE[[#This Row],[DATA]]="","",WEEKNUM(BS_CONTROLE[[#This Row],[DATA]]))</f>
        <v/>
      </c>
      <c r="D768" s="104"/>
      <c r="E768" s="157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2" t="str">
        <f t="shared" si="72"/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 t="shared" si="74"/>
        <v>Aderente</v>
      </c>
      <c r="BR768" s="19" t="str">
        <f t="shared" si="75"/>
        <v>*</v>
      </c>
      <c r="BS768" s="19" t="str">
        <f t="shared" si="76"/>
        <v>*</v>
      </c>
      <c r="BT768" s="188" t="str">
        <f t="shared" si="77"/>
        <v/>
      </c>
    </row>
    <row r="769" spans="1:72" hidden="1">
      <c r="A769" s="47" t="str">
        <f t="shared" si="73"/>
        <v/>
      </c>
      <c r="B769" s="102"/>
      <c r="C769" s="135" t="str">
        <f>IF(BS_CONTROLE[[#This Row],[DATA]]="","",WEEKNUM(BS_CONTROLE[[#This Row],[DATA]]))</f>
        <v/>
      </c>
      <c r="D769" s="104"/>
      <c r="E769" s="157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2" t="str">
        <f t="shared" si="72"/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0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 t="shared" si="74"/>
        <v>Aderente</v>
      </c>
      <c r="BR769" s="19" t="str">
        <f t="shared" si="75"/>
        <v>*</v>
      </c>
      <c r="BS769" s="19" t="str">
        <f t="shared" si="76"/>
        <v>*</v>
      </c>
      <c r="BT769" s="188" t="str">
        <f t="shared" si="77"/>
        <v/>
      </c>
    </row>
    <row r="770" spans="1:72" hidden="1">
      <c r="A770" s="47" t="str">
        <f t="shared" si="73"/>
        <v/>
      </c>
      <c r="B770" s="102"/>
      <c r="C770" s="135" t="str">
        <f>IF(BS_CONTROLE[[#This Row],[DATA]]="","",WEEKNUM(BS_CONTROLE[[#This Row],[DATA]]))</f>
        <v/>
      </c>
      <c r="D770" s="104"/>
      <c r="E770" s="157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2" t="str">
        <f t="shared" si="72"/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 t="shared" si="74"/>
        <v>Aderente</v>
      </c>
      <c r="BR770" s="19" t="str">
        <f t="shared" si="75"/>
        <v>*</v>
      </c>
      <c r="BS770" s="19" t="str">
        <f t="shared" si="76"/>
        <v>*</v>
      </c>
      <c r="BT770" s="188" t="str">
        <f t="shared" si="77"/>
        <v/>
      </c>
    </row>
    <row r="771" spans="1:72" hidden="1">
      <c r="A771" s="47" t="str">
        <f t="shared" si="73"/>
        <v/>
      </c>
      <c r="B771" s="102"/>
      <c r="C771" s="135" t="str">
        <f>IF(BS_CONTROLE[[#This Row],[DATA]]="","",WEEKNUM(BS_CONTROLE[[#This Row],[DATA]]))</f>
        <v/>
      </c>
      <c r="D771" s="104"/>
      <c r="E771" s="157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2" t="str">
        <f t="shared" si="72"/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 t="shared" si="74"/>
        <v>Aderente</v>
      </c>
      <c r="BR771" s="19" t="str">
        <f t="shared" si="75"/>
        <v>*</v>
      </c>
      <c r="BS771" s="19" t="str">
        <f t="shared" si="76"/>
        <v>*</v>
      </c>
      <c r="BT771" s="188" t="str">
        <f t="shared" si="77"/>
        <v/>
      </c>
    </row>
    <row r="772" spans="1:72" hidden="1">
      <c r="A772" s="47" t="str">
        <f t="shared" si="73"/>
        <v/>
      </c>
      <c r="B772" s="102"/>
      <c r="C772" s="135" t="str">
        <f>IF(BS_CONTROLE[[#This Row],[DATA]]="","",WEEKNUM(BS_CONTROLE[[#This Row],[DATA]]))</f>
        <v/>
      </c>
      <c r="D772" s="104"/>
      <c r="E772" s="157">
        <v>766</v>
      </c>
      <c r="F772" s="126"/>
      <c r="G772" s="142" t="str">
        <f>IF(D772="","*",VLOOKUP(F772,BS_ATIVIDADE[],3,FALSE))</f>
        <v>*</v>
      </c>
      <c r="H772" s="106"/>
      <c r="I772" s="106"/>
      <c r="J772" s="105"/>
      <c r="K772" s="105"/>
      <c r="L772" s="105"/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7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6"/>
      <c r="P772" s="106"/>
      <c r="Q772" s="105"/>
      <c r="R772" s="10" t="str">
        <f>IFERROR(_xlfn.XLOOKUP(F772, BS_ATIVIDADE[ATIVIDADE],BS_ATIVIDADE[UNIDADE] ), "*")</f>
        <v>*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5" t="str">
        <f>IF(BS_CONTROLE[[#This Row],[Entre - Estações]]=0, "-", BS_CONTROLE[[#This Row],[Entre - Estações]])</f>
        <v>-</v>
      </c>
      <c r="AN772" s="105" t="str">
        <f>IF(BS_CONTROLE[[#This Row],[SB]]=0, "-", BS_CONTROLE[[#This Row],[SB]])</f>
        <v>-</v>
      </c>
      <c r="AO772" s="105" t="str">
        <f>IF(BS_CONTROLE[[#This Row],[SUB]]=0, "-", BS_CONTROLE[[#This Row],[SUB]])</f>
        <v>-</v>
      </c>
      <c r="AP772" s="105">
        <f>BS_CONTROLE[[#This Row],[KM - Inicio]]</f>
        <v>0</v>
      </c>
      <c r="AQ772" s="105">
        <f>BS_CONTROLE[[#This Row],[KM - Inicio]]</f>
        <v>0</v>
      </c>
      <c r="AR772" s="108"/>
      <c r="AS772" s="108"/>
      <c r="AT772" s="108"/>
      <c r="AU772" s="136"/>
      <c r="AV772" s="136"/>
      <c r="AW772" s="14"/>
      <c r="AX772" s="14"/>
      <c r="AY772" s="162" t="str">
        <f t="shared" si="72"/>
        <v>*</v>
      </c>
      <c r="AZ772" s="153"/>
      <c r="BA772" s="109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 t="shared" si="74"/>
        <v>Aderente</v>
      </c>
      <c r="BR772" s="19" t="str">
        <f t="shared" si="75"/>
        <v>*</v>
      </c>
      <c r="BS772" s="19" t="str">
        <f t="shared" si="76"/>
        <v>*</v>
      </c>
      <c r="BT772" s="188" t="str">
        <f t="shared" si="77"/>
        <v/>
      </c>
    </row>
    <row r="773" spans="1:72" hidden="1">
      <c r="A773" s="47" t="str">
        <f t="shared" si="73"/>
        <v/>
      </c>
      <c r="B773" s="102"/>
      <c r="C773" s="135" t="str">
        <f>IF(BS_CONTROLE[[#This Row],[DATA]]="","",WEEKNUM(BS_CONTROLE[[#This Row],[DATA]]))</f>
        <v/>
      </c>
      <c r="D773" s="104"/>
      <c r="E773" s="157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2" t="str">
        <f t="shared" si="72"/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 t="shared" si="74"/>
        <v>Aderente</v>
      </c>
      <c r="BR773" s="19" t="str">
        <f t="shared" si="75"/>
        <v>*</v>
      </c>
      <c r="BS773" s="19" t="str">
        <f t="shared" si="76"/>
        <v>*</v>
      </c>
      <c r="BT773" s="188" t="str">
        <f t="shared" si="77"/>
        <v/>
      </c>
    </row>
    <row r="774" spans="1:72" hidden="1">
      <c r="A774" s="47" t="str">
        <f t="shared" si="73"/>
        <v/>
      </c>
      <c r="B774" s="102"/>
      <c r="C774" s="135" t="str">
        <f>IF(BS_CONTROLE[[#This Row],[DATA]]="","",WEEKNUM(BS_CONTROLE[[#This Row],[DATA]]))</f>
        <v/>
      </c>
      <c r="D774" s="104"/>
      <c r="E774" s="157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/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2" t="str">
        <f t="shared" si="72"/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0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 t="shared" si="74"/>
        <v>Aderente</v>
      </c>
      <c r="BR774" s="19" t="str">
        <f t="shared" si="75"/>
        <v>*</v>
      </c>
      <c r="BS774" s="19" t="str">
        <f t="shared" si="76"/>
        <v>*</v>
      </c>
      <c r="BT774" s="188" t="str">
        <f t="shared" si="77"/>
        <v/>
      </c>
    </row>
    <row r="775" spans="1:72" hidden="1">
      <c r="A775" s="47" t="str">
        <f t="shared" si="73"/>
        <v/>
      </c>
      <c r="B775" s="102"/>
      <c r="C775" s="135" t="str">
        <f>IF(BS_CONTROLE[[#This Row],[DATA]]="","",WEEKNUM(BS_CONTROLE[[#This Row],[DATA]]))</f>
        <v/>
      </c>
      <c r="D775" s="104"/>
      <c r="E775" s="157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2" t="str">
        <f t="shared" ref="AY775:AY838" si="78"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 t="shared" si="74"/>
        <v>Aderente</v>
      </c>
      <c r="BR775" s="19" t="str">
        <f t="shared" si="75"/>
        <v>*</v>
      </c>
      <c r="BS775" s="19" t="str">
        <f t="shared" si="76"/>
        <v>*</v>
      </c>
      <c r="BT775" s="188" t="str">
        <f t="shared" si="77"/>
        <v/>
      </c>
    </row>
    <row r="776" spans="1:72" hidden="1">
      <c r="A776" s="47" t="str">
        <f t="shared" ref="A776:A839" si="79">D776&amp;B776</f>
        <v/>
      </c>
      <c r="B776" s="102"/>
      <c r="C776" s="135" t="str">
        <f>IF(BS_CONTROLE[[#This Row],[DATA]]="","",WEEKNUM(BS_CONTROLE[[#This Row],[DATA]]))</f>
        <v/>
      </c>
      <c r="D776" s="104"/>
      <c r="E776" s="157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2" t="str">
        <f t="shared" si="78"/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 t="shared" ref="BQ776:BQ839" si="80">IF(AND(BR776&lt;1,BS776&lt;1),"Produção e Intervalo",IF(BR776&lt;1,"Intervalo",IF(BS776&lt;1,"Produção","Aderente")))</f>
        <v>Aderente</v>
      </c>
      <c r="BR776" s="19" t="str">
        <f t="shared" ref="BR776:BR839" si="81">IF(OR(B776="",F776=""),"*",AY776/P776)</f>
        <v>*</v>
      </c>
      <c r="BS776" s="19" t="str">
        <f t="shared" ref="BS776:BS839" si="82">IF(OR(B776="",F776=""),"*",BA776/Q776)</f>
        <v>*</v>
      </c>
      <c r="BT776" s="188" t="str">
        <f t="shared" ref="BT776:BT839" si="83">IF(BN776="","",SUBSTITUTE(BM776," ","")&amp;SUBSTITUTE(BN776," ",""))</f>
        <v/>
      </c>
    </row>
    <row r="777" spans="1:72" hidden="1">
      <c r="A777" s="47" t="str">
        <f t="shared" si="79"/>
        <v/>
      </c>
      <c r="B777" s="102"/>
      <c r="C777" s="135" t="str">
        <f>IF(BS_CONTROLE[[#This Row],[DATA]]="","",WEEKNUM(BS_CONTROLE[[#This Row],[DATA]]))</f>
        <v/>
      </c>
      <c r="D777" s="104"/>
      <c r="E777" s="157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2" t="str">
        <f t="shared" si="78"/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 t="shared" si="80"/>
        <v>Aderente</v>
      </c>
      <c r="BR777" s="19" t="str">
        <f t="shared" si="81"/>
        <v>*</v>
      </c>
      <c r="BS777" s="19" t="str">
        <f t="shared" si="82"/>
        <v>*</v>
      </c>
      <c r="BT777" s="188" t="str">
        <f t="shared" si="83"/>
        <v/>
      </c>
    </row>
    <row r="778" spans="1:72" hidden="1">
      <c r="A778" s="47" t="str">
        <f t="shared" si="79"/>
        <v/>
      </c>
      <c r="B778" s="102"/>
      <c r="C778" s="135" t="str">
        <f>IF(BS_CONTROLE[[#This Row],[DATA]]="","",WEEKNUM(BS_CONTROLE[[#This Row],[DATA]]))</f>
        <v/>
      </c>
      <c r="D778" s="104"/>
      <c r="E778" s="157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2" t="str">
        <f t="shared" si="78"/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 t="shared" si="80"/>
        <v>Aderente</v>
      </c>
      <c r="BR778" s="19" t="str">
        <f t="shared" si="81"/>
        <v>*</v>
      </c>
      <c r="BS778" s="19" t="str">
        <f t="shared" si="82"/>
        <v>*</v>
      </c>
      <c r="BT778" s="188" t="str">
        <f t="shared" si="83"/>
        <v/>
      </c>
    </row>
    <row r="779" spans="1:72" hidden="1">
      <c r="A779" s="47" t="str">
        <f t="shared" si="79"/>
        <v/>
      </c>
      <c r="B779" s="102"/>
      <c r="C779" s="135" t="str">
        <f>IF(BS_CONTROLE[[#This Row],[DATA]]="","",WEEKNUM(BS_CONTROLE[[#This Row],[DATA]]))</f>
        <v/>
      </c>
      <c r="D779" s="104"/>
      <c r="E779" s="157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2" t="str">
        <f t="shared" si="78"/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 t="shared" si="80"/>
        <v>Aderente</v>
      </c>
      <c r="BR779" s="19" t="str">
        <f t="shared" si="81"/>
        <v>*</v>
      </c>
      <c r="BS779" s="19" t="str">
        <f t="shared" si="82"/>
        <v>*</v>
      </c>
      <c r="BT779" s="188" t="str">
        <f t="shared" si="83"/>
        <v/>
      </c>
    </row>
    <row r="780" spans="1:72" hidden="1">
      <c r="A780" s="47" t="str">
        <f t="shared" si="79"/>
        <v/>
      </c>
      <c r="B780" s="102"/>
      <c r="C780" s="135" t="str">
        <f>IF(BS_CONTROLE[[#This Row],[DATA]]="","",WEEKNUM(BS_CONTROLE[[#This Row],[DATA]]))</f>
        <v/>
      </c>
      <c r="D780" s="104"/>
      <c r="E780" s="157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2" t="str">
        <f t="shared" si="78"/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 t="shared" si="80"/>
        <v>Aderente</v>
      </c>
      <c r="BR780" s="19" t="str">
        <f t="shared" si="81"/>
        <v>*</v>
      </c>
      <c r="BS780" s="19" t="str">
        <f t="shared" si="82"/>
        <v>*</v>
      </c>
      <c r="BT780" s="188" t="str">
        <f t="shared" si="83"/>
        <v/>
      </c>
    </row>
    <row r="781" spans="1:72" hidden="1">
      <c r="A781" s="47" t="str">
        <f t="shared" si="79"/>
        <v/>
      </c>
      <c r="B781" s="102"/>
      <c r="C781" s="135" t="str">
        <f>IF(BS_CONTROLE[[#This Row],[DATA]]="","",WEEKNUM(BS_CONTROLE[[#This Row],[DATA]]))</f>
        <v/>
      </c>
      <c r="D781" s="104"/>
      <c r="E781" s="157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2" t="str">
        <f t="shared" si="78"/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 t="shared" si="80"/>
        <v>Aderente</v>
      </c>
      <c r="BR781" s="19" t="str">
        <f t="shared" si="81"/>
        <v>*</v>
      </c>
      <c r="BS781" s="19" t="str">
        <f t="shared" si="82"/>
        <v>*</v>
      </c>
      <c r="BT781" s="188" t="str">
        <f t="shared" si="83"/>
        <v/>
      </c>
    </row>
    <row r="782" spans="1:72" hidden="1">
      <c r="A782" s="47" t="str">
        <f t="shared" si="79"/>
        <v/>
      </c>
      <c r="B782" s="102"/>
      <c r="C782" s="135" t="str">
        <f>IF(BS_CONTROLE[[#This Row],[DATA]]="","",WEEKNUM(BS_CONTROLE[[#This Row],[DATA]]))</f>
        <v/>
      </c>
      <c r="D782" s="104"/>
      <c r="E782" s="157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2" t="str">
        <f t="shared" si="78"/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 t="shared" si="80"/>
        <v>Aderente</v>
      </c>
      <c r="BR782" s="19" t="str">
        <f t="shared" si="81"/>
        <v>*</v>
      </c>
      <c r="BS782" s="19" t="str">
        <f t="shared" si="82"/>
        <v>*</v>
      </c>
      <c r="BT782" s="188" t="str">
        <f t="shared" si="83"/>
        <v/>
      </c>
    </row>
    <row r="783" spans="1:72" hidden="1">
      <c r="A783" s="47" t="str">
        <f t="shared" si="79"/>
        <v/>
      </c>
      <c r="B783" s="102"/>
      <c r="C783" s="135" t="str">
        <f>IF(BS_CONTROLE[[#This Row],[DATA]]="","",WEEKNUM(BS_CONTROLE[[#This Row],[DATA]]))</f>
        <v/>
      </c>
      <c r="D783" s="104"/>
      <c r="E783" s="157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2" t="str">
        <f t="shared" si="78"/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 t="shared" si="80"/>
        <v>Aderente</v>
      </c>
      <c r="BR783" s="19" t="str">
        <f t="shared" si="81"/>
        <v>*</v>
      </c>
      <c r="BS783" s="19" t="str">
        <f t="shared" si="82"/>
        <v>*</v>
      </c>
      <c r="BT783" s="188" t="str">
        <f t="shared" si="83"/>
        <v/>
      </c>
    </row>
    <row r="784" spans="1:72" hidden="1">
      <c r="A784" s="47" t="str">
        <f t="shared" si="79"/>
        <v/>
      </c>
      <c r="B784" s="102"/>
      <c r="C784" s="135" t="str">
        <f>IF(BS_CONTROLE[[#This Row],[DATA]]="","",WEEKNUM(BS_CONTROLE[[#This Row],[DATA]]))</f>
        <v/>
      </c>
      <c r="D784" s="104"/>
      <c r="E784" s="157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2" t="str">
        <f t="shared" si="78"/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 t="shared" si="80"/>
        <v>Aderente</v>
      </c>
      <c r="BR784" s="19" t="str">
        <f t="shared" si="81"/>
        <v>*</v>
      </c>
      <c r="BS784" s="19" t="str">
        <f t="shared" si="82"/>
        <v>*</v>
      </c>
      <c r="BT784" s="188" t="str">
        <f t="shared" si="83"/>
        <v/>
      </c>
    </row>
    <row r="785" spans="1:72" hidden="1">
      <c r="A785" s="47" t="str">
        <f t="shared" si="79"/>
        <v/>
      </c>
      <c r="B785" s="102"/>
      <c r="C785" s="135" t="str">
        <f>IF(BS_CONTROLE[[#This Row],[DATA]]="","",WEEKNUM(BS_CONTROLE[[#This Row],[DATA]]))</f>
        <v/>
      </c>
      <c r="D785" s="104"/>
      <c r="E785" s="157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2" t="str">
        <f t="shared" si="78"/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 t="shared" si="80"/>
        <v>Aderente</v>
      </c>
      <c r="BR785" s="19" t="str">
        <f t="shared" si="81"/>
        <v>*</v>
      </c>
      <c r="BS785" s="19" t="str">
        <f t="shared" si="82"/>
        <v>*</v>
      </c>
      <c r="BT785" s="188" t="str">
        <f t="shared" si="83"/>
        <v/>
      </c>
    </row>
    <row r="786" spans="1:72" hidden="1">
      <c r="A786" s="47" t="str">
        <f t="shared" si="79"/>
        <v/>
      </c>
      <c r="B786" s="102"/>
      <c r="C786" s="135" t="str">
        <f>IF(BS_CONTROLE[[#This Row],[DATA]]="","",WEEKNUM(BS_CONTROLE[[#This Row],[DATA]]))</f>
        <v/>
      </c>
      <c r="D786" s="104"/>
      <c r="E786" s="157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2" t="str">
        <f t="shared" si="78"/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 t="shared" si="80"/>
        <v>Aderente</v>
      </c>
      <c r="BR786" s="19" t="str">
        <f t="shared" si="81"/>
        <v>*</v>
      </c>
      <c r="BS786" s="19" t="str">
        <f t="shared" si="82"/>
        <v>*</v>
      </c>
      <c r="BT786" s="188" t="str">
        <f t="shared" si="83"/>
        <v/>
      </c>
    </row>
    <row r="787" spans="1:72" hidden="1">
      <c r="A787" s="47" t="str">
        <f t="shared" si="79"/>
        <v/>
      </c>
      <c r="B787" s="102"/>
      <c r="C787" s="135" t="str">
        <f>IF(BS_CONTROLE[[#This Row],[DATA]]="","",WEEKNUM(BS_CONTROLE[[#This Row],[DATA]]))</f>
        <v/>
      </c>
      <c r="D787" s="104"/>
      <c r="E787" s="157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2" t="str">
        <f t="shared" si="78"/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 t="shared" si="80"/>
        <v>Aderente</v>
      </c>
      <c r="BR787" s="19" t="str">
        <f t="shared" si="81"/>
        <v>*</v>
      </c>
      <c r="BS787" s="19" t="str">
        <f t="shared" si="82"/>
        <v>*</v>
      </c>
      <c r="BT787" s="188" t="str">
        <f t="shared" si="83"/>
        <v/>
      </c>
    </row>
    <row r="788" spans="1:72" hidden="1">
      <c r="A788" s="47" t="str">
        <f t="shared" si="79"/>
        <v/>
      </c>
      <c r="B788" s="102"/>
      <c r="C788" s="135" t="str">
        <f>IF(BS_CONTROLE[[#This Row],[DATA]]="","",WEEKNUM(BS_CONTROLE[[#This Row],[DATA]]))</f>
        <v/>
      </c>
      <c r="D788" s="104"/>
      <c r="E788" s="157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2" t="str">
        <f t="shared" si="78"/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 t="shared" si="80"/>
        <v>Aderente</v>
      </c>
      <c r="BR788" s="19" t="str">
        <f t="shared" si="81"/>
        <v>*</v>
      </c>
      <c r="BS788" s="19" t="str">
        <f t="shared" si="82"/>
        <v>*</v>
      </c>
      <c r="BT788" s="188" t="str">
        <f t="shared" si="83"/>
        <v/>
      </c>
    </row>
    <row r="789" spans="1:72" hidden="1">
      <c r="A789" s="47" t="str">
        <f t="shared" si="79"/>
        <v/>
      </c>
      <c r="B789" s="102"/>
      <c r="C789" s="135" t="str">
        <f>IF(BS_CONTROLE[[#This Row],[DATA]]="","",WEEKNUM(BS_CONTROLE[[#This Row],[DATA]]))</f>
        <v/>
      </c>
      <c r="D789" s="104"/>
      <c r="E789" s="157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2" t="str">
        <f t="shared" si="78"/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 t="shared" si="80"/>
        <v>Aderente</v>
      </c>
      <c r="BR789" s="19" t="str">
        <f t="shared" si="81"/>
        <v>*</v>
      </c>
      <c r="BS789" s="19" t="str">
        <f t="shared" si="82"/>
        <v>*</v>
      </c>
      <c r="BT789" s="188" t="str">
        <f t="shared" si="83"/>
        <v/>
      </c>
    </row>
    <row r="790" spans="1:72" hidden="1">
      <c r="A790" s="47" t="str">
        <f t="shared" si="79"/>
        <v/>
      </c>
      <c r="B790" s="102"/>
      <c r="C790" s="135" t="str">
        <f>IF(BS_CONTROLE[[#This Row],[DATA]]="","",WEEKNUM(BS_CONTROLE[[#This Row],[DATA]]))</f>
        <v/>
      </c>
      <c r="D790" s="104"/>
      <c r="E790" s="157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2" t="str">
        <f t="shared" si="78"/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 t="shared" si="80"/>
        <v>Aderente</v>
      </c>
      <c r="BR790" s="19" t="str">
        <f t="shared" si="81"/>
        <v>*</v>
      </c>
      <c r="BS790" s="19" t="str">
        <f t="shared" si="82"/>
        <v>*</v>
      </c>
      <c r="BT790" s="188" t="str">
        <f t="shared" si="83"/>
        <v/>
      </c>
    </row>
    <row r="791" spans="1:72" hidden="1">
      <c r="A791" s="47" t="str">
        <f t="shared" si="79"/>
        <v/>
      </c>
      <c r="B791" s="102"/>
      <c r="C791" s="135" t="str">
        <f>IF(BS_CONTROLE[[#This Row],[DATA]]="","",WEEKNUM(BS_CONTROLE[[#This Row],[DATA]]))</f>
        <v/>
      </c>
      <c r="D791" s="104"/>
      <c r="E791" s="157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2" t="str">
        <f t="shared" si="78"/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 t="shared" si="80"/>
        <v>Aderente</v>
      </c>
      <c r="BR791" s="19" t="str">
        <f t="shared" si="81"/>
        <v>*</v>
      </c>
      <c r="BS791" s="19" t="str">
        <f t="shared" si="82"/>
        <v>*</v>
      </c>
      <c r="BT791" s="188" t="str">
        <f t="shared" si="83"/>
        <v/>
      </c>
    </row>
    <row r="792" spans="1:72" hidden="1">
      <c r="A792" s="47" t="str">
        <f t="shared" si="79"/>
        <v/>
      </c>
      <c r="B792" s="102"/>
      <c r="C792" s="135" t="str">
        <f>IF(BS_CONTROLE[[#This Row],[DATA]]="","",WEEKNUM(BS_CONTROLE[[#This Row],[DATA]]))</f>
        <v/>
      </c>
      <c r="D792" s="104"/>
      <c r="E792" s="157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2" t="str">
        <f t="shared" si="78"/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 t="shared" si="80"/>
        <v>Aderente</v>
      </c>
      <c r="BR792" s="19" t="str">
        <f t="shared" si="81"/>
        <v>*</v>
      </c>
      <c r="BS792" s="19" t="str">
        <f t="shared" si="82"/>
        <v>*</v>
      </c>
      <c r="BT792" s="188" t="str">
        <f t="shared" si="83"/>
        <v/>
      </c>
    </row>
    <row r="793" spans="1:72" hidden="1">
      <c r="A793" s="47" t="str">
        <f t="shared" si="79"/>
        <v/>
      </c>
      <c r="B793" s="102"/>
      <c r="C793" s="135" t="str">
        <f>IF(BS_CONTROLE[[#This Row],[DATA]]="","",WEEKNUM(BS_CONTROLE[[#This Row],[DATA]]))</f>
        <v/>
      </c>
      <c r="D793" s="104"/>
      <c r="E793" s="157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2" t="str">
        <f t="shared" si="78"/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0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 t="shared" si="80"/>
        <v>Aderente</v>
      </c>
      <c r="BR793" s="19" t="str">
        <f t="shared" si="81"/>
        <v>*</v>
      </c>
      <c r="BS793" s="19" t="str">
        <f t="shared" si="82"/>
        <v>*</v>
      </c>
      <c r="BT793" s="188" t="str">
        <f t="shared" si="83"/>
        <v/>
      </c>
    </row>
    <row r="794" spans="1:72" hidden="1">
      <c r="A794" s="47" t="str">
        <f t="shared" si="79"/>
        <v/>
      </c>
      <c r="B794" s="102"/>
      <c r="C794" s="135" t="str">
        <f>IF(BS_CONTROLE[[#This Row],[DATA]]="","",WEEKNUM(BS_CONTROLE[[#This Row],[DATA]]))</f>
        <v/>
      </c>
      <c r="D794" s="104"/>
      <c r="E794" s="157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2" t="str">
        <f t="shared" si="78"/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 t="shared" si="80"/>
        <v>Aderente</v>
      </c>
      <c r="BR794" s="19" t="str">
        <f t="shared" si="81"/>
        <v>*</v>
      </c>
      <c r="BS794" s="19" t="str">
        <f t="shared" si="82"/>
        <v>*</v>
      </c>
      <c r="BT794" s="188" t="str">
        <f t="shared" si="83"/>
        <v/>
      </c>
    </row>
    <row r="795" spans="1:72" hidden="1">
      <c r="A795" s="47" t="str">
        <f t="shared" si="79"/>
        <v/>
      </c>
      <c r="B795" s="102"/>
      <c r="C795" s="135" t="str">
        <f>IF(BS_CONTROLE[[#This Row],[DATA]]="","",WEEKNUM(BS_CONTROLE[[#This Row],[DATA]]))</f>
        <v/>
      </c>
      <c r="D795" s="104"/>
      <c r="E795" s="157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2" t="str">
        <f t="shared" si="78"/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 t="shared" si="80"/>
        <v>Aderente</v>
      </c>
      <c r="BR795" s="19" t="str">
        <f t="shared" si="81"/>
        <v>*</v>
      </c>
      <c r="BS795" s="19" t="str">
        <f t="shared" si="82"/>
        <v>*</v>
      </c>
      <c r="BT795" s="188" t="str">
        <f t="shared" si="83"/>
        <v/>
      </c>
    </row>
    <row r="796" spans="1:72" hidden="1">
      <c r="A796" s="47" t="str">
        <f t="shared" si="79"/>
        <v/>
      </c>
      <c r="B796" s="102"/>
      <c r="C796" s="135" t="str">
        <f>IF(BS_CONTROLE[[#This Row],[DATA]]="","",WEEKNUM(BS_CONTROLE[[#This Row],[DATA]]))</f>
        <v/>
      </c>
      <c r="D796" s="104"/>
      <c r="E796" s="157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2" t="str">
        <f t="shared" si="78"/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 t="shared" si="80"/>
        <v>Aderente</v>
      </c>
      <c r="BR796" s="19" t="str">
        <f t="shared" si="81"/>
        <v>*</v>
      </c>
      <c r="BS796" s="19" t="str">
        <f t="shared" si="82"/>
        <v>*</v>
      </c>
      <c r="BT796" s="188" t="str">
        <f t="shared" si="83"/>
        <v/>
      </c>
    </row>
    <row r="797" spans="1:72" hidden="1">
      <c r="A797" s="47" t="str">
        <f t="shared" si="79"/>
        <v/>
      </c>
      <c r="B797" s="102"/>
      <c r="C797" s="135" t="str">
        <f>IF(BS_CONTROLE[[#This Row],[DATA]]="","",WEEKNUM(BS_CONTROLE[[#This Row],[DATA]]))</f>
        <v/>
      </c>
      <c r="D797" s="104"/>
      <c r="E797" s="157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2" t="str">
        <f t="shared" si="78"/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 t="shared" si="80"/>
        <v>Aderente</v>
      </c>
      <c r="BR797" s="19" t="str">
        <f t="shared" si="81"/>
        <v>*</v>
      </c>
      <c r="BS797" s="19" t="str">
        <f t="shared" si="82"/>
        <v>*</v>
      </c>
      <c r="BT797" s="188" t="str">
        <f t="shared" si="83"/>
        <v/>
      </c>
    </row>
    <row r="798" spans="1:72" hidden="1">
      <c r="A798" s="47" t="str">
        <f t="shared" si="79"/>
        <v/>
      </c>
      <c r="B798" s="102"/>
      <c r="C798" s="135" t="str">
        <f>IF(BS_CONTROLE[[#This Row],[DATA]]="","",WEEKNUM(BS_CONTROLE[[#This Row],[DATA]]))</f>
        <v/>
      </c>
      <c r="D798" s="104"/>
      <c r="E798" s="157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2" t="str">
        <f t="shared" si="78"/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 t="shared" si="80"/>
        <v>Aderente</v>
      </c>
      <c r="BR798" s="19" t="str">
        <f t="shared" si="81"/>
        <v>*</v>
      </c>
      <c r="BS798" s="19" t="str">
        <f t="shared" si="82"/>
        <v>*</v>
      </c>
      <c r="BT798" s="188" t="str">
        <f t="shared" si="83"/>
        <v/>
      </c>
    </row>
    <row r="799" spans="1:72" hidden="1">
      <c r="A799" s="47" t="str">
        <f t="shared" si="79"/>
        <v/>
      </c>
      <c r="B799" s="102"/>
      <c r="C799" s="135" t="str">
        <f>IF(BS_CONTROLE[[#This Row],[DATA]]="","",WEEKNUM(BS_CONTROLE[[#This Row],[DATA]]))</f>
        <v/>
      </c>
      <c r="D799" s="104"/>
      <c r="E799" s="157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2" t="str">
        <f t="shared" si="78"/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 t="shared" si="80"/>
        <v>Aderente</v>
      </c>
      <c r="BR799" s="19" t="str">
        <f t="shared" si="81"/>
        <v>*</v>
      </c>
      <c r="BS799" s="19" t="str">
        <f t="shared" si="82"/>
        <v>*</v>
      </c>
      <c r="BT799" s="188" t="str">
        <f t="shared" si="83"/>
        <v/>
      </c>
    </row>
    <row r="800" spans="1:72" hidden="1">
      <c r="A800" s="47" t="str">
        <f t="shared" si="79"/>
        <v/>
      </c>
      <c r="B800" s="102"/>
      <c r="C800" s="135" t="str">
        <f>IF(BS_CONTROLE[[#This Row],[DATA]]="","",WEEKNUM(BS_CONTROLE[[#This Row],[DATA]]))</f>
        <v/>
      </c>
      <c r="D800" s="104"/>
      <c r="E800" s="157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2" t="str">
        <f t="shared" si="78"/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 t="shared" si="80"/>
        <v>Aderente</v>
      </c>
      <c r="BR800" s="19" t="str">
        <f t="shared" si="81"/>
        <v>*</v>
      </c>
      <c r="BS800" s="19" t="str">
        <f t="shared" si="82"/>
        <v>*</v>
      </c>
      <c r="BT800" s="188" t="str">
        <f t="shared" si="83"/>
        <v/>
      </c>
    </row>
    <row r="801" spans="1:72" hidden="1">
      <c r="A801" s="47" t="str">
        <f t="shared" si="79"/>
        <v/>
      </c>
      <c r="B801" s="102"/>
      <c r="C801" s="135" t="str">
        <f>IF(BS_CONTROLE[[#This Row],[DATA]]="","",WEEKNUM(BS_CONTROLE[[#This Row],[DATA]]))</f>
        <v/>
      </c>
      <c r="D801" s="104"/>
      <c r="E801" s="157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2" t="str">
        <f t="shared" si="78"/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 t="shared" si="80"/>
        <v>Aderente</v>
      </c>
      <c r="BR801" s="19" t="str">
        <f t="shared" si="81"/>
        <v>*</v>
      </c>
      <c r="BS801" s="19" t="str">
        <f t="shared" si="82"/>
        <v>*</v>
      </c>
      <c r="BT801" s="188" t="str">
        <f t="shared" si="83"/>
        <v/>
      </c>
    </row>
    <row r="802" spans="1:72" hidden="1">
      <c r="A802" s="47" t="str">
        <f t="shared" si="79"/>
        <v/>
      </c>
      <c r="B802" s="102"/>
      <c r="C802" s="135" t="str">
        <f>IF(BS_CONTROLE[[#This Row],[DATA]]="","",WEEKNUM(BS_CONTROLE[[#This Row],[DATA]]))</f>
        <v/>
      </c>
      <c r="D802" s="104"/>
      <c r="E802" s="157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2" t="str">
        <f t="shared" si="78"/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 t="shared" si="80"/>
        <v>Aderente</v>
      </c>
      <c r="BR802" s="19" t="str">
        <f t="shared" si="81"/>
        <v>*</v>
      </c>
      <c r="BS802" s="19" t="str">
        <f t="shared" si="82"/>
        <v>*</v>
      </c>
      <c r="BT802" s="188" t="str">
        <f t="shared" si="83"/>
        <v/>
      </c>
    </row>
    <row r="803" spans="1:72" hidden="1">
      <c r="A803" s="47" t="str">
        <f t="shared" si="79"/>
        <v/>
      </c>
      <c r="B803" s="102"/>
      <c r="C803" s="135" t="str">
        <f>IF(BS_CONTROLE[[#This Row],[DATA]]="","",WEEKNUM(BS_CONTROLE[[#This Row],[DATA]]))</f>
        <v/>
      </c>
      <c r="D803" s="104"/>
      <c r="E803" s="157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2" t="str">
        <f t="shared" si="78"/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 t="shared" si="80"/>
        <v>Aderente</v>
      </c>
      <c r="BR803" s="19" t="str">
        <f t="shared" si="81"/>
        <v>*</v>
      </c>
      <c r="BS803" s="19" t="str">
        <f t="shared" si="82"/>
        <v>*</v>
      </c>
      <c r="BT803" s="188" t="str">
        <f t="shared" si="83"/>
        <v/>
      </c>
    </row>
    <row r="804" spans="1:72" hidden="1">
      <c r="A804" s="47" t="str">
        <f t="shared" si="79"/>
        <v/>
      </c>
      <c r="B804" s="102"/>
      <c r="C804" s="135" t="str">
        <f>IF(BS_CONTROLE[[#This Row],[DATA]]="","",WEEKNUM(BS_CONTROLE[[#This Row],[DATA]]))</f>
        <v/>
      </c>
      <c r="D804" s="104"/>
      <c r="E804" s="157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2" t="str">
        <f t="shared" si="78"/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 t="shared" si="80"/>
        <v>Aderente</v>
      </c>
      <c r="BR804" s="19" t="str">
        <f t="shared" si="81"/>
        <v>*</v>
      </c>
      <c r="BS804" s="19" t="str">
        <f t="shared" si="82"/>
        <v>*</v>
      </c>
      <c r="BT804" s="188" t="str">
        <f t="shared" si="83"/>
        <v/>
      </c>
    </row>
    <row r="805" spans="1:72" hidden="1">
      <c r="A805" s="47" t="str">
        <f t="shared" si="79"/>
        <v/>
      </c>
      <c r="B805" s="102"/>
      <c r="C805" s="135" t="str">
        <f>IF(BS_CONTROLE[[#This Row],[DATA]]="","",WEEKNUM(BS_CONTROLE[[#This Row],[DATA]]))</f>
        <v/>
      </c>
      <c r="D805" s="104"/>
      <c r="E805" s="157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2" t="str">
        <f t="shared" si="78"/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 t="shared" si="80"/>
        <v>Aderente</v>
      </c>
      <c r="BR805" s="19" t="str">
        <f t="shared" si="81"/>
        <v>*</v>
      </c>
      <c r="BS805" s="19" t="str">
        <f t="shared" si="82"/>
        <v>*</v>
      </c>
      <c r="BT805" s="188" t="str">
        <f t="shared" si="83"/>
        <v/>
      </c>
    </row>
    <row r="806" spans="1:72" hidden="1">
      <c r="A806" s="47" t="str">
        <f t="shared" si="79"/>
        <v/>
      </c>
      <c r="B806" s="102"/>
      <c r="C806" s="135" t="str">
        <f>IF(BS_CONTROLE[[#This Row],[DATA]]="","",WEEKNUM(BS_CONTROLE[[#This Row],[DATA]]))</f>
        <v/>
      </c>
      <c r="D806" s="104"/>
      <c r="E806" s="157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2" t="str">
        <f t="shared" si="78"/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 t="shared" si="80"/>
        <v>Aderente</v>
      </c>
      <c r="BR806" s="19" t="str">
        <f t="shared" si="81"/>
        <v>*</v>
      </c>
      <c r="BS806" s="19" t="str">
        <f t="shared" si="82"/>
        <v>*</v>
      </c>
      <c r="BT806" s="188" t="str">
        <f t="shared" si="83"/>
        <v/>
      </c>
    </row>
    <row r="807" spans="1:72" hidden="1">
      <c r="A807" s="47" t="str">
        <f t="shared" si="79"/>
        <v/>
      </c>
      <c r="B807" s="102"/>
      <c r="C807" s="135" t="str">
        <f>IF(BS_CONTROLE[[#This Row],[DATA]]="","",WEEKNUM(BS_CONTROLE[[#This Row],[DATA]]))</f>
        <v/>
      </c>
      <c r="D807" s="104"/>
      <c r="E807" s="157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2" t="str">
        <f t="shared" si="78"/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 t="shared" si="80"/>
        <v>Aderente</v>
      </c>
      <c r="BR807" s="19" t="str">
        <f t="shared" si="81"/>
        <v>*</v>
      </c>
      <c r="BS807" s="19" t="str">
        <f t="shared" si="82"/>
        <v>*</v>
      </c>
      <c r="BT807" s="188" t="str">
        <f t="shared" si="83"/>
        <v/>
      </c>
    </row>
    <row r="808" spans="1:72" hidden="1">
      <c r="A808" s="47" t="str">
        <f t="shared" si="79"/>
        <v/>
      </c>
      <c r="B808" s="102"/>
      <c r="C808" s="135" t="str">
        <f>IF(BS_CONTROLE[[#This Row],[DATA]]="","",WEEKNUM(BS_CONTROLE[[#This Row],[DATA]]))</f>
        <v/>
      </c>
      <c r="D808" s="104"/>
      <c r="E808" s="157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2" t="str">
        <f t="shared" si="78"/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 t="shared" si="80"/>
        <v>Aderente</v>
      </c>
      <c r="BR808" s="19" t="str">
        <f t="shared" si="81"/>
        <v>*</v>
      </c>
      <c r="BS808" s="19" t="str">
        <f t="shared" si="82"/>
        <v>*</v>
      </c>
      <c r="BT808" s="188" t="str">
        <f t="shared" si="83"/>
        <v/>
      </c>
    </row>
    <row r="809" spans="1:72" hidden="1">
      <c r="A809" s="47" t="str">
        <f t="shared" si="79"/>
        <v/>
      </c>
      <c r="B809" s="102"/>
      <c r="C809" s="135" t="str">
        <f>IF(BS_CONTROLE[[#This Row],[DATA]]="","",WEEKNUM(BS_CONTROLE[[#This Row],[DATA]]))</f>
        <v/>
      </c>
      <c r="D809" s="104"/>
      <c r="E809" s="157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2" t="str">
        <f t="shared" si="78"/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 t="shared" si="80"/>
        <v>Aderente</v>
      </c>
      <c r="BR809" s="19" t="str">
        <f t="shared" si="81"/>
        <v>*</v>
      </c>
      <c r="BS809" s="19" t="str">
        <f t="shared" si="82"/>
        <v>*</v>
      </c>
      <c r="BT809" s="188" t="str">
        <f t="shared" si="83"/>
        <v/>
      </c>
    </row>
    <row r="810" spans="1:72" hidden="1">
      <c r="A810" s="47" t="str">
        <f t="shared" si="79"/>
        <v/>
      </c>
      <c r="B810" s="102"/>
      <c r="C810" s="135" t="str">
        <f>IF(BS_CONTROLE[[#This Row],[DATA]]="","",WEEKNUM(BS_CONTROLE[[#This Row],[DATA]]))</f>
        <v/>
      </c>
      <c r="D810" s="104"/>
      <c r="E810" s="157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2" t="str">
        <f t="shared" si="78"/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 t="shared" si="80"/>
        <v>Aderente</v>
      </c>
      <c r="BR810" s="19" t="str">
        <f t="shared" si="81"/>
        <v>*</v>
      </c>
      <c r="BS810" s="19" t="str">
        <f t="shared" si="82"/>
        <v>*</v>
      </c>
      <c r="BT810" s="188" t="str">
        <f t="shared" si="83"/>
        <v/>
      </c>
    </row>
    <row r="811" spans="1:72" hidden="1">
      <c r="A811" s="47" t="str">
        <f t="shared" si="79"/>
        <v/>
      </c>
      <c r="B811" s="102"/>
      <c r="C811" s="135" t="str">
        <f>IF(BS_CONTROLE[[#This Row],[DATA]]="","",WEEKNUM(BS_CONTROLE[[#This Row],[DATA]]))</f>
        <v/>
      </c>
      <c r="D811" s="104"/>
      <c r="E811" s="157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2" t="str">
        <f t="shared" si="78"/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 t="shared" si="80"/>
        <v>Aderente</v>
      </c>
      <c r="BR811" s="19" t="str">
        <f t="shared" si="81"/>
        <v>*</v>
      </c>
      <c r="BS811" s="19" t="str">
        <f t="shared" si="82"/>
        <v>*</v>
      </c>
      <c r="BT811" s="188" t="str">
        <f t="shared" si="83"/>
        <v/>
      </c>
    </row>
    <row r="812" spans="1:72" hidden="1">
      <c r="A812" s="47" t="str">
        <f t="shared" si="79"/>
        <v/>
      </c>
      <c r="B812" s="102"/>
      <c r="C812" s="135" t="str">
        <f>IF(BS_CONTROLE[[#This Row],[DATA]]="","",WEEKNUM(BS_CONTROLE[[#This Row],[DATA]]))</f>
        <v/>
      </c>
      <c r="D812" s="104"/>
      <c r="E812" s="157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2" t="str">
        <f t="shared" si="78"/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 t="shared" si="80"/>
        <v>Aderente</v>
      </c>
      <c r="BR812" s="19" t="str">
        <f t="shared" si="81"/>
        <v>*</v>
      </c>
      <c r="BS812" s="19" t="str">
        <f t="shared" si="82"/>
        <v>*</v>
      </c>
      <c r="BT812" s="188" t="str">
        <f t="shared" si="83"/>
        <v/>
      </c>
    </row>
    <row r="813" spans="1:72" hidden="1">
      <c r="A813" s="47" t="str">
        <f t="shared" si="79"/>
        <v/>
      </c>
      <c r="B813" s="102"/>
      <c r="C813" s="135" t="str">
        <f>IF(BS_CONTROLE[[#This Row],[DATA]]="","",WEEKNUM(BS_CONTROLE[[#This Row],[DATA]]))</f>
        <v/>
      </c>
      <c r="D813" s="104"/>
      <c r="E813" s="157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2" t="str">
        <f t="shared" si="78"/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 t="shared" si="80"/>
        <v>Aderente</v>
      </c>
      <c r="BR813" s="19" t="str">
        <f t="shared" si="81"/>
        <v>*</v>
      </c>
      <c r="BS813" s="19" t="str">
        <f t="shared" si="82"/>
        <v>*</v>
      </c>
      <c r="BT813" s="188" t="str">
        <f t="shared" si="83"/>
        <v/>
      </c>
    </row>
    <row r="814" spans="1:72" hidden="1">
      <c r="A814" s="47" t="str">
        <f t="shared" si="79"/>
        <v/>
      </c>
      <c r="B814" s="102"/>
      <c r="C814" s="135" t="str">
        <f>IF(BS_CONTROLE[[#This Row],[DATA]]="","",WEEKNUM(BS_CONTROLE[[#This Row],[DATA]]))</f>
        <v/>
      </c>
      <c r="D814" s="104"/>
      <c r="E814" s="157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2" t="str">
        <f t="shared" si="78"/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 t="shared" si="80"/>
        <v>Aderente</v>
      </c>
      <c r="BR814" s="19" t="str">
        <f t="shared" si="81"/>
        <v>*</v>
      </c>
      <c r="BS814" s="19" t="str">
        <f t="shared" si="82"/>
        <v>*</v>
      </c>
      <c r="BT814" s="188" t="str">
        <f t="shared" si="83"/>
        <v/>
      </c>
    </row>
    <row r="815" spans="1:72" hidden="1">
      <c r="A815" s="47" t="str">
        <f t="shared" si="79"/>
        <v/>
      </c>
      <c r="B815" s="102"/>
      <c r="C815" s="135" t="str">
        <f>IF(BS_CONTROLE[[#This Row],[DATA]]="","",WEEKNUM(BS_CONTROLE[[#This Row],[DATA]]))</f>
        <v/>
      </c>
      <c r="D815" s="104"/>
      <c r="E815" s="157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2" t="str">
        <f t="shared" si="78"/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 t="shared" si="80"/>
        <v>Aderente</v>
      </c>
      <c r="BR815" s="19" t="str">
        <f t="shared" si="81"/>
        <v>*</v>
      </c>
      <c r="BS815" s="19" t="str">
        <f t="shared" si="82"/>
        <v>*</v>
      </c>
      <c r="BT815" s="188" t="str">
        <f t="shared" si="83"/>
        <v/>
      </c>
    </row>
    <row r="816" spans="1:72" hidden="1">
      <c r="A816" s="47" t="str">
        <f t="shared" si="79"/>
        <v/>
      </c>
      <c r="B816" s="102"/>
      <c r="C816" s="135" t="str">
        <f>IF(BS_CONTROLE[[#This Row],[DATA]]="","",WEEKNUM(BS_CONTROLE[[#This Row],[DATA]]))</f>
        <v/>
      </c>
      <c r="D816" s="104"/>
      <c r="E816" s="157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2" t="str">
        <f t="shared" si="78"/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 t="shared" si="80"/>
        <v>Aderente</v>
      </c>
      <c r="BR816" s="19" t="str">
        <f t="shared" si="81"/>
        <v>*</v>
      </c>
      <c r="BS816" s="19" t="str">
        <f t="shared" si="82"/>
        <v>*</v>
      </c>
      <c r="BT816" s="188" t="str">
        <f t="shared" si="83"/>
        <v/>
      </c>
    </row>
    <row r="817" spans="1:72" hidden="1">
      <c r="A817" s="47" t="str">
        <f t="shared" si="79"/>
        <v/>
      </c>
      <c r="B817" s="102"/>
      <c r="C817" s="135" t="str">
        <f>IF(BS_CONTROLE[[#This Row],[DATA]]="","",WEEKNUM(BS_CONTROLE[[#This Row],[DATA]]))</f>
        <v/>
      </c>
      <c r="D817" s="104"/>
      <c r="E817" s="157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2" t="str">
        <f t="shared" si="78"/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 t="shared" si="80"/>
        <v>Aderente</v>
      </c>
      <c r="BR817" s="19" t="str">
        <f t="shared" si="81"/>
        <v>*</v>
      </c>
      <c r="BS817" s="19" t="str">
        <f t="shared" si="82"/>
        <v>*</v>
      </c>
      <c r="BT817" s="188" t="str">
        <f t="shared" si="83"/>
        <v/>
      </c>
    </row>
    <row r="818" spans="1:72" hidden="1">
      <c r="A818" s="47" t="str">
        <f t="shared" si="79"/>
        <v/>
      </c>
      <c r="B818" s="102"/>
      <c r="C818" s="135" t="str">
        <f>IF(BS_CONTROLE[[#This Row],[DATA]]="","",WEEKNUM(BS_CONTROLE[[#This Row],[DATA]]))</f>
        <v/>
      </c>
      <c r="D818" s="104"/>
      <c r="E818" s="157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2" t="str">
        <f t="shared" si="78"/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 t="shared" si="80"/>
        <v>Aderente</v>
      </c>
      <c r="BR818" s="19" t="str">
        <f t="shared" si="81"/>
        <v>*</v>
      </c>
      <c r="BS818" s="19" t="str">
        <f t="shared" si="82"/>
        <v>*</v>
      </c>
      <c r="BT818" s="188" t="str">
        <f t="shared" si="83"/>
        <v/>
      </c>
    </row>
    <row r="819" spans="1:72" hidden="1">
      <c r="A819" s="47" t="str">
        <f t="shared" si="79"/>
        <v/>
      </c>
      <c r="B819" s="102"/>
      <c r="C819" s="135" t="str">
        <f>IF(BS_CONTROLE[[#This Row],[DATA]]="","",WEEKNUM(BS_CONTROLE[[#This Row],[DATA]]))</f>
        <v/>
      </c>
      <c r="D819" s="104"/>
      <c r="E819" s="157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2" t="str">
        <f t="shared" si="78"/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 t="shared" si="80"/>
        <v>Aderente</v>
      </c>
      <c r="BR819" s="19" t="str">
        <f t="shared" si="81"/>
        <v>*</v>
      </c>
      <c r="BS819" s="19" t="str">
        <f t="shared" si="82"/>
        <v>*</v>
      </c>
      <c r="BT819" s="188" t="str">
        <f t="shared" si="83"/>
        <v/>
      </c>
    </row>
    <row r="820" spans="1:72" hidden="1">
      <c r="A820" s="47" t="str">
        <f t="shared" si="79"/>
        <v/>
      </c>
      <c r="B820" s="102"/>
      <c r="C820" s="135" t="str">
        <f>IF(BS_CONTROLE[[#This Row],[DATA]]="","",WEEKNUM(BS_CONTROLE[[#This Row],[DATA]]))</f>
        <v/>
      </c>
      <c r="D820" s="104"/>
      <c r="E820" s="157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2" t="str">
        <f t="shared" si="78"/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 t="shared" si="80"/>
        <v>Aderente</v>
      </c>
      <c r="BR820" s="19" t="str">
        <f t="shared" si="81"/>
        <v>*</v>
      </c>
      <c r="BS820" s="19" t="str">
        <f t="shared" si="82"/>
        <v>*</v>
      </c>
      <c r="BT820" s="188" t="str">
        <f t="shared" si="83"/>
        <v/>
      </c>
    </row>
    <row r="821" spans="1:72" hidden="1">
      <c r="A821" s="47" t="str">
        <f t="shared" si="79"/>
        <v/>
      </c>
      <c r="B821" s="102"/>
      <c r="C821" s="135" t="str">
        <f>IF(BS_CONTROLE[[#This Row],[DATA]]="","",WEEKNUM(BS_CONTROLE[[#This Row],[DATA]]))</f>
        <v/>
      </c>
      <c r="D821" s="104"/>
      <c r="E821" s="157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2" t="str">
        <f t="shared" si="78"/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 t="shared" si="80"/>
        <v>Aderente</v>
      </c>
      <c r="BR821" s="19" t="str">
        <f t="shared" si="81"/>
        <v>*</v>
      </c>
      <c r="BS821" s="19" t="str">
        <f t="shared" si="82"/>
        <v>*</v>
      </c>
      <c r="BT821" s="188" t="str">
        <f t="shared" si="83"/>
        <v/>
      </c>
    </row>
    <row r="822" spans="1:72" hidden="1">
      <c r="A822" s="47" t="str">
        <f t="shared" si="79"/>
        <v/>
      </c>
      <c r="B822" s="102"/>
      <c r="C822" s="135" t="str">
        <f>IF(BS_CONTROLE[[#This Row],[DATA]]="","",WEEKNUM(BS_CONTROLE[[#This Row],[DATA]]))</f>
        <v/>
      </c>
      <c r="D822" s="104"/>
      <c r="E822" s="157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2" t="str">
        <f t="shared" si="78"/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 t="shared" si="80"/>
        <v>Aderente</v>
      </c>
      <c r="BR822" s="19" t="str">
        <f t="shared" si="81"/>
        <v>*</v>
      </c>
      <c r="BS822" s="19" t="str">
        <f t="shared" si="82"/>
        <v>*</v>
      </c>
      <c r="BT822" s="188" t="str">
        <f t="shared" si="83"/>
        <v/>
      </c>
    </row>
    <row r="823" spans="1:72" hidden="1">
      <c r="A823" s="47" t="str">
        <f t="shared" si="79"/>
        <v/>
      </c>
      <c r="B823" s="102"/>
      <c r="C823" s="135" t="str">
        <f>IF(BS_CONTROLE[[#This Row],[DATA]]="","",WEEKNUM(BS_CONTROLE[[#This Row],[DATA]]))</f>
        <v/>
      </c>
      <c r="D823" s="104"/>
      <c r="E823" s="157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2" t="str">
        <f t="shared" si="78"/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 t="shared" si="80"/>
        <v>Aderente</v>
      </c>
      <c r="BR823" s="19" t="str">
        <f t="shared" si="81"/>
        <v>*</v>
      </c>
      <c r="BS823" s="19" t="str">
        <f t="shared" si="82"/>
        <v>*</v>
      </c>
      <c r="BT823" s="188" t="str">
        <f t="shared" si="83"/>
        <v/>
      </c>
    </row>
    <row r="824" spans="1:72" hidden="1">
      <c r="A824" s="47" t="str">
        <f t="shared" si="79"/>
        <v/>
      </c>
      <c r="B824" s="102"/>
      <c r="C824" s="135" t="str">
        <f>IF(BS_CONTROLE[[#This Row],[DATA]]="","",WEEKNUM(BS_CONTROLE[[#This Row],[DATA]]))</f>
        <v/>
      </c>
      <c r="D824" s="104"/>
      <c r="E824" s="157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2" t="str">
        <f t="shared" si="78"/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 t="shared" si="80"/>
        <v>Aderente</v>
      </c>
      <c r="BR824" s="19" t="str">
        <f t="shared" si="81"/>
        <v>*</v>
      </c>
      <c r="BS824" s="19" t="str">
        <f t="shared" si="82"/>
        <v>*</v>
      </c>
      <c r="BT824" s="188" t="str">
        <f t="shared" si="83"/>
        <v/>
      </c>
    </row>
    <row r="825" spans="1:72" hidden="1">
      <c r="A825" s="47" t="str">
        <f t="shared" si="79"/>
        <v/>
      </c>
      <c r="B825" s="102"/>
      <c r="C825" s="135" t="str">
        <f>IF(BS_CONTROLE[[#This Row],[DATA]]="","",WEEKNUM(BS_CONTROLE[[#This Row],[DATA]]))</f>
        <v/>
      </c>
      <c r="D825" s="104"/>
      <c r="E825" s="157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2" t="str">
        <f t="shared" si="78"/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 t="shared" si="80"/>
        <v>Aderente</v>
      </c>
      <c r="BR825" s="19" t="str">
        <f t="shared" si="81"/>
        <v>*</v>
      </c>
      <c r="BS825" s="19" t="str">
        <f t="shared" si="82"/>
        <v>*</v>
      </c>
      <c r="BT825" s="188" t="str">
        <f t="shared" si="83"/>
        <v/>
      </c>
    </row>
    <row r="826" spans="1:72" hidden="1">
      <c r="A826" s="47" t="str">
        <f t="shared" si="79"/>
        <v/>
      </c>
      <c r="B826" s="102"/>
      <c r="C826" s="135" t="str">
        <f>IF(BS_CONTROLE[[#This Row],[DATA]]="","",WEEKNUM(BS_CONTROLE[[#This Row],[DATA]]))</f>
        <v/>
      </c>
      <c r="D826" s="104"/>
      <c r="E826" s="157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2" t="str">
        <f t="shared" si="78"/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 t="shared" si="80"/>
        <v>Aderente</v>
      </c>
      <c r="BR826" s="19" t="str">
        <f t="shared" si="81"/>
        <v>*</v>
      </c>
      <c r="BS826" s="19" t="str">
        <f t="shared" si="82"/>
        <v>*</v>
      </c>
      <c r="BT826" s="188" t="str">
        <f t="shared" si="83"/>
        <v/>
      </c>
    </row>
    <row r="827" spans="1:72" hidden="1">
      <c r="A827" s="47" t="str">
        <f t="shared" si="79"/>
        <v/>
      </c>
      <c r="B827" s="102"/>
      <c r="C827" s="135" t="str">
        <f>IF(BS_CONTROLE[[#This Row],[DATA]]="","",WEEKNUM(BS_CONTROLE[[#This Row],[DATA]]))</f>
        <v/>
      </c>
      <c r="D827" s="104"/>
      <c r="E827" s="157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2" t="str">
        <f t="shared" si="78"/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 t="shared" si="80"/>
        <v>Aderente</v>
      </c>
      <c r="BR827" s="19" t="str">
        <f t="shared" si="81"/>
        <v>*</v>
      </c>
      <c r="BS827" s="19" t="str">
        <f t="shared" si="82"/>
        <v>*</v>
      </c>
      <c r="BT827" s="188" t="str">
        <f t="shared" si="83"/>
        <v/>
      </c>
    </row>
    <row r="828" spans="1:72" hidden="1">
      <c r="A828" s="47" t="str">
        <f t="shared" si="79"/>
        <v/>
      </c>
      <c r="B828" s="102"/>
      <c r="C828" s="135" t="str">
        <f>IF(BS_CONTROLE[[#This Row],[DATA]]="","",WEEKNUM(BS_CONTROLE[[#This Row],[DATA]]))</f>
        <v/>
      </c>
      <c r="D828" s="104"/>
      <c r="E828" s="157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2" t="str">
        <f t="shared" si="78"/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 t="shared" si="80"/>
        <v>Aderente</v>
      </c>
      <c r="BR828" s="19" t="str">
        <f t="shared" si="81"/>
        <v>*</v>
      </c>
      <c r="BS828" s="19" t="str">
        <f t="shared" si="82"/>
        <v>*</v>
      </c>
      <c r="BT828" s="188" t="str">
        <f t="shared" si="83"/>
        <v/>
      </c>
    </row>
    <row r="829" spans="1:72" hidden="1">
      <c r="A829" s="47" t="str">
        <f t="shared" si="79"/>
        <v/>
      </c>
      <c r="B829" s="102"/>
      <c r="C829" s="135" t="str">
        <f>IF(BS_CONTROLE[[#This Row],[DATA]]="","",WEEKNUM(BS_CONTROLE[[#This Row],[DATA]]))</f>
        <v/>
      </c>
      <c r="D829" s="104"/>
      <c r="E829" s="157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2" t="str">
        <f t="shared" si="78"/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 t="shared" si="80"/>
        <v>Aderente</v>
      </c>
      <c r="BR829" s="19" t="str">
        <f t="shared" si="81"/>
        <v>*</v>
      </c>
      <c r="BS829" s="19" t="str">
        <f t="shared" si="82"/>
        <v>*</v>
      </c>
      <c r="BT829" s="188" t="str">
        <f t="shared" si="83"/>
        <v/>
      </c>
    </row>
    <row r="830" spans="1:72" hidden="1">
      <c r="A830" s="47" t="str">
        <f t="shared" si="79"/>
        <v/>
      </c>
      <c r="B830" s="102"/>
      <c r="C830" s="135" t="str">
        <f>IF(BS_CONTROLE[[#This Row],[DATA]]="","",WEEKNUM(BS_CONTROLE[[#This Row],[DATA]]))</f>
        <v/>
      </c>
      <c r="D830" s="104"/>
      <c r="E830" s="157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2" t="str">
        <f t="shared" si="78"/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 t="shared" si="80"/>
        <v>Aderente</v>
      </c>
      <c r="BR830" s="19" t="str">
        <f t="shared" si="81"/>
        <v>*</v>
      </c>
      <c r="BS830" s="19" t="str">
        <f t="shared" si="82"/>
        <v>*</v>
      </c>
      <c r="BT830" s="188" t="str">
        <f t="shared" si="83"/>
        <v/>
      </c>
    </row>
    <row r="831" spans="1:72" hidden="1">
      <c r="A831" s="47" t="str">
        <f t="shared" si="79"/>
        <v/>
      </c>
      <c r="B831" s="102"/>
      <c r="C831" s="135" t="str">
        <f>IF(BS_CONTROLE[[#This Row],[DATA]]="","",WEEKNUM(BS_CONTROLE[[#This Row],[DATA]]))</f>
        <v/>
      </c>
      <c r="D831" s="104"/>
      <c r="E831" s="157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2" t="str">
        <f t="shared" si="78"/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 t="shared" si="80"/>
        <v>Aderente</v>
      </c>
      <c r="BR831" s="19" t="str">
        <f t="shared" si="81"/>
        <v>*</v>
      </c>
      <c r="BS831" s="19" t="str">
        <f t="shared" si="82"/>
        <v>*</v>
      </c>
      <c r="BT831" s="188" t="str">
        <f t="shared" si="83"/>
        <v/>
      </c>
    </row>
    <row r="832" spans="1:72" hidden="1">
      <c r="A832" s="47" t="str">
        <f t="shared" si="79"/>
        <v/>
      </c>
      <c r="B832" s="102"/>
      <c r="C832" s="135" t="str">
        <f>IF(BS_CONTROLE[[#This Row],[DATA]]="","",WEEKNUM(BS_CONTROLE[[#This Row],[DATA]]))</f>
        <v/>
      </c>
      <c r="D832" s="104"/>
      <c r="E832" s="157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2" t="str">
        <f t="shared" si="78"/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 t="shared" si="80"/>
        <v>Aderente</v>
      </c>
      <c r="BR832" s="19" t="str">
        <f t="shared" si="81"/>
        <v>*</v>
      </c>
      <c r="BS832" s="19" t="str">
        <f t="shared" si="82"/>
        <v>*</v>
      </c>
      <c r="BT832" s="188" t="str">
        <f t="shared" si="83"/>
        <v/>
      </c>
    </row>
    <row r="833" spans="1:72" hidden="1">
      <c r="A833" s="47" t="str">
        <f t="shared" si="79"/>
        <v/>
      </c>
      <c r="B833" s="102"/>
      <c r="C833" s="135" t="str">
        <f>IF(BS_CONTROLE[[#This Row],[DATA]]="","",WEEKNUM(BS_CONTROLE[[#This Row],[DATA]]))</f>
        <v/>
      </c>
      <c r="D833" s="104"/>
      <c r="E833" s="157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2" t="str">
        <f t="shared" si="78"/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 t="shared" si="80"/>
        <v>Aderente</v>
      </c>
      <c r="BR833" s="19" t="str">
        <f t="shared" si="81"/>
        <v>*</v>
      </c>
      <c r="BS833" s="19" t="str">
        <f t="shared" si="82"/>
        <v>*</v>
      </c>
      <c r="BT833" s="188" t="str">
        <f t="shared" si="83"/>
        <v/>
      </c>
    </row>
    <row r="834" spans="1:72" hidden="1">
      <c r="A834" s="47" t="str">
        <f t="shared" si="79"/>
        <v/>
      </c>
      <c r="B834" s="102"/>
      <c r="C834" s="135" t="str">
        <f>IF(BS_CONTROLE[[#This Row],[DATA]]="","",WEEKNUM(BS_CONTROLE[[#This Row],[DATA]]))</f>
        <v/>
      </c>
      <c r="D834" s="104"/>
      <c r="E834" s="157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2" t="str">
        <f t="shared" si="78"/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 t="shared" si="80"/>
        <v>Aderente</v>
      </c>
      <c r="BR834" s="19" t="str">
        <f t="shared" si="81"/>
        <v>*</v>
      </c>
      <c r="BS834" s="19" t="str">
        <f t="shared" si="82"/>
        <v>*</v>
      </c>
      <c r="BT834" s="188" t="str">
        <f t="shared" si="83"/>
        <v/>
      </c>
    </row>
    <row r="835" spans="1:72" hidden="1">
      <c r="A835" s="47" t="str">
        <f t="shared" si="79"/>
        <v/>
      </c>
      <c r="B835" s="102"/>
      <c r="C835" s="135" t="str">
        <f>IF(BS_CONTROLE[[#This Row],[DATA]]="","",WEEKNUM(BS_CONTROLE[[#This Row],[DATA]]))</f>
        <v/>
      </c>
      <c r="D835" s="104"/>
      <c r="E835" s="157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2" t="str">
        <f t="shared" si="78"/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 t="shared" si="80"/>
        <v>Aderente</v>
      </c>
      <c r="BR835" s="19" t="str">
        <f t="shared" si="81"/>
        <v>*</v>
      </c>
      <c r="BS835" s="19" t="str">
        <f t="shared" si="82"/>
        <v>*</v>
      </c>
      <c r="BT835" s="188" t="str">
        <f t="shared" si="83"/>
        <v/>
      </c>
    </row>
    <row r="836" spans="1:72" hidden="1">
      <c r="A836" s="47" t="str">
        <f t="shared" si="79"/>
        <v/>
      </c>
      <c r="B836" s="102"/>
      <c r="C836" s="135" t="str">
        <f>IF(BS_CONTROLE[[#This Row],[DATA]]="","",WEEKNUM(BS_CONTROLE[[#This Row],[DATA]]))</f>
        <v/>
      </c>
      <c r="D836" s="104"/>
      <c r="E836" s="157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2" t="str">
        <f t="shared" si="78"/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 t="shared" si="80"/>
        <v>Aderente</v>
      </c>
      <c r="BR836" s="19" t="str">
        <f t="shared" si="81"/>
        <v>*</v>
      </c>
      <c r="BS836" s="19" t="str">
        <f t="shared" si="82"/>
        <v>*</v>
      </c>
      <c r="BT836" s="188" t="str">
        <f t="shared" si="83"/>
        <v/>
      </c>
    </row>
    <row r="837" spans="1:72" hidden="1">
      <c r="A837" s="47" t="str">
        <f t="shared" si="79"/>
        <v/>
      </c>
      <c r="B837" s="102"/>
      <c r="C837" s="135" t="str">
        <f>IF(BS_CONTROLE[[#This Row],[DATA]]="","",WEEKNUM(BS_CONTROLE[[#This Row],[DATA]]))</f>
        <v/>
      </c>
      <c r="D837" s="104"/>
      <c r="E837" s="157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2" t="str">
        <f t="shared" si="78"/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 t="shared" si="80"/>
        <v>Aderente</v>
      </c>
      <c r="BR837" s="19" t="str">
        <f t="shared" si="81"/>
        <v>*</v>
      </c>
      <c r="BS837" s="19" t="str">
        <f t="shared" si="82"/>
        <v>*</v>
      </c>
      <c r="BT837" s="188" t="str">
        <f t="shared" si="83"/>
        <v/>
      </c>
    </row>
    <row r="838" spans="1:72" hidden="1">
      <c r="A838" s="47" t="str">
        <f t="shared" si="79"/>
        <v/>
      </c>
      <c r="B838" s="102"/>
      <c r="C838" s="135" t="str">
        <f>IF(BS_CONTROLE[[#This Row],[DATA]]="","",WEEKNUM(BS_CONTROLE[[#This Row],[DATA]]))</f>
        <v/>
      </c>
      <c r="D838" s="104"/>
      <c r="E838" s="157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2" t="str">
        <f t="shared" si="78"/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 t="shared" si="80"/>
        <v>Aderente</v>
      </c>
      <c r="BR838" s="19" t="str">
        <f t="shared" si="81"/>
        <v>*</v>
      </c>
      <c r="BS838" s="19" t="str">
        <f t="shared" si="82"/>
        <v>*</v>
      </c>
      <c r="BT838" s="188" t="str">
        <f t="shared" si="83"/>
        <v/>
      </c>
    </row>
    <row r="839" spans="1:72" hidden="1">
      <c r="A839" s="47" t="str">
        <f t="shared" si="79"/>
        <v/>
      </c>
      <c r="B839" s="102"/>
      <c r="C839" s="135" t="str">
        <f>IF(BS_CONTROLE[[#This Row],[DATA]]="","",WEEKNUM(BS_CONTROLE[[#This Row],[DATA]]))</f>
        <v/>
      </c>
      <c r="D839" s="104"/>
      <c r="E839" s="157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2" t="str">
        <f t="shared" ref="AY839:AY902" si="84"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 t="shared" si="80"/>
        <v>Aderente</v>
      </c>
      <c r="BR839" s="19" t="str">
        <f t="shared" si="81"/>
        <v>*</v>
      </c>
      <c r="BS839" s="19" t="str">
        <f t="shared" si="82"/>
        <v>*</v>
      </c>
      <c r="BT839" s="188" t="str">
        <f t="shared" si="83"/>
        <v/>
      </c>
    </row>
    <row r="840" spans="1:72" hidden="1">
      <c r="A840" s="47" t="str">
        <f t="shared" ref="A840:A903" si="85">D840&amp;B840</f>
        <v/>
      </c>
      <c r="B840" s="102"/>
      <c r="C840" s="135" t="str">
        <f>IF(BS_CONTROLE[[#This Row],[DATA]]="","",WEEKNUM(BS_CONTROLE[[#This Row],[DATA]]))</f>
        <v/>
      </c>
      <c r="D840" s="104"/>
      <c r="E840" s="157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2" t="str">
        <f t="shared" si="84"/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 t="shared" ref="BQ840:BQ903" si="86">IF(AND(BR840&lt;1,BS840&lt;1),"Produção e Intervalo",IF(BR840&lt;1,"Intervalo",IF(BS840&lt;1,"Produção","Aderente")))</f>
        <v>Aderente</v>
      </c>
      <c r="BR840" s="19" t="str">
        <f t="shared" ref="BR840:BR903" si="87">IF(OR(B840="",F840=""),"*",AY840/P840)</f>
        <v>*</v>
      </c>
      <c r="BS840" s="19" t="str">
        <f t="shared" ref="BS840:BS903" si="88">IF(OR(B840="",F840=""),"*",BA840/Q840)</f>
        <v>*</v>
      </c>
      <c r="BT840" s="188" t="str">
        <f t="shared" ref="BT840:BT903" si="89">IF(BN840="","",SUBSTITUTE(BM840," ","")&amp;SUBSTITUTE(BN840," ",""))</f>
        <v/>
      </c>
    </row>
    <row r="841" spans="1:72" hidden="1">
      <c r="A841" s="47" t="str">
        <f t="shared" si="85"/>
        <v/>
      </c>
      <c r="B841" s="102"/>
      <c r="C841" s="135" t="str">
        <f>IF(BS_CONTROLE[[#This Row],[DATA]]="","",WEEKNUM(BS_CONTROLE[[#This Row],[DATA]]))</f>
        <v/>
      </c>
      <c r="D841" s="104"/>
      <c r="E841" s="157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2" t="str">
        <f t="shared" si="84"/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 t="shared" si="86"/>
        <v>Aderente</v>
      </c>
      <c r="BR841" s="19" t="str">
        <f t="shared" si="87"/>
        <v>*</v>
      </c>
      <c r="BS841" s="19" t="str">
        <f t="shared" si="88"/>
        <v>*</v>
      </c>
      <c r="BT841" s="188" t="str">
        <f t="shared" si="89"/>
        <v/>
      </c>
    </row>
    <row r="842" spans="1:72" hidden="1">
      <c r="A842" s="47" t="str">
        <f t="shared" si="85"/>
        <v/>
      </c>
      <c r="B842" s="102"/>
      <c r="C842" s="135" t="str">
        <f>IF(BS_CONTROLE[[#This Row],[DATA]]="","",WEEKNUM(BS_CONTROLE[[#This Row],[DATA]]))</f>
        <v/>
      </c>
      <c r="D842" s="104"/>
      <c r="E842" s="157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2" t="str">
        <f t="shared" si="84"/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 t="shared" si="86"/>
        <v>Aderente</v>
      </c>
      <c r="BR842" s="19" t="str">
        <f t="shared" si="87"/>
        <v>*</v>
      </c>
      <c r="BS842" s="19" t="str">
        <f t="shared" si="88"/>
        <v>*</v>
      </c>
      <c r="BT842" s="188" t="str">
        <f t="shared" si="89"/>
        <v/>
      </c>
    </row>
    <row r="843" spans="1:72" hidden="1">
      <c r="A843" s="47" t="str">
        <f t="shared" si="85"/>
        <v/>
      </c>
      <c r="B843" s="102"/>
      <c r="C843" s="135" t="str">
        <f>IF(BS_CONTROLE[[#This Row],[DATA]]="","",WEEKNUM(BS_CONTROLE[[#This Row],[DATA]]))</f>
        <v/>
      </c>
      <c r="D843" s="104"/>
      <c r="E843" s="157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2" t="str">
        <f t="shared" si="84"/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 t="shared" si="86"/>
        <v>Aderente</v>
      </c>
      <c r="BR843" s="19" t="str">
        <f t="shared" si="87"/>
        <v>*</v>
      </c>
      <c r="BS843" s="19" t="str">
        <f t="shared" si="88"/>
        <v>*</v>
      </c>
      <c r="BT843" s="188" t="str">
        <f t="shared" si="89"/>
        <v/>
      </c>
    </row>
    <row r="844" spans="1:72" hidden="1">
      <c r="A844" s="47" t="str">
        <f t="shared" si="85"/>
        <v/>
      </c>
      <c r="B844" s="102"/>
      <c r="C844" s="135" t="str">
        <f>IF(BS_CONTROLE[[#This Row],[DATA]]="","",WEEKNUM(BS_CONTROLE[[#This Row],[DATA]]))</f>
        <v/>
      </c>
      <c r="D844" s="104"/>
      <c r="E844" s="157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2" t="str">
        <f t="shared" si="84"/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 t="shared" si="86"/>
        <v>Aderente</v>
      </c>
      <c r="BR844" s="19" t="str">
        <f t="shared" si="87"/>
        <v>*</v>
      </c>
      <c r="BS844" s="19" t="str">
        <f t="shared" si="88"/>
        <v>*</v>
      </c>
      <c r="BT844" s="188" t="str">
        <f t="shared" si="89"/>
        <v/>
      </c>
    </row>
    <row r="845" spans="1:72" hidden="1">
      <c r="A845" s="47" t="str">
        <f t="shared" si="85"/>
        <v/>
      </c>
      <c r="B845" s="102"/>
      <c r="C845" s="135" t="str">
        <f>IF(BS_CONTROLE[[#This Row],[DATA]]="","",WEEKNUM(BS_CONTROLE[[#This Row],[DATA]]))</f>
        <v/>
      </c>
      <c r="D845" s="104"/>
      <c r="E845" s="157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2" t="str">
        <f t="shared" si="84"/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 t="shared" si="86"/>
        <v>Aderente</v>
      </c>
      <c r="BR845" s="19" t="str">
        <f t="shared" si="87"/>
        <v>*</v>
      </c>
      <c r="BS845" s="19" t="str">
        <f t="shared" si="88"/>
        <v>*</v>
      </c>
      <c r="BT845" s="188" t="str">
        <f t="shared" si="89"/>
        <v/>
      </c>
    </row>
    <row r="846" spans="1:72" hidden="1">
      <c r="A846" s="47" t="str">
        <f t="shared" si="85"/>
        <v/>
      </c>
      <c r="B846" s="102"/>
      <c r="C846" s="135" t="str">
        <f>IF(BS_CONTROLE[[#This Row],[DATA]]="","",WEEKNUM(BS_CONTROLE[[#This Row],[DATA]]))</f>
        <v/>
      </c>
      <c r="D846" s="104"/>
      <c r="E846" s="157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2" t="str">
        <f t="shared" si="84"/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 t="shared" si="86"/>
        <v>Aderente</v>
      </c>
      <c r="BR846" s="19" t="str">
        <f t="shared" si="87"/>
        <v>*</v>
      </c>
      <c r="BS846" s="19" t="str">
        <f t="shared" si="88"/>
        <v>*</v>
      </c>
      <c r="BT846" s="188" t="str">
        <f t="shared" si="89"/>
        <v/>
      </c>
    </row>
    <row r="847" spans="1:72" hidden="1">
      <c r="A847" s="47" t="str">
        <f t="shared" si="85"/>
        <v/>
      </c>
      <c r="B847" s="102"/>
      <c r="C847" s="135" t="str">
        <f>IF(BS_CONTROLE[[#This Row],[DATA]]="","",WEEKNUM(BS_CONTROLE[[#This Row],[DATA]]))</f>
        <v/>
      </c>
      <c r="D847" s="104"/>
      <c r="E847" s="157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2" t="str">
        <f t="shared" si="84"/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 t="shared" si="86"/>
        <v>Aderente</v>
      </c>
      <c r="BR847" s="19" t="str">
        <f t="shared" si="87"/>
        <v>*</v>
      </c>
      <c r="BS847" s="19" t="str">
        <f t="shared" si="88"/>
        <v>*</v>
      </c>
      <c r="BT847" s="188" t="str">
        <f t="shared" si="89"/>
        <v/>
      </c>
    </row>
    <row r="848" spans="1:72" hidden="1">
      <c r="A848" s="47" t="str">
        <f t="shared" si="85"/>
        <v/>
      </c>
      <c r="B848" s="102"/>
      <c r="C848" s="135" t="str">
        <f>IF(BS_CONTROLE[[#This Row],[DATA]]="","",WEEKNUM(BS_CONTROLE[[#This Row],[DATA]]))</f>
        <v/>
      </c>
      <c r="D848" s="104"/>
      <c r="E848" s="157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2" t="str">
        <f t="shared" si="84"/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 t="shared" si="86"/>
        <v>Aderente</v>
      </c>
      <c r="BR848" s="19" t="str">
        <f t="shared" si="87"/>
        <v>*</v>
      </c>
      <c r="BS848" s="19" t="str">
        <f t="shared" si="88"/>
        <v>*</v>
      </c>
      <c r="BT848" s="188" t="str">
        <f t="shared" si="89"/>
        <v/>
      </c>
    </row>
    <row r="849" spans="1:72" hidden="1">
      <c r="A849" s="47" t="str">
        <f t="shared" si="85"/>
        <v/>
      </c>
      <c r="B849" s="102"/>
      <c r="C849" s="135" t="str">
        <f>IF(BS_CONTROLE[[#This Row],[DATA]]="","",WEEKNUM(BS_CONTROLE[[#This Row],[DATA]]))</f>
        <v/>
      </c>
      <c r="D849" s="104"/>
      <c r="E849" s="157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2" t="str">
        <f t="shared" si="84"/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 t="shared" si="86"/>
        <v>Aderente</v>
      </c>
      <c r="BR849" s="19" t="str">
        <f t="shared" si="87"/>
        <v>*</v>
      </c>
      <c r="BS849" s="19" t="str">
        <f t="shared" si="88"/>
        <v>*</v>
      </c>
      <c r="BT849" s="188" t="str">
        <f t="shared" si="89"/>
        <v/>
      </c>
    </row>
    <row r="850" spans="1:72" hidden="1">
      <c r="A850" s="47" t="str">
        <f t="shared" si="85"/>
        <v/>
      </c>
      <c r="B850" s="102"/>
      <c r="C850" s="135" t="str">
        <f>IF(BS_CONTROLE[[#This Row],[DATA]]="","",WEEKNUM(BS_CONTROLE[[#This Row],[DATA]]))</f>
        <v/>
      </c>
      <c r="D850" s="104"/>
      <c r="E850" s="157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2" t="str">
        <f t="shared" si="84"/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 t="shared" si="86"/>
        <v>Aderente</v>
      </c>
      <c r="BR850" s="19" t="str">
        <f t="shared" si="87"/>
        <v>*</v>
      </c>
      <c r="BS850" s="19" t="str">
        <f t="shared" si="88"/>
        <v>*</v>
      </c>
      <c r="BT850" s="188" t="str">
        <f t="shared" si="89"/>
        <v/>
      </c>
    </row>
    <row r="851" spans="1:72" hidden="1">
      <c r="A851" s="47" t="str">
        <f t="shared" si="85"/>
        <v/>
      </c>
      <c r="B851" s="102"/>
      <c r="C851" s="135" t="str">
        <f>IF(BS_CONTROLE[[#This Row],[DATA]]="","",WEEKNUM(BS_CONTROLE[[#This Row],[DATA]]))</f>
        <v/>
      </c>
      <c r="D851" s="104"/>
      <c r="E851" s="157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2" t="str">
        <f t="shared" si="84"/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 t="shared" si="86"/>
        <v>Aderente</v>
      </c>
      <c r="BR851" s="19" t="str">
        <f t="shared" si="87"/>
        <v>*</v>
      </c>
      <c r="BS851" s="19" t="str">
        <f t="shared" si="88"/>
        <v>*</v>
      </c>
      <c r="BT851" s="188" t="str">
        <f t="shared" si="89"/>
        <v/>
      </c>
    </row>
    <row r="852" spans="1:72" hidden="1">
      <c r="A852" s="47" t="str">
        <f t="shared" si="85"/>
        <v/>
      </c>
      <c r="B852" s="102"/>
      <c r="C852" s="135" t="str">
        <f>IF(BS_CONTROLE[[#This Row],[DATA]]="","",WEEKNUM(BS_CONTROLE[[#This Row],[DATA]]))</f>
        <v/>
      </c>
      <c r="D852" s="104"/>
      <c r="E852" s="157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2" t="str">
        <f t="shared" si="84"/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 t="shared" si="86"/>
        <v>Aderente</v>
      </c>
      <c r="BR852" s="19" t="str">
        <f t="shared" si="87"/>
        <v>*</v>
      </c>
      <c r="BS852" s="19" t="str">
        <f t="shared" si="88"/>
        <v>*</v>
      </c>
      <c r="BT852" s="188" t="str">
        <f t="shared" si="89"/>
        <v/>
      </c>
    </row>
    <row r="853" spans="1:72" hidden="1">
      <c r="A853" s="47" t="str">
        <f t="shared" si="85"/>
        <v/>
      </c>
      <c r="B853" s="102"/>
      <c r="C853" s="135" t="str">
        <f>IF(BS_CONTROLE[[#This Row],[DATA]]="","",WEEKNUM(BS_CONTROLE[[#This Row],[DATA]]))</f>
        <v/>
      </c>
      <c r="D853" s="104"/>
      <c r="E853" s="157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2" t="str">
        <f t="shared" si="84"/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 t="shared" si="86"/>
        <v>Aderente</v>
      </c>
      <c r="BR853" s="19" t="str">
        <f t="shared" si="87"/>
        <v>*</v>
      </c>
      <c r="BS853" s="19" t="str">
        <f t="shared" si="88"/>
        <v>*</v>
      </c>
      <c r="BT853" s="188" t="str">
        <f t="shared" si="89"/>
        <v/>
      </c>
    </row>
    <row r="854" spans="1:72" hidden="1">
      <c r="A854" s="47" t="str">
        <f t="shared" si="85"/>
        <v/>
      </c>
      <c r="B854" s="102"/>
      <c r="C854" s="135" t="str">
        <f>IF(BS_CONTROLE[[#This Row],[DATA]]="","",WEEKNUM(BS_CONTROLE[[#This Row],[DATA]]))</f>
        <v/>
      </c>
      <c r="D854" s="104"/>
      <c r="E854" s="157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2" t="str">
        <f t="shared" si="84"/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 t="shared" si="86"/>
        <v>Aderente</v>
      </c>
      <c r="BR854" s="19" t="str">
        <f t="shared" si="87"/>
        <v>*</v>
      </c>
      <c r="BS854" s="19" t="str">
        <f t="shared" si="88"/>
        <v>*</v>
      </c>
      <c r="BT854" s="188" t="str">
        <f t="shared" si="89"/>
        <v/>
      </c>
    </row>
    <row r="855" spans="1:72" hidden="1">
      <c r="A855" s="47" t="str">
        <f t="shared" si="85"/>
        <v/>
      </c>
      <c r="B855" s="102"/>
      <c r="C855" s="135" t="str">
        <f>IF(BS_CONTROLE[[#This Row],[DATA]]="","",WEEKNUM(BS_CONTROLE[[#This Row],[DATA]]))</f>
        <v/>
      </c>
      <c r="D855" s="104"/>
      <c r="E855" s="157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2" t="str">
        <f t="shared" si="84"/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 t="shared" si="86"/>
        <v>Aderente</v>
      </c>
      <c r="BR855" s="19" t="str">
        <f t="shared" si="87"/>
        <v>*</v>
      </c>
      <c r="BS855" s="19" t="str">
        <f t="shared" si="88"/>
        <v>*</v>
      </c>
      <c r="BT855" s="188" t="str">
        <f t="shared" si="89"/>
        <v/>
      </c>
    </row>
    <row r="856" spans="1:72" hidden="1">
      <c r="A856" s="47" t="str">
        <f t="shared" si="85"/>
        <v/>
      </c>
      <c r="B856" s="102"/>
      <c r="C856" s="135" t="str">
        <f>IF(BS_CONTROLE[[#This Row],[DATA]]="","",WEEKNUM(BS_CONTROLE[[#This Row],[DATA]]))</f>
        <v/>
      </c>
      <c r="D856" s="104"/>
      <c r="E856" s="157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2" t="str">
        <f t="shared" si="84"/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 t="shared" si="86"/>
        <v>Aderente</v>
      </c>
      <c r="BR856" s="19" t="str">
        <f t="shared" si="87"/>
        <v>*</v>
      </c>
      <c r="BS856" s="19" t="str">
        <f t="shared" si="88"/>
        <v>*</v>
      </c>
      <c r="BT856" s="188" t="str">
        <f t="shared" si="89"/>
        <v/>
      </c>
    </row>
    <row r="857" spans="1:72" hidden="1">
      <c r="A857" s="47" t="str">
        <f t="shared" si="85"/>
        <v/>
      </c>
      <c r="B857" s="102"/>
      <c r="C857" s="135" t="str">
        <f>IF(BS_CONTROLE[[#This Row],[DATA]]="","",WEEKNUM(BS_CONTROLE[[#This Row],[DATA]]))</f>
        <v/>
      </c>
      <c r="D857" s="104"/>
      <c r="E857" s="157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2" t="str">
        <f t="shared" si="84"/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 t="shared" si="86"/>
        <v>Aderente</v>
      </c>
      <c r="BR857" s="19" t="str">
        <f t="shared" si="87"/>
        <v>*</v>
      </c>
      <c r="BS857" s="19" t="str">
        <f t="shared" si="88"/>
        <v>*</v>
      </c>
      <c r="BT857" s="188" t="str">
        <f t="shared" si="89"/>
        <v/>
      </c>
    </row>
    <row r="858" spans="1:72" hidden="1">
      <c r="A858" s="47" t="str">
        <f t="shared" si="85"/>
        <v/>
      </c>
      <c r="B858" s="102"/>
      <c r="C858" s="135" t="str">
        <f>IF(BS_CONTROLE[[#This Row],[DATA]]="","",WEEKNUM(BS_CONTROLE[[#This Row],[DATA]]))</f>
        <v/>
      </c>
      <c r="D858" s="104"/>
      <c r="E858" s="157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2" t="str">
        <f t="shared" si="84"/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 t="shared" si="86"/>
        <v>Aderente</v>
      </c>
      <c r="BR858" s="19" t="str">
        <f t="shared" si="87"/>
        <v>*</v>
      </c>
      <c r="BS858" s="19" t="str">
        <f t="shared" si="88"/>
        <v>*</v>
      </c>
      <c r="BT858" s="188" t="str">
        <f t="shared" si="89"/>
        <v/>
      </c>
    </row>
    <row r="859" spans="1:72" hidden="1">
      <c r="A859" s="47" t="str">
        <f t="shared" si="85"/>
        <v/>
      </c>
      <c r="B859" s="102"/>
      <c r="C859" s="135" t="str">
        <f>IF(BS_CONTROLE[[#This Row],[DATA]]="","",WEEKNUM(BS_CONTROLE[[#This Row],[DATA]]))</f>
        <v/>
      </c>
      <c r="D859" s="104"/>
      <c r="E859" s="157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2" t="str">
        <f t="shared" si="84"/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 t="shared" si="86"/>
        <v>Aderente</v>
      </c>
      <c r="BR859" s="19" t="str">
        <f t="shared" si="87"/>
        <v>*</v>
      </c>
      <c r="BS859" s="19" t="str">
        <f t="shared" si="88"/>
        <v>*</v>
      </c>
      <c r="BT859" s="188" t="str">
        <f t="shared" si="89"/>
        <v/>
      </c>
    </row>
    <row r="860" spans="1:72" hidden="1">
      <c r="A860" s="47" t="str">
        <f t="shared" si="85"/>
        <v/>
      </c>
      <c r="B860" s="102"/>
      <c r="C860" s="135" t="str">
        <f>IF(BS_CONTROLE[[#This Row],[DATA]]="","",WEEKNUM(BS_CONTROLE[[#This Row],[DATA]]))</f>
        <v/>
      </c>
      <c r="D860" s="104"/>
      <c r="E860" s="157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2" t="str">
        <f t="shared" si="84"/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 t="shared" si="86"/>
        <v>Aderente</v>
      </c>
      <c r="BR860" s="19" t="str">
        <f t="shared" si="87"/>
        <v>*</v>
      </c>
      <c r="BS860" s="19" t="str">
        <f t="shared" si="88"/>
        <v>*</v>
      </c>
      <c r="BT860" s="188" t="str">
        <f t="shared" si="89"/>
        <v/>
      </c>
    </row>
    <row r="861" spans="1:72" hidden="1">
      <c r="A861" s="47" t="str">
        <f t="shared" si="85"/>
        <v/>
      </c>
      <c r="B861" s="102"/>
      <c r="C861" s="135" t="str">
        <f>IF(BS_CONTROLE[[#This Row],[DATA]]="","",WEEKNUM(BS_CONTROLE[[#This Row],[DATA]]))</f>
        <v/>
      </c>
      <c r="D861" s="104"/>
      <c r="E861" s="157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2" t="str">
        <f t="shared" si="84"/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 t="shared" si="86"/>
        <v>Aderente</v>
      </c>
      <c r="BR861" s="19" t="str">
        <f t="shared" si="87"/>
        <v>*</v>
      </c>
      <c r="BS861" s="19" t="str">
        <f t="shared" si="88"/>
        <v>*</v>
      </c>
      <c r="BT861" s="188" t="str">
        <f t="shared" si="89"/>
        <v/>
      </c>
    </row>
    <row r="862" spans="1:72" hidden="1">
      <c r="A862" s="47" t="str">
        <f t="shared" si="85"/>
        <v/>
      </c>
      <c r="B862" s="102"/>
      <c r="C862" s="135" t="str">
        <f>IF(BS_CONTROLE[[#This Row],[DATA]]="","",WEEKNUM(BS_CONTROLE[[#This Row],[DATA]]))</f>
        <v/>
      </c>
      <c r="D862" s="104"/>
      <c r="E862" s="157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2" t="str">
        <f t="shared" si="84"/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 t="shared" si="86"/>
        <v>Aderente</v>
      </c>
      <c r="BR862" s="19" t="str">
        <f t="shared" si="87"/>
        <v>*</v>
      </c>
      <c r="BS862" s="19" t="str">
        <f t="shared" si="88"/>
        <v>*</v>
      </c>
      <c r="BT862" s="188" t="str">
        <f t="shared" si="89"/>
        <v/>
      </c>
    </row>
    <row r="863" spans="1:72" hidden="1">
      <c r="A863" s="47" t="str">
        <f t="shared" si="85"/>
        <v/>
      </c>
      <c r="B863" s="102"/>
      <c r="C863" s="135" t="str">
        <f>IF(BS_CONTROLE[[#This Row],[DATA]]="","",WEEKNUM(BS_CONTROLE[[#This Row],[DATA]]))</f>
        <v/>
      </c>
      <c r="D863" s="104"/>
      <c r="E863" s="157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2" t="str">
        <f t="shared" si="84"/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 t="shared" si="86"/>
        <v>Aderente</v>
      </c>
      <c r="BR863" s="19" t="str">
        <f t="shared" si="87"/>
        <v>*</v>
      </c>
      <c r="BS863" s="19" t="str">
        <f t="shared" si="88"/>
        <v>*</v>
      </c>
      <c r="BT863" s="188" t="str">
        <f t="shared" si="89"/>
        <v/>
      </c>
    </row>
    <row r="864" spans="1:72" hidden="1">
      <c r="A864" s="47" t="str">
        <f t="shared" si="85"/>
        <v/>
      </c>
      <c r="B864" s="102"/>
      <c r="C864" s="135" t="str">
        <f>IF(BS_CONTROLE[[#This Row],[DATA]]="","",WEEKNUM(BS_CONTROLE[[#This Row],[DATA]]))</f>
        <v/>
      </c>
      <c r="D864" s="104"/>
      <c r="E864" s="157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2" t="str">
        <f t="shared" si="84"/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 t="shared" si="86"/>
        <v>Aderente</v>
      </c>
      <c r="BR864" s="19" t="str">
        <f t="shared" si="87"/>
        <v>*</v>
      </c>
      <c r="BS864" s="19" t="str">
        <f t="shared" si="88"/>
        <v>*</v>
      </c>
      <c r="BT864" s="188" t="str">
        <f t="shared" si="89"/>
        <v/>
      </c>
    </row>
    <row r="865" spans="1:72" hidden="1">
      <c r="A865" s="47" t="str">
        <f t="shared" si="85"/>
        <v/>
      </c>
      <c r="B865" s="102"/>
      <c r="C865" s="135" t="str">
        <f>IF(BS_CONTROLE[[#This Row],[DATA]]="","",WEEKNUM(BS_CONTROLE[[#This Row],[DATA]]))</f>
        <v/>
      </c>
      <c r="D865" s="104"/>
      <c r="E865" s="157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2" t="str">
        <f t="shared" si="84"/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 t="shared" si="86"/>
        <v>Aderente</v>
      </c>
      <c r="BR865" s="19" t="str">
        <f t="shared" si="87"/>
        <v>*</v>
      </c>
      <c r="BS865" s="19" t="str">
        <f t="shared" si="88"/>
        <v>*</v>
      </c>
      <c r="BT865" s="188" t="str">
        <f t="shared" si="89"/>
        <v/>
      </c>
    </row>
    <row r="866" spans="1:72" hidden="1">
      <c r="A866" s="47" t="str">
        <f t="shared" si="85"/>
        <v/>
      </c>
      <c r="B866" s="102"/>
      <c r="C866" s="135" t="str">
        <f>IF(BS_CONTROLE[[#This Row],[DATA]]="","",WEEKNUM(BS_CONTROLE[[#This Row],[DATA]]))</f>
        <v/>
      </c>
      <c r="D866" s="104"/>
      <c r="E866" s="157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2" t="str">
        <f t="shared" si="84"/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 t="shared" si="86"/>
        <v>Aderente</v>
      </c>
      <c r="BR866" s="19" t="str">
        <f t="shared" si="87"/>
        <v>*</v>
      </c>
      <c r="BS866" s="19" t="str">
        <f t="shared" si="88"/>
        <v>*</v>
      </c>
      <c r="BT866" s="188" t="str">
        <f t="shared" si="89"/>
        <v/>
      </c>
    </row>
    <row r="867" spans="1:72" hidden="1">
      <c r="A867" s="47" t="str">
        <f t="shared" si="85"/>
        <v/>
      </c>
      <c r="B867" s="102"/>
      <c r="C867" s="135" t="str">
        <f>IF(BS_CONTROLE[[#This Row],[DATA]]="","",WEEKNUM(BS_CONTROLE[[#This Row],[DATA]]))</f>
        <v/>
      </c>
      <c r="D867" s="104"/>
      <c r="E867" s="157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2" t="str">
        <f t="shared" si="84"/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 t="shared" si="86"/>
        <v>Aderente</v>
      </c>
      <c r="BR867" s="19" t="str">
        <f t="shared" si="87"/>
        <v>*</v>
      </c>
      <c r="BS867" s="19" t="str">
        <f t="shared" si="88"/>
        <v>*</v>
      </c>
      <c r="BT867" s="188" t="str">
        <f t="shared" si="89"/>
        <v/>
      </c>
    </row>
    <row r="868" spans="1:72" hidden="1">
      <c r="A868" s="47" t="str">
        <f t="shared" si="85"/>
        <v/>
      </c>
      <c r="B868" s="102"/>
      <c r="C868" s="135" t="str">
        <f>IF(BS_CONTROLE[[#This Row],[DATA]]="","",WEEKNUM(BS_CONTROLE[[#This Row],[DATA]]))</f>
        <v/>
      </c>
      <c r="D868" s="104"/>
      <c r="E868" s="157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2" t="str">
        <f t="shared" si="84"/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 t="shared" si="86"/>
        <v>Aderente</v>
      </c>
      <c r="BR868" s="19" t="str">
        <f t="shared" si="87"/>
        <v>*</v>
      </c>
      <c r="BS868" s="19" t="str">
        <f t="shared" si="88"/>
        <v>*</v>
      </c>
      <c r="BT868" s="188" t="str">
        <f t="shared" si="89"/>
        <v/>
      </c>
    </row>
    <row r="869" spans="1:72" hidden="1">
      <c r="A869" s="47" t="str">
        <f t="shared" si="85"/>
        <v/>
      </c>
      <c r="B869" s="102"/>
      <c r="C869" s="135" t="str">
        <f>IF(BS_CONTROLE[[#This Row],[DATA]]="","",WEEKNUM(BS_CONTROLE[[#This Row],[DATA]]))</f>
        <v/>
      </c>
      <c r="D869" s="104"/>
      <c r="E869" s="157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2" t="str">
        <f t="shared" si="84"/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 t="shared" si="86"/>
        <v>Aderente</v>
      </c>
      <c r="BR869" s="19" t="str">
        <f t="shared" si="87"/>
        <v>*</v>
      </c>
      <c r="BS869" s="19" t="str">
        <f t="shared" si="88"/>
        <v>*</v>
      </c>
      <c r="BT869" s="188" t="str">
        <f t="shared" si="89"/>
        <v/>
      </c>
    </row>
    <row r="870" spans="1:72" hidden="1">
      <c r="A870" s="47" t="str">
        <f t="shared" si="85"/>
        <v/>
      </c>
      <c r="B870" s="102"/>
      <c r="C870" s="135" t="str">
        <f>IF(BS_CONTROLE[[#This Row],[DATA]]="","",WEEKNUM(BS_CONTROLE[[#This Row],[DATA]]))</f>
        <v/>
      </c>
      <c r="D870" s="104"/>
      <c r="E870" s="157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2" t="str">
        <f t="shared" si="84"/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 t="shared" si="86"/>
        <v>Aderente</v>
      </c>
      <c r="BR870" s="19" t="str">
        <f t="shared" si="87"/>
        <v>*</v>
      </c>
      <c r="BS870" s="19" t="str">
        <f t="shared" si="88"/>
        <v>*</v>
      </c>
      <c r="BT870" s="188" t="str">
        <f t="shared" si="89"/>
        <v/>
      </c>
    </row>
    <row r="871" spans="1:72" hidden="1">
      <c r="A871" s="47" t="str">
        <f t="shared" si="85"/>
        <v/>
      </c>
      <c r="B871" s="102"/>
      <c r="C871" s="135" t="str">
        <f>IF(BS_CONTROLE[[#This Row],[DATA]]="","",WEEKNUM(BS_CONTROLE[[#This Row],[DATA]]))</f>
        <v/>
      </c>
      <c r="D871" s="104"/>
      <c r="E871" s="157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2" t="str">
        <f t="shared" si="84"/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 t="shared" si="86"/>
        <v>Aderente</v>
      </c>
      <c r="BR871" s="19" t="str">
        <f t="shared" si="87"/>
        <v>*</v>
      </c>
      <c r="BS871" s="19" t="str">
        <f t="shared" si="88"/>
        <v>*</v>
      </c>
      <c r="BT871" s="188" t="str">
        <f t="shared" si="89"/>
        <v/>
      </c>
    </row>
    <row r="872" spans="1:72" hidden="1">
      <c r="A872" s="47" t="str">
        <f t="shared" si="85"/>
        <v/>
      </c>
      <c r="B872" s="102"/>
      <c r="C872" s="135" t="str">
        <f>IF(BS_CONTROLE[[#This Row],[DATA]]="","",WEEKNUM(BS_CONTROLE[[#This Row],[DATA]]))</f>
        <v/>
      </c>
      <c r="D872" s="104"/>
      <c r="E872" s="157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2" t="str">
        <f t="shared" si="84"/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 t="shared" si="86"/>
        <v>Aderente</v>
      </c>
      <c r="BR872" s="19" t="str">
        <f t="shared" si="87"/>
        <v>*</v>
      </c>
      <c r="BS872" s="19" t="str">
        <f t="shared" si="88"/>
        <v>*</v>
      </c>
      <c r="BT872" s="188" t="str">
        <f t="shared" si="89"/>
        <v/>
      </c>
    </row>
    <row r="873" spans="1:72" hidden="1">
      <c r="A873" s="47" t="str">
        <f t="shared" si="85"/>
        <v/>
      </c>
      <c r="B873" s="102"/>
      <c r="C873" s="135" t="str">
        <f>IF(BS_CONTROLE[[#This Row],[DATA]]="","",WEEKNUM(BS_CONTROLE[[#This Row],[DATA]]))</f>
        <v/>
      </c>
      <c r="D873" s="104"/>
      <c r="E873" s="157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2" t="str">
        <f t="shared" si="84"/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 t="shared" si="86"/>
        <v>Aderente</v>
      </c>
      <c r="BR873" s="19" t="str">
        <f t="shared" si="87"/>
        <v>*</v>
      </c>
      <c r="BS873" s="19" t="str">
        <f t="shared" si="88"/>
        <v>*</v>
      </c>
      <c r="BT873" s="188" t="str">
        <f t="shared" si="89"/>
        <v/>
      </c>
    </row>
    <row r="874" spans="1:72" hidden="1">
      <c r="A874" s="47" t="str">
        <f t="shared" si="85"/>
        <v/>
      </c>
      <c r="B874" s="102"/>
      <c r="C874" s="135" t="str">
        <f>IF(BS_CONTROLE[[#This Row],[DATA]]="","",WEEKNUM(BS_CONTROLE[[#This Row],[DATA]]))</f>
        <v/>
      </c>
      <c r="D874" s="104"/>
      <c r="E874" s="157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2" t="str">
        <f t="shared" si="84"/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 t="shared" si="86"/>
        <v>Aderente</v>
      </c>
      <c r="BR874" s="19" t="str">
        <f t="shared" si="87"/>
        <v>*</v>
      </c>
      <c r="BS874" s="19" t="str">
        <f t="shared" si="88"/>
        <v>*</v>
      </c>
      <c r="BT874" s="188" t="str">
        <f t="shared" si="89"/>
        <v/>
      </c>
    </row>
    <row r="875" spans="1:72" hidden="1">
      <c r="A875" s="47" t="str">
        <f t="shared" si="85"/>
        <v/>
      </c>
      <c r="B875" s="102"/>
      <c r="C875" s="135" t="str">
        <f>IF(BS_CONTROLE[[#This Row],[DATA]]="","",WEEKNUM(BS_CONTROLE[[#This Row],[DATA]]))</f>
        <v/>
      </c>
      <c r="D875" s="104"/>
      <c r="E875" s="157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2" t="str">
        <f t="shared" si="84"/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 t="shared" si="86"/>
        <v>Aderente</v>
      </c>
      <c r="BR875" s="19" t="str">
        <f t="shared" si="87"/>
        <v>*</v>
      </c>
      <c r="BS875" s="19" t="str">
        <f t="shared" si="88"/>
        <v>*</v>
      </c>
      <c r="BT875" s="188" t="str">
        <f t="shared" si="89"/>
        <v/>
      </c>
    </row>
    <row r="876" spans="1:72" hidden="1">
      <c r="A876" s="47" t="str">
        <f t="shared" si="85"/>
        <v/>
      </c>
      <c r="B876" s="102"/>
      <c r="C876" s="135" t="str">
        <f>IF(BS_CONTROLE[[#This Row],[DATA]]="","",WEEKNUM(BS_CONTROLE[[#This Row],[DATA]]))</f>
        <v/>
      </c>
      <c r="D876" s="104"/>
      <c r="E876" s="157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2" t="str">
        <f t="shared" si="84"/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 t="shared" si="86"/>
        <v>Aderente</v>
      </c>
      <c r="BR876" s="19" t="str">
        <f t="shared" si="87"/>
        <v>*</v>
      </c>
      <c r="BS876" s="19" t="str">
        <f t="shared" si="88"/>
        <v>*</v>
      </c>
      <c r="BT876" s="188" t="str">
        <f t="shared" si="89"/>
        <v/>
      </c>
    </row>
    <row r="877" spans="1:72" hidden="1">
      <c r="A877" s="47" t="str">
        <f t="shared" si="85"/>
        <v/>
      </c>
      <c r="B877" s="102"/>
      <c r="C877" s="135" t="str">
        <f>IF(BS_CONTROLE[[#This Row],[DATA]]="","",WEEKNUM(BS_CONTROLE[[#This Row],[DATA]]))</f>
        <v/>
      </c>
      <c r="D877" s="104"/>
      <c r="E877" s="157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2" t="str">
        <f t="shared" si="84"/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 t="shared" si="86"/>
        <v>Aderente</v>
      </c>
      <c r="BR877" s="19" t="str">
        <f t="shared" si="87"/>
        <v>*</v>
      </c>
      <c r="BS877" s="19" t="str">
        <f t="shared" si="88"/>
        <v>*</v>
      </c>
      <c r="BT877" s="188" t="str">
        <f t="shared" si="89"/>
        <v/>
      </c>
    </row>
    <row r="878" spans="1:72" hidden="1">
      <c r="A878" s="47" t="str">
        <f t="shared" si="85"/>
        <v/>
      </c>
      <c r="B878" s="102"/>
      <c r="C878" s="135" t="str">
        <f>IF(BS_CONTROLE[[#This Row],[DATA]]="","",WEEKNUM(BS_CONTROLE[[#This Row],[DATA]]))</f>
        <v/>
      </c>
      <c r="D878" s="104"/>
      <c r="E878" s="157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2" t="str">
        <f t="shared" si="84"/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 t="shared" si="86"/>
        <v>Aderente</v>
      </c>
      <c r="BR878" s="19" t="str">
        <f t="shared" si="87"/>
        <v>*</v>
      </c>
      <c r="BS878" s="19" t="str">
        <f t="shared" si="88"/>
        <v>*</v>
      </c>
      <c r="BT878" s="188" t="str">
        <f t="shared" si="89"/>
        <v/>
      </c>
    </row>
    <row r="879" spans="1:72" hidden="1">
      <c r="A879" s="47" t="str">
        <f t="shared" si="85"/>
        <v/>
      </c>
      <c r="B879" s="102"/>
      <c r="C879" s="135" t="str">
        <f>IF(BS_CONTROLE[[#This Row],[DATA]]="","",WEEKNUM(BS_CONTROLE[[#This Row],[DATA]]))</f>
        <v/>
      </c>
      <c r="D879" s="104"/>
      <c r="E879" s="157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2" t="str">
        <f t="shared" si="84"/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 t="shared" si="86"/>
        <v>Aderente</v>
      </c>
      <c r="BR879" s="19" t="str">
        <f t="shared" si="87"/>
        <v>*</v>
      </c>
      <c r="BS879" s="19" t="str">
        <f t="shared" si="88"/>
        <v>*</v>
      </c>
      <c r="BT879" s="188" t="str">
        <f t="shared" si="89"/>
        <v/>
      </c>
    </row>
    <row r="880" spans="1:72" hidden="1">
      <c r="A880" s="47" t="str">
        <f t="shared" si="85"/>
        <v/>
      </c>
      <c r="B880" s="102"/>
      <c r="C880" s="135" t="str">
        <f>IF(BS_CONTROLE[[#This Row],[DATA]]="","",WEEKNUM(BS_CONTROLE[[#This Row],[DATA]]))</f>
        <v/>
      </c>
      <c r="D880" s="104"/>
      <c r="E880" s="157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2" t="str">
        <f t="shared" si="84"/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 t="shared" si="86"/>
        <v>Aderente</v>
      </c>
      <c r="BR880" s="19" t="str">
        <f t="shared" si="87"/>
        <v>*</v>
      </c>
      <c r="BS880" s="19" t="str">
        <f t="shared" si="88"/>
        <v>*</v>
      </c>
      <c r="BT880" s="188" t="str">
        <f t="shared" si="89"/>
        <v/>
      </c>
    </row>
    <row r="881" spans="1:72" hidden="1">
      <c r="A881" s="47" t="str">
        <f t="shared" si="85"/>
        <v/>
      </c>
      <c r="B881" s="102"/>
      <c r="C881" s="135" t="str">
        <f>IF(BS_CONTROLE[[#This Row],[DATA]]="","",WEEKNUM(BS_CONTROLE[[#This Row],[DATA]]))</f>
        <v/>
      </c>
      <c r="D881" s="104"/>
      <c r="E881" s="157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2" t="str">
        <f t="shared" si="84"/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 t="shared" si="86"/>
        <v>Aderente</v>
      </c>
      <c r="BR881" s="19" t="str">
        <f t="shared" si="87"/>
        <v>*</v>
      </c>
      <c r="BS881" s="19" t="str">
        <f t="shared" si="88"/>
        <v>*</v>
      </c>
      <c r="BT881" s="188" t="str">
        <f t="shared" si="89"/>
        <v/>
      </c>
    </row>
    <row r="882" spans="1:72" hidden="1">
      <c r="A882" s="47" t="str">
        <f t="shared" si="85"/>
        <v/>
      </c>
      <c r="B882" s="102"/>
      <c r="C882" s="135" t="str">
        <f>IF(BS_CONTROLE[[#This Row],[DATA]]="","",WEEKNUM(BS_CONTROLE[[#This Row],[DATA]]))</f>
        <v/>
      </c>
      <c r="D882" s="104"/>
      <c r="E882" s="157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2" t="str">
        <f t="shared" si="84"/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 t="shared" si="86"/>
        <v>Aderente</v>
      </c>
      <c r="BR882" s="19" t="str">
        <f t="shared" si="87"/>
        <v>*</v>
      </c>
      <c r="BS882" s="19" t="str">
        <f t="shared" si="88"/>
        <v>*</v>
      </c>
      <c r="BT882" s="188" t="str">
        <f t="shared" si="89"/>
        <v/>
      </c>
    </row>
    <row r="883" spans="1:72" hidden="1">
      <c r="A883" s="47" t="str">
        <f t="shared" si="85"/>
        <v/>
      </c>
      <c r="B883" s="102"/>
      <c r="C883" s="135" t="str">
        <f>IF(BS_CONTROLE[[#This Row],[DATA]]="","",WEEKNUM(BS_CONTROLE[[#This Row],[DATA]]))</f>
        <v/>
      </c>
      <c r="D883" s="104"/>
      <c r="E883" s="157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2" t="str">
        <f t="shared" si="84"/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 t="shared" si="86"/>
        <v>Aderente</v>
      </c>
      <c r="BR883" s="19" t="str">
        <f t="shared" si="87"/>
        <v>*</v>
      </c>
      <c r="BS883" s="19" t="str">
        <f t="shared" si="88"/>
        <v>*</v>
      </c>
      <c r="BT883" s="188" t="str">
        <f t="shared" si="89"/>
        <v/>
      </c>
    </row>
    <row r="884" spans="1:72" hidden="1">
      <c r="A884" s="47" t="str">
        <f t="shared" si="85"/>
        <v/>
      </c>
      <c r="B884" s="102"/>
      <c r="C884" s="135" t="str">
        <f>IF(BS_CONTROLE[[#This Row],[DATA]]="","",WEEKNUM(BS_CONTROLE[[#This Row],[DATA]]))</f>
        <v/>
      </c>
      <c r="D884" s="104"/>
      <c r="E884" s="157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2" t="str">
        <f t="shared" si="84"/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 t="shared" si="86"/>
        <v>Aderente</v>
      </c>
      <c r="BR884" s="19" t="str">
        <f t="shared" si="87"/>
        <v>*</v>
      </c>
      <c r="BS884" s="19" t="str">
        <f t="shared" si="88"/>
        <v>*</v>
      </c>
      <c r="BT884" s="188" t="str">
        <f t="shared" si="89"/>
        <v/>
      </c>
    </row>
    <row r="885" spans="1:72" hidden="1">
      <c r="A885" s="47" t="str">
        <f t="shared" si="85"/>
        <v/>
      </c>
      <c r="B885" s="102"/>
      <c r="C885" s="135" t="str">
        <f>IF(BS_CONTROLE[[#This Row],[DATA]]="","",WEEKNUM(BS_CONTROLE[[#This Row],[DATA]]))</f>
        <v/>
      </c>
      <c r="D885" s="104"/>
      <c r="E885" s="157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2" t="str">
        <f t="shared" si="84"/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 t="shared" si="86"/>
        <v>Aderente</v>
      </c>
      <c r="BR885" s="19" t="str">
        <f t="shared" si="87"/>
        <v>*</v>
      </c>
      <c r="BS885" s="19" t="str">
        <f t="shared" si="88"/>
        <v>*</v>
      </c>
      <c r="BT885" s="188" t="str">
        <f t="shared" si="89"/>
        <v/>
      </c>
    </row>
    <row r="886" spans="1:72" hidden="1">
      <c r="A886" s="47" t="str">
        <f t="shared" si="85"/>
        <v/>
      </c>
      <c r="B886" s="102"/>
      <c r="C886" s="135" t="str">
        <f>IF(BS_CONTROLE[[#This Row],[DATA]]="","",WEEKNUM(BS_CONTROLE[[#This Row],[DATA]]))</f>
        <v/>
      </c>
      <c r="D886" s="104"/>
      <c r="E886" s="157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2" t="str">
        <f t="shared" si="84"/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 t="shared" si="86"/>
        <v>Aderente</v>
      </c>
      <c r="BR886" s="19" t="str">
        <f t="shared" si="87"/>
        <v>*</v>
      </c>
      <c r="BS886" s="19" t="str">
        <f t="shared" si="88"/>
        <v>*</v>
      </c>
      <c r="BT886" s="188" t="str">
        <f t="shared" si="89"/>
        <v/>
      </c>
    </row>
    <row r="887" spans="1:72" hidden="1">
      <c r="A887" s="47" t="str">
        <f t="shared" si="85"/>
        <v/>
      </c>
      <c r="B887" s="102"/>
      <c r="C887" s="135" t="str">
        <f>IF(BS_CONTROLE[[#This Row],[DATA]]="","",WEEKNUM(BS_CONTROLE[[#This Row],[DATA]]))</f>
        <v/>
      </c>
      <c r="D887" s="104"/>
      <c r="E887" s="157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2" t="str">
        <f t="shared" si="84"/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 t="shared" si="86"/>
        <v>Aderente</v>
      </c>
      <c r="BR887" s="19" t="str">
        <f t="shared" si="87"/>
        <v>*</v>
      </c>
      <c r="BS887" s="19" t="str">
        <f t="shared" si="88"/>
        <v>*</v>
      </c>
      <c r="BT887" s="188" t="str">
        <f t="shared" si="89"/>
        <v/>
      </c>
    </row>
    <row r="888" spans="1:72" hidden="1">
      <c r="A888" s="47" t="str">
        <f t="shared" si="85"/>
        <v/>
      </c>
      <c r="B888" s="102"/>
      <c r="C888" s="135" t="str">
        <f>IF(BS_CONTROLE[[#This Row],[DATA]]="","",WEEKNUM(BS_CONTROLE[[#This Row],[DATA]]))</f>
        <v/>
      </c>
      <c r="D888" s="104"/>
      <c r="E888" s="157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2" t="str">
        <f t="shared" si="84"/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 t="shared" si="86"/>
        <v>Aderente</v>
      </c>
      <c r="BR888" s="19" t="str">
        <f t="shared" si="87"/>
        <v>*</v>
      </c>
      <c r="BS888" s="19" t="str">
        <f t="shared" si="88"/>
        <v>*</v>
      </c>
      <c r="BT888" s="188" t="str">
        <f t="shared" si="89"/>
        <v/>
      </c>
    </row>
    <row r="889" spans="1:72" hidden="1">
      <c r="A889" s="47" t="str">
        <f t="shared" si="85"/>
        <v/>
      </c>
      <c r="B889" s="102"/>
      <c r="C889" s="135" t="str">
        <f>IF(BS_CONTROLE[[#This Row],[DATA]]="","",WEEKNUM(BS_CONTROLE[[#This Row],[DATA]]))</f>
        <v/>
      </c>
      <c r="D889" s="104"/>
      <c r="E889" s="157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2" t="str">
        <f t="shared" si="84"/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 t="shared" si="86"/>
        <v>Aderente</v>
      </c>
      <c r="BR889" s="19" t="str">
        <f t="shared" si="87"/>
        <v>*</v>
      </c>
      <c r="BS889" s="19" t="str">
        <f t="shared" si="88"/>
        <v>*</v>
      </c>
      <c r="BT889" s="188" t="str">
        <f t="shared" si="89"/>
        <v/>
      </c>
    </row>
    <row r="890" spans="1:72" hidden="1">
      <c r="A890" s="47" t="str">
        <f t="shared" si="85"/>
        <v/>
      </c>
      <c r="B890" s="102"/>
      <c r="C890" s="135" t="str">
        <f>IF(BS_CONTROLE[[#This Row],[DATA]]="","",WEEKNUM(BS_CONTROLE[[#This Row],[DATA]]))</f>
        <v/>
      </c>
      <c r="D890" s="104"/>
      <c r="E890" s="157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2" t="str">
        <f t="shared" si="84"/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 t="shared" si="86"/>
        <v>Aderente</v>
      </c>
      <c r="BR890" s="19" t="str">
        <f t="shared" si="87"/>
        <v>*</v>
      </c>
      <c r="BS890" s="19" t="str">
        <f t="shared" si="88"/>
        <v>*</v>
      </c>
      <c r="BT890" s="188" t="str">
        <f t="shared" si="89"/>
        <v/>
      </c>
    </row>
    <row r="891" spans="1:72" hidden="1">
      <c r="A891" s="47" t="str">
        <f t="shared" si="85"/>
        <v/>
      </c>
      <c r="B891" s="102"/>
      <c r="C891" s="135" t="str">
        <f>IF(BS_CONTROLE[[#This Row],[DATA]]="","",WEEKNUM(BS_CONTROLE[[#This Row],[DATA]]))</f>
        <v/>
      </c>
      <c r="D891" s="104"/>
      <c r="E891" s="157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2" t="str">
        <f t="shared" si="84"/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 t="shared" si="86"/>
        <v>Aderente</v>
      </c>
      <c r="BR891" s="19" t="str">
        <f t="shared" si="87"/>
        <v>*</v>
      </c>
      <c r="BS891" s="19" t="str">
        <f t="shared" si="88"/>
        <v>*</v>
      </c>
      <c r="BT891" s="188" t="str">
        <f t="shared" si="89"/>
        <v/>
      </c>
    </row>
    <row r="892" spans="1:72" hidden="1">
      <c r="A892" s="47" t="str">
        <f t="shared" si="85"/>
        <v/>
      </c>
      <c r="B892" s="102"/>
      <c r="C892" s="135" t="str">
        <f>IF(BS_CONTROLE[[#This Row],[DATA]]="","",WEEKNUM(BS_CONTROLE[[#This Row],[DATA]]))</f>
        <v/>
      </c>
      <c r="D892" s="104"/>
      <c r="E892" s="157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2" t="str">
        <f t="shared" si="84"/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 t="shared" si="86"/>
        <v>Aderente</v>
      </c>
      <c r="BR892" s="19" t="str">
        <f t="shared" si="87"/>
        <v>*</v>
      </c>
      <c r="BS892" s="19" t="str">
        <f t="shared" si="88"/>
        <v>*</v>
      </c>
      <c r="BT892" s="188" t="str">
        <f t="shared" si="89"/>
        <v/>
      </c>
    </row>
    <row r="893" spans="1:72" hidden="1">
      <c r="A893" s="47" t="str">
        <f t="shared" si="85"/>
        <v/>
      </c>
      <c r="B893" s="102"/>
      <c r="C893" s="135" t="str">
        <f>IF(BS_CONTROLE[[#This Row],[DATA]]="","",WEEKNUM(BS_CONTROLE[[#This Row],[DATA]]))</f>
        <v/>
      </c>
      <c r="D893" s="104"/>
      <c r="E893" s="157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2" t="str">
        <f t="shared" si="84"/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 t="shared" si="86"/>
        <v>Aderente</v>
      </c>
      <c r="BR893" s="19" t="str">
        <f t="shared" si="87"/>
        <v>*</v>
      </c>
      <c r="BS893" s="19" t="str">
        <f t="shared" si="88"/>
        <v>*</v>
      </c>
      <c r="BT893" s="188" t="str">
        <f t="shared" si="89"/>
        <v/>
      </c>
    </row>
    <row r="894" spans="1:72" hidden="1">
      <c r="A894" s="47" t="str">
        <f t="shared" si="85"/>
        <v/>
      </c>
      <c r="B894" s="102"/>
      <c r="C894" s="135" t="str">
        <f>IF(BS_CONTROLE[[#This Row],[DATA]]="","",WEEKNUM(BS_CONTROLE[[#This Row],[DATA]]))</f>
        <v/>
      </c>
      <c r="D894" s="104"/>
      <c r="E894" s="157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2" t="str">
        <f t="shared" si="84"/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 t="shared" si="86"/>
        <v>Aderente</v>
      </c>
      <c r="BR894" s="19" t="str">
        <f t="shared" si="87"/>
        <v>*</v>
      </c>
      <c r="BS894" s="19" t="str">
        <f t="shared" si="88"/>
        <v>*</v>
      </c>
      <c r="BT894" s="188" t="str">
        <f t="shared" si="89"/>
        <v/>
      </c>
    </row>
    <row r="895" spans="1:72" hidden="1">
      <c r="A895" s="47" t="str">
        <f t="shared" si="85"/>
        <v/>
      </c>
      <c r="B895" s="102"/>
      <c r="C895" s="135" t="str">
        <f>IF(BS_CONTROLE[[#This Row],[DATA]]="","",WEEKNUM(BS_CONTROLE[[#This Row],[DATA]]))</f>
        <v/>
      </c>
      <c r="D895" s="104"/>
      <c r="E895" s="157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2" t="str">
        <f t="shared" si="84"/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 t="shared" si="86"/>
        <v>Aderente</v>
      </c>
      <c r="BR895" s="19" t="str">
        <f t="shared" si="87"/>
        <v>*</v>
      </c>
      <c r="BS895" s="19" t="str">
        <f t="shared" si="88"/>
        <v>*</v>
      </c>
      <c r="BT895" s="188" t="str">
        <f t="shared" si="89"/>
        <v/>
      </c>
    </row>
    <row r="896" spans="1:72" hidden="1">
      <c r="A896" s="47" t="str">
        <f t="shared" si="85"/>
        <v/>
      </c>
      <c r="B896" s="102"/>
      <c r="C896" s="135" t="str">
        <f>IF(BS_CONTROLE[[#This Row],[DATA]]="","",WEEKNUM(BS_CONTROLE[[#This Row],[DATA]]))</f>
        <v/>
      </c>
      <c r="D896" s="104"/>
      <c r="E896" s="157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2" t="str">
        <f t="shared" si="84"/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 t="shared" si="86"/>
        <v>Aderente</v>
      </c>
      <c r="BR896" s="19" t="str">
        <f t="shared" si="87"/>
        <v>*</v>
      </c>
      <c r="BS896" s="19" t="str">
        <f t="shared" si="88"/>
        <v>*</v>
      </c>
      <c r="BT896" s="188" t="str">
        <f t="shared" si="89"/>
        <v/>
      </c>
    </row>
    <row r="897" spans="1:72" hidden="1">
      <c r="A897" s="47" t="str">
        <f t="shared" si="85"/>
        <v/>
      </c>
      <c r="B897" s="102"/>
      <c r="C897" s="135" t="str">
        <f>IF(BS_CONTROLE[[#This Row],[DATA]]="","",WEEKNUM(BS_CONTROLE[[#This Row],[DATA]]))</f>
        <v/>
      </c>
      <c r="D897" s="104"/>
      <c r="E897" s="157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2" t="str">
        <f t="shared" si="84"/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 t="shared" si="86"/>
        <v>Aderente</v>
      </c>
      <c r="BR897" s="19" t="str">
        <f t="shared" si="87"/>
        <v>*</v>
      </c>
      <c r="BS897" s="19" t="str">
        <f t="shared" si="88"/>
        <v>*</v>
      </c>
      <c r="BT897" s="188" t="str">
        <f t="shared" si="89"/>
        <v/>
      </c>
    </row>
    <row r="898" spans="1:72" hidden="1">
      <c r="A898" s="47" t="str">
        <f t="shared" si="85"/>
        <v/>
      </c>
      <c r="B898" s="102"/>
      <c r="C898" s="135" t="str">
        <f>IF(BS_CONTROLE[[#This Row],[DATA]]="","",WEEKNUM(BS_CONTROLE[[#This Row],[DATA]]))</f>
        <v/>
      </c>
      <c r="D898" s="104"/>
      <c r="E898" s="157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2" t="str">
        <f t="shared" si="84"/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 t="shared" si="86"/>
        <v>Aderente</v>
      </c>
      <c r="BR898" s="19" t="str">
        <f t="shared" si="87"/>
        <v>*</v>
      </c>
      <c r="BS898" s="19" t="str">
        <f t="shared" si="88"/>
        <v>*</v>
      </c>
      <c r="BT898" s="188" t="str">
        <f t="shared" si="89"/>
        <v/>
      </c>
    </row>
    <row r="899" spans="1:72" hidden="1">
      <c r="A899" s="47" t="str">
        <f t="shared" si="85"/>
        <v/>
      </c>
      <c r="B899" s="102"/>
      <c r="C899" s="135" t="str">
        <f>IF(BS_CONTROLE[[#This Row],[DATA]]="","",WEEKNUM(BS_CONTROLE[[#This Row],[DATA]]))</f>
        <v/>
      </c>
      <c r="D899" s="104"/>
      <c r="E899" s="157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2" t="str">
        <f t="shared" si="84"/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 t="shared" si="86"/>
        <v>Aderente</v>
      </c>
      <c r="BR899" s="19" t="str">
        <f t="shared" si="87"/>
        <v>*</v>
      </c>
      <c r="BS899" s="19" t="str">
        <f t="shared" si="88"/>
        <v>*</v>
      </c>
      <c r="BT899" s="188" t="str">
        <f t="shared" si="89"/>
        <v/>
      </c>
    </row>
    <row r="900" spans="1:72" hidden="1">
      <c r="A900" s="47" t="str">
        <f t="shared" si="85"/>
        <v/>
      </c>
      <c r="B900" s="102"/>
      <c r="C900" s="135" t="str">
        <f>IF(BS_CONTROLE[[#This Row],[DATA]]="","",WEEKNUM(BS_CONTROLE[[#This Row],[DATA]]))</f>
        <v/>
      </c>
      <c r="D900" s="104"/>
      <c r="E900" s="157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2" t="str">
        <f t="shared" si="84"/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 t="shared" si="86"/>
        <v>Aderente</v>
      </c>
      <c r="BR900" s="19" t="str">
        <f t="shared" si="87"/>
        <v>*</v>
      </c>
      <c r="BS900" s="19" t="str">
        <f t="shared" si="88"/>
        <v>*</v>
      </c>
      <c r="BT900" s="188" t="str">
        <f t="shared" si="89"/>
        <v/>
      </c>
    </row>
    <row r="901" spans="1:72" hidden="1">
      <c r="A901" s="47" t="str">
        <f t="shared" si="85"/>
        <v/>
      </c>
      <c r="B901" s="102"/>
      <c r="C901" s="135" t="str">
        <f>IF(BS_CONTROLE[[#This Row],[DATA]]="","",WEEKNUM(BS_CONTROLE[[#This Row],[DATA]]))</f>
        <v/>
      </c>
      <c r="D901" s="104"/>
      <c r="E901" s="157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2" t="str">
        <f t="shared" si="84"/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 t="shared" si="86"/>
        <v>Aderente</v>
      </c>
      <c r="BR901" s="19" t="str">
        <f t="shared" si="87"/>
        <v>*</v>
      </c>
      <c r="BS901" s="19" t="str">
        <f t="shared" si="88"/>
        <v>*</v>
      </c>
      <c r="BT901" s="188" t="str">
        <f t="shared" si="89"/>
        <v/>
      </c>
    </row>
    <row r="902" spans="1:72" hidden="1">
      <c r="A902" s="47" t="str">
        <f t="shared" si="85"/>
        <v/>
      </c>
      <c r="B902" s="102"/>
      <c r="C902" s="135" t="str">
        <f>IF(BS_CONTROLE[[#This Row],[DATA]]="","",WEEKNUM(BS_CONTROLE[[#This Row],[DATA]]))</f>
        <v/>
      </c>
      <c r="D902" s="104"/>
      <c r="E902" s="157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2" t="str">
        <f t="shared" si="84"/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 t="shared" si="86"/>
        <v>Aderente</v>
      </c>
      <c r="BR902" s="19" t="str">
        <f t="shared" si="87"/>
        <v>*</v>
      </c>
      <c r="BS902" s="19" t="str">
        <f t="shared" si="88"/>
        <v>*</v>
      </c>
      <c r="BT902" s="188" t="str">
        <f t="shared" si="89"/>
        <v/>
      </c>
    </row>
    <row r="903" spans="1:72" hidden="1">
      <c r="A903" s="47" t="str">
        <f t="shared" si="85"/>
        <v/>
      </c>
      <c r="B903" s="102"/>
      <c r="C903" s="135" t="str">
        <f>IF(BS_CONTROLE[[#This Row],[DATA]]="","",WEEKNUM(BS_CONTROLE[[#This Row],[DATA]]))</f>
        <v/>
      </c>
      <c r="D903" s="104"/>
      <c r="E903" s="157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2" t="str">
        <f t="shared" ref="AY903:AY966" si="90"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 t="shared" si="86"/>
        <v>Aderente</v>
      </c>
      <c r="BR903" s="19" t="str">
        <f t="shared" si="87"/>
        <v>*</v>
      </c>
      <c r="BS903" s="19" t="str">
        <f t="shared" si="88"/>
        <v>*</v>
      </c>
      <c r="BT903" s="188" t="str">
        <f t="shared" si="89"/>
        <v/>
      </c>
    </row>
    <row r="904" spans="1:72" hidden="1">
      <c r="A904" s="47" t="str">
        <f t="shared" ref="A904:A967" si="91">D904&amp;B904</f>
        <v/>
      </c>
      <c r="B904" s="102"/>
      <c r="C904" s="135" t="str">
        <f>IF(BS_CONTROLE[[#This Row],[DATA]]="","",WEEKNUM(BS_CONTROLE[[#This Row],[DATA]]))</f>
        <v/>
      </c>
      <c r="D904" s="104"/>
      <c r="E904" s="157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2" t="str">
        <f t="shared" si="90"/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 t="shared" ref="BQ904:BQ967" si="92">IF(AND(BR904&lt;1,BS904&lt;1),"Produção e Intervalo",IF(BR904&lt;1,"Intervalo",IF(BS904&lt;1,"Produção","Aderente")))</f>
        <v>Aderente</v>
      </c>
      <c r="BR904" s="19" t="str">
        <f t="shared" ref="BR904:BR967" si="93">IF(OR(B904="",F904=""),"*",AY904/P904)</f>
        <v>*</v>
      </c>
      <c r="BS904" s="19" t="str">
        <f t="shared" ref="BS904:BS967" si="94">IF(OR(B904="",F904=""),"*",BA904/Q904)</f>
        <v>*</v>
      </c>
      <c r="BT904" s="188" t="str">
        <f t="shared" ref="BT904:BT967" si="95">IF(BN904="","",SUBSTITUTE(BM904," ","")&amp;SUBSTITUTE(BN904," ",""))</f>
        <v/>
      </c>
    </row>
    <row r="905" spans="1:72" hidden="1">
      <c r="A905" s="47" t="str">
        <f t="shared" si="91"/>
        <v/>
      </c>
      <c r="B905" s="102"/>
      <c r="C905" s="135" t="str">
        <f>IF(BS_CONTROLE[[#This Row],[DATA]]="","",WEEKNUM(BS_CONTROLE[[#This Row],[DATA]]))</f>
        <v/>
      </c>
      <c r="D905" s="104"/>
      <c r="E905" s="157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2" t="str">
        <f t="shared" si="90"/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 t="shared" si="92"/>
        <v>Aderente</v>
      </c>
      <c r="BR905" s="19" t="str">
        <f t="shared" si="93"/>
        <v>*</v>
      </c>
      <c r="BS905" s="19" t="str">
        <f t="shared" si="94"/>
        <v>*</v>
      </c>
      <c r="BT905" s="188" t="str">
        <f t="shared" si="95"/>
        <v/>
      </c>
    </row>
    <row r="906" spans="1:72" hidden="1">
      <c r="A906" s="47" t="str">
        <f t="shared" si="91"/>
        <v/>
      </c>
      <c r="B906" s="102"/>
      <c r="C906" s="135" t="str">
        <f>IF(BS_CONTROLE[[#This Row],[DATA]]="","",WEEKNUM(BS_CONTROLE[[#This Row],[DATA]]))</f>
        <v/>
      </c>
      <c r="D906" s="104"/>
      <c r="E906" s="157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2" t="str">
        <f t="shared" si="90"/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 t="shared" si="92"/>
        <v>Aderente</v>
      </c>
      <c r="BR906" s="19" t="str">
        <f t="shared" si="93"/>
        <v>*</v>
      </c>
      <c r="BS906" s="19" t="str">
        <f t="shared" si="94"/>
        <v>*</v>
      </c>
      <c r="BT906" s="188" t="str">
        <f t="shared" si="95"/>
        <v/>
      </c>
    </row>
    <row r="907" spans="1:72" hidden="1">
      <c r="A907" s="47" t="str">
        <f t="shared" si="91"/>
        <v/>
      </c>
      <c r="B907" s="102"/>
      <c r="C907" s="135" t="str">
        <f>IF(BS_CONTROLE[[#This Row],[DATA]]="","",WEEKNUM(BS_CONTROLE[[#This Row],[DATA]]))</f>
        <v/>
      </c>
      <c r="D907" s="104"/>
      <c r="E907" s="157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2" t="str">
        <f t="shared" si="90"/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 t="shared" si="92"/>
        <v>Aderente</v>
      </c>
      <c r="BR907" s="19" t="str">
        <f t="shared" si="93"/>
        <v>*</v>
      </c>
      <c r="BS907" s="19" t="str">
        <f t="shared" si="94"/>
        <v>*</v>
      </c>
      <c r="BT907" s="188" t="str">
        <f t="shared" si="95"/>
        <v/>
      </c>
    </row>
    <row r="908" spans="1:72" hidden="1">
      <c r="A908" s="47" t="str">
        <f t="shared" si="91"/>
        <v/>
      </c>
      <c r="B908" s="102"/>
      <c r="C908" s="135" t="str">
        <f>IF(BS_CONTROLE[[#This Row],[DATA]]="","",WEEKNUM(BS_CONTROLE[[#This Row],[DATA]]))</f>
        <v/>
      </c>
      <c r="D908" s="104"/>
      <c r="E908" s="157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2" t="str">
        <f t="shared" si="90"/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 t="shared" si="92"/>
        <v>Aderente</v>
      </c>
      <c r="BR908" s="19" t="str">
        <f t="shared" si="93"/>
        <v>*</v>
      </c>
      <c r="BS908" s="19" t="str">
        <f t="shared" si="94"/>
        <v>*</v>
      </c>
      <c r="BT908" s="188" t="str">
        <f t="shared" si="95"/>
        <v/>
      </c>
    </row>
    <row r="909" spans="1:72" hidden="1">
      <c r="A909" s="47" t="str">
        <f t="shared" si="91"/>
        <v/>
      </c>
      <c r="B909" s="102"/>
      <c r="C909" s="135" t="str">
        <f>IF(BS_CONTROLE[[#This Row],[DATA]]="","",WEEKNUM(BS_CONTROLE[[#This Row],[DATA]]))</f>
        <v/>
      </c>
      <c r="D909" s="104"/>
      <c r="E909" s="157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2" t="str">
        <f t="shared" si="90"/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 t="shared" si="92"/>
        <v>Aderente</v>
      </c>
      <c r="BR909" s="19" t="str">
        <f t="shared" si="93"/>
        <v>*</v>
      </c>
      <c r="BS909" s="19" t="str">
        <f t="shared" si="94"/>
        <v>*</v>
      </c>
      <c r="BT909" s="188" t="str">
        <f t="shared" si="95"/>
        <v/>
      </c>
    </row>
    <row r="910" spans="1:72" hidden="1">
      <c r="A910" s="47" t="str">
        <f t="shared" si="91"/>
        <v/>
      </c>
      <c r="B910" s="102"/>
      <c r="C910" s="135" t="str">
        <f>IF(BS_CONTROLE[[#This Row],[DATA]]="","",WEEKNUM(BS_CONTROLE[[#This Row],[DATA]]))</f>
        <v/>
      </c>
      <c r="D910" s="104"/>
      <c r="E910" s="157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2" t="str">
        <f t="shared" si="90"/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 t="shared" si="92"/>
        <v>Aderente</v>
      </c>
      <c r="BR910" s="19" t="str">
        <f t="shared" si="93"/>
        <v>*</v>
      </c>
      <c r="BS910" s="19" t="str">
        <f t="shared" si="94"/>
        <v>*</v>
      </c>
      <c r="BT910" s="188" t="str">
        <f t="shared" si="95"/>
        <v/>
      </c>
    </row>
    <row r="911" spans="1:72" hidden="1">
      <c r="A911" s="47" t="str">
        <f t="shared" si="91"/>
        <v/>
      </c>
      <c r="B911" s="102"/>
      <c r="C911" s="135" t="str">
        <f>IF(BS_CONTROLE[[#This Row],[DATA]]="","",WEEKNUM(BS_CONTROLE[[#This Row],[DATA]]))</f>
        <v/>
      </c>
      <c r="D911" s="104"/>
      <c r="E911" s="157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2" t="str">
        <f t="shared" si="90"/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 t="shared" si="92"/>
        <v>Aderente</v>
      </c>
      <c r="BR911" s="19" t="str">
        <f t="shared" si="93"/>
        <v>*</v>
      </c>
      <c r="BS911" s="19" t="str">
        <f t="shared" si="94"/>
        <v>*</v>
      </c>
      <c r="BT911" s="188" t="str">
        <f t="shared" si="95"/>
        <v/>
      </c>
    </row>
    <row r="912" spans="1:72" hidden="1">
      <c r="A912" s="47" t="str">
        <f t="shared" si="91"/>
        <v/>
      </c>
      <c r="B912" s="102"/>
      <c r="C912" s="135" t="str">
        <f>IF(BS_CONTROLE[[#This Row],[DATA]]="","",WEEKNUM(BS_CONTROLE[[#This Row],[DATA]]))</f>
        <v/>
      </c>
      <c r="D912" s="104"/>
      <c r="E912" s="157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2" t="str">
        <f t="shared" si="90"/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 t="shared" si="92"/>
        <v>Aderente</v>
      </c>
      <c r="BR912" s="19" t="str">
        <f t="shared" si="93"/>
        <v>*</v>
      </c>
      <c r="BS912" s="19" t="str">
        <f t="shared" si="94"/>
        <v>*</v>
      </c>
      <c r="BT912" s="188" t="str">
        <f t="shared" si="95"/>
        <v/>
      </c>
    </row>
    <row r="913" spans="1:72" hidden="1">
      <c r="A913" s="47" t="str">
        <f t="shared" si="91"/>
        <v/>
      </c>
      <c r="B913" s="102"/>
      <c r="C913" s="135" t="str">
        <f>IF(BS_CONTROLE[[#This Row],[DATA]]="","",WEEKNUM(BS_CONTROLE[[#This Row],[DATA]]))</f>
        <v/>
      </c>
      <c r="D913" s="104"/>
      <c r="E913" s="157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2" t="str">
        <f t="shared" si="90"/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 t="shared" si="92"/>
        <v>Aderente</v>
      </c>
      <c r="BR913" s="19" t="str">
        <f t="shared" si="93"/>
        <v>*</v>
      </c>
      <c r="BS913" s="19" t="str">
        <f t="shared" si="94"/>
        <v>*</v>
      </c>
      <c r="BT913" s="188" t="str">
        <f t="shared" si="95"/>
        <v/>
      </c>
    </row>
    <row r="914" spans="1:72" hidden="1">
      <c r="A914" s="47" t="str">
        <f t="shared" si="91"/>
        <v/>
      </c>
      <c r="B914" s="102"/>
      <c r="C914" s="135" t="str">
        <f>IF(BS_CONTROLE[[#This Row],[DATA]]="","",WEEKNUM(BS_CONTROLE[[#This Row],[DATA]]))</f>
        <v/>
      </c>
      <c r="D914" s="104"/>
      <c r="E914" s="157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2" t="str">
        <f t="shared" si="90"/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 t="shared" si="92"/>
        <v>Aderente</v>
      </c>
      <c r="BR914" s="19" t="str">
        <f t="shared" si="93"/>
        <v>*</v>
      </c>
      <c r="BS914" s="19" t="str">
        <f t="shared" si="94"/>
        <v>*</v>
      </c>
      <c r="BT914" s="188" t="str">
        <f t="shared" si="95"/>
        <v/>
      </c>
    </row>
    <row r="915" spans="1:72" hidden="1">
      <c r="A915" s="47" t="str">
        <f t="shared" si="91"/>
        <v/>
      </c>
      <c r="B915" s="102"/>
      <c r="C915" s="135" t="str">
        <f>IF(BS_CONTROLE[[#This Row],[DATA]]="","",WEEKNUM(BS_CONTROLE[[#This Row],[DATA]]))</f>
        <v/>
      </c>
      <c r="D915" s="104"/>
      <c r="E915" s="157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2" t="str">
        <f t="shared" si="90"/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 t="shared" si="92"/>
        <v>Aderente</v>
      </c>
      <c r="BR915" s="19" t="str">
        <f t="shared" si="93"/>
        <v>*</v>
      </c>
      <c r="BS915" s="19" t="str">
        <f t="shared" si="94"/>
        <v>*</v>
      </c>
      <c r="BT915" s="188" t="str">
        <f t="shared" si="95"/>
        <v/>
      </c>
    </row>
    <row r="916" spans="1:72" hidden="1">
      <c r="A916" s="47" t="str">
        <f t="shared" si="91"/>
        <v/>
      </c>
      <c r="B916" s="102"/>
      <c r="C916" s="135" t="str">
        <f>IF(BS_CONTROLE[[#This Row],[DATA]]="","",WEEKNUM(BS_CONTROLE[[#This Row],[DATA]]))</f>
        <v/>
      </c>
      <c r="D916" s="104"/>
      <c r="E916" s="157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2" t="str">
        <f t="shared" si="90"/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 t="shared" si="92"/>
        <v>Aderente</v>
      </c>
      <c r="BR916" s="19" t="str">
        <f t="shared" si="93"/>
        <v>*</v>
      </c>
      <c r="BS916" s="19" t="str">
        <f t="shared" si="94"/>
        <v>*</v>
      </c>
      <c r="BT916" s="188" t="str">
        <f t="shared" si="95"/>
        <v/>
      </c>
    </row>
    <row r="917" spans="1:72" hidden="1">
      <c r="A917" s="47" t="str">
        <f t="shared" si="91"/>
        <v/>
      </c>
      <c r="B917" s="102"/>
      <c r="C917" s="135" t="str">
        <f>IF(BS_CONTROLE[[#This Row],[DATA]]="","",WEEKNUM(BS_CONTROLE[[#This Row],[DATA]]))</f>
        <v/>
      </c>
      <c r="D917" s="104"/>
      <c r="E917" s="157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2" t="str">
        <f t="shared" si="90"/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 t="shared" si="92"/>
        <v>Aderente</v>
      </c>
      <c r="BR917" s="19" t="str">
        <f t="shared" si="93"/>
        <v>*</v>
      </c>
      <c r="BS917" s="19" t="str">
        <f t="shared" si="94"/>
        <v>*</v>
      </c>
      <c r="BT917" s="188" t="str">
        <f t="shared" si="95"/>
        <v/>
      </c>
    </row>
    <row r="918" spans="1:72" hidden="1">
      <c r="A918" s="47" t="str">
        <f t="shared" si="91"/>
        <v/>
      </c>
      <c r="B918" s="102"/>
      <c r="C918" s="135" t="str">
        <f>IF(BS_CONTROLE[[#This Row],[DATA]]="","",WEEKNUM(BS_CONTROLE[[#This Row],[DATA]]))</f>
        <v/>
      </c>
      <c r="D918" s="104"/>
      <c r="E918" s="157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2" t="str">
        <f t="shared" si="90"/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 t="shared" si="92"/>
        <v>Aderente</v>
      </c>
      <c r="BR918" s="19" t="str">
        <f t="shared" si="93"/>
        <v>*</v>
      </c>
      <c r="BS918" s="19" t="str">
        <f t="shared" si="94"/>
        <v>*</v>
      </c>
      <c r="BT918" s="188" t="str">
        <f t="shared" si="95"/>
        <v/>
      </c>
    </row>
    <row r="919" spans="1:72" hidden="1">
      <c r="A919" s="47" t="str">
        <f t="shared" si="91"/>
        <v/>
      </c>
      <c r="B919" s="102"/>
      <c r="C919" s="135" t="str">
        <f>IF(BS_CONTROLE[[#This Row],[DATA]]="","",WEEKNUM(BS_CONTROLE[[#This Row],[DATA]]))</f>
        <v/>
      </c>
      <c r="D919" s="104"/>
      <c r="E919" s="157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2" t="str">
        <f t="shared" si="90"/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 t="shared" si="92"/>
        <v>Aderente</v>
      </c>
      <c r="BR919" s="19" t="str">
        <f t="shared" si="93"/>
        <v>*</v>
      </c>
      <c r="BS919" s="19" t="str">
        <f t="shared" si="94"/>
        <v>*</v>
      </c>
      <c r="BT919" s="188" t="str">
        <f t="shared" si="95"/>
        <v/>
      </c>
    </row>
    <row r="920" spans="1:72" hidden="1">
      <c r="A920" s="47" t="str">
        <f t="shared" si="91"/>
        <v/>
      </c>
      <c r="B920" s="102"/>
      <c r="C920" s="135" t="str">
        <f>IF(BS_CONTROLE[[#This Row],[DATA]]="","",WEEKNUM(BS_CONTROLE[[#This Row],[DATA]]))</f>
        <v/>
      </c>
      <c r="D920" s="104"/>
      <c r="E920" s="157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2" t="str">
        <f t="shared" si="90"/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 t="shared" si="92"/>
        <v>Aderente</v>
      </c>
      <c r="BR920" s="19" t="str">
        <f t="shared" si="93"/>
        <v>*</v>
      </c>
      <c r="BS920" s="19" t="str">
        <f t="shared" si="94"/>
        <v>*</v>
      </c>
      <c r="BT920" s="188" t="str">
        <f t="shared" si="95"/>
        <v/>
      </c>
    </row>
    <row r="921" spans="1:72" hidden="1">
      <c r="A921" s="47" t="str">
        <f t="shared" si="91"/>
        <v/>
      </c>
      <c r="B921" s="102"/>
      <c r="C921" s="135" t="str">
        <f>IF(BS_CONTROLE[[#This Row],[DATA]]="","",WEEKNUM(BS_CONTROLE[[#This Row],[DATA]]))</f>
        <v/>
      </c>
      <c r="D921" s="104"/>
      <c r="E921" s="157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2" t="str">
        <f t="shared" si="90"/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 t="shared" si="92"/>
        <v>Aderente</v>
      </c>
      <c r="BR921" s="19" t="str">
        <f t="shared" si="93"/>
        <v>*</v>
      </c>
      <c r="BS921" s="19" t="str">
        <f t="shared" si="94"/>
        <v>*</v>
      </c>
      <c r="BT921" s="188" t="str">
        <f t="shared" si="95"/>
        <v/>
      </c>
    </row>
    <row r="922" spans="1:72" hidden="1">
      <c r="A922" s="47" t="str">
        <f t="shared" si="91"/>
        <v/>
      </c>
      <c r="B922" s="102"/>
      <c r="C922" s="135" t="str">
        <f>IF(BS_CONTROLE[[#This Row],[DATA]]="","",WEEKNUM(BS_CONTROLE[[#This Row],[DATA]]))</f>
        <v/>
      </c>
      <c r="D922" s="104"/>
      <c r="E922" s="157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2" t="str">
        <f t="shared" si="90"/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 t="shared" si="92"/>
        <v>Aderente</v>
      </c>
      <c r="BR922" s="19" t="str">
        <f t="shared" si="93"/>
        <v>*</v>
      </c>
      <c r="BS922" s="19" t="str">
        <f t="shared" si="94"/>
        <v>*</v>
      </c>
      <c r="BT922" s="188" t="str">
        <f t="shared" si="95"/>
        <v/>
      </c>
    </row>
    <row r="923" spans="1:72" hidden="1">
      <c r="A923" s="47" t="str">
        <f t="shared" si="91"/>
        <v/>
      </c>
      <c r="B923" s="102"/>
      <c r="C923" s="135" t="str">
        <f>IF(BS_CONTROLE[[#This Row],[DATA]]="","",WEEKNUM(BS_CONTROLE[[#This Row],[DATA]]))</f>
        <v/>
      </c>
      <c r="D923" s="104"/>
      <c r="E923" s="157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2" t="str">
        <f t="shared" si="90"/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 t="shared" si="92"/>
        <v>Aderente</v>
      </c>
      <c r="BR923" s="19" t="str">
        <f t="shared" si="93"/>
        <v>*</v>
      </c>
      <c r="BS923" s="19" t="str">
        <f t="shared" si="94"/>
        <v>*</v>
      </c>
      <c r="BT923" s="188" t="str">
        <f t="shared" si="95"/>
        <v/>
      </c>
    </row>
    <row r="924" spans="1:72" hidden="1">
      <c r="A924" s="47" t="str">
        <f t="shared" si="91"/>
        <v/>
      </c>
      <c r="B924" s="102"/>
      <c r="C924" s="135" t="str">
        <f>IF(BS_CONTROLE[[#This Row],[DATA]]="","",WEEKNUM(BS_CONTROLE[[#This Row],[DATA]]))</f>
        <v/>
      </c>
      <c r="D924" s="104"/>
      <c r="E924" s="157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2" t="str">
        <f t="shared" si="90"/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 t="shared" si="92"/>
        <v>Aderente</v>
      </c>
      <c r="BR924" s="19" t="str">
        <f t="shared" si="93"/>
        <v>*</v>
      </c>
      <c r="BS924" s="19" t="str">
        <f t="shared" si="94"/>
        <v>*</v>
      </c>
      <c r="BT924" s="188" t="str">
        <f t="shared" si="95"/>
        <v/>
      </c>
    </row>
    <row r="925" spans="1:72" hidden="1">
      <c r="A925" s="47" t="str">
        <f t="shared" si="91"/>
        <v/>
      </c>
      <c r="B925" s="102"/>
      <c r="C925" s="135" t="str">
        <f>IF(BS_CONTROLE[[#This Row],[DATA]]="","",WEEKNUM(BS_CONTROLE[[#This Row],[DATA]]))</f>
        <v/>
      </c>
      <c r="D925" s="104"/>
      <c r="E925" s="157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2" t="str">
        <f t="shared" si="90"/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 t="shared" si="92"/>
        <v>Aderente</v>
      </c>
      <c r="BR925" s="19" t="str">
        <f t="shared" si="93"/>
        <v>*</v>
      </c>
      <c r="BS925" s="19" t="str">
        <f t="shared" si="94"/>
        <v>*</v>
      </c>
      <c r="BT925" s="188" t="str">
        <f t="shared" si="95"/>
        <v/>
      </c>
    </row>
    <row r="926" spans="1:72" hidden="1">
      <c r="A926" s="47" t="str">
        <f t="shared" si="91"/>
        <v/>
      </c>
      <c r="B926" s="102"/>
      <c r="C926" s="135" t="str">
        <f>IF(BS_CONTROLE[[#This Row],[DATA]]="","",WEEKNUM(BS_CONTROLE[[#This Row],[DATA]]))</f>
        <v/>
      </c>
      <c r="D926" s="104"/>
      <c r="E926" s="157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2" t="str">
        <f t="shared" si="90"/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 t="shared" si="92"/>
        <v>Aderente</v>
      </c>
      <c r="BR926" s="19" t="str">
        <f t="shared" si="93"/>
        <v>*</v>
      </c>
      <c r="BS926" s="19" t="str">
        <f t="shared" si="94"/>
        <v>*</v>
      </c>
      <c r="BT926" s="188" t="str">
        <f t="shared" si="95"/>
        <v/>
      </c>
    </row>
    <row r="927" spans="1:72" hidden="1">
      <c r="A927" s="47" t="str">
        <f t="shared" si="91"/>
        <v/>
      </c>
      <c r="B927" s="102"/>
      <c r="C927" s="135" t="str">
        <f>IF(BS_CONTROLE[[#This Row],[DATA]]="","",WEEKNUM(BS_CONTROLE[[#This Row],[DATA]]))</f>
        <v/>
      </c>
      <c r="D927" s="104"/>
      <c r="E927" s="157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2" t="str">
        <f t="shared" si="90"/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 t="shared" si="92"/>
        <v>Aderente</v>
      </c>
      <c r="BR927" s="19" t="str">
        <f t="shared" si="93"/>
        <v>*</v>
      </c>
      <c r="BS927" s="19" t="str">
        <f t="shared" si="94"/>
        <v>*</v>
      </c>
      <c r="BT927" s="188" t="str">
        <f t="shared" si="95"/>
        <v/>
      </c>
    </row>
    <row r="928" spans="1:72" hidden="1">
      <c r="A928" s="47" t="str">
        <f t="shared" si="91"/>
        <v/>
      </c>
      <c r="B928" s="102"/>
      <c r="C928" s="135" t="str">
        <f>IF(BS_CONTROLE[[#This Row],[DATA]]="","",WEEKNUM(BS_CONTROLE[[#This Row],[DATA]]))</f>
        <v/>
      </c>
      <c r="D928" s="104"/>
      <c r="E928" s="157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2" t="str">
        <f t="shared" si="90"/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 t="shared" si="92"/>
        <v>Aderente</v>
      </c>
      <c r="BR928" s="19" t="str">
        <f t="shared" si="93"/>
        <v>*</v>
      </c>
      <c r="BS928" s="19" t="str">
        <f t="shared" si="94"/>
        <v>*</v>
      </c>
      <c r="BT928" s="188" t="str">
        <f t="shared" si="95"/>
        <v/>
      </c>
    </row>
    <row r="929" spans="1:72" hidden="1">
      <c r="A929" s="47" t="str">
        <f t="shared" si="91"/>
        <v/>
      </c>
      <c r="B929" s="102"/>
      <c r="C929" s="135" t="str">
        <f>IF(BS_CONTROLE[[#This Row],[DATA]]="","",WEEKNUM(BS_CONTROLE[[#This Row],[DATA]]))</f>
        <v/>
      </c>
      <c r="D929" s="104"/>
      <c r="E929" s="157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2" t="str">
        <f t="shared" si="90"/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 t="shared" si="92"/>
        <v>Aderente</v>
      </c>
      <c r="BR929" s="19" t="str">
        <f t="shared" si="93"/>
        <v>*</v>
      </c>
      <c r="BS929" s="19" t="str">
        <f t="shared" si="94"/>
        <v>*</v>
      </c>
      <c r="BT929" s="188" t="str">
        <f t="shared" si="95"/>
        <v/>
      </c>
    </row>
    <row r="930" spans="1:72" hidden="1">
      <c r="A930" s="47" t="str">
        <f t="shared" si="91"/>
        <v/>
      </c>
      <c r="B930" s="102"/>
      <c r="C930" s="135" t="str">
        <f>IF(BS_CONTROLE[[#This Row],[DATA]]="","",WEEKNUM(BS_CONTROLE[[#This Row],[DATA]]))</f>
        <v/>
      </c>
      <c r="D930" s="104"/>
      <c r="E930" s="157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2" t="str">
        <f t="shared" si="90"/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 t="shared" si="92"/>
        <v>Aderente</v>
      </c>
      <c r="BR930" s="19" t="str">
        <f t="shared" si="93"/>
        <v>*</v>
      </c>
      <c r="BS930" s="19" t="str">
        <f t="shared" si="94"/>
        <v>*</v>
      </c>
      <c r="BT930" s="188" t="str">
        <f t="shared" si="95"/>
        <v/>
      </c>
    </row>
    <row r="931" spans="1:72" hidden="1">
      <c r="A931" s="47" t="str">
        <f t="shared" si="91"/>
        <v/>
      </c>
      <c r="B931" s="102"/>
      <c r="C931" s="135" t="str">
        <f>IF(BS_CONTROLE[[#This Row],[DATA]]="","",WEEKNUM(BS_CONTROLE[[#This Row],[DATA]]))</f>
        <v/>
      </c>
      <c r="D931" s="104"/>
      <c r="E931" s="157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2" t="str">
        <f t="shared" si="90"/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 t="shared" si="92"/>
        <v>Aderente</v>
      </c>
      <c r="BR931" s="19" t="str">
        <f t="shared" si="93"/>
        <v>*</v>
      </c>
      <c r="BS931" s="19" t="str">
        <f t="shared" si="94"/>
        <v>*</v>
      </c>
      <c r="BT931" s="188" t="str">
        <f t="shared" si="95"/>
        <v/>
      </c>
    </row>
    <row r="932" spans="1:72" hidden="1">
      <c r="A932" s="47" t="str">
        <f t="shared" si="91"/>
        <v/>
      </c>
      <c r="B932" s="102"/>
      <c r="C932" s="135" t="str">
        <f>IF(BS_CONTROLE[[#This Row],[DATA]]="","",WEEKNUM(BS_CONTROLE[[#This Row],[DATA]]))</f>
        <v/>
      </c>
      <c r="D932" s="104"/>
      <c r="E932" s="157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2" t="str">
        <f t="shared" si="90"/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 t="shared" si="92"/>
        <v>Aderente</v>
      </c>
      <c r="BR932" s="19" t="str">
        <f t="shared" si="93"/>
        <v>*</v>
      </c>
      <c r="BS932" s="19" t="str">
        <f t="shared" si="94"/>
        <v>*</v>
      </c>
      <c r="BT932" s="188" t="str">
        <f t="shared" si="95"/>
        <v/>
      </c>
    </row>
    <row r="933" spans="1:72" hidden="1">
      <c r="A933" s="47" t="str">
        <f t="shared" si="91"/>
        <v/>
      </c>
      <c r="B933" s="102"/>
      <c r="C933" s="135" t="str">
        <f>IF(BS_CONTROLE[[#This Row],[DATA]]="","",WEEKNUM(BS_CONTROLE[[#This Row],[DATA]]))</f>
        <v/>
      </c>
      <c r="D933" s="104"/>
      <c r="E933" s="157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2" t="str">
        <f t="shared" si="90"/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 t="shared" si="92"/>
        <v>Aderente</v>
      </c>
      <c r="BR933" s="19" t="str">
        <f t="shared" si="93"/>
        <v>*</v>
      </c>
      <c r="BS933" s="19" t="str">
        <f t="shared" si="94"/>
        <v>*</v>
      </c>
      <c r="BT933" s="188" t="str">
        <f t="shared" si="95"/>
        <v/>
      </c>
    </row>
    <row r="934" spans="1:72" hidden="1">
      <c r="A934" s="47" t="str">
        <f t="shared" si="91"/>
        <v/>
      </c>
      <c r="B934" s="102"/>
      <c r="C934" s="135" t="str">
        <f>IF(BS_CONTROLE[[#This Row],[DATA]]="","",WEEKNUM(BS_CONTROLE[[#This Row],[DATA]]))</f>
        <v/>
      </c>
      <c r="D934" s="104"/>
      <c r="E934" s="157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2" t="str">
        <f t="shared" si="90"/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 t="shared" si="92"/>
        <v>Aderente</v>
      </c>
      <c r="BR934" s="19" t="str">
        <f t="shared" si="93"/>
        <v>*</v>
      </c>
      <c r="BS934" s="19" t="str">
        <f t="shared" si="94"/>
        <v>*</v>
      </c>
      <c r="BT934" s="188" t="str">
        <f t="shared" si="95"/>
        <v/>
      </c>
    </row>
    <row r="935" spans="1:72" hidden="1">
      <c r="A935" s="47" t="str">
        <f t="shared" si="91"/>
        <v/>
      </c>
      <c r="B935" s="102"/>
      <c r="C935" s="135" t="str">
        <f>IF(BS_CONTROLE[[#This Row],[DATA]]="","",WEEKNUM(BS_CONTROLE[[#This Row],[DATA]]))</f>
        <v/>
      </c>
      <c r="D935" s="104"/>
      <c r="E935" s="157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2" t="str">
        <f t="shared" si="90"/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 t="shared" si="92"/>
        <v>Aderente</v>
      </c>
      <c r="BR935" s="19" t="str">
        <f t="shared" si="93"/>
        <v>*</v>
      </c>
      <c r="BS935" s="19" t="str">
        <f t="shared" si="94"/>
        <v>*</v>
      </c>
      <c r="BT935" s="188" t="str">
        <f t="shared" si="95"/>
        <v/>
      </c>
    </row>
    <row r="936" spans="1:72" hidden="1">
      <c r="A936" s="47" t="str">
        <f t="shared" si="91"/>
        <v/>
      </c>
      <c r="B936" s="102"/>
      <c r="C936" s="135" t="str">
        <f>IF(BS_CONTROLE[[#This Row],[DATA]]="","",WEEKNUM(BS_CONTROLE[[#This Row],[DATA]]))</f>
        <v/>
      </c>
      <c r="D936" s="104"/>
      <c r="E936" s="157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2" t="str">
        <f t="shared" si="90"/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 t="shared" si="92"/>
        <v>Aderente</v>
      </c>
      <c r="BR936" s="19" t="str">
        <f t="shared" si="93"/>
        <v>*</v>
      </c>
      <c r="BS936" s="19" t="str">
        <f t="shared" si="94"/>
        <v>*</v>
      </c>
      <c r="BT936" s="188" t="str">
        <f t="shared" si="95"/>
        <v/>
      </c>
    </row>
    <row r="937" spans="1:72" hidden="1">
      <c r="A937" s="47" t="str">
        <f t="shared" si="91"/>
        <v/>
      </c>
      <c r="B937" s="102"/>
      <c r="C937" s="135" t="str">
        <f>IF(BS_CONTROLE[[#This Row],[DATA]]="","",WEEKNUM(BS_CONTROLE[[#This Row],[DATA]]))</f>
        <v/>
      </c>
      <c r="D937" s="104"/>
      <c r="E937" s="157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2" t="str">
        <f t="shared" si="90"/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 t="shared" si="92"/>
        <v>Aderente</v>
      </c>
      <c r="BR937" s="19" t="str">
        <f t="shared" si="93"/>
        <v>*</v>
      </c>
      <c r="BS937" s="19" t="str">
        <f t="shared" si="94"/>
        <v>*</v>
      </c>
      <c r="BT937" s="188" t="str">
        <f t="shared" si="95"/>
        <v/>
      </c>
    </row>
    <row r="938" spans="1:72" hidden="1">
      <c r="A938" s="47" t="str">
        <f t="shared" si="91"/>
        <v/>
      </c>
      <c r="B938" s="102"/>
      <c r="C938" s="135" t="str">
        <f>IF(BS_CONTROLE[[#This Row],[DATA]]="","",WEEKNUM(BS_CONTROLE[[#This Row],[DATA]]))</f>
        <v/>
      </c>
      <c r="D938" s="104"/>
      <c r="E938" s="157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2" t="str">
        <f t="shared" si="90"/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 t="shared" si="92"/>
        <v>Aderente</v>
      </c>
      <c r="BR938" s="19" t="str">
        <f t="shared" si="93"/>
        <v>*</v>
      </c>
      <c r="BS938" s="19" t="str">
        <f t="shared" si="94"/>
        <v>*</v>
      </c>
      <c r="BT938" s="188" t="str">
        <f t="shared" si="95"/>
        <v/>
      </c>
    </row>
    <row r="939" spans="1:72" hidden="1">
      <c r="A939" s="47" t="str">
        <f t="shared" si="91"/>
        <v/>
      </c>
      <c r="B939" s="102"/>
      <c r="C939" s="135" t="str">
        <f>IF(BS_CONTROLE[[#This Row],[DATA]]="","",WEEKNUM(BS_CONTROLE[[#This Row],[DATA]]))</f>
        <v/>
      </c>
      <c r="D939" s="104"/>
      <c r="E939" s="157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2" t="str">
        <f t="shared" si="90"/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 t="shared" si="92"/>
        <v>Aderente</v>
      </c>
      <c r="BR939" s="19" t="str">
        <f t="shared" si="93"/>
        <v>*</v>
      </c>
      <c r="BS939" s="19" t="str">
        <f t="shared" si="94"/>
        <v>*</v>
      </c>
      <c r="BT939" s="188" t="str">
        <f t="shared" si="95"/>
        <v/>
      </c>
    </row>
    <row r="940" spans="1:72" hidden="1">
      <c r="A940" s="47" t="str">
        <f t="shared" si="91"/>
        <v/>
      </c>
      <c r="B940" s="102"/>
      <c r="C940" s="135" t="str">
        <f>IF(BS_CONTROLE[[#This Row],[DATA]]="","",WEEKNUM(BS_CONTROLE[[#This Row],[DATA]]))</f>
        <v/>
      </c>
      <c r="D940" s="104"/>
      <c r="E940" s="157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2" t="str">
        <f t="shared" si="90"/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 t="shared" si="92"/>
        <v>Aderente</v>
      </c>
      <c r="BR940" s="19" t="str">
        <f t="shared" si="93"/>
        <v>*</v>
      </c>
      <c r="BS940" s="19" t="str">
        <f t="shared" si="94"/>
        <v>*</v>
      </c>
      <c r="BT940" s="188" t="str">
        <f t="shared" si="95"/>
        <v/>
      </c>
    </row>
    <row r="941" spans="1:72" hidden="1">
      <c r="A941" s="47" t="str">
        <f t="shared" si="91"/>
        <v/>
      </c>
      <c r="B941" s="102"/>
      <c r="C941" s="135" t="str">
        <f>IF(BS_CONTROLE[[#This Row],[DATA]]="","",WEEKNUM(BS_CONTROLE[[#This Row],[DATA]]))</f>
        <v/>
      </c>
      <c r="D941" s="104"/>
      <c r="E941" s="157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2" t="str">
        <f t="shared" si="90"/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 t="shared" si="92"/>
        <v>Aderente</v>
      </c>
      <c r="BR941" s="19" t="str">
        <f t="shared" si="93"/>
        <v>*</v>
      </c>
      <c r="BS941" s="19" t="str">
        <f t="shared" si="94"/>
        <v>*</v>
      </c>
      <c r="BT941" s="188" t="str">
        <f t="shared" si="95"/>
        <v/>
      </c>
    </row>
    <row r="942" spans="1:72" hidden="1">
      <c r="A942" s="47" t="str">
        <f t="shared" si="91"/>
        <v/>
      </c>
      <c r="B942" s="102"/>
      <c r="C942" s="135" t="str">
        <f>IF(BS_CONTROLE[[#This Row],[DATA]]="","",WEEKNUM(BS_CONTROLE[[#This Row],[DATA]]))</f>
        <v/>
      </c>
      <c r="D942" s="104"/>
      <c r="E942" s="157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2" t="str">
        <f t="shared" si="90"/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 t="shared" si="92"/>
        <v>Aderente</v>
      </c>
      <c r="BR942" s="19" t="str">
        <f t="shared" si="93"/>
        <v>*</v>
      </c>
      <c r="BS942" s="19" t="str">
        <f t="shared" si="94"/>
        <v>*</v>
      </c>
      <c r="BT942" s="188" t="str">
        <f t="shared" si="95"/>
        <v/>
      </c>
    </row>
    <row r="943" spans="1:72" hidden="1">
      <c r="A943" s="47" t="str">
        <f t="shared" si="91"/>
        <v/>
      </c>
      <c r="B943" s="102"/>
      <c r="C943" s="135" t="str">
        <f>IF(BS_CONTROLE[[#This Row],[DATA]]="","",WEEKNUM(BS_CONTROLE[[#This Row],[DATA]]))</f>
        <v/>
      </c>
      <c r="D943" s="104"/>
      <c r="E943" s="157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2" t="str">
        <f t="shared" si="90"/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 t="shared" si="92"/>
        <v>Aderente</v>
      </c>
      <c r="BR943" s="19" t="str">
        <f t="shared" si="93"/>
        <v>*</v>
      </c>
      <c r="BS943" s="19" t="str">
        <f t="shared" si="94"/>
        <v>*</v>
      </c>
      <c r="BT943" s="188" t="str">
        <f t="shared" si="95"/>
        <v/>
      </c>
    </row>
    <row r="944" spans="1:72" hidden="1">
      <c r="A944" s="47" t="str">
        <f t="shared" si="91"/>
        <v/>
      </c>
      <c r="B944" s="102"/>
      <c r="C944" s="135" t="str">
        <f>IF(BS_CONTROLE[[#This Row],[DATA]]="","",WEEKNUM(BS_CONTROLE[[#This Row],[DATA]]))</f>
        <v/>
      </c>
      <c r="D944" s="104"/>
      <c r="E944" s="157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2" t="str">
        <f t="shared" si="90"/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 t="shared" si="92"/>
        <v>Aderente</v>
      </c>
      <c r="BR944" s="19" t="str">
        <f t="shared" si="93"/>
        <v>*</v>
      </c>
      <c r="BS944" s="19" t="str">
        <f t="shared" si="94"/>
        <v>*</v>
      </c>
      <c r="BT944" s="188" t="str">
        <f t="shared" si="95"/>
        <v/>
      </c>
    </row>
    <row r="945" spans="1:72" hidden="1">
      <c r="A945" s="47" t="str">
        <f t="shared" si="91"/>
        <v/>
      </c>
      <c r="B945" s="102"/>
      <c r="C945" s="135" t="str">
        <f>IF(BS_CONTROLE[[#This Row],[DATA]]="","",WEEKNUM(BS_CONTROLE[[#This Row],[DATA]]))</f>
        <v/>
      </c>
      <c r="D945" s="104"/>
      <c r="E945" s="157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2" t="str">
        <f t="shared" si="90"/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 t="shared" si="92"/>
        <v>Aderente</v>
      </c>
      <c r="BR945" s="19" t="str">
        <f t="shared" si="93"/>
        <v>*</v>
      </c>
      <c r="BS945" s="19" t="str">
        <f t="shared" si="94"/>
        <v>*</v>
      </c>
      <c r="BT945" s="188" t="str">
        <f t="shared" si="95"/>
        <v/>
      </c>
    </row>
    <row r="946" spans="1:72" hidden="1">
      <c r="A946" s="47" t="str">
        <f t="shared" si="91"/>
        <v/>
      </c>
      <c r="B946" s="102"/>
      <c r="C946" s="135" t="str">
        <f>IF(BS_CONTROLE[[#This Row],[DATA]]="","",WEEKNUM(BS_CONTROLE[[#This Row],[DATA]]))</f>
        <v/>
      </c>
      <c r="D946" s="104"/>
      <c r="E946" s="157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2" t="str">
        <f t="shared" si="90"/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 t="shared" si="92"/>
        <v>Aderente</v>
      </c>
      <c r="BR946" s="19" t="str">
        <f t="shared" si="93"/>
        <v>*</v>
      </c>
      <c r="BS946" s="19" t="str">
        <f t="shared" si="94"/>
        <v>*</v>
      </c>
      <c r="BT946" s="188" t="str">
        <f t="shared" si="95"/>
        <v/>
      </c>
    </row>
    <row r="947" spans="1:72" hidden="1">
      <c r="A947" s="47" t="str">
        <f t="shared" si="91"/>
        <v/>
      </c>
      <c r="B947" s="102"/>
      <c r="C947" s="135" t="str">
        <f>IF(BS_CONTROLE[[#This Row],[DATA]]="","",WEEKNUM(BS_CONTROLE[[#This Row],[DATA]]))</f>
        <v/>
      </c>
      <c r="D947" s="104"/>
      <c r="E947" s="157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2" t="str">
        <f t="shared" si="90"/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 t="shared" si="92"/>
        <v>Aderente</v>
      </c>
      <c r="BR947" s="19" t="str">
        <f t="shared" si="93"/>
        <v>*</v>
      </c>
      <c r="BS947" s="19" t="str">
        <f t="shared" si="94"/>
        <v>*</v>
      </c>
      <c r="BT947" s="188" t="str">
        <f t="shared" si="95"/>
        <v/>
      </c>
    </row>
    <row r="948" spans="1:72" hidden="1">
      <c r="A948" s="47" t="str">
        <f t="shared" si="91"/>
        <v/>
      </c>
      <c r="B948" s="102"/>
      <c r="C948" s="135" t="str">
        <f>IF(BS_CONTROLE[[#This Row],[DATA]]="","",WEEKNUM(BS_CONTROLE[[#This Row],[DATA]]))</f>
        <v/>
      </c>
      <c r="D948" s="104"/>
      <c r="E948" s="157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2" t="str">
        <f t="shared" si="90"/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 t="shared" si="92"/>
        <v>Aderente</v>
      </c>
      <c r="BR948" s="19" t="str">
        <f t="shared" si="93"/>
        <v>*</v>
      </c>
      <c r="BS948" s="19" t="str">
        <f t="shared" si="94"/>
        <v>*</v>
      </c>
      <c r="BT948" s="188" t="str">
        <f t="shared" si="95"/>
        <v/>
      </c>
    </row>
    <row r="949" spans="1:72" hidden="1">
      <c r="A949" s="47" t="str">
        <f t="shared" si="91"/>
        <v/>
      </c>
      <c r="B949" s="102"/>
      <c r="C949" s="135" t="str">
        <f>IF(BS_CONTROLE[[#This Row],[DATA]]="","",WEEKNUM(BS_CONTROLE[[#This Row],[DATA]]))</f>
        <v/>
      </c>
      <c r="D949" s="104"/>
      <c r="E949" s="157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2" t="str">
        <f t="shared" si="90"/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 t="shared" si="92"/>
        <v>Aderente</v>
      </c>
      <c r="BR949" s="19" t="str">
        <f t="shared" si="93"/>
        <v>*</v>
      </c>
      <c r="BS949" s="19" t="str">
        <f t="shared" si="94"/>
        <v>*</v>
      </c>
      <c r="BT949" s="188" t="str">
        <f t="shared" si="95"/>
        <v/>
      </c>
    </row>
    <row r="950" spans="1:72" hidden="1">
      <c r="A950" s="47" t="str">
        <f t="shared" si="91"/>
        <v/>
      </c>
      <c r="B950" s="102"/>
      <c r="C950" s="135" t="str">
        <f>IF(BS_CONTROLE[[#This Row],[DATA]]="","",WEEKNUM(BS_CONTROLE[[#This Row],[DATA]]))</f>
        <v/>
      </c>
      <c r="D950" s="104"/>
      <c r="E950" s="157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2" t="str">
        <f t="shared" si="90"/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 t="shared" si="92"/>
        <v>Aderente</v>
      </c>
      <c r="BR950" s="19" t="str">
        <f t="shared" si="93"/>
        <v>*</v>
      </c>
      <c r="BS950" s="19" t="str">
        <f t="shared" si="94"/>
        <v>*</v>
      </c>
      <c r="BT950" s="188" t="str">
        <f t="shared" si="95"/>
        <v/>
      </c>
    </row>
    <row r="951" spans="1:72" hidden="1">
      <c r="A951" s="47" t="str">
        <f t="shared" si="91"/>
        <v/>
      </c>
      <c r="B951" s="102"/>
      <c r="C951" s="135" t="str">
        <f>IF(BS_CONTROLE[[#This Row],[DATA]]="","",WEEKNUM(BS_CONTROLE[[#This Row],[DATA]]))</f>
        <v/>
      </c>
      <c r="D951" s="104"/>
      <c r="E951" s="157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2" t="str">
        <f t="shared" si="90"/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 t="shared" si="92"/>
        <v>Aderente</v>
      </c>
      <c r="BR951" s="19" t="str">
        <f t="shared" si="93"/>
        <v>*</v>
      </c>
      <c r="BS951" s="19" t="str">
        <f t="shared" si="94"/>
        <v>*</v>
      </c>
      <c r="BT951" s="188" t="str">
        <f t="shared" si="95"/>
        <v/>
      </c>
    </row>
    <row r="952" spans="1:72" hidden="1">
      <c r="A952" s="47" t="str">
        <f t="shared" si="91"/>
        <v/>
      </c>
      <c r="B952" s="102"/>
      <c r="C952" s="135" t="str">
        <f>IF(BS_CONTROLE[[#This Row],[DATA]]="","",WEEKNUM(BS_CONTROLE[[#This Row],[DATA]]))</f>
        <v/>
      </c>
      <c r="D952" s="104"/>
      <c r="E952" s="157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2" t="str">
        <f t="shared" si="90"/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 t="shared" si="92"/>
        <v>Aderente</v>
      </c>
      <c r="BR952" s="19" t="str">
        <f t="shared" si="93"/>
        <v>*</v>
      </c>
      <c r="BS952" s="19" t="str">
        <f t="shared" si="94"/>
        <v>*</v>
      </c>
      <c r="BT952" s="188" t="str">
        <f t="shared" si="95"/>
        <v/>
      </c>
    </row>
    <row r="953" spans="1:72" hidden="1">
      <c r="A953" s="47" t="str">
        <f t="shared" si="91"/>
        <v/>
      </c>
      <c r="B953" s="102"/>
      <c r="C953" s="135" t="str">
        <f>IF(BS_CONTROLE[[#This Row],[DATA]]="","",WEEKNUM(BS_CONTROLE[[#This Row],[DATA]]))</f>
        <v/>
      </c>
      <c r="D953" s="104"/>
      <c r="E953" s="157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2" t="str">
        <f t="shared" si="90"/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 t="shared" si="92"/>
        <v>Aderente</v>
      </c>
      <c r="BR953" s="19" t="str">
        <f t="shared" si="93"/>
        <v>*</v>
      </c>
      <c r="BS953" s="19" t="str">
        <f t="shared" si="94"/>
        <v>*</v>
      </c>
      <c r="BT953" s="188" t="str">
        <f t="shared" si="95"/>
        <v/>
      </c>
    </row>
    <row r="954" spans="1:72" hidden="1">
      <c r="A954" s="47" t="str">
        <f t="shared" si="91"/>
        <v/>
      </c>
      <c r="B954" s="102"/>
      <c r="C954" s="135" t="str">
        <f>IF(BS_CONTROLE[[#This Row],[DATA]]="","",WEEKNUM(BS_CONTROLE[[#This Row],[DATA]]))</f>
        <v/>
      </c>
      <c r="D954" s="104"/>
      <c r="E954" s="157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2" t="str">
        <f t="shared" si="90"/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 t="shared" si="92"/>
        <v>Aderente</v>
      </c>
      <c r="BR954" s="19" t="str">
        <f t="shared" si="93"/>
        <v>*</v>
      </c>
      <c r="BS954" s="19" t="str">
        <f t="shared" si="94"/>
        <v>*</v>
      </c>
      <c r="BT954" s="188" t="str">
        <f t="shared" si="95"/>
        <v/>
      </c>
    </row>
    <row r="955" spans="1:72" hidden="1">
      <c r="A955" s="47" t="str">
        <f t="shared" si="91"/>
        <v/>
      </c>
      <c r="B955" s="102"/>
      <c r="C955" s="135" t="str">
        <f>IF(BS_CONTROLE[[#This Row],[DATA]]="","",WEEKNUM(BS_CONTROLE[[#This Row],[DATA]]))</f>
        <v/>
      </c>
      <c r="D955" s="104"/>
      <c r="E955" s="157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2" t="str">
        <f t="shared" si="90"/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 t="shared" si="92"/>
        <v>Aderente</v>
      </c>
      <c r="BR955" s="19" t="str">
        <f t="shared" si="93"/>
        <v>*</v>
      </c>
      <c r="BS955" s="19" t="str">
        <f t="shared" si="94"/>
        <v>*</v>
      </c>
      <c r="BT955" s="188" t="str">
        <f t="shared" si="95"/>
        <v/>
      </c>
    </row>
    <row r="956" spans="1:72" hidden="1">
      <c r="A956" s="47" t="str">
        <f t="shared" si="91"/>
        <v/>
      </c>
      <c r="B956" s="102"/>
      <c r="C956" s="135" t="str">
        <f>IF(BS_CONTROLE[[#This Row],[DATA]]="","",WEEKNUM(BS_CONTROLE[[#This Row],[DATA]]))</f>
        <v/>
      </c>
      <c r="D956" s="104"/>
      <c r="E956" s="157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2" t="str">
        <f t="shared" si="90"/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 t="shared" si="92"/>
        <v>Aderente</v>
      </c>
      <c r="BR956" s="19" t="str">
        <f t="shared" si="93"/>
        <v>*</v>
      </c>
      <c r="BS956" s="19" t="str">
        <f t="shared" si="94"/>
        <v>*</v>
      </c>
      <c r="BT956" s="188" t="str">
        <f t="shared" si="95"/>
        <v/>
      </c>
    </row>
    <row r="957" spans="1:72" hidden="1">
      <c r="A957" s="47" t="str">
        <f t="shared" si="91"/>
        <v/>
      </c>
      <c r="B957" s="102"/>
      <c r="C957" s="135" t="str">
        <f>IF(BS_CONTROLE[[#This Row],[DATA]]="","",WEEKNUM(BS_CONTROLE[[#This Row],[DATA]]))</f>
        <v/>
      </c>
      <c r="D957" s="104"/>
      <c r="E957" s="157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2" t="str">
        <f t="shared" si="90"/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 t="shared" si="92"/>
        <v>Aderente</v>
      </c>
      <c r="BR957" s="19" t="str">
        <f t="shared" si="93"/>
        <v>*</v>
      </c>
      <c r="BS957" s="19" t="str">
        <f t="shared" si="94"/>
        <v>*</v>
      </c>
      <c r="BT957" s="188" t="str">
        <f t="shared" si="95"/>
        <v/>
      </c>
    </row>
    <row r="958" spans="1:72" hidden="1">
      <c r="A958" s="47" t="str">
        <f t="shared" si="91"/>
        <v/>
      </c>
      <c r="B958" s="102"/>
      <c r="C958" s="135" t="str">
        <f>IF(BS_CONTROLE[[#This Row],[DATA]]="","",WEEKNUM(BS_CONTROLE[[#This Row],[DATA]]))</f>
        <v/>
      </c>
      <c r="D958" s="104"/>
      <c r="E958" s="157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2" t="str">
        <f t="shared" si="90"/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 t="shared" si="92"/>
        <v>Aderente</v>
      </c>
      <c r="BR958" s="19" t="str">
        <f t="shared" si="93"/>
        <v>*</v>
      </c>
      <c r="BS958" s="19" t="str">
        <f t="shared" si="94"/>
        <v>*</v>
      </c>
      <c r="BT958" s="188" t="str">
        <f t="shared" si="95"/>
        <v/>
      </c>
    </row>
    <row r="959" spans="1:72" hidden="1">
      <c r="A959" s="47" t="str">
        <f t="shared" si="91"/>
        <v/>
      </c>
      <c r="B959" s="102"/>
      <c r="C959" s="135" t="str">
        <f>IF(BS_CONTROLE[[#This Row],[DATA]]="","",WEEKNUM(BS_CONTROLE[[#This Row],[DATA]]))</f>
        <v/>
      </c>
      <c r="D959" s="104"/>
      <c r="E959" s="157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2" t="str">
        <f t="shared" si="90"/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 t="shared" si="92"/>
        <v>Aderente</v>
      </c>
      <c r="BR959" s="19" t="str">
        <f t="shared" si="93"/>
        <v>*</v>
      </c>
      <c r="BS959" s="19" t="str">
        <f t="shared" si="94"/>
        <v>*</v>
      </c>
      <c r="BT959" s="188" t="str">
        <f t="shared" si="95"/>
        <v/>
      </c>
    </row>
    <row r="960" spans="1:72" hidden="1">
      <c r="A960" s="47" t="str">
        <f t="shared" si="91"/>
        <v/>
      </c>
      <c r="B960" s="102"/>
      <c r="C960" s="135" t="str">
        <f>IF(BS_CONTROLE[[#This Row],[DATA]]="","",WEEKNUM(BS_CONTROLE[[#This Row],[DATA]]))</f>
        <v/>
      </c>
      <c r="D960" s="104"/>
      <c r="E960" s="157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2" t="str">
        <f t="shared" si="90"/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 t="shared" si="92"/>
        <v>Aderente</v>
      </c>
      <c r="BR960" s="19" t="str">
        <f t="shared" si="93"/>
        <v>*</v>
      </c>
      <c r="BS960" s="19" t="str">
        <f t="shared" si="94"/>
        <v>*</v>
      </c>
      <c r="BT960" s="188" t="str">
        <f t="shared" si="95"/>
        <v/>
      </c>
    </row>
    <row r="961" spans="1:72" hidden="1">
      <c r="A961" s="47" t="str">
        <f t="shared" si="91"/>
        <v/>
      </c>
      <c r="B961" s="102"/>
      <c r="C961" s="135" t="str">
        <f>IF(BS_CONTROLE[[#This Row],[DATA]]="","",WEEKNUM(BS_CONTROLE[[#This Row],[DATA]]))</f>
        <v/>
      </c>
      <c r="D961" s="104"/>
      <c r="E961" s="157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2" t="str">
        <f t="shared" si="90"/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 t="shared" si="92"/>
        <v>Aderente</v>
      </c>
      <c r="BR961" s="19" t="str">
        <f t="shared" si="93"/>
        <v>*</v>
      </c>
      <c r="BS961" s="19" t="str">
        <f t="shared" si="94"/>
        <v>*</v>
      </c>
      <c r="BT961" s="188" t="str">
        <f t="shared" si="95"/>
        <v/>
      </c>
    </row>
    <row r="962" spans="1:72" hidden="1">
      <c r="A962" s="47" t="str">
        <f t="shared" si="91"/>
        <v/>
      </c>
      <c r="B962" s="102"/>
      <c r="C962" s="135" t="str">
        <f>IF(BS_CONTROLE[[#This Row],[DATA]]="","",WEEKNUM(BS_CONTROLE[[#This Row],[DATA]]))</f>
        <v/>
      </c>
      <c r="D962" s="104"/>
      <c r="E962" s="157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2" t="str">
        <f t="shared" si="90"/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 t="shared" si="92"/>
        <v>Aderente</v>
      </c>
      <c r="BR962" s="19" t="str">
        <f t="shared" si="93"/>
        <v>*</v>
      </c>
      <c r="BS962" s="19" t="str">
        <f t="shared" si="94"/>
        <v>*</v>
      </c>
      <c r="BT962" s="188" t="str">
        <f t="shared" si="95"/>
        <v/>
      </c>
    </row>
    <row r="963" spans="1:72" hidden="1">
      <c r="A963" s="47" t="str">
        <f t="shared" si="91"/>
        <v/>
      </c>
      <c r="B963" s="102"/>
      <c r="C963" s="135" t="str">
        <f>IF(BS_CONTROLE[[#This Row],[DATA]]="","",WEEKNUM(BS_CONTROLE[[#This Row],[DATA]]))</f>
        <v/>
      </c>
      <c r="D963" s="104"/>
      <c r="E963" s="157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2" t="str">
        <f t="shared" si="90"/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 t="shared" si="92"/>
        <v>Aderente</v>
      </c>
      <c r="BR963" s="19" t="str">
        <f t="shared" si="93"/>
        <v>*</v>
      </c>
      <c r="BS963" s="19" t="str">
        <f t="shared" si="94"/>
        <v>*</v>
      </c>
      <c r="BT963" s="188" t="str">
        <f t="shared" si="95"/>
        <v/>
      </c>
    </row>
    <row r="964" spans="1:72" hidden="1">
      <c r="A964" s="47" t="str">
        <f t="shared" si="91"/>
        <v/>
      </c>
      <c r="B964" s="102"/>
      <c r="C964" s="135" t="str">
        <f>IF(BS_CONTROLE[[#This Row],[DATA]]="","",WEEKNUM(BS_CONTROLE[[#This Row],[DATA]]))</f>
        <v/>
      </c>
      <c r="D964" s="104"/>
      <c r="E964" s="157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2" t="str">
        <f t="shared" si="90"/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 t="shared" si="92"/>
        <v>Aderente</v>
      </c>
      <c r="BR964" s="19" t="str">
        <f t="shared" si="93"/>
        <v>*</v>
      </c>
      <c r="BS964" s="19" t="str">
        <f t="shared" si="94"/>
        <v>*</v>
      </c>
      <c r="BT964" s="188" t="str">
        <f t="shared" si="95"/>
        <v/>
      </c>
    </row>
    <row r="965" spans="1:72" hidden="1">
      <c r="A965" s="47" t="str">
        <f t="shared" si="91"/>
        <v/>
      </c>
      <c r="B965" s="102"/>
      <c r="C965" s="135" t="str">
        <f>IF(BS_CONTROLE[[#This Row],[DATA]]="","",WEEKNUM(BS_CONTROLE[[#This Row],[DATA]]))</f>
        <v/>
      </c>
      <c r="D965" s="104"/>
      <c r="E965" s="157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2" t="str">
        <f t="shared" si="90"/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 t="shared" si="92"/>
        <v>Aderente</v>
      </c>
      <c r="BR965" s="19" t="str">
        <f t="shared" si="93"/>
        <v>*</v>
      </c>
      <c r="BS965" s="19" t="str">
        <f t="shared" si="94"/>
        <v>*</v>
      </c>
      <c r="BT965" s="188" t="str">
        <f t="shared" si="95"/>
        <v/>
      </c>
    </row>
    <row r="966" spans="1:72" hidden="1">
      <c r="A966" s="47" t="str">
        <f t="shared" si="91"/>
        <v/>
      </c>
      <c r="B966" s="102"/>
      <c r="C966" s="135" t="str">
        <f>IF(BS_CONTROLE[[#This Row],[DATA]]="","",WEEKNUM(BS_CONTROLE[[#This Row],[DATA]]))</f>
        <v/>
      </c>
      <c r="D966" s="104"/>
      <c r="E966" s="157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2" t="str">
        <f t="shared" si="90"/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 t="shared" si="92"/>
        <v>Aderente</v>
      </c>
      <c r="BR966" s="19" t="str">
        <f t="shared" si="93"/>
        <v>*</v>
      </c>
      <c r="BS966" s="19" t="str">
        <f t="shared" si="94"/>
        <v>*</v>
      </c>
      <c r="BT966" s="188" t="str">
        <f t="shared" si="95"/>
        <v/>
      </c>
    </row>
    <row r="967" spans="1:72" hidden="1">
      <c r="A967" s="47" t="str">
        <f t="shared" si="91"/>
        <v/>
      </c>
      <c r="B967" s="102"/>
      <c r="C967" s="135" t="str">
        <f>IF(BS_CONTROLE[[#This Row],[DATA]]="","",WEEKNUM(BS_CONTROLE[[#This Row],[DATA]]))</f>
        <v/>
      </c>
      <c r="D967" s="104"/>
      <c r="E967" s="157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2" t="str">
        <f t="shared" ref="AY967:AY1001" si="96"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 t="shared" si="92"/>
        <v>Aderente</v>
      </c>
      <c r="BR967" s="19" t="str">
        <f t="shared" si="93"/>
        <v>*</v>
      </c>
      <c r="BS967" s="19" t="str">
        <f t="shared" si="94"/>
        <v>*</v>
      </c>
      <c r="BT967" s="188" t="str">
        <f t="shared" si="95"/>
        <v/>
      </c>
    </row>
    <row r="968" spans="1:72" hidden="1">
      <c r="A968" s="47" t="str">
        <f t="shared" ref="A968:A1001" si="97">D968&amp;B968</f>
        <v/>
      </c>
      <c r="B968" s="102"/>
      <c r="C968" s="135" t="str">
        <f>IF(BS_CONTROLE[[#This Row],[DATA]]="","",WEEKNUM(BS_CONTROLE[[#This Row],[DATA]]))</f>
        <v/>
      </c>
      <c r="D968" s="104"/>
      <c r="E968" s="157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2" t="str">
        <f t="shared" si="96"/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 t="shared" ref="BQ968:BQ1001" si="98">IF(AND(BR968&lt;1,BS968&lt;1),"Produção e Intervalo",IF(BR968&lt;1,"Intervalo",IF(BS968&lt;1,"Produção","Aderente")))</f>
        <v>Aderente</v>
      </c>
      <c r="BR968" s="19" t="str">
        <f t="shared" ref="BR968:BR1001" si="99">IF(OR(B968="",F968=""),"*",AY968/P968)</f>
        <v>*</v>
      </c>
      <c r="BS968" s="19" t="str">
        <f t="shared" ref="BS968:BS1001" si="100">IF(OR(B968="",F968=""),"*",BA968/Q968)</f>
        <v>*</v>
      </c>
      <c r="BT968" s="188" t="str">
        <f t="shared" ref="BT968:BT1001" si="101">IF(BN968="","",SUBSTITUTE(BM968," ","")&amp;SUBSTITUTE(BN968," ",""))</f>
        <v/>
      </c>
    </row>
    <row r="969" spans="1:72" hidden="1">
      <c r="A969" s="47" t="str">
        <f t="shared" si="97"/>
        <v/>
      </c>
      <c r="B969" s="102"/>
      <c r="C969" s="135" t="str">
        <f>IF(BS_CONTROLE[[#This Row],[DATA]]="","",WEEKNUM(BS_CONTROLE[[#This Row],[DATA]]))</f>
        <v/>
      </c>
      <c r="D969" s="104"/>
      <c r="E969" s="157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2" t="str">
        <f t="shared" si="96"/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 t="shared" si="98"/>
        <v>Aderente</v>
      </c>
      <c r="BR969" s="19" t="str">
        <f t="shared" si="99"/>
        <v>*</v>
      </c>
      <c r="BS969" s="19" t="str">
        <f t="shared" si="100"/>
        <v>*</v>
      </c>
      <c r="BT969" s="188" t="str">
        <f t="shared" si="101"/>
        <v/>
      </c>
    </row>
    <row r="970" spans="1:72" hidden="1">
      <c r="A970" s="47" t="str">
        <f t="shared" si="97"/>
        <v/>
      </c>
      <c r="B970" s="102"/>
      <c r="C970" s="135" t="str">
        <f>IF(BS_CONTROLE[[#This Row],[DATA]]="","",WEEKNUM(BS_CONTROLE[[#This Row],[DATA]]))</f>
        <v/>
      </c>
      <c r="D970" s="104"/>
      <c r="E970" s="157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2" t="str">
        <f t="shared" si="96"/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 t="shared" si="98"/>
        <v>Aderente</v>
      </c>
      <c r="BR970" s="19" t="str">
        <f t="shared" si="99"/>
        <v>*</v>
      </c>
      <c r="BS970" s="19" t="str">
        <f t="shared" si="100"/>
        <v>*</v>
      </c>
      <c r="BT970" s="188" t="str">
        <f t="shared" si="101"/>
        <v/>
      </c>
    </row>
    <row r="971" spans="1:72" hidden="1">
      <c r="A971" s="47" t="str">
        <f t="shared" si="97"/>
        <v/>
      </c>
      <c r="B971" s="102"/>
      <c r="C971" s="135" t="str">
        <f>IF(BS_CONTROLE[[#This Row],[DATA]]="","",WEEKNUM(BS_CONTROLE[[#This Row],[DATA]]))</f>
        <v/>
      </c>
      <c r="D971" s="104"/>
      <c r="E971" s="157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2" t="str">
        <f t="shared" si="96"/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 t="shared" si="98"/>
        <v>Aderente</v>
      </c>
      <c r="BR971" s="19" t="str">
        <f t="shared" si="99"/>
        <v>*</v>
      </c>
      <c r="BS971" s="19" t="str">
        <f t="shared" si="100"/>
        <v>*</v>
      </c>
      <c r="BT971" s="188" t="str">
        <f t="shared" si="101"/>
        <v/>
      </c>
    </row>
    <row r="972" spans="1:72" hidden="1">
      <c r="A972" s="47" t="str">
        <f t="shared" si="97"/>
        <v/>
      </c>
      <c r="B972" s="102"/>
      <c r="C972" s="135" t="str">
        <f>IF(BS_CONTROLE[[#This Row],[DATA]]="","",WEEKNUM(BS_CONTROLE[[#This Row],[DATA]]))</f>
        <v/>
      </c>
      <c r="D972" s="104"/>
      <c r="E972" s="157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2" t="str">
        <f t="shared" si="96"/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 t="shared" si="98"/>
        <v>Aderente</v>
      </c>
      <c r="BR972" s="19" t="str">
        <f t="shared" si="99"/>
        <v>*</v>
      </c>
      <c r="BS972" s="19" t="str">
        <f t="shared" si="100"/>
        <v>*</v>
      </c>
      <c r="BT972" s="188" t="str">
        <f t="shared" si="101"/>
        <v/>
      </c>
    </row>
    <row r="973" spans="1:72" hidden="1">
      <c r="A973" s="47" t="str">
        <f t="shared" si="97"/>
        <v/>
      </c>
      <c r="B973" s="102"/>
      <c r="C973" s="135" t="str">
        <f>IF(BS_CONTROLE[[#This Row],[DATA]]="","",WEEKNUM(BS_CONTROLE[[#This Row],[DATA]]))</f>
        <v/>
      </c>
      <c r="D973" s="104"/>
      <c r="E973" s="157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2" t="str">
        <f t="shared" si="96"/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 t="shared" si="98"/>
        <v>Aderente</v>
      </c>
      <c r="BR973" s="19" t="str">
        <f t="shared" si="99"/>
        <v>*</v>
      </c>
      <c r="BS973" s="19" t="str">
        <f t="shared" si="100"/>
        <v>*</v>
      </c>
      <c r="BT973" s="188" t="str">
        <f t="shared" si="101"/>
        <v/>
      </c>
    </row>
    <row r="974" spans="1:72" hidden="1">
      <c r="A974" s="47" t="str">
        <f t="shared" si="97"/>
        <v/>
      </c>
      <c r="B974" s="102"/>
      <c r="C974" s="135" t="str">
        <f>IF(BS_CONTROLE[[#This Row],[DATA]]="","",WEEKNUM(BS_CONTROLE[[#This Row],[DATA]]))</f>
        <v/>
      </c>
      <c r="D974" s="104"/>
      <c r="E974" s="157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2" t="str">
        <f t="shared" si="96"/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 t="shared" si="98"/>
        <v>Aderente</v>
      </c>
      <c r="BR974" s="19" t="str">
        <f t="shared" si="99"/>
        <v>*</v>
      </c>
      <c r="BS974" s="19" t="str">
        <f t="shared" si="100"/>
        <v>*</v>
      </c>
      <c r="BT974" s="188" t="str">
        <f t="shared" si="101"/>
        <v/>
      </c>
    </row>
    <row r="975" spans="1:72" hidden="1">
      <c r="A975" s="47" t="str">
        <f t="shared" si="97"/>
        <v/>
      </c>
      <c r="B975" s="102"/>
      <c r="C975" s="135" t="str">
        <f>IF(BS_CONTROLE[[#This Row],[DATA]]="","",WEEKNUM(BS_CONTROLE[[#This Row],[DATA]]))</f>
        <v/>
      </c>
      <c r="D975" s="104"/>
      <c r="E975" s="157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2" t="str">
        <f t="shared" si="96"/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 t="shared" si="98"/>
        <v>Aderente</v>
      </c>
      <c r="BR975" s="19" t="str">
        <f t="shared" si="99"/>
        <v>*</v>
      </c>
      <c r="BS975" s="19" t="str">
        <f t="shared" si="100"/>
        <v>*</v>
      </c>
      <c r="BT975" s="188" t="str">
        <f t="shared" si="101"/>
        <v/>
      </c>
    </row>
    <row r="976" spans="1:72" hidden="1">
      <c r="A976" s="47" t="str">
        <f t="shared" si="97"/>
        <v/>
      </c>
      <c r="B976" s="102"/>
      <c r="C976" s="135" t="str">
        <f>IF(BS_CONTROLE[[#This Row],[DATA]]="","",WEEKNUM(BS_CONTROLE[[#This Row],[DATA]]))</f>
        <v/>
      </c>
      <c r="D976" s="104"/>
      <c r="E976" s="157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2" t="str">
        <f t="shared" si="96"/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 t="shared" si="98"/>
        <v>Aderente</v>
      </c>
      <c r="BR976" s="19" t="str">
        <f t="shared" si="99"/>
        <v>*</v>
      </c>
      <c r="BS976" s="19" t="str">
        <f t="shared" si="100"/>
        <v>*</v>
      </c>
      <c r="BT976" s="188" t="str">
        <f t="shared" si="101"/>
        <v/>
      </c>
    </row>
    <row r="977" spans="1:72" hidden="1">
      <c r="A977" s="47" t="str">
        <f t="shared" si="97"/>
        <v/>
      </c>
      <c r="B977" s="102"/>
      <c r="C977" s="135" t="str">
        <f>IF(BS_CONTROLE[[#This Row],[DATA]]="","",WEEKNUM(BS_CONTROLE[[#This Row],[DATA]]))</f>
        <v/>
      </c>
      <c r="D977" s="104"/>
      <c r="E977" s="157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2" t="str">
        <f t="shared" si="96"/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 t="shared" si="98"/>
        <v>Aderente</v>
      </c>
      <c r="BR977" s="19" t="str">
        <f t="shared" si="99"/>
        <v>*</v>
      </c>
      <c r="BS977" s="19" t="str">
        <f t="shared" si="100"/>
        <v>*</v>
      </c>
      <c r="BT977" s="188" t="str">
        <f t="shared" si="101"/>
        <v/>
      </c>
    </row>
    <row r="978" spans="1:72" hidden="1">
      <c r="A978" s="47" t="str">
        <f t="shared" si="97"/>
        <v/>
      </c>
      <c r="B978" s="102"/>
      <c r="C978" s="135" t="str">
        <f>IF(BS_CONTROLE[[#This Row],[DATA]]="","",WEEKNUM(BS_CONTROLE[[#This Row],[DATA]]))</f>
        <v/>
      </c>
      <c r="D978" s="104"/>
      <c r="E978" s="157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2" t="str">
        <f t="shared" si="96"/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 t="shared" si="98"/>
        <v>Aderente</v>
      </c>
      <c r="BR978" s="19" t="str">
        <f t="shared" si="99"/>
        <v>*</v>
      </c>
      <c r="BS978" s="19" t="str">
        <f t="shared" si="100"/>
        <v>*</v>
      </c>
      <c r="BT978" s="188" t="str">
        <f t="shared" si="101"/>
        <v/>
      </c>
    </row>
    <row r="979" spans="1:72" hidden="1">
      <c r="A979" s="47" t="str">
        <f t="shared" si="97"/>
        <v/>
      </c>
      <c r="B979" s="102"/>
      <c r="C979" s="135" t="str">
        <f>IF(BS_CONTROLE[[#This Row],[DATA]]="","",WEEKNUM(BS_CONTROLE[[#This Row],[DATA]]))</f>
        <v/>
      </c>
      <c r="D979" s="104"/>
      <c r="E979" s="157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2" t="str">
        <f t="shared" si="96"/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 t="shared" si="98"/>
        <v>Aderente</v>
      </c>
      <c r="BR979" s="19" t="str">
        <f t="shared" si="99"/>
        <v>*</v>
      </c>
      <c r="BS979" s="19" t="str">
        <f t="shared" si="100"/>
        <v>*</v>
      </c>
      <c r="BT979" s="188" t="str">
        <f t="shared" si="101"/>
        <v/>
      </c>
    </row>
    <row r="980" spans="1:72" hidden="1">
      <c r="A980" s="47" t="str">
        <f t="shared" si="97"/>
        <v/>
      </c>
      <c r="B980" s="102"/>
      <c r="C980" s="135" t="str">
        <f>IF(BS_CONTROLE[[#This Row],[DATA]]="","",WEEKNUM(BS_CONTROLE[[#This Row],[DATA]]))</f>
        <v/>
      </c>
      <c r="D980" s="104"/>
      <c r="E980" s="157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2" t="str">
        <f t="shared" si="96"/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 t="shared" si="98"/>
        <v>Aderente</v>
      </c>
      <c r="BR980" s="19" t="str">
        <f t="shared" si="99"/>
        <v>*</v>
      </c>
      <c r="BS980" s="19" t="str">
        <f t="shared" si="100"/>
        <v>*</v>
      </c>
      <c r="BT980" s="188" t="str">
        <f t="shared" si="101"/>
        <v/>
      </c>
    </row>
    <row r="981" spans="1:72" hidden="1">
      <c r="A981" s="47" t="str">
        <f t="shared" si="97"/>
        <v/>
      </c>
      <c r="B981" s="102"/>
      <c r="C981" s="135" t="str">
        <f>IF(BS_CONTROLE[[#This Row],[DATA]]="","",WEEKNUM(BS_CONTROLE[[#This Row],[DATA]]))</f>
        <v/>
      </c>
      <c r="D981" s="104"/>
      <c r="E981" s="157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2" t="str">
        <f t="shared" si="96"/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 t="shared" si="98"/>
        <v>Aderente</v>
      </c>
      <c r="BR981" s="19" t="str">
        <f t="shared" si="99"/>
        <v>*</v>
      </c>
      <c r="BS981" s="19" t="str">
        <f t="shared" si="100"/>
        <v>*</v>
      </c>
      <c r="BT981" s="188" t="str">
        <f t="shared" si="101"/>
        <v/>
      </c>
    </row>
    <row r="982" spans="1:72" hidden="1">
      <c r="A982" s="47" t="str">
        <f t="shared" si="97"/>
        <v/>
      </c>
      <c r="B982" s="102"/>
      <c r="C982" s="135" t="str">
        <f>IF(BS_CONTROLE[[#This Row],[DATA]]="","",WEEKNUM(BS_CONTROLE[[#This Row],[DATA]]))</f>
        <v/>
      </c>
      <c r="D982" s="104"/>
      <c r="E982" s="157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2" t="str">
        <f t="shared" si="96"/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 t="shared" si="98"/>
        <v>Aderente</v>
      </c>
      <c r="BR982" s="19" t="str">
        <f t="shared" si="99"/>
        <v>*</v>
      </c>
      <c r="BS982" s="19" t="str">
        <f t="shared" si="100"/>
        <v>*</v>
      </c>
      <c r="BT982" s="188" t="str">
        <f t="shared" si="101"/>
        <v/>
      </c>
    </row>
    <row r="983" spans="1:72" hidden="1">
      <c r="A983" s="47" t="str">
        <f t="shared" si="97"/>
        <v/>
      </c>
      <c r="B983" s="102"/>
      <c r="C983" s="135" t="str">
        <f>IF(BS_CONTROLE[[#This Row],[DATA]]="","",WEEKNUM(BS_CONTROLE[[#This Row],[DATA]]))</f>
        <v/>
      </c>
      <c r="D983" s="104"/>
      <c r="E983" s="157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2" t="str">
        <f t="shared" si="96"/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 t="shared" si="98"/>
        <v>Aderente</v>
      </c>
      <c r="BR983" s="19" t="str">
        <f t="shared" si="99"/>
        <v>*</v>
      </c>
      <c r="BS983" s="19" t="str">
        <f t="shared" si="100"/>
        <v>*</v>
      </c>
      <c r="BT983" s="188" t="str">
        <f t="shared" si="101"/>
        <v/>
      </c>
    </row>
    <row r="984" spans="1:72" hidden="1">
      <c r="A984" s="47" t="str">
        <f t="shared" si="97"/>
        <v/>
      </c>
      <c r="B984" s="102"/>
      <c r="C984" s="135" t="str">
        <f>IF(BS_CONTROLE[[#This Row],[DATA]]="","",WEEKNUM(BS_CONTROLE[[#This Row],[DATA]]))</f>
        <v/>
      </c>
      <c r="D984" s="104"/>
      <c r="E984" s="157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2" t="str">
        <f t="shared" si="96"/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 t="shared" si="98"/>
        <v>Aderente</v>
      </c>
      <c r="BR984" s="19" t="str">
        <f t="shared" si="99"/>
        <v>*</v>
      </c>
      <c r="BS984" s="19" t="str">
        <f t="shared" si="100"/>
        <v>*</v>
      </c>
      <c r="BT984" s="188" t="str">
        <f t="shared" si="101"/>
        <v/>
      </c>
    </row>
    <row r="985" spans="1:72" hidden="1">
      <c r="A985" s="47" t="str">
        <f t="shared" si="97"/>
        <v/>
      </c>
      <c r="B985" s="102"/>
      <c r="C985" s="135" t="str">
        <f>IF(BS_CONTROLE[[#This Row],[DATA]]="","",WEEKNUM(BS_CONTROLE[[#This Row],[DATA]]))</f>
        <v/>
      </c>
      <c r="D985" s="104"/>
      <c r="E985" s="157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2" t="str">
        <f t="shared" si="96"/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 t="shared" si="98"/>
        <v>Aderente</v>
      </c>
      <c r="BR985" s="19" t="str">
        <f t="shared" si="99"/>
        <v>*</v>
      </c>
      <c r="BS985" s="19" t="str">
        <f t="shared" si="100"/>
        <v>*</v>
      </c>
      <c r="BT985" s="188" t="str">
        <f t="shared" si="101"/>
        <v/>
      </c>
    </row>
    <row r="986" spans="1:72" hidden="1">
      <c r="A986" s="47" t="str">
        <f t="shared" si="97"/>
        <v/>
      </c>
      <c r="B986" s="102"/>
      <c r="C986" s="135" t="str">
        <f>IF(BS_CONTROLE[[#This Row],[DATA]]="","",WEEKNUM(BS_CONTROLE[[#This Row],[DATA]]))</f>
        <v/>
      </c>
      <c r="D986" s="104"/>
      <c r="E986" s="157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2" t="str">
        <f t="shared" si="96"/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 t="shared" si="98"/>
        <v>Aderente</v>
      </c>
      <c r="BR986" s="19" t="str">
        <f t="shared" si="99"/>
        <v>*</v>
      </c>
      <c r="BS986" s="19" t="str">
        <f t="shared" si="100"/>
        <v>*</v>
      </c>
      <c r="BT986" s="188" t="str">
        <f t="shared" si="101"/>
        <v/>
      </c>
    </row>
    <row r="987" spans="1:72" hidden="1">
      <c r="A987" s="47" t="str">
        <f t="shared" si="97"/>
        <v/>
      </c>
      <c r="B987" s="102"/>
      <c r="C987" s="135" t="str">
        <f>IF(BS_CONTROLE[[#This Row],[DATA]]="","",WEEKNUM(BS_CONTROLE[[#This Row],[DATA]]))</f>
        <v/>
      </c>
      <c r="D987" s="104"/>
      <c r="E987" s="157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2" t="str">
        <f t="shared" si="96"/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 t="shared" si="98"/>
        <v>Aderente</v>
      </c>
      <c r="BR987" s="19" t="str">
        <f t="shared" si="99"/>
        <v>*</v>
      </c>
      <c r="BS987" s="19" t="str">
        <f t="shared" si="100"/>
        <v>*</v>
      </c>
      <c r="BT987" s="188" t="str">
        <f t="shared" si="101"/>
        <v/>
      </c>
    </row>
    <row r="988" spans="1:72" hidden="1">
      <c r="A988" s="47" t="str">
        <f t="shared" si="97"/>
        <v/>
      </c>
      <c r="B988" s="102"/>
      <c r="C988" s="135" t="str">
        <f>IF(BS_CONTROLE[[#This Row],[DATA]]="","",WEEKNUM(BS_CONTROLE[[#This Row],[DATA]]))</f>
        <v/>
      </c>
      <c r="D988" s="104"/>
      <c r="E988" s="157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2" t="str">
        <f t="shared" si="96"/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 t="shared" si="98"/>
        <v>Aderente</v>
      </c>
      <c r="BR988" s="19" t="str">
        <f t="shared" si="99"/>
        <v>*</v>
      </c>
      <c r="BS988" s="19" t="str">
        <f t="shared" si="100"/>
        <v>*</v>
      </c>
      <c r="BT988" s="188" t="str">
        <f t="shared" si="101"/>
        <v/>
      </c>
    </row>
    <row r="989" spans="1:72" hidden="1">
      <c r="A989" s="47" t="str">
        <f t="shared" si="97"/>
        <v/>
      </c>
      <c r="B989" s="102"/>
      <c r="C989" s="135" t="str">
        <f>IF(BS_CONTROLE[[#This Row],[DATA]]="","",WEEKNUM(BS_CONTROLE[[#This Row],[DATA]]))</f>
        <v/>
      </c>
      <c r="D989" s="104"/>
      <c r="E989" s="157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2" t="str">
        <f t="shared" si="96"/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 t="shared" si="98"/>
        <v>Aderente</v>
      </c>
      <c r="BR989" s="19" t="str">
        <f t="shared" si="99"/>
        <v>*</v>
      </c>
      <c r="BS989" s="19" t="str">
        <f t="shared" si="100"/>
        <v>*</v>
      </c>
      <c r="BT989" s="188" t="str">
        <f t="shared" si="101"/>
        <v/>
      </c>
    </row>
    <row r="990" spans="1:72" hidden="1">
      <c r="A990" s="47" t="str">
        <f t="shared" si="97"/>
        <v/>
      </c>
      <c r="B990" s="102"/>
      <c r="C990" s="135" t="str">
        <f>IF(BS_CONTROLE[[#This Row],[DATA]]="","",WEEKNUM(BS_CONTROLE[[#This Row],[DATA]]))</f>
        <v/>
      </c>
      <c r="D990" s="104"/>
      <c r="E990" s="157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2" t="str">
        <f t="shared" si="96"/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 t="shared" si="98"/>
        <v>Aderente</v>
      </c>
      <c r="BR990" s="19" t="str">
        <f t="shared" si="99"/>
        <v>*</v>
      </c>
      <c r="BS990" s="19" t="str">
        <f t="shared" si="100"/>
        <v>*</v>
      </c>
      <c r="BT990" s="188" t="str">
        <f t="shared" si="101"/>
        <v/>
      </c>
    </row>
    <row r="991" spans="1:72" hidden="1">
      <c r="A991" s="47" t="str">
        <f t="shared" si="97"/>
        <v/>
      </c>
      <c r="B991" s="102"/>
      <c r="C991" s="135" t="str">
        <f>IF(BS_CONTROLE[[#This Row],[DATA]]="","",WEEKNUM(BS_CONTROLE[[#This Row],[DATA]]))</f>
        <v/>
      </c>
      <c r="D991" s="104"/>
      <c r="E991" s="157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2" t="str">
        <f t="shared" si="96"/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 t="shared" si="98"/>
        <v>Aderente</v>
      </c>
      <c r="BR991" s="19" t="str">
        <f t="shared" si="99"/>
        <v>*</v>
      </c>
      <c r="BS991" s="19" t="str">
        <f t="shared" si="100"/>
        <v>*</v>
      </c>
      <c r="BT991" s="188" t="str">
        <f t="shared" si="101"/>
        <v/>
      </c>
    </row>
    <row r="992" spans="1:72" hidden="1">
      <c r="A992" s="47" t="str">
        <f t="shared" si="97"/>
        <v/>
      </c>
      <c r="B992" s="102"/>
      <c r="C992" s="135" t="str">
        <f>IF(BS_CONTROLE[[#This Row],[DATA]]="","",WEEKNUM(BS_CONTROLE[[#This Row],[DATA]]))</f>
        <v/>
      </c>
      <c r="D992" s="104"/>
      <c r="E992" s="157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2" t="str">
        <f t="shared" si="96"/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 t="shared" si="98"/>
        <v>Aderente</v>
      </c>
      <c r="BR992" s="19" t="str">
        <f t="shared" si="99"/>
        <v>*</v>
      </c>
      <c r="BS992" s="19" t="str">
        <f t="shared" si="100"/>
        <v>*</v>
      </c>
      <c r="BT992" s="188" t="str">
        <f t="shared" si="101"/>
        <v/>
      </c>
    </row>
    <row r="993" spans="1:72" hidden="1">
      <c r="A993" s="47" t="str">
        <f t="shared" si="97"/>
        <v/>
      </c>
      <c r="B993" s="102"/>
      <c r="C993" s="135" t="str">
        <f>IF(BS_CONTROLE[[#This Row],[DATA]]="","",WEEKNUM(BS_CONTROLE[[#This Row],[DATA]]))</f>
        <v/>
      </c>
      <c r="D993" s="104"/>
      <c r="E993" s="157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2" t="str">
        <f t="shared" si="96"/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 t="shared" si="98"/>
        <v>Aderente</v>
      </c>
      <c r="BR993" s="19" t="str">
        <f t="shared" si="99"/>
        <v>*</v>
      </c>
      <c r="BS993" s="19" t="str">
        <f t="shared" si="100"/>
        <v>*</v>
      </c>
      <c r="BT993" s="188" t="str">
        <f t="shared" si="101"/>
        <v/>
      </c>
    </row>
    <row r="994" spans="1:72" hidden="1">
      <c r="A994" s="47" t="str">
        <f t="shared" si="97"/>
        <v/>
      </c>
      <c r="B994" s="102"/>
      <c r="C994" s="135" t="str">
        <f>IF(BS_CONTROLE[[#This Row],[DATA]]="","",WEEKNUM(BS_CONTROLE[[#This Row],[DATA]]))</f>
        <v/>
      </c>
      <c r="D994" s="104"/>
      <c r="E994" s="157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2" t="str">
        <f t="shared" si="96"/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 t="shared" si="98"/>
        <v>Aderente</v>
      </c>
      <c r="BR994" s="19" t="str">
        <f t="shared" si="99"/>
        <v>*</v>
      </c>
      <c r="BS994" s="19" t="str">
        <f t="shared" si="100"/>
        <v>*</v>
      </c>
      <c r="BT994" s="188" t="str">
        <f t="shared" si="101"/>
        <v/>
      </c>
    </row>
    <row r="995" spans="1:72" hidden="1">
      <c r="A995" s="47" t="str">
        <f t="shared" si="97"/>
        <v/>
      </c>
      <c r="B995" s="102"/>
      <c r="C995" s="135" t="str">
        <f>IF(BS_CONTROLE[[#This Row],[DATA]]="","",WEEKNUM(BS_CONTROLE[[#This Row],[DATA]]))</f>
        <v/>
      </c>
      <c r="D995" s="104"/>
      <c r="E995" s="157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2" t="str">
        <f t="shared" si="96"/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 t="shared" si="98"/>
        <v>Aderente</v>
      </c>
      <c r="BR995" s="19" t="str">
        <f t="shared" si="99"/>
        <v>*</v>
      </c>
      <c r="BS995" s="19" t="str">
        <f t="shared" si="100"/>
        <v>*</v>
      </c>
      <c r="BT995" s="188" t="str">
        <f t="shared" si="101"/>
        <v/>
      </c>
    </row>
    <row r="996" spans="1:72" hidden="1">
      <c r="A996" s="47" t="str">
        <f t="shared" si="97"/>
        <v/>
      </c>
      <c r="B996" s="102"/>
      <c r="C996" s="135" t="str">
        <f>IF(BS_CONTROLE[[#This Row],[DATA]]="","",WEEKNUM(BS_CONTROLE[[#This Row],[DATA]]))</f>
        <v/>
      </c>
      <c r="D996" s="104"/>
      <c r="E996" s="157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2" t="str">
        <f t="shared" si="96"/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 t="shared" si="98"/>
        <v>Aderente</v>
      </c>
      <c r="BR996" s="19" t="str">
        <f t="shared" si="99"/>
        <v>*</v>
      </c>
      <c r="BS996" s="19" t="str">
        <f t="shared" si="100"/>
        <v>*</v>
      </c>
      <c r="BT996" s="188" t="str">
        <f t="shared" si="101"/>
        <v/>
      </c>
    </row>
    <row r="997" spans="1:72" hidden="1">
      <c r="A997" s="47" t="str">
        <f t="shared" si="97"/>
        <v/>
      </c>
      <c r="B997" s="102"/>
      <c r="C997" s="135" t="str">
        <f>IF(BS_CONTROLE[[#This Row],[DATA]]="","",WEEKNUM(BS_CONTROLE[[#This Row],[DATA]]))</f>
        <v/>
      </c>
      <c r="D997" s="104"/>
      <c r="E997" s="157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2" t="str">
        <f t="shared" si="96"/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 t="shared" si="98"/>
        <v>Aderente</v>
      </c>
      <c r="BR997" s="19" t="str">
        <f t="shared" si="99"/>
        <v>*</v>
      </c>
      <c r="BS997" s="19" t="str">
        <f t="shared" si="100"/>
        <v>*</v>
      </c>
      <c r="BT997" s="188" t="str">
        <f t="shared" si="101"/>
        <v/>
      </c>
    </row>
    <row r="998" spans="1:72" hidden="1">
      <c r="A998" s="47" t="str">
        <f t="shared" si="97"/>
        <v/>
      </c>
      <c r="B998" s="102"/>
      <c r="C998" s="135" t="str">
        <f>IF(BS_CONTROLE[[#This Row],[DATA]]="","",WEEKNUM(BS_CONTROLE[[#This Row],[DATA]]))</f>
        <v/>
      </c>
      <c r="D998" s="104"/>
      <c r="E998" s="157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2" t="str">
        <f t="shared" si="96"/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 t="shared" si="98"/>
        <v>Aderente</v>
      </c>
      <c r="BR998" s="19" t="str">
        <f t="shared" si="99"/>
        <v>*</v>
      </c>
      <c r="BS998" s="19" t="str">
        <f t="shared" si="100"/>
        <v>*</v>
      </c>
      <c r="BT998" s="188" t="str">
        <f t="shared" si="101"/>
        <v/>
      </c>
    </row>
    <row r="999" spans="1:72" hidden="1">
      <c r="A999" s="47" t="str">
        <f t="shared" si="97"/>
        <v/>
      </c>
      <c r="B999" s="102"/>
      <c r="C999" s="135" t="str">
        <f>IF(BS_CONTROLE[[#This Row],[DATA]]="","",WEEKNUM(BS_CONTROLE[[#This Row],[DATA]]))</f>
        <v/>
      </c>
      <c r="D999" s="104"/>
      <c r="E999" s="157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2" t="str">
        <f t="shared" si="96"/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 t="shared" si="98"/>
        <v>Aderente</v>
      </c>
      <c r="BR999" s="19" t="str">
        <f t="shared" si="99"/>
        <v>*</v>
      </c>
      <c r="BS999" s="19" t="str">
        <f t="shared" si="100"/>
        <v>*</v>
      </c>
      <c r="BT999" s="188" t="str">
        <f t="shared" si="101"/>
        <v/>
      </c>
    </row>
    <row r="1000" spans="1:72" hidden="1">
      <c r="A1000" s="47" t="str">
        <f t="shared" si="97"/>
        <v/>
      </c>
      <c r="B1000" s="102"/>
      <c r="C1000" s="135" t="str">
        <f>IF(BS_CONTROLE[[#This Row],[DATA]]="","",WEEKNUM(BS_CONTROLE[[#This Row],[DATA]]))</f>
        <v/>
      </c>
      <c r="D1000" s="104"/>
      <c r="E1000" s="157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2" t="str">
        <f t="shared" si="96"/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 t="shared" si="98"/>
        <v>Aderente</v>
      </c>
      <c r="BR1000" s="19" t="str">
        <f t="shared" si="99"/>
        <v>*</v>
      </c>
      <c r="BS1000" s="19" t="str">
        <f t="shared" si="100"/>
        <v>*</v>
      </c>
      <c r="BT1000" s="188" t="str">
        <f t="shared" si="101"/>
        <v/>
      </c>
    </row>
    <row r="1001" spans="1:72" hidden="1">
      <c r="A1001" s="47" t="str">
        <f t="shared" si="97"/>
        <v/>
      </c>
      <c r="B1001" s="102"/>
      <c r="C1001" s="135" t="str">
        <f>IF(BS_CONTROLE[[#This Row],[DATA]]="","",WEEKNUM(BS_CONTROLE[[#This Row],[DATA]]))</f>
        <v/>
      </c>
      <c r="D1001" s="104"/>
      <c r="E1001" s="157">
        <v>995</v>
      </c>
      <c r="F1001" s="126"/>
      <c r="G1001" s="142" t="str">
        <f>IF(D1001="","*",VLOOKUP(F1001,BS_ATIVIDADE[],3,FALSE))</f>
        <v>*</v>
      </c>
      <c r="H1001" s="106"/>
      <c r="I1001" s="106"/>
      <c r="J1001" s="105"/>
      <c r="K1001" s="105"/>
      <c r="L1001" s="105"/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7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6"/>
      <c r="P1001" s="106"/>
      <c r="Q1001" s="105"/>
      <c r="R1001" s="10" t="str">
        <f>IFERROR(_xlfn.XLOOKUP(F1001, BS_ATIVIDADE[ATIVIDADE],BS_ATIVIDADE[UNIDADE] ), "*")</f>
        <v>*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5"/>
      <c r="W1001" s="151"/>
      <c r="X1001" s="104"/>
      <c r="Y1001" s="129"/>
      <c r="Z1001" s="104"/>
      <c r="AA1001" s="105"/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5" t="str">
        <f>IF(BS_CONTROLE[[#This Row],[Entre - Estações]]=0, "-", BS_CONTROLE[[#This Row],[Entre - Estações]])</f>
        <v>-</v>
      </c>
      <c r="AN1001" s="105" t="str">
        <f>IF(BS_CONTROLE[[#This Row],[SB]]=0, "-", BS_CONTROLE[[#This Row],[SB]])</f>
        <v>-</v>
      </c>
      <c r="AO1001" s="105" t="str">
        <f>IF(BS_CONTROLE[[#This Row],[SUB]]=0, "-", BS_CONTROLE[[#This Row],[SUB]])</f>
        <v>-</v>
      </c>
      <c r="AP1001" s="105">
        <f>BS_CONTROLE[[#This Row],[KM - Inicio]]</f>
        <v>0</v>
      </c>
      <c r="AQ1001" s="105">
        <f>BS_CONTROLE[[#This Row],[KM - Inicio]]</f>
        <v>0</v>
      </c>
      <c r="AR1001" s="108"/>
      <c r="AS1001" s="108"/>
      <c r="AT1001" s="108"/>
      <c r="AU1001" s="136"/>
      <c r="AV1001" s="136"/>
      <c r="AW1001" s="14"/>
      <c r="AX1001" s="14"/>
      <c r="AY1001" s="162" t="str">
        <f t="shared" si="96"/>
        <v>*</v>
      </c>
      <c r="AZ1001" s="153"/>
      <c r="BA1001" s="109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0"/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 t="shared" si="98"/>
        <v>Aderente</v>
      </c>
      <c r="BR1001" s="19" t="str">
        <f t="shared" si="99"/>
        <v>*</v>
      </c>
      <c r="BS1001" s="19" t="str">
        <f t="shared" si="100"/>
        <v>*</v>
      </c>
      <c r="BT1001" s="188" t="str">
        <f t="shared" si="101"/>
        <v/>
      </c>
    </row>
  </sheetData>
  <protectedRanges>
    <protectedRange sqref="Z28" name="Range1_19_1"/>
  </protectedRanges>
  <mergeCells count="17">
    <mergeCell ref="AK3:AQ3"/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</mergeCells>
  <phoneticPr fontId="11" type="noConversion"/>
  <conditionalFormatting sqref="X4 Y2:Z27 Y29:Z1001">
    <cfRule type="cellIs" dxfId="178" priority="53883" operator="equal">
      <formula>"OPORTUNIDADE"</formula>
    </cfRule>
  </conditionalFormatting>
  <conditionalFormatting sqref="Y6:Z27 Y29:Z1001">
    <cfRule type="cellIs" dxfId="177" priority="11469" operator="equal">
      <formula>"NÃO"</formula>
    </cfRule>
    <cfRule type="cellIs" dxfId="176" priority="11470" operator="equal">
      <formula>"SIM"</formula>
    </cfRule>
  </conditionalFormatting>
  <conditionalFormatting sqref="AZ6:AZ1001">
    <cfRule type="expression" dxfId="175" priority="53925">
      <formula>#REF!=1</formula>
    </cfRule>
  </conditionalFormatting>
  <conditionalFormatting sqref="BE6:BE1001 U6:U1001 AY6:AY1001">
    <cfRule type="cellIs" dxfId="174" priority="53909" operator="equal">
      <formula>"ERRO"</formula>
    </cfRule>
  </conditionalFormatting>
  <conditionalFormatting sqref="BQ6:BQ1001">
    <cfRule type="cellIs" dxfId="173" priority="53904" operator="equal">
      <formula>"Produção e Intervalo"</formula>
    </cfRule>
    <cfRule type="cellIs" dxfId="172" priority="53905" operator="equal">
      <formula>"Aderente"</formula>
    </cfRule>
    <cfRule type="cellIs" dxfId="171" priority="53906" operator="equal">
      <formula>"Intervalo"</formula>
    </cfRule>
    <cfRule type="cellIs" dxfId="170" priority="53907" operator="equal">
      <formula>"Produção"</formula>
    </cfRule>
    <cfRule type="cellIs" dxfId="169" priority="53908" operator="equal">
      <formula>"ERRO"</formula>
    </cfRule>
  </conditionalFormatting>
  <conditionalFormatting sqref="BR6:BS1001">
    <cfRule type="cellIs" dxfId="168" priority="53886" operator="equal">
      <formula>"*"</formula>
    </cfRule>
    <cfRule type="cellIs" dxfId="167" priority="53887" operator="greaterThanOrEqual">
      <formula>1</formula>
    </cfRule>
    <cfRule type="cellIs" dxfId="166" priority="53888" operator="lessThan">
      <formula>1</formula>
    </cfRule>
  </conditionalFormatting>
  <conditionalFormatting sqref="BH6:BH1001">
    <cfRule type="iconSet" priority="60670">
      <iconSet showValue="0">
        <cfvo type="percent" val="0"/>
        <cfvo type="num" val="1"/>
        <cfvo type="num" val="1" gte="0"/>
      </iconSet>
    </cfRule>
    <cfRule type="iconSet" priority="60671">
      <iconSet showValue="0">
        <cfvo type="percent" val="0"/>
        <cfvo type="num" val="1"/>
        <cfvo type="num" val="1" gte="0"/>
      </iconSet>
    </cfRule>
  </conditionalFormatting>
  <conditionalFormatting sqref="BI6:BI1001">
    <cfRule type="iconSet" priority="60672">
      <iconSet showValue="0">
        <cfvo type="percent" val="0"/>
        <cfvo type="num" val="1"/>
        <cfvo type="num" val="1" gte="0"/>
      </iconSet>
    </cfRule>
  </conditionalFormatting>
  <conditionalFormatting sqref="BJ6:BJ361 BK361 BJ363:BJ1001 BJ362:BK362 BK349:BK350 BK357:BK358 BK352:BK355 BK364:BK368 BK371">
    <cfRule type="iconSet" priority="60673">
      <iconSet showValue="0">
        <cfvo type="percent" val="0"/>
        <cfvo type="num" val="1"/>
        <cfvo type="num" val="1" gte="0"/>
      </iconSet>
    </cfRule>
  </conditionalFormatting>
  <conditionalFormatting sqref="BP6:BP376 BP378:BP1001">
    <cfRule type="iconSet" priority="60674">
      <iconSet showValue="0">
        <cfvo type="percent" val="0"/>
        <cfvo type="num" val="1"/>
        <cfvo type="num" val="1" gte="0"/>
      </iconSet>
    </cfRule>
  </conditionalFormatting>
  <conditionalFormatting sqref="BK6 BK8:BK164 BK166:BK348 BK351 BK369:BK370 BK363 BK356 BK359:BK360 BK372:BK395 BK397:BK1001">
    <cfRule type="iconSet" priority="60675">
      <iconSet showValue="0">
        <cfvo type="percent" val="0"/>
        <cfvo type="num" val="1"/>
        <cfvo type="num" val="1" gte="0"/>
      </iconSet>
    </cfRule>
  </conditionalFormatting>
  <conditionalFormatting sqref="Z28">
    <cfRule type="cellIs" dxfId="165" priority="12" operator="equal">
      <formula>"OPORTUNIDADE"</formula>
    </cfRule>
  </conditionalFormatting>
  <conditionalFormatting sqref="Z28">
    <cfRule type="cellIs" dxfId="164" priority="10" operator="equal">
      <formula>"NÃO"</formula>
    </cfRule>
    <cfRule type="cellIs" dxfId="163" priority="11" operator="equal">
      <formula>"SIM"</formula>
    </cfRule>
  </conditionalFormatting>
  <conditionalFormatting sqref="Y28">
    <cfRule type="cellIs" dxfId="162" priority="9" operator="equal">
      <formula>"OPORTUNIDADE"</formula>
    </cfRule>
  </conditionalFormatting>
  <conditionalFormatting sqref="Y28">
    <cfRule type="cellIs" dxfId="161" priority="7" operator="equal">
      <formula>"NÃO"</formula>
    </cfRule>
    <cfRule type="cellIs" dxfId="160" priority="8" operator="equal">
      <formula>"SIM"</formula>
    </cfRule>
  </conditionalFormatting>
  <conditionalFormatting sqref="BK7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O108:BO109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O115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O126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396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M6:BM107 BM110:BM114 BM116:BM125 BN277:BO277 BM127:BM1001" xr:uid="{5660C63F-E48A-4B22-8676-2173D1C5D5AE}">
      <formula1>IMPCAUSADOR</formula1>
    </dataValidation>
    <dataValidation type="list" allowBlank="1" showInputMessage="1" showErrorMessage="1" sqref="J1102:J1048576 J2:J1001" xr:uid="{E496B56B-23A3-4900-AB8F-94B380BE4359}">
      <formula1>SUBs</formula1>
    </dataValidation>
    <dataValidation allowBlank="1" showInputMessage="1" showErrorMessage="1" sqref="S6:T1001 BC1:BC1048576" xr:uid="{D50C8F1C-1457-4B16-BCED-8805920651BE}"/>
    <dataValidation type="list" allowBlank="1" showInputMessage="1" showErrorMessage="1" sqref="BD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O145 BN6:BN276 BN278:BN1001" xr:uid="{83E6D9B7-9D50-48B7-9A7D-60667A977272}">
      <formula1>INDIRECT(SUBSTITUTE(BM6," ",""))</formula1>
    </dataValidation>
    <dataValidation type="list" allowBlank="1" showInputMessage="1" showErrorMessage="1" sqref="BO6:BO144 BO146:BO276 BO278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drawing r:id="rId1"/>
  <legacy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7"/>
  <sheetViews>
    <sheetView workbookViewId="0">
      <selection activeCell="C6" sqref="C6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46.42578125" customWidth="1"/>
  </cols>
  <sheetData>
    <row r="2" spans="2:7" ht="15" customHeight="1">
      <c r="B2" s="225" t="s">
        <v>1291</v>
      </c>
      <c r="C2" s="225"/>
      <c r="D2" s="225"/>
      <c r="E2" s="225"/>
      <c r="F2" s="225"/>
      <c r="G2" s="225"/>
    </row>
    <row r="3" spans="2:7" ht="15" customHeight="1">
      <c r="B3" s="226"/>
      <c r="C3" s="226"/>
      <c r="D3" s="226"/>
      <c r="E3" s="226"/>
      <c r="F3" s="226"/>
      <c r="G3" s="226"/>
    </row>
    <row r="4" spans="2:7">
      <c r="B4" s="158" t="s">
        <v>1292</v>
      </c>
      <c r="C4" s="158" t="s">
        <v>1293</v>
      </c>
      <c r="D4" s="158" t="s">
        <v>1294</v>
      </c>
      <c r="E4" s="158" t="s">
        <v>1295</v>
      </c>
      <c r="F4" s="158" t="s">
        <v>4</v>
      </c>
      <c r="G4" s="158" t="s">
        <v>1296</v>
      </c>
    </row>
    <row r="5" spans="2:7">
      <c r="B5" s="158"/>
      <c r="C5" s="158"/>
      <c r="D5" s="158"/>
      <c r="E5" s="158"/>
      <c r="F5" s="158"/>
      <c r="G5" s="158"/>
    </row>
    <row r="6" spans="2:7">
      <c r="B6" s="159" t="s">
        <v>1297</v>
      </c>
      <c r="C6" s="159">
        <v>407867</v>
      </c>
      <c r="D6" s="159" t="s">
        <v>1298</v>
      </c>
      <c r="E6" s="159" t="s">
        <v>712</v>
      </c>
      <c r="F6" s="159" t="s">
        <v>1299</v>
      </c>
      <c r="G6" s="160"/>
    </row>
    <row r="7" spans="2:7">
      <c r="B7" s="180" t="s">
        <v>1300</v>
      </c>
      <c r="C7" s="180">
        <v>293644</v>
      </c>
      <c r="D7" s="180" t="s">
        <v>1301</v>
      </c>
      <c r="E7" s="180" t="s">
        <v>712</v>
      </c>
      <c r="F7" s="180" t="s">
        <v>1299</v>
      </c>
      <c r="G7" s="181" t="s">
        <v>1302</v>
      </c>
    </row>
    <row r="8" spans="2:7">
      <c r="B8" s="159" t="s">
        <v>1303</v>
      </c>
      <c r="C8" s="159">
        <v>256790</v>
      </c>
      <c r="D8" s="159" t="s">
        <v>1304</v>
      </c>
      <c r="E8" s="159" t="s">
        <v>726</v>
      </c>
      <c r="F8" s="159" t="s">
        <v>1305</v>
      </c>
      <c r="G8" s="160">
        <v>46357</v>
      </c>
    </row>
    <row r="9" spans="2:7" ht="29.25">
      <c r="B9" s="159" t="s">
        <v>1306</v>
      </c>
      <c r="C9" s="159"/>
      <c r="D9" s="159"/>
      <c r="E9" s="159" t="s">
        <v>726</v>
      </c>
      <c r="F9" s="159" t="s">
        <v>1305</v>
      </c>
      <c r="G9" s="160" t="s">
        <v>1307</v>
      </c>
    </row>
    <row r="10" spans="2:7">
      <c r="B10" s="159" t="s">
        <v>1308</v>
      </c>
      <c r="C10" s="159">
        <v>265193</v>
      </c>
      <c r="D10" s="159" t="s">
        <v>1309</v>
      </c>
      <c r="E10" s="159" t="s">
        <v>760</v>
      </c>
      <c r="F10" s="159" t="s">
        <v>54</v>
      </c>
      <c r="G10" s="159" t="s">
        <v>1310</v>
      </c>
    </row>
    <row r="11" spans="2:7">
      <c r="B11" s="159" t="s">
        <v>1311</v>
      </c>
      <c r="C11" s="159">
        <v>293716</v>
      </c>
      <c r="D11" s="159" t="s">
        <v>1312</v>
      </c>
      <c r="E11" s="159" t="s">
        <v>760</v>
      </c>
      <c r="F11" s="159" t="s">
        <v>54</v>
      </c>
      <c r="G11" s="160">
        <v>46204</v>
      </c>
    </row>
    <row r="12" spans="2:7">
      <c r="B12" s="159" t="s">
        <v>1313</v>
      </c>
      <c r="C12" s="159">
        <v>257258</v>
      </c>
      <c r="D12" s="159" t="s">
        <v>1314</v>
      </c>
      <c r="E12" s="159" t="s">
        <v>772</v>
      </c>
      <c r="F12" s="159" t="s">
        <v>71</v>
      </c>
      <c r="G12" s="160">
        <v>46327</v>
      </c>
    </row>
    <row r="13" spans="2:7" ht="29.25">
      <c r="B13" s="159" t="s">
        <v>1315</v>
      </c>
      <c r="C13" s="159">
        <v>371147</v>
      </c>
      <c r="D13" s="159" t="s">
        <v>1316</v>
      </c>
      <c r="E13" s="159" t="s">
        <v>772</v>
      </c>
      <c r="F13" s="159" t="s">
        <v>71</v>
      </c>
      <c r="G13" s="159" t="s">
        <v>1310</v>
      </c>
    </row>
    <row r="14" spans="2:7">
      <c r="B14" s="159" t="s">
        <v>1317</v>
      </c>
      <c r="C14" s="159">
        <v>259230</v>
      </c>
      <c r="D14" s="159" t="s">
        <v>1318</v>
      </c>
      <c r="E14" s="159" t="s">
        <v>772</v>
      </c>
      <c r="F14" s="159" t="s">
        <v>71</v>
      </c>
      <c r="G14" s="160">
        <v>45992</v>
      </c>
    </row>
    <row r="15" spans="2:7">
      <c r="B15" s="159" t="s">
        <v>1319</v>
      </c>
      <c r="C15" s="159">
        <v>370705</v>
      </c>
      <c r="D15" s="159"/>
      <c r="E15" s="159" t="s">
        <v>772</v>
      </c>
      <c r="F15" s="159" t="s">
        <v>71</v>
      </c>
      <c r="G15" s="159" t="s">
        <v>1310</v>
      </c>
    </row>
    <row r="16" spans="2:7" ht="29.25">
      <c r="B16" s="159" t="s">
        <v>1320</v>
      </c>
      <c r="C16" s="159">
        <v>258542</v>
      </c>
      <c r="D16" s="159" t="s">
        <v>1321</v>
      </c>
      <c r="E16" s="159" t="s">
        <v>776</v>
      </c>
      <c r="F16" s="159" t="s">
        <v>335</v>
      </c>
      <c r="G16" s="160">
        <v>45962</v>
      </c>
    </row>
    <row r="17" spans="2:7" ht="29.25">
      <c r="B17" s="159" t="s">
        <v>1322</v>
      </c>
      <c r="C17" s="159">
        <v>257050</v>
      </c>
      <c r="D17" s="159" t="s">
        <v>1323</v>
      </c>
      <c r="E17" s="159" t="s">
        <v>776</v>
      </c>
      <c r="F17" s="159" t="s">
        <v>335</v>
      </c>
      <c r="G17" s="160">
        <v>46357</v>
      </c>
    </row>
  </sheetData>
  <mergeCells count="1">
    <mergeCell ref="B2:G3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2:G14"/>
  <sheetViews>
    <sheetView workbookViewId="0">
      <selection activeCell="C8" sqref="C8"/>
    </sheetView>
  </sheetViews>
  <sheetFormatPr defaultRowHeight="19.5" customHeight="1"/>
  <cols>
    <col min="2" max="2" width="9.7109375" bestFit="1" customWidth="1"/>
    <col min="3" max="3" width="16.4257812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2" spans="2:7" ht="19.5" customHeight="1">
      <c r="B2" s="227" t="s">
        <v>1324</v>
      </c>
      <c r="C2" s="227"/>
      <c r="D2" s="227"/>
      <c r="E2" s="227"/>
      <c r="F2" s="227"/>
      <c r="G2" s="227"/>
    </row>
    <row r="3" spans="2:7" ht="19.5" customHeight="1">
      <c r="B3" s="227"/>
      <c r="C3" s="227"/>
      <c r="D3" s="227"/>
      <c r="E3" s="227"/>
      <c r="F3" s="227"/>
      <c r="G3" s="227"/>
    </row>
    <row r="4" spans="2:7" ht="19.5" customHeight="1">
      <c r="B4" s="161" t="s">
        <v>1325</v>
      </c>
      <c r="C4" s="161" t="s">
        <v>1326</v>
      </c>
      <c r="D4" s="161" t="s">
        <v>1327</v>
      </c>
      <c r="E4" s="161" t="s">
        <v>1328</v>
      </c>
      <c r="F4" s="158" t="s">
        <v>1329</v>
      </c>
      <c r="G4" s="161" t="s">
        <v>1330</v>
      </c>
    </row>
    <row r="5" spans="2:7" ht="19.5" customHeight="1">
      <c r="B5" s="165"/>
      <c r="C5" s="165"/>
      <c r="D5" s="166"/>
      <c r="E5" s="165"/>
      <c r="F5" s="167"/>
      <c r="G5" s="165"/>
    </row>
    <row r="6" spans="2:7" ht="19.5" customHeight="1">
      <c r="B6" s="165" t="s">
        <v>712</v>
      </c>
      <c r="C6" s="165">
        <v>9341</v>
      </c>
      <c r="D6" s="166">
        <v>46055</v>
      </c>
      <c r="E6" s="165">
        <v>8.5</v>
      </c>
      <c r="F6" s="167" t="s">
        <v>1331</v>
      </c>
      <c r="G6" s="165"/>
    </row>
    <row r="7" spans="2:7" ht="19.5" customHeight="1">
      <c r="B7" s="165" t="s">
        <v>726</v>
      </c>
      <c r="C7" s="165">
        <v>7629</v>
      </c>
      <c r="D7" s="166">
        <v>46062</v>
      </c>
      <c r="E7" s="165">
        <v>11000</v>
      </c>
      <c r="F7" s="167" t="s">
        <v>1332</v>
      </c>
      <c r="G7" s="165"/>
    </row>
    <row r="8" spans="2:7" ht="19.5" customHeight="1">
      <c r="B8" s="165" t="s">
        <v>760</v>
      </c>
      <c r="C8" s="165">
        <v>7694</v>
      </c>
      <c r="D8" s="166">
        <v>46069</v>
      </c>
      <c r="E8" s="165">
        <v>8000</v>
      </c>
      <c r="F8" s="167" t="s">
        <v>1331</v>
      </c>
      <c r="G8" s="165"/>
    </row>
    <row r="9" spans="2:7" ht="19.5" customHeight="1">
      <c r="B9" s="165" t="s">
        <v>772</v>
      </c>
      <c r="C9" s="165">
        <v>7663</v>
      </c>
      <c r="D9" s="166">
        <v>46056</v>
      </c>
      <c r="E9" s="165">
        <v>9000</v>
      </c>
      <c r="F9" s="167" t="s">
        <v>1331</v>
      </c>
      <c r="G9" s="165"/>
    </row>
    <row r="10" spans="2:7" ht="19.5" customHeight="1">
      <c r="B10" s="165" t="s">
        <v>1333</v>
      </c>
      <c r="C10" s="165">
        <v>9038</v>
      </c>
      <c r="D10" s="166">
        <v>46063</v>
      </c>
      <c r="E10" s="165">
        <v>11450</v>
      </c>
      <c r="F10" s="167" t="s">
        <v>1334</v>
      </c>
      <c r="G10" s="165"/>
    </row>
    <row r="11" spans="2:7" ht="19.5" customHeight="1">
      <c r="B11" s="165" t="s">
        <v>749</v>
      </c>
      <c r="C11" s="165" t="s">
        <v>1335</v>
      </c>
      <c r="D11" s="166">
        <v>46066</v>
      </c>
      <c r="E11" s="165">
        <v>9500</v>
      </c>
      <c r="F11" s="167" t="s">
        <v>1336</v>
      </c>
      <c r="G11" s="165"/>
    </row>
    <row r="12" spans="2:7" ht="19.5" customHeight="1">
      <c r="B12" s="165" t="s">
        <v>749</v>
      </c>
      <c r="C12" s="165" t="s">
        <v>1337</v>
      </c>
      <c r="D12" s="166">
        <v>46066</v>
      </c>
      <c r="E12" s="165">
        <v>10500</v>
      </c>
      <c r="F12" s="167" t="s">
        <v>1336</v>
      </c>
      <c r="G12" s="165"/>
    </row>
    <row r="13" spans="2:7" ht="19.5" customHeight="1">
      <c r="B13" s="165" t="s">
        <v>749</v>
      </c>
      <c r="C13" s="165" t="s">
        <v>1338</v>
      </c>
      <c r="D13" s="166">
        <v>46066</v>
      </c>
      <c r="E13" s="165">
        <v>9000</v>
      </c>
      <c r="F13" s="167" t="s">
        <v>1336</v>
      </c>
      <c r="G13" s="165"/>
    </row>
    <row r="14" spans="2:7" ht="19.5" customHeight="1">
      <c r="B14" s="165"/>
      <c r="C14" s="165"/>
      <c r="D14" s="166"/>
      <c r="E14" s="165"/>
      <c r="F14" s="167"/>
      <c r="G14" s="165"/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1050"/>
  <sheetViews>
    <sheetView showGridLines="0" workbookViewId="0">
      <pane ySplit="5" topLeftCell="A6" activePane="bottomLeft" state="frozen"/>
      <selection pane="bottomLeft" activeCell="A308" sqref="A308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5" bestFit="1" customWidth="1"/>
    <col min="16" max="16" width="92.42578125" style="132" customWidth="1"/>
    <col min="17" max="17" width="92.85546875" customWidth="1"/>
  </cols>
  <sheetData>
    <row r="1" spans="1:16">
      <c r="A1" s="66" t="s">
        <v>407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28" t="s">
        <v>1339</v>
      </c>
      <c r="D5" s="229"/>
      <c r="E5" s="229"/>
      <c r="F5" s="229"/>
      <c r="G5" s="229"/>
      <c r="H5" s="229"/>
      <c r="I5" s="229"/>
      <c r="J5" s="230"/>
      <c r="K5" s="231" t="s">
        <v>1340</v>
      </c>
      <c r="L5" s="232"/>
      <c r="M5" s="232"/>
      <c r="N5" s="232"/>
      <c r="O5" s="233" t="s">
        <v>1341</v>
      </c>
      <c r="P5" s="234"/>
    </row>
    <row r="6" spans="1:16" s="74" customFormat="1" ht="15" customHeight="1">
      <c r="A6" s="66" t="s">
        <v>1342</v>
      </c>
      <c r="B6" s="75" t="s">
        <v>1343</v>
      </c>
      <c r="C6" s="76" t="s">
        <v>626</v>
      </c>
      <c r="D6" s="77" t="s">
        <v>627</v>
      </c>
      <c r="E6" s="76" t="s">
        <v>1344</v>
      </c>
      <c r="F6" s="76" t="s">
        <v>617</v>
      </c>
      <c r="G6" s="76" t="s">
        <v>621</v>
      </c>
      <c r="H6" s="115" t="s">
        <v>1345</v>
      </c>
      <c r="I6" s="78" t="s">
        <v>622</v>
      </c>
      <c r="J6" s="78" t="s">
        <v>623</v>
      </c>
      <c r="K6" s="79" t="s">
        <v>617</v>
      </c>
      <c r="L6" s="79" t="s">
        <v>1346</v>
      </c>
      <c r="M6" s="80" t="s">
        <v>1345</v>
      </c>
      <c r="N6" s="81" t="s">
        <v>621</v>
      </c>
      <c r="O6" s="156" t="s">
        <v>664</v>
      </c>
      <c r="P6" s="133" t="s">
        <v>1347</v>
      </c>
    </row>
    <row r="7" spans="1:16" hidden="1">
      <c r="A7" s="82">
        <f>IF(SP_SUL!B6="","*",SP_SUL!B6)</f>
        <v>46054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ZBV-ZRX</v>
      </c>
      <c r="E7" s="83" t="str">
        <f>IF(SP_SUL!D6="","*",SP_SUL!D6)</f>
        <v>V48</v>
      </c>
      <c r="F7" s="83" t="str">
        <f>IF(SP_SUL!H6="","*",SP_SUL!H6)</f>
        <v>ZRX</v>
      </c>
      <c r="G7" s="83" t="str">
        <f>IF(SP_SUL!M6="","*",SP_SUL!M6)</f>
        <v>ZRX-ZAC</v>
      </c>
      <c r="H7" s="116">
        <f>IF(SP_SUL!K6="","*",SP_SUL!K6)</f>
        <v>82.4</v>
      </c>
      <c r="I7" s="113">
        <f>IF(SP_SUL!O6="","*",SP_SUL!O6)</f>
        <v>0.35416666666666669</v>
      </c>
      <c r="J7" s="113">
        <f>IF(SP_SUL!P6="","*",SP_SUL!P6)</f>
        <v>4.1666666666666664E-2</v>
      </c>
      <c r="K7" s="83" t="str">
        <f>IF(SP_SUL!AK6="","*",SP_SUL!AK6)</f>
        <v>ZRX</v>
      </c>
      <c r="L7" s="83" t="str">
        <f>IF(SP_SUL!AM6="","*",SP_SUL!AM6)</f>
        <v>ZRX-ZAC</v>
      </c>
      <c r="M7" s="83">
        <f>IF(SP_SUL!AP6="","*",SP_SUL!AP6)</f>
        <v>82.4</v>
      </c>
      <c r="N7" s="83" t="str">
        <f>IF(SP_SUL!AM6="","*",SP_SUL!AM6)</f>
        <v>ZRX-ZAC</v>
      </c>
      <c r="O7" s="110">
        <f>IF(SP_SUL!BH6="","*",SP_SUL!BH6)</f>
        <v>2</v>
      </c>
      <c r="P7" s="147" t="str">
        <f>IF($A$2=1,IF(SP_SUL!BJ6="","*",SP_SUL!BJ6),IF(SP_SUL!BK6="","*",SP_SUL!BK6))</f>
        <v>Realozado deslocamento de ZRX para ZAC.</v>
      </c>
    </row>
    <row r="8" spans="1:16" hidden="1">
      <c r="A8" s="82">
        <f>IF(SP_SUL!B7="","*",SP_SUL!B7)</f>
        <v>46054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ZBV-ZKE</v>
      </c>
      <c r="E8" s="83" t="str">
        <f>IF(SP_SUL!D7="","*",SP_SUL!D7)</f>
        <v>V42</v>
      </c>
      <c r="F8" s="83" t="str">
        <f>IF(SP_SUL!H7="","*",SP_SUL!H7)</f>
        <v>ZYU1</v>
      </c>
      <c r="G8" s="83" t="str">
        <f>IF(SP_SUL!M7="","*",SP_SUL!M7)</f>
        <v>ZYU-ZST</v>
      </c>
      <c r="H8" s="116">
        <f>IF(SP_SUL!K7="","*",SP_SUL!K7)</f>
        <v>206.78</v>
      </c>
      <c r="I8" s="113">
        <f>IF(SP_SUL!O7="","*",SP_SUL!O7)</f>
        <v>0.35416666666666669</v>
      </c>
      <c r="J8" s="113">
        <f>IF(SP_SUL!P7="","*",SP_SUL!P7)</f>
        <v>8.3333333333333329E-2</v>
      </c>
      <c r="K8" s="83" t="str">
        <f>IF(SP_SUL!AK7="","*",SP_SUL!AK7)</f>
        <v>ZYU1</v>
      </c>
      <c r="L8" s="83" t="str">
        <f>IF(SP_SUL!AM7="","*",SP_SUL!AM7)</f>
        <v>ZYU-ZST</v>
      </c>
      <c r="M8" s="83">
        <f>IF(SP_SUL!AP7="","*",SP_SUL!AP7)</f>
        <v>206.78</v>
      </c>
      <c r="N8" s="83" t="str">
        <f>IF(SP_SUL!AM7="","*",SP_SUL!AM7)</f>
        <v>ZYU-ZST</v>
      </c>
      <c r="O8" s="110">
        <f>IF(SP_SUL!BH7="","*",SP_SUL!BH7)</f>
        <v>2</v>
      </c>
      <c r="P8" s="147" t="str">
        <f>IF($A$2=1,IF(SP_SUL!BJ7="","*",SP_SUL!BJ7),IF(SP_SUL!BK7="","*",SP_SUL!BK7))</f>
        <v>MC1 07:54, intervalo 10:14 até 12:36</v>
      </c>
    </row>
    <row r="9" spans="1:16" hidden="1">
      <c r="A9" s="82" t="str">
        <f>IF(SP_SUL!B8="","*",SP_SUL!B8)</f>
        <v>*</v>
      </c>
      <c r="B9" s="83" t="str">
        <f>IF(SP_SUL!X8="","*",SP_SUL!X8)</f>
        <v>*</v>
      </c>
      <c r="C9" s="83" t="str">
        <f>IF(SP_SUL!S8="","*",SP_SUL!S8)</f>
        <v>-</v>
      </c>
      <c r="D9" s="83" t="str">
        <f>IF(SP_SUL!T8="","*",SP_SUL!T8)</f>
        <v>-</v>
      </c>
      <c r="E9" s="83" t="str">
        <f>IF(SP_SUL!D8="","*",SP_SUL!D8)</f>
        <v>V85</v>
      </c>
      <c r="F9" s="83" t="str">
        <f>IF(SP_SUL!H8="","*",SP_SUL!H8)</f>
        <v>*</v>
      </c>
      <c r="G9" s="83" t="str">
        <f>IF(SP_SUL!M8="","*",SP_SUL!M8)</f>
        <v>-</v>
      </c>
      <c r="H9" s="116" t="str">
        <f>IF(SP_SUL!K8="","*",SP_SUL!K8)</f>
        <v>*</v>
      </c>
      <c r="I9" s="113" t="str">
        <f>IF(SP_SUL!O8="","*",SP_SUL!O8)</f>
        <v>*</v>
      </c>
      <c r="J9" s="113" t="str">
        <f>IF(SP_SUL!P8="","*",SP_SUL!P8)</f>
        <v>*</v>
      </c>
      <c r="K9" s="83">
        <f>IF(SP_SUL!AK8="","*",SP_SUL!AK8)</f>
        <v>0</v>
      </c>
      <c r="L9" s="83" t="str">
        <f>IF(SP_SUL!AM8="","*",SP_SUL!AM8)</f>
        <v>-</v>
      </c>
      <c r="M9" s="83">
        <f>IF(SP_SUL!AP8="","*",SP_SUL!AP8)</f>
        <v>0</v>
      </c>
      <c r="N9" s="83" t="str">
        <f>IF(SP_SUL!AM8="","*",SP_SUL!AM8)</f>
        <v>-</v>
      </c>
      <c r="O9" s="110" t="str">
        <f>IF(SP_SUL!BH8="","*",SP_SUL!BH8)</f>
        <v>*</v>
      </c>
      <c r="P9" s="147" t="str">
        <f>IF($A$2=1,IF(SP_SUL!BJ8="","*",SP_SUL!BJ8),IF(SP_SUL!BK8="","*",SP_SUL!BK8))</f>
        <v>*</v>
      </c>
    </row>
    <row r="10" spans="1:16" hidden="1">
      <c r="A10" s="82" t="str">
        <f>IF(SP_SUL!B9="","*",SP_SUL!B9)</f>
        <v>*</v>
      </c>
      <c r="B10" s="83" t="str">
        <f>IF(SP_SUL!X9="","*",SP_SUL!X9)</f>
        <v>*</v>
      </c>
      <c r="C10" s="83" t="str">
        <f>IF(SP_SUL!S9="","*",SP_SUL!S9)</f>
        <v>-</v>
      </c>
      <c r="D10" s="83" t="str">
        <f>IF(SP_SUL!T9="","*",SP_SUL!T9)</f>
        <v>-</v>
      </c>
      <c r="E10" s="83" t="str">
        <f>IF(SP_SUL!D9="","*",SP_SUL!D9)</f>
        <v>E17</v>
      </c>
      <c r="F10" s="83" t="str">
        <f>IF(SP_SUL!H9="","*",SP_SUL!H9)</f>
        <v>*</v>
      </c>
      <c r="G10" s="83" t="str">
        <f>IF(SP_SUL!M9="","*",SP_SUL!M9)</f>
        <v>-</v>
      </c>
      <c r="H10" s="116" t="str">
        <f>IF(SP_SUL!K9="","*",SP_SUL!K9)</f>
        <v>*</v>
      </c>
      <c r="I10" s="113" t="str">
        <f>IF(SP_SUL!O9="","*",SP_SUL!O9)</f>
        <v>*</v>
      </c>
      <c r="J10" s="113" t="str">
        <f>IF(SP_SUL!P9="","*",SP_SUL!P9)</f>
        <v>*</v>
      </c>
      <c r="K10" s="83">
        <f>IF(SP_SUL!AK9="","*",SP_SUL!AK9)</f>
        <v>0</v>
      </c>
      <c r="L10" s="83" t="str">
        <f>IF(SP_SUL!AM9="","*",SP_SUL!AM9)</f>
        <v>-</v>
      </c>
      <c r="M10" s="83">
        <f>IF(SP_SUL!AP9="","*",SP_SUL!AP9)</f>
        <v>0</v>
      </c>
      <c r="N10" s="83" t="str">
        <f>IF(SP_SUL!AM9="","*",SP_SUL!AM9)</f>
        <v>-</v>
      </c>
      <c r="O10" s="110" t="str">
        <f>IF(SP_SUL!BH9="","*",SP_SUL!BH9)</f>
        <v>*</v>
      </c>
      <c r="P10" s="147" t="str">
        <f>IF($A$2=1,IF(SP_SUL!BJ9="","*",SP_SUL!BJ9),IF(SP_SUL!BK9="","*",SP_SUL!BK9))</f>
        <v>*</v>
      </c>
    </row>
    <row r="11" spans="1:16" hidden="1">
      <c r="A11" s="82" t="str">
        <f>IF(SP_SUL!B10="","*",SP_SUL!B10)</f>
        <v>*</v>
      </c>
      <c r="B11" s="83" t="str">
        <f>IF(SP_SUL!X10="","*",SP_SUL!X10)</f>
        <v>*</v>
      </c>
      <c r="C11" s="83" t="str">
        <f>IF(SP_SUL!S10="","*",SP_SUL!S10)</f>
        <v>-</v>
      </c>
      <c r="D11" s="83" t="str">
        <f>IF(SP_SUL!T10="","*",SP_SUL!T10)</f>
        <v>-</v>
      </c>
      <c r="E11" s="83" t="str">
        <f>IF(SP_SUL!D10="","*",SP_SUL!D10)</f>
        <v>*</v>
      </c>
      <c r="F11" s="83" t="str">
        <f>IF(SP_SUL!H10="","*",SP_SUL!H10)</f>
        <v>*</v>
      </c>
      <c r="G11" s="83" t="str">
        <f>IF(SP_SUL!M10="","*",SP_SUL!M10)</f>
        <v>-</v>
      </c>
      <c r="H11" s="116" t="str">
        <f>IF(SP_SUL!K10="","*",SP_SUL!K10)</f>
        <v>*</v>
      </c>
      <c r="I11" s="113" t="str">
        <f>IF(SP_SUL!O10="","*",SP_SUL!O10)</f>
        <v>*</v>
      </c>
      <c r="J11" s="113" t="str">
        <f>IF(SP_SUL!P10="","*",SP_SUL!P10)</f>
        <v>*</v>
      </c>
      <c r="K11" s="83">
        <f>IF(SP_SUL!AK10="","*",SP_SUL!AK10)</f>
        <v>0</v>
      </c>
      <c r="L11" s="83" t="str">
        <f>IF(SP_SUL!AM10="","*",SP_SUL!AM10)</f>
        <v>-</v>
      </c>
      <c r="M11" s="83">
        <f>IF(SP_SUL!AP10="","*",SP_SUL!AP10)</f>
        <v>0</v>
      </c>
      <c r="N11" s="83" t="str">
        <f>IF(SP_SUL!AM10="","*",SP_SUL!AM10)</f>
        <v>-</v>
      </c>
      <c r="O11" s="110" t="str">
        <f>IF(SP_SUL!BH10="","*",SP_SUL!BH10)</f>
        <v>*</v>
      </c>
      <c r="P11" s="147" t="str">
        <f>IF($A$2=1,IF(SP_SUL!BJ10="","*",SP_SUL!BJ10),IF(SP_SUL!BK10="","*",SP_SUL!BK10))</f>
        <v>*</v>
      </c>
    </row>
    <row r="12" spans="1:16" hidden="1">
      <c r="A12" s="82" t="str">
        <f>IF(SP_SUL!B11="","*",SP_SUL!B11)</f>
        <v>*</v>
      </c>
      <c r="B12" s="83" t="str">
        <f>IF(SP_SUL!X11="","*",SP_SUL!X11)</f>
        <v>*</v>
      </c>
      <c r="C12" s="83" t="str">
        <f>IF(SP_SUL!S11="","*",SP_SUL!S11)</f>
        <v>-</v>
      </c>
      <c r="D12" s="83" t="str">
        <f>IF(SP_SUL!T11="","*",SP_SUL!T11)</f>
        <v>-</v>
      </c>
      <c r="E12" s="83" t="str">
        <f>IF(SP_SUL!D11="","*",SP_SUL!D11)</f>
        <v>*</v>
      </c>
      <c r="F12" s="83" t="str">
        <f>IF(SP_SUL!H11="","*",SP_SUL!H11)</f>
        <v>*</v>
      </c>
      <c r="G12" s="83" t="str">
        <f>IF(SP_SUL!M11="","*",SP_SUL!M11)</f>
        <v>-</v>
      </c>
      <c r="H12" s="116" t="str">
        <f>IF(SP_SUL!K11="","*",SP_SUL!K11)</f>
        <v>*</v>
      </c>
      <c r="I12" s="113" t="str">
        <f>IF(SP_SUL!O11="","*",SP_SUL!O11)</f>
        <v>*</v>
      </c>
      <c r="J12" s="113" t="str">
        <f>IF(SP_SUL!P11="","*",SP_SUL!P11)</f>
        <v>*</v>
      </c>
      <c r="K12" s="83">
        <f>IF(SP_SUL!AK11="","*",SP_SUL!AK11)</f>
        <v>0</v>
      </c>
      <c r="L12" s="83" t="str">
        <f>IF(SP_SUL!AM11="","*",SP_SUL!AM11)</f>
        <v>-</v>
      </c>
      <c r="M12" s="83">
        <f>IF(SP_SUL!AP11="","*",SP_SUL!AP11)</f>
        <v>0</v>
      </c>
      <c r="N12" s="83" t="str">
        <f>IF(SP_SUL!AM11="","*",SP_SUL!AM11)</f>
        <v>-</v>
      </c>
      <c r="O12" s="110" t="str">
        <f>IF(SP_SUL!BH11="","*",SP_SUL!BH11)</f>
        <v>*</v>
      </c>
      <c r="P12" s="147" t="str">
        <f>IF($A$2=1,IF(SP_SUL!BJ11="","*",SP_SUL!BJ11),IF(SP_SUL!BK11="","*",SP_SUL!BK11))</f>
        <v>*</v>
      </c>
    </row>
    <row r="13" spans="1:16" hidden="1">
      <c r="A13" s="82">
        <f>IF(SP_SUL!B12="","*",SP_SUL!B12)</f>
        <v>46055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ZBV-ZRX</v>
      </c>
      <c r="E13" s="83" t="str">
        <f>IF(SP_SUL!D12="","*",SP_SUL!D12)</f>
        <v>KLECIO (TP-699)</v>
      </c>
      <c r="F13" s="83" t="str">
        <f>IF(SP_SUL!H12="","*",SP_SUL!H12)</f>
        <v>-</v>
      </c>
      <c r="G13" s="83" t="str">
        <f>IF(SP_SUL!M12="","*",SP_SUL!M12)</f>
        <v>ZRX-ZWX</v>
      </c>
      <c r="H13" s="116">
        <f>IF(SP_SUL!K12="","*",SP_SUL!K12)</f>
        <v>134.9</v>
      </c>
      <c r="I13" s="113">
        <f>IF(SP_SUL!O12="","*",SP_SUL!O12)</f>
        <v>0.33333333333333331</v>
      </c>
      <c r="J13" s="113">
        <f>IF(SP_SUL!P12="","*",SP_SUL!P12)</f>
        <v>8.3333333333333329E-2</v>
      </c>
      <c r="K13" s="83" t="str">
        <f>IF(SP_SUL!AK12="","*",SP_SUL!AK12)</f>
        <v>-</v>
      </c>
      <c r="L13" s="83" t="str">
        <f>IF(SP_SUL!AM12="","*",SP_SUL!AM12)</f>
        <v>ZRX-ZWX</v>
      </c>
      <c r="M13" s="83">
        <f>IF(SP_SUL!AP12="","*",SP_SUL!AP12)</f>
        <v>134.9</v>
      </c>
      <c r="N13" s="83" t="str">
        <f>IF(SP_SUL!AM12="","*",SP_SUL!AM12)</f>
        <v>ZRX-ZWX</v>
      </c>
      <c r="O13" s="110">
        <f>IF(SP_SUL!BH12="","*",SP_SUL!BH12)</f>
        <v>0</v>
      </c>
      <c r="P13" s="147" t="str">
        <f>IF($A$2=1,IF(SP_SUL!BJ12="","*",SP_SUL!BJ12),IF(SP_SUL!BK12="","*",SP_SUL!BK12))</f>
        <v>Devido condições climáticas / TP pronto 09h45 / Sem oportunidade de faixa</v>
      </c>
    </row>
    <row r="14" spans="1:16" hidden="1">
      <c r="A14" s="82">
        <f>IF(SP_SUL!B13="","*",SP_SUL!B13)</f>
        <v>46055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ZBV-ZRX</v>
      </c>
      <c r="E14" s="83" t="str">
        <f>IF(SP_SUL!D13="","*",SP_SUL!D13)</f>
        <v>EXPANSÃO TURMA 1</v>
      </c>
      <c r="F14" s="83" t="str">
        <f>IF(SP_SUL!H13="","*",SP_SUL!H13)</f>
        <v>-</v>
      </c>
      <c r="G14" s="83" t="str">
        <f>IF(SP_SUL!M13="","*",SP_SUL!M13)</f>
        <v>ZCD-ZSQ</v>
      </c>
      <c r="H14" s="116">
        <f>IF(SP_SUL!K13="","*",SP_SUL!K13)</f>
        <v>114.045</v>
      </c>
      <c r="I14" s="113">
        <f>IF(SP_SUL!O13="","*",SP_SUL!O13)</f>
        <v>0.33333333333333331</v>
      </c>
      <c r="J14" s="113">
        <f>IF(SP_SUL!P13="","*",SP_SUL!P13)</f>
        <v>8.3333333333333329E-2</v>
      </c>
      <c r="K14" s="83" t="str">
        <f>IF(SP_SUL!AK13="","*",SP_SUL!AK13)</f>
        <v>-</v>
      </c>
      <c r="L14" s="83" t="str">
        <f>IF(SP_SUL!AM13="","*",SP_SUL!AM13)</f>
        <v>ZCD-ZSQ</v>
      </c>
      <c r="M14" s="83">
        <f>IF(SP_SUL!AP13="","*",SP_SUL!AP13)</f>
        <v>114.045</v>
      </c>
      <c r="N14" s="83" t="str">
        <f>IF(SP_SUL!AM13="","*",SP_SUL!AM13)</f>
        <v>ZCD-ZSQ</v>
      </c>
      <c r="O14" s="110">
        <f>IF(SP_SUL!BH13="","*",SP_SUL!BH13)</f>
        <v>0</v>
      </c>
      <c r="P14" s="147" t="str">
        <f>IF($A$2=1,IF(SP_SUL!BJ13="","*",SP_SUL!BJ13),IF(SP_SUL!BK13="","*",SP_SUL!BK13))</f>
        <v>TP não solicita intervalo / condições climáticas (chuva)</v>
      </c>
    </row>
    <row r="15" spans="1:16" hidden="1">
      <c r="A15" s="82">
        <f>IF(SP_SUL!B14="","*",SP_SUL!B14)</f>
        <v>46055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ZBV-ZRX</v>
      </c>
      <c r="E15" s="83" t="str">
        <f>IF(SP_SUL!D14="","*",SP_SUL!D14)</f>
        <v>V83</v>
      </c>
      <c r="F15" s="83" t="str">
        <f>IF(SP_SUL!H14="","*",SP_SUL!H14)</f>
        <v>ZAC2</v>
      </c>
      <c r="G15" s="83" t="str">
        <f>IF(SP_SUL!M14="","*",SP_SUL!M14)</f>
        <v>ZAC-ZSW</v>
      </c>
      <c r="H15" s="116">
        <f>IF(SP_SUL!K14="","*",SP_SUL!K14)</f>
        <v>87</v>
      </c>
      <c r="I15" s="113">
        <f>IF(SP_SUL!O14="","*",SP_SUL!O14)</f>
        <v>0.41666666666666669</v>
      </c>
      <c r="J15" s="113">
        <f>IF(SP_SUL!P14="","*",SP_SUL!P14)</f>
        <v>8.3333333333333329E-2</v>
      </c>
      <c r="K15" s="83" t="str">
        <f>IF(SP_SUL!AK14="","*",SP_SUL!AK14)</f>
        <v>ZIQ-2</v>
      </c>
      <c r="L15" s="83" t="str">
        <f>IF(SP_SUL!AM14="","*",SP_SUL!AM14)</f>
        <v>ZRX</v>
      </c>
      <c r="M15" s="83">
        <f>IF(SP_SUL!AP14="","*",SP_SUL!AP14)</f>
        <v>131.99</v>
      </c>
      <c r="N15" s="83" t="str">
        <f>IF(SP_SUL!AM14="","*",SP_SUL!AM14)</f>
        <v>ZRX</v>
      </c>
      <c r="O15" s="110">
        <f>IF(SP_SUL!BH14="","*",SP_SUL!BH14)</f>
        <v>0</v>
      </c>
      <c r="P15" s="147" t="str">
        <f>IF($A$2=1,IF(SP_SUL!BJ14="","*",SP_SUL!BJ14),IF(SP_SUL!BK14="","*",SP_SUL!BK14))</f>
        <v>MC1 08h01 /  Sem oportunidade de faixa</v>
      </c>
    </row>
    <row r="16" spans="1:16" hidden="1">
      <c r="A16" s="82">
        <f>IF(SP_SUL!B15="","*",SP_SUL!B15)</f>
        <v>46055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ZBV-ZRX</v>
      </c>
      <c r="E16" s="83" t="str">
        <f>IF(SP_SUL!D15="","*",SP_SUL!D15)</f>
        <v>V48</v>
      </c>
      <c r="F16" s="83" t="str">
        <f>IF(SP_SUL!H15="","*",SP_SUL!H15)</f>
        <v>ZAC2</v>
      </c>
      <c r="G16" s="83" t="str">
        <f>IF(SP_SUL!M15="","*",SP_SUL!M15)</f>
        <v>ZAC-ZSW</v>
      </c>
      <c r="H16" s="116">
        <f>IF(SP_SUL!K15="","*",SP_SUL!K15)</f>
        <v>85.4</v>
      </c>
      <c r="I16" s="113">
        <f>IF(SP_SUL!O15="","*",SP_SUL!O15)</f>
        <v>0.35416666666666669</v>
      </c>
      <c r="J16" s="113">
        <f>IF(SP_SUL!P15="","*",SP_SUL!P15)</f>
        <v>8.3333333333333329E-2</v>
      </c>
      <c r="K16" s="83" t="str">
        <f>IF(SP_SUL!AK15="","*",SP_SUL!AK15)</f>
        <v>ZAC2</v>
      </c>
      <c r="L16" s="83" t="str">
        <f>IF(SP_SUL!AM15="","*",SP_SUL!AM15)</f>
        <v>ZAC-ZSW</v>
      </c>
      <c r="M16" s="83">
        <f>IF(SP_SUL!AP15="","*",SP_SUL!AP15)</f>
        <v>85.4</v>
      </c>
      <c r="N16" s="83" t="str">
        <f>IF(SP_SUL!AM15="","*",SP_SUL!AM15)</f>
        <v>ZAC-ZSW</v>
      </c>
      <c r="O16" s="110">
        <f>IF(SP_SUL!BH15="","*",SP_SUL!BH15)</f>
        <v>0</v>
      </c>
      <c r="P16" s="147" t="str">
        <f>IF($A$2=1,IF(SP_SUL!BJ15="","*",SP_SUL!BJ15),IF(SP_SUL!BK15="","*",SP_SUL!BK15))</f>
        <v>MC1 08h01 /  Sem oportunidade de faixa</v>
      </c>
    </row>
    <row r="17" spans="1:16" hidden="1">
      <c r="A17" s="82">
        <f>IF(SP_SUL!B16="","*",SP_SUL!B16)</f>
        <v>46055</v>
      </c>
      <c r="B17" s="83" t="str">
        <f>IF(SP_SUL!X16="","*",SP_SUL!X16)</f>
        <v>Oportunidade</v>
      </c>
      <c r="C17" s="83" t="str">
        <f>IF(SP_SUL!S16="","*",SP_SUL!S16)</f>
        <v>SP SUL</v>
      </c>
      <c r="D17" s="83" t="str">
        <f>IF(SP_SUL!T16="","*",SP_SUL!T16)</f>
        <v>ZBV-ZRX</v>
      </c>
      <c r="E17" s="83" t="str">
        <f>IF(SP_SUL!D16="","*",SP_SUL!D16)</f>
        <v>W58</v>
      </c>
      <c r="F17" s="83">
        <f>IF(SP_SUL!H16="","*",SP_SUL!H16)</f>
        <v>106109</v>
      </c>
      <c r="G17" s="83" t="str">
        <f>IF(SP_SUL!M16="","*",SP_SUL!M16)</f>
        <v>ZBM</v>
      </c>
      <c r="H17" s="116">
        <f>IF(SP_SUL!K16="","*",SP_SUL!K16)</f>
        <v>54.5</v>
      </c>
      <c r="I17" s="113">
        <f>IF(SP_SUL!O16="","*",SP_SUL!O16)</f>
        <v>0.35416666666666669</v>
      </c>
      <c r="J17" s="113">
        <f>IF(SP_SUL!P16="","*",SP_SUL!P16)</f>
        <v>4.1666666666666664E-2</v>
      </c>
      <c r="K17" s="83">
        <f>IF(SP_SUL!AK16="","*",SP_SUL!AK16)</f>
        <v>106109</v>
      </c>
      <c r="L17" s="83" t="str">
        <f>IF(SP_SUL!AM16="","*",SP_SUL!AM16)</f>
        <v>ZBM</v>
      </c>
      <c r="M17" s="83">
        <f>IF(SP_SUL!AP16="","*",SP_SUL!AP16)</f>
        <v>54.5</v>
      </c>
      <c r="N17" s="83" t="str">
        <f>IF(SP_SUL!AM16="","*",SP_SUL!AM16)</f>
        <v>ZBM</v>
      </c>
      <c r="O17" s="110">
        <f>IF(SP_SUL!BH16="","*",SP_SUL!BH16)</f>
        <v>0</v>
      </c>
      <c r="P17" s="147" t="str">
        <f>IF($A$2=1,IF(SP_SUL!BJ16="","*",SP_SUL!BJ16),IF(SP_SUL!BK16="","*",SP_SUL!BK16))</f>
        <v>MC1 08h01 /  Sem oportunidade de faixa</v>
      </c>
    </row>
    <row r="18" spans="1:16" hidden="1">
      <c r="A18" s="82">
        <f>IF(SP_SUL!B17="","*",SP_SUL!B17)</f>
        <v>46055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ZBV-ZRX</v>
      </c>
      <c r="E18" s="83" t="str">
        <f>IF(SP_SUL!D17="","*",SP_SUL!D17)</f>
        <v>W58</v>
      </c>
      <c r="F18" s="83">
        <f>IF(SP_SUL!H17="","*",SP_SUL!H17)</f>
        <v>106109</v>
      </c>
      <c r="G18" s="83" t="str">
        <f>IF(SP_SUL!M17="","*",SP_SUL!M17)</f>
        <v>ZBM-ZHO</v>
      </c>
      <c r="H18" s="116">
        <f>IF(SP_SUL!K17="","*",SP_SUL!K17)</f>
        <v>57</v>
      </c>
      <c r="I18" s="113" t="str">
        <f>IF(SP_SUL!O17="","*",SP_SUL!O17)</f>
        <v>-</v>
      </c>
      <c r="J18" s="113">
        <f>IF(SP_SUL!P17="","*",SP_SUL!P17)</f>
        <v>4.1666666666666664E-2</v>
      </c>
      <c r="K18" s="83">
        <f>IF(SP_SUL!AK17="","*",SP_SUL!AK17)</f>
        <v>106109</v>
      </c>
      <c r="L18" s="83" t="str">
        <f>IF(SP_SUL!AM17="","*",SP_SUL!AM17)</f>
        <v>ZBM-ZHO</v>
      </c>
      <c r="M18" s="83">
        <f>IF(SP_SUL!AP17="","*",SP_SUL!AP17)</f>
        <v>57</v>
      </c>
      <c r="N18" s="83" t="str">
        <f>IF(SP_SUL!AM17="","*",SP_SUL!AM17)</f>
        <v>ZBM-ZHO</v>
      </c>
      <c r="O18" s="110">
        <f>IF(SP_SUL!BH17="","*",SP_SUL!BH17)</f>
        <v>0</v>
      </c>
      <c r="P18" s="147" t="str">
        <f>IF($A$2=1,IF(SP_SUL!BJ17="","*",SP_SUL!BJ17),IF(SP_SUL!BK17="","*",SP_SUL!BK17))</f>
        <v>MC1 08h01 /  Sem oportunidade de faixa</v>
      </c>
    </row>
    <row r="19" spans="1:16" hidden="1">
      <c r="A19" s="82" t="str">
        <f>IF(SP_SUL!B18="","*",SP_SUL!B18)</f>
        <v>*</v>
      </c>
      <c r="B19" s="83" t="str">
        <f>IF(SP_SUL!X18="","*",SP_SUL!X18)</f>
        <v>*</v>
      </c>
      <c r="C19" s="83" t="str">
        <f>IF(SP_SUL!S18="","*",SP_SUL!S18)</f>
        <v>-</v>
      </c>
      <c r="D19" s="83" t="str">
        <f>IF(SP_SUL!T18="","*",SP_SUL!T18)</f>
        <v>-</v>
      </c>
      <c r="E19" s="83" t="str">
        <f>IF(SP_SUL!D18="","*",SP_SUL!D18)</f>
        <v>*</v>
      </c>
      <c r="F19" s="83" t="str">
        <f>IF(SP_SUL!H18="","*",SP_SUL!H18)</f>
        <v>*</v>
      </c>
      <c r="G19" s="83" t="str">
        <f>IF(SP_SUL!M18="","*",SP_SUL!M18)</f>
        <v>-</v>
      </c>
      <c r="H19" s="116" t="str">
        <f>IF(SP_SUL!K18="","*",SP_SUL!K18)</f>
        <v>*</v>
      </c>
      <c r="I19" s="113" t="str">
        <f>IF(SP_SUL!O18="","*",SP_SUL!O18)</f>
        <v>*</v>
      </c>
      <c r="J19" s="113" t="str">
        <f>IF(SP_SUL!P18="","*",SP_SUL!P18)</f>
        <v>*</v>
      </c>
      <c r="K19" s="83">
        <f>IF(SP_SUL!AK18="","*",SP_SUL!AK18)</f>
        <v>0</v>
      </c>
      <c r="L19" s="83" t="str">
        <f>IF(SP_SUL!AM18="","*",SP_SUL!AM18)</f>
        <v>-</v>
      </c>
      <c r="M19" s="83">
        <f>IF(SP_SUL!AP18="","*",SP_SUL!AP18)</f>
        <v>0</v>
      </c>
      <c r="N19" s="83" t="str">
        <f>IF(SP_SUL!AM18="","*",SP_SUL!AM18)</f>
        <v>-</v>
      </c>
      <c r="O19" s="110" t="str">
        <f>IF(SP_SUL!BH18="","*",SP_SUL!BH18)</f>
        <v>*</v>
      </c>
      <c r="P19" s="147" t="str">
        <f>IF($A$2=1,IF(SP_SUL!BJ18="","*",SP_SUL!BJ18),IF(SP_SUL!BK18="","*",SP_SUL!BK18))</f>
        <v>*</v>
      </c>
    </row>
    <row r="20" spans="1:16" hidden="1">
      <c r="A20" s="82">
        <f>IF(SP_SUL!B19="","*",SP_SUL!B19)</f>
        <v>46055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ZBV-ZKE</v>
      </c>
      <c r="E20" s="83" t="str">
        <f>IF(SP_SUL!D19="","*",SP_SUL!D19)</f>
        <v>V42</v>
      </c>
      <c r="F20" s="83" t="str">
        <f>IF(SP_SUL!H19="","*",SP_SUL!H19)</f>
        <v>ZYU1</v>
      </c>
      <c r="G20" s="83" t="str">
        <f>IF(SP_SUL!M19="","*",SP_SUL!M19)</f>
        <v>ZYU-ZST</v>
      </c>
      <c r="H20" s="116">
        <f>IF(SP_SUL!K19="","*",SP_SUL!K19)</f>
        <v>206</v>
      </c>
      <c r="I20" s="113">
        <f>IF(SP_SUL!O19="","*",SP_SUL!O19)</f>
        <v>0.35416666666666669</v>
      </c>
      <c r="J20" s="113">
        <f>IF(SP_SUL!P19="","*",SP_SUL!P19)</f>
        <v>0.16666666666666666</v>
      </c>
      <c r="K20" s="83" t="str">
        <f>IF(SP_SUL!AK19="","*",SP_SUL!AK19)</f>
        <v>ZYU1</v>
      </c>
      <c r="L20" s="83" t="str">
        <f>IF(SP_SUL!AM19="","*",SP_SUL!AM19)</f>
        <v>ZYU-ZST</v>
      </c>
      <c r="M20" s="83">
        <f>IF(SP_SUL!AP19="","*",SP_SUL!AP19)</f>
        <v>206</v>
      </c>
      <c r="N20" s="83" t="str">
        <f>IF(SP_SUL!AM19="","*",SP_SUL!AM19)</f>
        <v>ZYU-ZST</v>
      </c>
      <c r="O20" s="110">
        <f>IF(SP_SUL!BH19="","*",SP_SUL!BH19)</f>
        <v>0</v>
      </c>
      <c r="P20" s="147" t="str">
        <f>IF($A$2=1,IF(SP_SUL!BJ19="","*",SP_SUL!BJ19),IF(SP_SUL!BK19="","*",SP_SUL!BK19))</f>
        <v>MC1 07h47 /  Sem oportunidade de faixa</v>
      </c>
    </row>
    <row r="21" spans="1:16" hidden="1">
      <c r="A21" s="82">
        <f>IF(SP_SUL!B20="","*",SP_SUL!B20)</f>
        <v>46055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EDSON (TP-780)</v>
      </c>
      <c r="F21" s="83" t="str">
        <f>IF(SP_SUL!H20="","*",SP_SUL!H20)</f>
        <v>-</v>
      </c>
      <c r="G21" s="83" t="str">
        <f>IF(SP_SUL!M20="","*",SP_SUL!M20)</f>
        <v>ZYU-ZST</v>
      </c>
      <c r="H21" s="116">
        <f>IF(SP_SUL!K20="","*",SP_SUL!K20)</f>
        <v>205</v>
      </c>
      <c r="I21" s="113">
        <f>IF(SP_SUL!O20="","*",SP_SUL!O20)</f>
        <v>0.375</v>
      </c>
      <c r="J21" s="113">
        <f>IF(SP_SUL!P20="","*",SP_SUL!P20)</f>
        <v>0.16666666666666666</v>
      </c>
      <c r="K21" s="83" t="str">
        <f>IF(SP_SUL!AK20="","*",SP_SUL!AK20)</f>
        <v>-</v>
      </c>
      <c r="L21" s="83" t="str">
        <f>IF(SP_SUL!AM20="","*",SP_SUL!AM20)</f>
        <v>ZYU-ZST</v>
      </c>
      <c r="M21" s="83">
        <f>IF(SP_SUL!AP20="","*",SP_SUL!AP20)</f>
        <v>205</v>
      </c>
      <c r="N21" s="83" t="str">
        <f>IF(SP_SUL!AM20="","*",SP_SUL!AM20)</f>
        <v>ZYU-ZST</v>
      </c>
      <c r="O21" s="110">
        <f>IF(SP_SUL!BH20="","*",SP_SUL!BH20)</f>
        <v>0</v>
      </c>
      <c r="P21" s="147" t="str">
        <f>IF($A$2=1,IF(SP_SUL!BJ20="","*",SP_SUL!BJ20),IF(SP_SUL!BK20="","*",SP_SUL!BK20))</f>
        <v>TP pronto 10h46 / Sem oportunidade de faixa</v>
      </c>
    </row>
    <row r="22" spans="1:16" hidden="1">
      <c r="A22" s="82">
        <f>IF(SP_SUL!B21="","*",SP_SUL!B21)</f>
        <v>46055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ZBV-ZKE</v>
      </c>
      <c r="E22" s="83" t="str">
        <f>IF(SP_SUL!D21="","*",SP_SUL!D21)</f>
        <v>W59</v>
      </c>
      <c r="F22" s="83" t="str">
        <f>IF(SP_SUL!H21="","*",SP_SUL!H21)</f>
        <v>ZYU1</v>
      </c>
      <c r="G22" s="83" t="str">
        <f>IF(SP_SUL!M21="","*",SP_SUL!M21)</f>
        <v>ZYU-ZKE</v>
      </c>
      <c r="H22" s="116">
        <f>IF(SP_SUL!K21="","*",SP_SUL!K21)</f>
        <v>201.7</v>
      </c>
      <c r="I22" s="113">
        <f>IF(SP_SUL!O21="","*",SP_SUL!O21)</f>
        <v>0.35416666666666669</v>
      </c>
      <c r="J22" s="113">
        <f>IF(SP_SUL!P21="","*",SP_SUL!P21)</f>
        <v>4.1666666666666664E-2</v>
      </c>
      <c r="K22" s="83" t="str">
        <f>IF(SP_SUL!AK21="","*",SP_SUL!AK21)</f>
        <v>ZYU1</v>
      </c>
      <c r="L22" s="83" t="str">
        <f>IF(SP_SUL!AM21="","*",SP_SUL!AM21)</f>
        <v>ZYU-ZKE</v>
      </c>
      <c r="M22" s="83">
        <f>IF(SP_SUL!AP21="","*",SP_SUL!AP21)</f>
        <v>201.7</v>
      </c>
      <c r="N22" s="83" t="str">
        <f>IF(SP_SUL!AM21="","*",SP_SUL!AM21)</f>
        <v>ZYU-ZKE</v>
      </c>
      <c r="O22" s="110">
        <f>IF(SP_SUL!BH21="","*",SP_SUL!BH21)</f>
        <v>2</v>
      </c>
      <c r="P22" s="147" t="str">
        <f>IF($A$2=1,IF(SP_SUL!BJ21="","*",SP_SUL!BJ21),IF(SP_SUL!BK21="","*",SP_SUL!BK21))</f>
        <v>MC1 08h41 / autorizado entrada na via 09h49 / Em deslocamento para ZKE realizar abastecimento.</v>
      </c>
    </row>
    <row r="23" spans="1:16" hidden="1">
      <c r="A23" s="82">
        <f>IF(SP_SUL!B22="","*",SP_SUL!B22)</f>
        <v>46055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ZBV-ZKE</v>
      </c>
      <c r="E23" s="83" t="str">
        <f>IF(SP_SUL!D22="","*",SP_SUL!D22)</f>
        <v>ROBSON (TF-701)</v>
      </c>
      <c r="F23" s="83" t="str">
        <f>IF(SP_SUL!H22="","*",SP_SUL!H22)</f>
        <v>-</v>
      </c>
      <c r="G23" s="83" t="str">
        <f>IF(SP_SUL!M22="","*",SP_SUL!M22)</f>
        <v>ZER-ZDI</v>
      </c>
      <c r="H23" s="116">
        <f>IF(SP_SUL!K22="","*",SP_SUL!K22)</f>
        <v>168</v>
      </c>
      <c r="I23" s="113">
        <f>IF(SP_SUL!O22="","*",SP_SUL!O22)</f>
        <v>0.375</v>
      </c>
      <c r="J23" s="113">
        <f>IF(SP_SUL!P22="","*",SP_SUL!P22)</f>
        <v>0.16666666666666666</v>
      </c>
      <c r="K23" s="83" t="str">
        <f>IF(SP_SUL!AK22="","*",SP_SUL!AK22)</f>
        <v>-</v>
      </c>
      <c r="L23" s="83" t="str">
        <f>IF(SP_SUL!AM22="","*",SP_SUL!AM22)</f>
        <v>ZER-ZDI</v>
      </c>
      <c r="M23" s="83">
        <f>IF(SP_SUL!AP22="","*",SP_SUL!AP22)</f>
        <v>168</v>
      </c>
      <c r="N23" s="83" t="str">
        <f>IF(SP_SUL!AM22="","*",SP_SUL!AM22)</f>
        <v>ZER-ZDI</v>
      </c>
      <c r="O23" s="110">
        <f>IF(SP_SUL!BH22="","*",SP_SUL!BH22)</f>
        <v>0</v>
      </c>
      <c r="P23" s="147" t="str">
        <f>IF($A$2=1,IF(SP_SUL!BJ22="","*",SP_SUL!BJ22),IF(SP_SUL!BK22="","*",SP_SUL!BK22))</f>
        <v>TP pronto 10h46 / Sem oportunidade de faixa</v>
      </c>
    </row>
    <row r="24" spans="1:16" hidden="1">
      <c r="A24" s="82">
        <f>IF(SP_SUL!B23="","*",SP_SUL!B23)</f>
        <v>46055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ZBV-ZKE</v>
      </c>
      <c r="E24" s="83" t="str">
        <f>IF(SP_SUL!D23="","*",SP_SUL!D23)</f>
        <v>OSMAR (TMA-677)</v>
      </c>
      <c r="F24" s="83" t="str">
        <f>IF(SP_SUL!H23="","*",SP_SUL!H23)</f>
        <v>-</v>
      </c>
      <c r="G24" s="83" t="str">
        <f>IF(SP_SUL!M23="","*",SP_SUL!M23)</f>
        <v>ZGA-ZCX</v>
      </c>
      <c r="H24" s="116">
        <f>IF(SP_SUL!K23="","*",SP_SUL!K23)</f>
        <v>157.9</v>
      </c>
      <c r="I24" s="113">
        <f>IF(SP_SUL!O23="","*",SP_SUL!O23)</f>
        <v>0.45833333333333331</v>
      </c>
      <c r="J24" s="113">
        <f>IF(SP_SUL!P23="","*",SP_SUL!P23)</f>
        <v>0.125</v>
      </c>
      <c r="K24" s="83" t="str">
        <f>IF(SP_SUL!AK23="","*",SP_SUL!AK23)</f>
        <v>-</v>
      </c>
      <c r="L24" s="83" t="str">
        <f>IF(SP_SUL!AM23="","*",SP_SUL!AM23)</f>
        <v>ZGA-ZCX</v>
      </c>
      <c r="M24" s="83">
        <f>IF(SP_SUL!AP23="","*",SP_SUL!AP23)</f>
        <v>157.9</v>
      </c>
      <c r="N24" s="83" t="str">
        <f>IF(SP_SUL!AM23="","*",SP_SUL!AM23)</f>
        <v>ZGA-ZCX</v>
      </c>
      <c r="O24" s="110">
        <f>IF(SP_SUL!BH23="","*",SP_SUL!BH23)</f>
        <v>0</v>
      </c>
      <c r="P24" s="147" t="str">
        <f>IF($A$2=1,IF(SP_SUL!BJ23="","*",SP_SUL!BJ23),IF(SP_SUL!BK23="","*",SP_SUL!BK23))</f>
        <v xml:space="preserve">TP não solicita intervalo, devido sem equipe da T.O para acompanhamento. </v>
      </c>
    </row>
    <row r="25" spans="1:16" hidden="1">
      <c r="A25" s="82" t="str">
        <f>IF(SP_SUL!B24="","*",SP_SUL!B24)</f>
        <v>*</v>
      </c>
      <c r="B25" s="83" t="str">
        <f>IF(SP_SUL!X24="","*",SP_SUL!X24)</f>
        <v>*</v>
      </c>
      <c r="C25" s="83" t="str">
        <f>IF(SP_SUL!S24="","*",SP_SUL!S24)</f>
        <v>-</v>
      </c>
      <c r="D25" s="83" t="str">
        <f>IF(SP_SUL!T24="","*",SP_SUL!T24)</f>
        <v>-</v>
      </c>
      <c r="E25" s="83" t="str">
        <f>IF(SP_SUL!D24="","*",SP_SUL!D24)</f>
        <v>*</v>
      </c>
      <c r="F25" s="83" t="str">
        <f>IF(SP_SUL!H24="","*",SP_SUL!H24)</f>
        <v>*</v>
      </c>
      <c r="G25" s="83" t="str">
        <f>IF(SP_SUL!M24="","*",SP_SUL!M24)</f>
        <v>-</v>
      </c>
      <c r="H25" s="116" t="str">
        <f>IF(SP_SUL!K24="","*",SP_SUL!K24)</f>
        <v>*</v>
      </c>
      <c r="I25" s="113" t="str">
        <f>IF(SP_SUL!O24="","*",SP_SUL!O24)</f>
        <v>*</v>
      </c>
      <c r="J25" s="113" t="str">
        <f>IF(SP_SUL!P24="","*",SP_SUL!P24)</f>
        <v>*</v>
      </c>
      <c r="K25" s="83">
        <f>IF(SP_SUL!AK24="","*",SP_SUL!AK24)</f>
        <v>0</v>
      </c>
      <c r="L25" s="83" t="str">
        <f>IF(SP_SUL!AM24="","*",SP_SUL!AM24)</f>
        <v>-</v>
      </c>
      <c r="M25" s="83">
        <f>IF(SP_SUL!AP24="","*",SP_SUL!AP24)</f>
        <v>0</v>
      </c>
      <c r="N25" s="83" t="str">
        <f>IF(SP_SUL!AM24="","*",SP_SUL!AM24)</f>
        <v>-</v>
      </c>
      <c r="O25" s="110" t="str">
        <f>IF(SP_SUL!BH24="","*",SP_SUL!BH24)</f>
        <v>*</v>
      </c>
      <c r="P25" s="147" t="str">
        <f>IF($A$2=1,IF(SP_SUL!BJ24="","*",SP_SUL!BJ24),IF(SP_SUL!BK24="","*",SP_SUL!BK24))</f>
        <v>*</v>
      </c>
    </row>
    <row r="26" spans="1:16" hidden="1">
      <c r="A26" s="82" t="str">
        <f>IF(SP_SUL!B25="","*",SP_SUL!B25)</f>
        <v>*</v>
      </c>
      <c r="B26" s="83" t="str">
        <f>IF(SP_SUL!X25="","*",SP_SUL!X25)</f>
        <v>*</v>
      </c>
      <c r="C26" s="83" t="str">
        <f>IF(SP_SUL!S25="","*",SP_SUL!S25)</f>
        <v>-</v>
      </c>
      <c r="D26" s="83" t="str">
        <f>IF(SP_SUL!T25="","*",SP_SUL!T25)</f>
        <v>-</v>
      </c>
      <c r="E26" s="83" t="str">
        <f>IF(SP_SUL!D25="","*",SP_SUL!D25)</f>
        <v>*</v>
      </c>
      <c r="F26" s="83" t="str">
        <f>IF(SP_SUL!H25="","*",SP_SUL!H25)</f>
        <v>*</v>
      </c>
      <c r="G26" s="83" t="str">
        <f>IF(SP_SUL!M25="","*",SP_SUL!M25)</f>
        <v>-</v>
      </c>
      <c r="H26" s="116" t="str">
        <f>IF(SP_SUL!K25="","*",SP_SUL!K25)</f>
        <v>*</v>
      </c>
      <c r="I26" s="113" t="str">
        <f>IF(SP_SUL!O25="","*",SP_SUL!O25)</f>
        <v>*</v>
      </c>
      <c r="J26" s="113" t="str">
        <f>IF(SP_SUL!P25="","*",SP_SUL!P25)</f>
        <v>*</v>
      </c>
      <c r="K26" s="83">
        <f>IF(SP_SUL!AK25="","*",SP_SUL!AK25)</f>
        <v>0</v>
      </c>
      <c r="L26" s="83" t="str">
        <f>IF(SP_SUL!AM25="","*",SP_SUL!AM25)</f>
        <v>-</v>
      </c>
      <c r="M26" s="83">
        <f>IF(SP_SUL!AP25="","*",SP_SUL!AP25)</f>
        <v>0</v>
      </c>
      <c r="N26" s="83" t="str">
        <f>IF(SP_SUL!AM25="","*",SP_SUL!AM25)</f>
        <v>-</v>
      </c>
      <c r="O26" s="110" t="str">
        <f>IF(SP_SUL!BH25="","*",SP_SUL!BH25)</f>
        <v>*</v>
      </c>
      <c r="P26" s="147" t="str">
        <f>IF($A$2=1,IF(SP_SUL!BJ25="","*",SP_SUL!BJ25),IF(SP_SUL!BK25="","*",SP_SUL!BK25))</f>
        <v>*</v>
      </c>
    </row>
    <row r="27" spans="1:16" hidden="1">
      <c r="A27" s="82">
        <f>IF(SP_SUL!B26="","*",SP_SUL!B26)</f>
        <v>46055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E17</v>
      </c>
      <c r="F27" s="83" t="str">
        <f>IF(SP_SUL!H26="","*",SP_SUL!H26)</f>
        <v>102ZKW2</v>
      </c>
      <c r="G27" s="83" t="str">
        <f>IF(SP_SUL!M26="","*",SP_SUL!M26)</f>
        <v>ZKE-ZWW</v>
      </c>
      <c r="H27" s="116">
        <f>IF(SP_SUL!K26="","*",SP_SUL!K26)</f>
        <v>81</v>
      </c>
      <c r="I27" s="113">
        <f>IF(SP_SUL!O26="","*",SP_SUL!O26)</f>
        <v>0.375</v>
      </c>
      <c r="J27" s="113">
        <f>IF(SP_SUL!P26="","*",SP_SUL!P26)</f>
        <v>0.16666666666666666</v>
      </c>
      <c r="K27" s="83" t="str">
        <f>IF(SP_SUL!AK26="","*",SP_SUL!AK26)</f>
        <v>102ZKW2</v>
      </c>
      <c r="L27" s="83" t="str">
        <f>IF(SP_SUL!AM26="","*",SP_SUL!AM26)</f>
        <v>ZKE-ZWW</v>
      </c>
      <c r="M27" s="83">
        <f>IF(SP_SUL!AP26="","*",SP_SUL!AP26)</f>
        <v>81</v>
      </c>
      <c r="N27" s="83" t="str">
        <f>IF(SP_SUL!AM26="","*",SP_SUL!AM26)</f>
        <v>ZKE-ZWW</v>
      </c>
      <c r="O27" s="110">
        <f>IF(SP_SUL!BH26="","*",SP_SUL!BH26)</f>
        <v>0</v>
      </c>
      <c r="P27" s="147" t="str">
        <f>IF($A$2=1,IF(SP_SUL!BJ26="","*",SP_SUL!BJ26),IF(SP_SUL!BK26="","*",SP_SUL!BK26))</f>
        <v>Aguardou a descarga dos tampões, MC1 12h30 / Sem oportunidade de faixa</v>
      </c>
    </row>
    <row r="28" spans="1:16" hidden="1">
      <c r="A28" s="82">
        <f>IF(SP_SUL!B27="","*",SP_SUL!B27)</f>
        <v>46055</v>
      </c>
      <c r="B28" s="83" t="str">
        <f>IF(SP_SUL!X27="","*",SP_SUL!X27)</f>
        <v>Contrato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V89</v>
      </c>
      <c r="F28" s="83" t="str">
        <f>IF(SP_SUL!H27="","*",SP_SUL!H27)</f>
        <v>102ZKW2</v>
      </c>
      <c r="G28" s="83" t="str">
        <f>IF(SP_SUL!M27="","*",SP_SUL!M27)</f>
        <v>ZWW-ZKW</v>
      </c>
      <c r="H28" s="116">
        <f>IF(SP_SUL!K27="","*",SP_SUL!K27)</f>
        <v>92.745000000000005</v>
      </c>
      <c r="I28" s="113">
        <f>IF(SP_SUL!O27="","*",SP_SUL!O27)</f>
        <v>0.5</v>
      </c>
      <c r="J28" s="113">
        <f>IF(SP_SUL!P27="","*",SP_SUL!P27)</f>
        <v>0.16666666666666666</v>
      </c>
      <c r="K28" s="83" t="str">
        <f>IF(SP_SUL!AK27="","*",SP_SUL!AK27)</f>
        <v>102ZKW2</v>
      </c>
      <c r="L28" s="83" t="str">
        <f>IF(SP_SUL!AM27="","*",SP_SUL!AM27)</f>
        <v>ZWW-ZKW</v>
      </c>
      <c r="M28" s="83">
        <f>IF(SP_SUL!AP27="","*",SP_SUL!AP27)</f>
        <v>92.745000000000005</v>
      </c>
      <c r="N28" s="83" t="str">
        <f>IF(SP_SUL!AM27="","*",SP_SUL!AM27)</f>
        <v>ZWW-ZKW</v>
      </c>
      <c r="O28" s="110">
        <f>IF(SP_SUL!BH27="","*",SP_SUL!BH27)</f>
        <v>2</v>
      </c>
      <c r="P28" s="147" t="str">
        <f>IF($A$2=1,IF(SP_SUL!BJ27="","*",SP_SUL!BJ27),IF(SP_SUL!BK27="","*",SP_SUL!BK27))</f>
        <v>MC1 09h58 / autorizado entrada na via 10h15 / Realizado intervalo das 11h07 até 15h41.</v>
      </c>
    </row>
    <row r="29" spans="1:16" hidden="1">
      <c r="A29" s="82" t="str">
        <f>IF(SP_SUL!B29="","*",SP_SUL!B29)</f>
        <v>*</v>
      </c>
      <c r="B29" s="83" t="str">
        <f>IF(SP_SUL!X29="","*",SP_SUL!X29)</f>
        <v>Oportunidade</v>
      </c>
      <c r="C29" s="83" t="str">
        <f>IF(SP_SUL!S29="","*",SP_SUL!S29)</f>
        <v>SP SUL</v>
      </c>
      <c r="D29" s="83" t="str">
        <f>IF(SP_SUL!T29="","*",SP_SUL!T29)</f>
        <v>ZKE-ZEV</v>
      </c>
      <c r="E29" s="83" t="str">
        <f>IF(SP_SUL!D29="","*",SP_SUL!D29)</f>
        <v>ISMAEL(TP-726)</v>
      </c>
      <c r="F29" s="83" t="str">
        <f>IF(SP_SUL!H29="","*",SP_SUL!H29)</f>
        <v>-</v>
      </c>
      <c r="G29" s="83" t="str">
        <f>IF(SP_SUL!M29="","*",SP_SUL!M29)</f>
        <v>ZWW-ZKW</v>
      </c>
      <c r="H29" s="116">
        <f>IF(SP_SUL!K29="","*",SP_SUL!K29)</f>
        <v>94.664000000000001</v>
      </c>
      <c r="I29" s="113">
        <f>IF(SP_SUL!O29="","*",SP_SUL!O29)</f>
        <v>0.375</v>
      </c>
      <c r="J29" s="113">
        <f>IF(SP_SUL!P29="","*",SP_SUL!P29)</f>
        <v>0.125</v>
      </c>
      <c r="K29" s="83" t="str">
        <f>IF(SP_SUL!AK29="","*",SP_SUL!AK29)</f>
        <v>-</v>
      </c>
      <c r="L29" s="83" t="str">
        <f>IF(SP_SUL!AM29="","*",SP_SUL!AM29)</f>
        <v>ZWW-ZKW</v>
      </c>
      <c r="M29" s="83">
        <f>IF(SP_SUL!AP29="","*",SP_SUL!AP29)</f>
        <v>94.664000000000001</v>
      </c>
      <c r="N29" s="83" t="str">
        <f>IF(SP_SUL!AM29="","*",SP_SUL!AM29)</f>
        <v>ZWW-ZKW</v>
      </c>
      <c r="O29" s="110" t="str">
        <f>IF(SP_SUL!BH29="","*",SP_SUL!BH29)</f>
        <v>*</v>
      </c>
      <c r="P29" s="147" t="str">
        <f>IF($A$2=1,IF(SP_SUL!BJ29="","*",SP_SUL!BJ29),IF(SP_SUL!BK29="","*",SP_SUL!BK29))</f>
        <v>*</v>
      </c>
    </row>
    <row r="30" spans="1:16" hidden="1">
      <c r="A30" s="82">
        <f>IF(SP_SUL!B30="","*",SP_SUL!B30)</f>
        <v>46055</v>
      </c>
      <c r="B30" s="83" t="str">
        <f>IF(SP_SUL!X30="","*",SP_SUL!X30)</f>
        <v>Oportunidade</v>
      </c>
      <c r="C30" s="83" t="str">
        <f>IF(SP_SUL!S30="","*",SP_SUL!S30)</f>
        <v>SP SUL</v>
      </c>
      <c r="D30" s="83" t="str">
        <f>IF(SP_SUL!T30="","*",SP_SUL!T30)</f>
        <v>ZKE-ZEV</v>
      </c>
      <c r="E30" s="83" t="str">
        <f>IF(SP_SUL!D30="","*",SP_SUL!D30)</f>
        <v>CAIQUE (TP-869)</v>
      </c>
      <c r="F30" s="83" t="str">
        <f>IF(SP_SUL!H30="","*",SP_SUL!H30)</f>
        <v>-</v>
      </c>
      <c r="G30" s="83" t="str">
        <f>IF(SP_SUL!M30="","*",SP_SUL!M30)</f>
        <v>ZWI-ZEM</v>
      </c>
      <c r="H30" s="116">
        <f>IF(SP_SUL!K30="","*",SP_SUL!K30)</f>
        <v>123.363</v>
      </c>
      <c r="I30" s="113">
        <f>IF(SP_SUL!O30="","*",SP_SUL!O30)</f>
        <v>0.35416666666666669</v>
      </c>
      <c r="J30" s="113">
        <f>IF(SP_SUL!P30="","*",SP_SUL!P30)</f>
        <v>6.25E-2</v>
      </c>
      <c r="K30" s="83" t="str">
        <f>IF(SP_SUL!AK30="","*",SP_SUL!AK30)</f>
        <v>-</v>
      </c>
      <c r="L30" s="83" t="str">
        <f>IF(SP_SUL!AM30="","*",SP_SUL!AM30)</f>
        <v>ZWI-ZEM</v>
      </c>
      <c r="M30" s="83">
        <f>IF(SP_SUL!AP30="","*",SP_SUL!AP30)</f>
        <v>123.363</v>
      </c>
      <c r="N30" s="83" t="str">
        <f>IF(SP_SUL!AM30="","*",SP_SUL!AM30)</f>
        <v>ZWI-ZEM</v>
      </c>
      <c r="O30" s="110">
        <f>IF(SP_SUL!BH30="","*",SP_SUL!BH30)</f>
        <v>0</v>
      </c>
      <c r="P30" s="147" t="str">
        <f>IF($A$2=1,IF(SP_SUL!BJ30="","*",SP_SUL!BJ30),IF(SP_SUL!BK30="","*",SP_SUL!BK30))</f>
        <v>TP não solicita intervalo / condições climáticas (chuva)</v>
      </c>
    </row>
    <row r="31" spans="1:16" hidden="1">
      <c r="A31" s="82" t="str">
        <f>IF(SP_SUL!B31="","*",SP_SUL!B31)</f>
        <v>*</v>
      </c>
      <c r="B31" s="83" t="str">
        <f>IF(SP_SUL!X31="","*",SP_SUL!X31)</f>
        <v>*</v>
      </c>
      <c r="C31" s="83" t="str">
        <f>IF(SP_SUL!S31="","*",SP_SUL!S31)</f>
        <v>-</v>
      </c>
      <c r="D31" s="83" t="str">
        <f>IF(SP_SUL!T31="","*",SP_SUL!T31)</f>
        <v>-</v>
      </c>
      <c r="E31" s="83" t="str">
        <f>IF(SP_SUL!D31="","*",SP_SUL!D31)</f>
        <v>*</v>
      </c>
      <c r="F31" s="83" t="str">
        <f>IF(SP_SUL!H31="","*",SP_SUL!H31)</f>
        <v>*</v>
      </c>
      <c r="G31" s="83" t="str">
        <f>IF(SP_SUL!M31="","*",SP_SUL!M31)</f>
        <v>-</v>
      </c>
      <c r="H31" s="116" t="str">
        <f>IF(SP_SUL!K31="","*",SP_SUL!K31)</f>
        <v>*</v>
      </c>
      <c r="I31" s="113" t="str">
        <f>IF(SP_SUL!O31="","*",SP_SUL!O31)</f>
        <v>*</v>
      </c>
      <c r="J31" s="113" t="str">
        <f>IF(SP_SUL!P31="","*",SP_SUL!P31)</f>
        <v>*</v>
      </c>
      <c r="K31" s="83">
        <f>IF(SP_SUL!AK31="","*",SP_SUL!AK31)</f>
        <v>0</v>
      </c>
      <c r="L31" s="83" t="str">
        <f>IF(SP_SUL!AM31="","*",SP_SUL!AM31)</f>
        <v>-</v>
      </c>
      <c r="M31" s="83">
        <f>IF(SP_SUL!AP31="","*",SP_SUL!AP31)</f>
        <v>0</v>
      </c>
      <c r="N31" s="83" t="str">
        <f>IF(SP_SUL!AM31="","*",SP_SUL!AM31)</f>
        <v>-</v>
      </c>
      <c r="O31" s="110" t="str">
        <f>IF(SP_SUL!BH31="","*",SP_SUL!BH31)</f>
        <v>*</v>
      </c>
      <c r="P31" s="147" t="str">
        <f>IF($A$2=1,IF(SP_SUL!BJ31="","*",SP_SUL!BJ31),IF(SP_SUL!BK31="","*",SP_SUL!BK31))</f>
        <v>*</v>
      </c>
    </row>
    <row r="32" spans="1:16" hidden="1">
      <c r="A32" s="82" t="str">
        <f>IF(SP_SUL!B32="","*",SP_SUL!B32)</f>
        <v>*</v>
      </c>
      <c r="B32" s="83" t="str">
        <f>IF(SP_SUL!X32="","*",SP_SUL!X32)</f>
        <v>*</v>
      </c>
      <c r="C32" s="83" t="str">
        <f>IF(SP_SUL!S32="","*",SP_SUL!S32)</f>
        <v>-</v>
      </c>
      <c r="D32" s="83" t="str">
        <f>IF(SP_SUL!T32="","*",SP_SUL!T32)</f>
        <v>-</v>
      </c>
      <c r="E32" s="83" t="str">
        <f>IF(SP_SUL!D32="","*",SP_SUL!D32)</f>
        <v>*</v>
      </c>
      <c r="F32" s="83" t="str">
        <f>IF(SP_SUL!H32="","*",SP_SUL!H32)</f>
        <v>*</v>
      </c>
      <c r="G32" s="83" t="str">
        <f>IF(SP_SUL!M32="","*",SP_SUL!M32)</f>
        <v>-</v>
      </c>
      <c r="H32" s="116" t="str">
        <f>IF(SP_SUL!K32="","*",SP_SUL!K32)</f>
        <v>*</v>
      </c>
      <c r="I32" s="113" t="str">
        <f>IF(SP_SUL!O32="","*",SP_SUL!O32)</f>
        <v>*</v>
      </c>
      <c r="J32" s="113" t="str">
        <f>IF(SP_SUL!P32="","*",SP_SUL!P32)</f>
        <v>*</v>
      </c>
      <c r="K32" s="83">
        <f>IF(SP_SUL!AK32="","*",SP_SUL!AK32)</f>
        <v>0</v>
      </c>
      <c r="L32" s="83" t="str">
        <f>IF(SP_SUL!AM32="","*",SP_SUL!AM32)</f>
        <v>-</v>
      </c>
      <c r="M32" s="83">
        <f>IF(SP_SUL!AP32="","*",SP_SUL!AP32)</f>
        <v>0</v>
      </c>
      <c r="N32" s="83" t="str">
        <f>IF(SP_SUL!AM32="","*",SP_SUL!AM32)</f>
        <v>-</v>
      </c>
      <c r="O32" s="110" t="str">
        <f>IF(SP_SUL!BH32="","*",SP_SUL!BH32)</f>
        <v>*</v>
      </c>
      <c r="P32" s="147" t="str">
        <f>IF($A$2=1,IF(SP_SUL!BJ32="","*",SP_SUL!BJ32),IF(SP_SUL!BK32="","*",SP_SUL!BK32))</f>
        <v>*</v>
      </c>
    </row>
    <row r="33" spans="1:16" hidden="1">
      <c r="A33" s="82">
        <f>IF(SP_SUL!B33="","*",SP_SUL!B33)</f>
        <v>46055</v>
      </c>
      <c r="B33" s="83" t="str">
        <f>IF(SP_SUL!X33="","*",SP_SUL!X33)</f>
        <v>Oportunidade</v>
      </c>
      <c r="C33" s="83" t="str">
        <f>IF(SP_SUL!S33="","*",SP_SUL!S33)</f>
        <v>SP SUL</v>
      </c>
      <c r="D33" s="83" t="str">
        <f>IF(SP_SUL!T33="","*",SP_SUL!T33)</f>
        <v>ZKE-ZEV</v>
      </c>
      <c r="E33" s="83" t="str">
        <f>IF(SP_SUL!D33="","*",SP_SUL!D33)</f>
        <v>W60</v>
      </c>
      <c r="F33" s="83" t="str">
        <f>IF(SP_SUL!H33="","*",SP_SUL!H33)</f>
        <v>ZEM1302</v>
      </c>
      <c r="G33" s="83" t="str">
        <f>IF(SP_SUL!M33="","*",SP_SUL!M33)</f>
        <v>ZEM-ZEJ</v>
      </c>
      <c r="H33" s="116">
        <f>IF(SP_SUL!K33="","*",SP_SUL!K33)</f>
        <v>142.6</v>
      </c>
      <c r="I33" s="113">
        <f>IF(SP_SUL!O33="","*",SP_SUL!O33)</f>
        <v>0.35416666666666669</v>
      </c>
      <c r="J33" s="113">
        <f>IF(SP_SUL!P33="","*",SP_SUL!P33)</f>
        <v>4.1666666666666664E-2</v>
      </c>
      <c r="K33" s="83" t="str">
        <f>IF(SP_SUL!AK33="","*",SP_SUL!AK33)</f>
        <v>ZEM1302</v>
      </c>
      <c r="L33" s="83" t="str">
        <f>IF(SP_SUL!AM33="","*",SP_SUL!AM33)</f>
        <v>ZEM-ZEJ</v>
      </c>
      <c r="M33" s="83">
        <f>IF(SP_SUL!AP33="","*",SP_SUL!AP33)</f>
        <v>142.6</v>
      </c>
      <c r="N33" s="83" t="str">
        <f>IF(SP_SUL!AM33="","*",SP_SUL!AM33)</f>
        <v>ZEM-ZEJ</v>
      </c>
      <c r="O33" s="110">
        <f>IF(SP_SUL!BH33="","*",SP_SUL!BH33)</f>
        <v>0</v>
      </c>
      <c r="P33" s="147" t="str">
        <f>IF($A$2=1,IF(SP_SUL!BJ33="","*",SP_SUL!BJ33),IF(SP_SUL!BK33="","*",SP_SUL!BK33))</f>
        <v>Não solicita MC1/ avaria de locomotiva (não traciona)</v>
      </c>
    </row>
    <row r="34" spans="1:16" hidden="1">
      <c r="A34" s="82">
        <f>IF(SP_SUL!B34="","*",SP_SUL!B34)</f>
        <v>46055</v>
      </c>
      <c r="B34" s="83" t="str">
        <f>IF(SP_SUL!X34="","*",SP_SUL!X34)</f>
        <v>Oportunidade</v>
      </c>
      <c r="C34" s="83" t="str">
        <f>IF(SP_SUL!S34="","*",SP_SUL!S34)</f>
        <v>SP SUL</v>
      </c>
      <c r="D34" s="83" t="str">
        <f>IF(SP_SUL!T34="","*",SP_SUL!T34)</f>
        <v>ZKE-ZEV</v>
      </c>
      <c r="E34" s="83" t="str">
        <f>IF(SP_SUL!D34="","*",SP_SUL!D34)</f>
        <v>W60</v>
      </c>
      <c r="F34" s="83" t="str">
        <f>IF(SP_SUL!H34="","*",SP_SUL!H34)</f>
        <v>ZEM1302</v>
      </c>
      <c r="G34" s="83" t="str">
        <f>IF(SP_SUL!M34="","*",SP_SUL!M34)</f>
        <v>ZEJ</v>
      </c>
      <c r="H34" s="116">
        <f>IF(SP_SUL!K34="","*",SP_SUL!K34)</f>
        <v>147</v>
      </c>
      <c r="I34" s="113" t="str">
        <f>IF(SP_SUL!O34="","*",SP_SUL!O34)</f>
        <v>-</v>
      </c>
      <c r="J34" s="113">
        <f>IF(SP_SUL!P34="","*",SP_SUL!P34)</f>
        <v>4.1666666666666664E-2</v>
      </c>
      <c r="K34" s="83" t="str">
        <f>IF(SP_SUL!AK34="","*",SP_SUL!AK34)</f>
        <v>ZEM1302</v>
      </c>
      <c r="L34" s="83" t="str">
        <f>IF(SP_SUL!AM34="","*",SP_SUL!AM34)</f>
        <v>ZEJ</v>
      </c>
      <c r="M34" s="83">
        <f>IF(SP_SUL!AP34="","*",SP_SUL!AP34)</f>
        <v>147</v>
      </c>
      <c r="N34" s="83" t="str">
        <f>IF(SP_SUL!AM34="","*",SP_SUL!AM34)</f>
        <v>ZEJ</v>
      </c>
      <c r="O34" s="110">
        <f>IF(SP_SUL!BH34="","*",SP_SUL!BH34)</f>
        <v>0</v>
      </c>
      <c r="P34" s="147" t="str">
        <f>IF($A$2=1,IF(SP_SUL!BJ34="","*",SP_SUL!BJ34),IF(SP_SUL!BK34="","*",SP_SUL!BK34))</f>
        <v>Não solicita MC1/ avaria de locomotiva (não traciona)</v>
      </c>
    </row>
    <row r="35" spans="1:16" hidden="1">
      <c r="A35" s="82">
        <f>IF(SP_SUL!B35="","*",SP_SUL!B35)</f>
        <v>46055</v>
      </c>
      <c r="B35" s="83" t="str">
        <f>IF(SP_SUL!X35="","*",SP_SUL!X35)</f>
        <v>Oportunidade</v>
      </c>
      <c r="C35" s="83" t="str">
        <f>IF(SP_SUL!S35="","*",SP_SUL!S35)</f>
        <v>SP SUL</v>
      </c>
      <c r="D35" s="83" t="str">
        <f>IF(SP_SUL!T35="","*",SP_SUL!T35)</f>
        <v>ZKE-ZEV</v>
      </c>
      <c r="E35" s="83" t="str">
        <f>IF(SP_SUL!D35="","*",SP_SUL!D35)</f>
        <v>W96</v>
      </c>
      <c r="F35" s="83" t="str">
        <f>IF(SP_SUL!H35="","*",SP_SUL!H35)</f>
        <v>ZEM1</v>
      </c>
      <c r="G35" s="83" t="str">
        <f>IF(SP_SUL!M35="","*",SP_SUL!M35)</f>
        <v>ZEJ-ZRB</v>
      </c>
      <c r="H35" s="116">
        <f>IF(SP_SUL!K35="","*",SP_SUL!K35)</f>
        <v>151.5</v>
      </c>
      <c r="I35" s="113">
        <f>IF(SP_SUL!O35="","*",SP_SUL!O35)</f>
        <v>0.3125</v>
      </c>
      <c r="J35" s="113">
        <f>IF(SP_SUL!P35="","*",SP_SUL!P35)</f>
        <v>0.20833333333333334</v>
      </c>
      <c r="K35" s="83" t="str">
        <f>IF(SP_SUL!AK35="","*",SP_SUL!AK35)</f>
        <v>ZEM1</v>
      </c>
      <c r="L35" s="83" t="str">
        <f>IF(SP_SUL!AM35="","*",SP_SUL!AM35)</f>
        <v>ZEJ-ZRB</v>
      </c>
      <c r="M35" s="83">
        <f>IF(SP_SUL!AP35="","*",SP_SUL!AP35)</f>
        <v>151.5</v>
      </c>
      <c r="N35" s="83" t="str">
        <f>IF(SP_SUL!AM35="","*",SP_SUL!AM35)</f>
        <v>ZEJ-ZRB</v>
      </c>
      <c r="O35" s="110">
        <f>IF(SP_SUL!BH35="","*",SP_SUL!BH35)</f>
        <v>0</v>
      </c>
      <c r="P35" s="147" t="str">
        <f>IF($A$2=1,IF(SP_SUL!BJ35="","*",SP_SUL!BJ35),IF(SP_SUL!BK35="","*",SP_SUL!BK35))</f>
        <v>MC1 13h42 / Realizou 40min de faixa, porém não realizou descarga de dormentes.</v>
      </c>
    </row>
    <row r="36" spans="1:16" hidden="1">
      <c r="A36" s="82">
        <f>IF(SP_SUL!B36="","*",SP_SUL!B36)</f>
        <v>46055</v>
      </c>
      <c r="B36" s="83" t="str">
        <f>IF(SP_SUL!X36="","*",SP_SUL!X36)</f>
        <v>Contrato</v>
      </c>
      <c r="C36" s="83" t="str">
        <f>IF(SP_SUL!S36="","*",SP_SUL!S36)</f>
        <v>SP SUL</v>
      </c>
      <c r="D36" s="83" t="str">
        <f>IF(SP_SUL!T36="","*",SP_SUL!T36)</f>
        <v>ZEV-ZPT</v>
      </c>
      <c r="E36" s="83" t="str">
        <f>IF(SP_SUL!D36="","*",SP_SUL!D36)</f>
        <v>W61</v>
      </c>
      <c r="F36" s="83" t="str">
        <f>IF(SP_SUL!H36="","*",SP_SUL!H36)</f>
        <v>K67ZEV2</v>
      </c>
      <c r="G36" s="83" t="str">
        <f>IF(SP_SUL!M36="","*",SP_SUL!M36)</f>
        <v>ZXW-ZGP</v>
      </c>
      <c r="H36" s="116">
        <f>IF(SP_SUL!K36="","*",SP_SUL!K36)</f>
        <v>83.7</v>
      </c>
      <c r="I36" s="113">
        <f>IF(SP_SUL!O36="","*",SP_SUL!O36)</f>
        <v>0.33333333333333331</v>
      </c>
      <c r="J36" s="113">
        <f>IF(SP_SUL!P36="","*",SP_SUL!P36)</f>
        <v>4.1666666666666664E-2</v>
      </c>
      <c r="K36" s="83" t="str">
        <f>IF(SP_SUL!AK36="","*",SP_SUL!AK36)</f>
        <v>K67ZEV2</v>
      </c>
      <c r="L36" s="83" t="str">
        <f>IF(SP_SUL!AM36="","*",SP_SUL!AM36)</f>
        <v>ZXW-ZGP</v>
      </c>
      <c r="M36" s="83">
        <f>IF(SP_SUL!AP36="","*",SP_SUL!AP36)</f>
        <v>83.7</v>
      </c>
      <c r="N36" s="83" t="str">
        <f>IF(SP_SUL!AM36="","*",SP_SUL!AM36)</f>
        <v>ZXW-ZGP</v>
      </c>
      <c r="O36" s="110">
        <f>IF(SP_SUL!BH36="","*",SP_SUL!BH36)</f>
        <v>2</v>
      </c>
      <c r="P36" s="147" t="str">
        <f>IF($A$2=1,IF(SP_SUL!BJ36="","*",SP_SUL!BJ36),IF(SP_SUL!BK36="","*",SP_SUL!BK36))</f>
        <v>MC1 08h25 /  autorizado entrada na via 09h23 / Em deslocamento das turmas.</v>
      </c>
    </row>
    <row r="37" spans="1:16" hidden="1">
      <c r="A37" s="82">
        <f>IF(SP_SUL!B37="","*",SP_SUL!B37)</f>
        <v>46055</v>
      </c>
      <c r="B37" s="83" t="str">
        <f>IF(SP_SUL!X37="","*",SP_SUL!X37)</f>
        <v>Contrato</v>
      </c>
      <c r="C37" s="83" t="str">
        <f>IF(SP_SUL!S37="","*",SP_SUL!S37)</f>
        <v>SP SUL</v>
      </c>
      <c r="D37" s="83" t="str">
        <f>IF(SP_SUL!T37="","*",SP_SUL!T37)</f>
        <v>ZEV-ZPT</v>
      </c>
      <c r="E37" s="83" t="str">
        <f>IF(SP_SUL!D37="","*",SP_SUL!D37)</f>
        <v>W62</v>
      </c>
      <c r="F37" s="83" t="str">
        <f>IF(SP_SUL!H37="","*",SP_SUL!H37)</f>
        <v>ZPT1051</v>
      </c>
      <c r="G37" s="83" t="str">
        <f>IF(SP_SUL!M37="","*",SP_SUL!M37)</f>
        <v>ZXW-ZGP</v>
      </c>
      <c r="H37" s="116">
        <f>IF(SP_SUL!K37="","*",SP_SUL!K37)</f>
        <v>83.7</v>
      </c>
      <c r="I37" s="113">
        <f>IF(SP_SUL!O37="","*",SP_SUL!O37)</f>
        <v>0.33333333333333331</v>
      </c>
      <c r="J37" s="113">
        <f>IF(SP_SUL!P37="","*",SP_SUL!P37)</f>
        <v>4.1666666666666664E-2</v>
      </c>
      <c r="K37" s="83" t="str">
        <f>IF(SP_SUL!AK37="","*",SP_SUL!AK37)</f>
        <v>ZPT1051</v>
      </c>
      <c r="L37" s="83" t="str">
        <f>IF(SP_SUL!AM37="","*",SP_SUL!AM37)</f>
        <v>ZXW-ZGP</v>
      </c>
      <c r="M37" s="83">
        <f>IF(SP_SUL!AP37="","*",SP_SUL!AP37)</f>
        <v>83.7</v>
      </c>
      <c r="N37" s="83" t="str">
        <f>IF(SP_SUL!AM37="","*",SP_SUL!AM37)</f>
        <v>ZXW-ZGP</v>
      </c>
      <c r="O37" s="110">
        <f>IF(SP_SUL!BH37="","*",SP_SUL!BH37)</f>
        <v>2</v>
      </c>
      <c r="P37" s="147" t="str">
        <f>IF($A$2=1,IF(SP_SUL!BJ37="","*",SP_SUL!BJ37),IF(SP_SUL!BK37="","*",SP_SUL!BK37))</f>
        <v>MC1 08h33 / autorizado entrada na via 10h03 / Em deslocamento</v>
      </c>
    </row>
    <row r="38" spans="1:16" hidden="1">
      <c r="A38" s="82">
        <f>IF(SP_SUL!B38="","*",SP_SUL!B38)</f>
        <v>46055</v>
      </c>
      <c r="B38" s="83" t="str">
        <f>IF(SP_SUL!X38="","*",SP_SUL!X38)</f>
        <v>Oportunidade</v>
      </c>
      <c r="C38" s="83" t="str">
        <f>IF(SP_SUL!S38="","*",SP_SUL!S38)</f>
        <v>SP SUL</v>
      </c>
      <c r="D38" s="83" t="str">
        <f>IF(SP_SUL!T38="","*",SP_SUL!T38)</f>
        <v>ZEV-ZPT</v>
      </c>
      <c r="E38" s="83" t="str">
        <f>IF(SP_SUL!D38="","*",SP_SUL!D38)</f>
        <v>CAIQUE (TMA-677)</v>
      </c>
      <c r="F38" s="83" t="str">
        <f>IF(SP_SUL!H38="","*",SP_SUL!H38)</f>
        <v>-</v>
      </c>
      <c r="G38" s="83" t="str">
        <f>IF(SP_SUL!M38="","*",SP_SUL!M38)</f>
        <v>ZEZ-ZXW</v>
      </c>
      <c r="H38" s="116">
        <f>IF(SP_SUL!K38="","*",SP_SUL!K38)</f>
        <v>81.814999999999998</v>
      </c>
      <c r="I38" s="113">
        <f>IF(SP_SUL!O38="","*",SP_SUL!O38)</f>
        <v>0.45833333333333331</v>
      </c>
      <c r="J38" s="113">
        <f>IF(SP_SUL!P38="","*",SP_SUL!P38)</f>
        <v>0.125</v>
      </c>
      <c r="K38" s="83" t="str">
        <f>IF(SP_SUL!AK38="","*",SP_SUL!AK38)</f>
        <v>-</v>
      </c>
      <c r="L38" s="83" t="str">
        <f>IF(SP_SUL!AM38="","*",SP_SUL!AM38)</f>
        <v>ZEZ-ZXW</v>
      </c>
      <c r="M38" s="83">
        <f>IF(SP_SUL!AP38="","*",SP_SUL!AP38)</f>
        <v>81.814999999999998</v>
      </c>
      <c r="N38" s="83" t="str">
        <f>IF(SP_SUL!AM38="","*",SP_SUL!AM38)</f>
        <v>ZEZ-ZXW</v>
      </c>
      <c r="O38" s="110">
        <f>IF(SP_SUL!BH38="","*",SP_SUL!BH38)</f>
        <v>0</v>
      </c>
      <c r="P38" s="147" t="str">
        <f>IF($A$2=1,IF(SP_SUL!BJ38="","*",SP_SUL!BJ38),IF(SP_SUL!BK38="","*",SP_SUL!BK38))</f>
        <v>TP não solicita intervalo, equipe embarcado no W62, chegou tarde no local de trabalho.</v>
      </c>
    </row>
    <row r="39" spans="1:16" hidden="1">
      <c r="A39" s="82">
        <f>IF(SP_SUL!B39="","*",SP_SUL!B39)</f>
        <v>46055</v>
      </c>
      <c r="B39" s="83" t="str">
        <f>IF(SP_SUL!X39="","*",SP_SUL!X39)</f>
        <v>Oportunidade</v>
      </c>
      <c r="C39" s="83" t="str">
        <f>IF(SP_SUL!S39="","*",SP_SUL!S39)</f>
        <v>SP SUL</v>
      </c>
      <c r="D39" s="83" t="str">
        <f>IF(SP_SUL!T39="","*",SP_SUL!T39)</f>
        <v>ZEV-ZPT</v>
      </c>
      <c r="E39" s="83" t="str">
        <f>IF(SP_SUL!D39="","*",SP_SUL!D39)</f>
        <v>HUELTON (TP-725)</v>
      </c>
      <c r="F39" s="83" t="str">
        <f>IF(SP_SUL!H39="","*",SP_SUL!H39)</f>
        <v>-</v>
      </c>
      <c r="G39" s="83" t="str">
        <f>IF(SP_SUL!M39="","*",SP_SUL!M39)</f>
        <v>ZPG-MRS</v>
      </c>
      <c r="H39" s="116">
        <f>IF(SP_SUL!K39="","*",SP_SUL!K39)</f>
        <v>65.3</v>
      </c>
      <c r="I39" s="113">
        <f>IF(SP_SUL!O39="","*",SP_SUL!O39)</f>
        <v>0.375</v>
      </c>
      <c r="J39" s="113">
        <f>IF(SP_SUL!P39="","*",SP_SUL!P39)</f>
        <v>6.25E-2</v>
      </c>
      <c r="K39" s="83" t="str">
        <f>IF(SP_SUL!AK39="","*",SP_SUL!AK39)</f>
        <v>-</v>
      </c>
      <c r="L39" s="83" t="str">
        <f>IF(SP_SUL!AM39="","*",SP_SUL!AM39)</f>
        <v>ZPG-MRS</v>
      </c>
      <c r="M39" s="83">
        <f>IF(SP_SUL!AP39="","*",SP_SUL!AP39)</f>
        <v>65.3</v>
      </c>
      <c r="N39" s="83" t="str">
        <f>IF(SP_SUL!AM39="","*",SP_SUL!AM39)</f>
        <v>ZPG-MRS</v>
      </c>
      <c r="O39" s="110">
        <f>IF(SP_SUL!BH39="","*",SP_SUL!BH39)</f>
        <v>0</v>
      </c>
      <c r="P39" s="147" t="str">
        <f>IF($A$2=1,IF(SP_SUL!BJ39="","*",SP_SUL!BJ39),IF(SP_SUL!BK39="","*",SP_SUL!BK39))</f>
        <v>TP pronto 10h00 / Sem oportunidade de faixa</v>
      </c>
    </row>
    <row r="40" spans="1:16" hidden="1">
      <c r="A40" s="82">
        <f>IF(SP_SUL!B40="","*",SP_SUL!B40)</f>
        <v>46055</v>
      </c>
      <c r="B40" s="83" t="str">
        <f>IF(SP_SUL!X40="","*",SP_SUL!X40)</f>
        <v>Oportunidade</v>
      </c>
      <c r="C40" s="83" t="str">
        <f>IF(SP_SUL!S40="","*",SP_SUL!S40)</f>
        <v>SP SUL</v>
      </c>
      <c r="D40" s="83" t="str">
        <f>IF(SP_SUL!T40="","*",SP_SUL!T40)</f>
        <v>ZPT-ZPG</v>
      </c>
      <c r="E40" s="83" t="str">
        <f>IF(SP_SUL!D40="","*",SP_SUL!D40)</f>
        <v>EXPANSÃO TURMA 1</v>
      </c>
      <c r="F40" s="83" t="str">
        <f>IF(SP_SUL!H40="","*",SP_SUL!H40)</f>
        <v>-</v>
      </c>
      <c r="G40" s="83" t="str">
        <f>IF(SP_SUL!M40="","*",SP_SUL!M40)</f>
        <v>ZZV-ZPG</v>
      </c>
      <c r="H40" s="116">
        <f>IF(SP_SUL!K40="","*",SP_SUL!K40)</f>
        <v>123.8</v>
      </c>
      <c r="I40" s="113">
        <f>IF(SP_SUL!O40="","*",SP_SUL!O40)</f>
        <v>0.33333333333333331</v>
      </c>
      <c r="J40" s="113">
        <f>IF(SP_SUL!P40="","*",SP_SUL!P40)</f>
        <v>8.3333333333333329E-2</v>
      </c>
      <c r="K40" s="83" t="str">
        <f>IF(SP_SUL!AK40="","*",SP_SUL!AK40)</f>
        <v>-</v>
      </c>
      <c r="L40" s="83" t="str">
        <f>IF(SP_SUL!AM40="","*",SP_SUL!AM40)</f>
        <v>ZZV-ZPG</v>
      </c>
      <c r="M40" s="83">
        <f>IF(SP_SUL!AP40="","*",SP_SUL!AP40)</f>
        <v>123.8</v>
      </c>
      <c r="N40" s="83" t="str">
        <f>IF(SP_SUL!AM40="","*",SP_SUL!AM40)</f>
        <v>ZZV-ZPG</v>
      </c>
      <c r="O40" s="110">
        <f>IF(SP_SUL!BH40="","*",SP_SUL!BH40)</f>
        <v>2</v>
      </c>
      <c r="P40" s="147" t="str">
        <f>IF($A$2=1,IF(SP_SUL!BJ40="","*",SP_SUL!BJ40),IF(SP_SUL!BK40="","*",SP_SUL!BK40))</f>
        <v>TP pronto 08h00 / Realizado intervalo das 10h05 até 12h05.</v>
      </c>
    </row>
    <row r="41" spans="1:16" hidden="1">
      <c r="A41" s="82" t="str">
        <f>IF(SP_SUL!B41="","*",SP_SUL!B41)</f>
        <v>*</v>
      </c>
      <c r="B41" s="83" t="str">
        <f>IF(SP_SUL!X41="","*",SP_SUL!X41)</f>
        <v>*</v>
      </c>
      <c r="C41" s="83" t="str">
        <f>IF(SP_SUL!S41="","*",SP_SUL!S41)</f>
        <v>-</v>
      </c>
      <c r="D41" s="83" t="str">
        <f>IF(SP_SUL!T41="","*",SP_SUL!T41)</f>
        <v>-</v>
      </c>
      <c r="E41" s="83" t="str">
        <f>IF(SP_SUL!D41="","*",SP_SUL!D41)</f>
        <v>*</v>
      </c>
      <c r="F41" s="83" t="str">
        <f>IF(SP_SUL!H41="","*",SP_SUL!H41)</f>
        <v>*</v>
      </c>
      <c r="G41" s="83" t="str">
        <f>IF(SP_SUL!M41="","*",SP_SUL!M41)</f>
        <v>-</v>
      </c>
      <c r="H41" s="116" t="str">
        <f>IF(SP_SUL!K41="","*",SP_SUL!K41)</f>
        <v>*</v>
      </c>
      <c r="I41" s="113" t="str">
        <f>IF(SP_SUL!O41="","*",SP_SUL!O41)</f>
        <v>*</v>
      </c>
      <c r="J41" s="113" t="str">
        <f>IF(SP_SUL!P41="","*",SP_SUL!P41)</f>
        <v>*</v>
      </c>
      <c r="K41" s="83">
        <f>IF(SP_SUL!AK41="","*",SP_SUL!AK41)</f>
        <v>0</v>
      </c>
      <c r="L41" s="83" t="str">
        <f>IF(SP_SUL!AM41="","*",SP_SUL!AM41)</f>
        <v>-</v>
      </c>
      <c r="M41" s="83">
        <f>IF(SP_SUL!AP41="","*",SP_SUL!AP41)</f>
        <v>0</v>
      </c>
      <c r="N41" s="83" t="str">
        <f>IF(SP_SUL!AM41="","*",SP_SUL!AM41)</f>
        <v>-</v>
      </c>
      <c r="O41" s="110" t="str">
        <f>IF(SP_SUL!BH41="","*",SP_SUL!BH41)</f>
        <v>*</v>
      </c>
      <c r="P41" s="147" t="str">
        <f>IF($A$2=1,IF(SP_SUL!BJ41="","*",SP_SUL!BJ41),IF(SP_SUL!BK41="","*",SP_SUL!BK41))</f>
        <v>*</v>
      </c>
    </row>
    <row r="42" spans="1:16" hidden="1">
      <c r="A42" s="82" t="str">
        <f>IF(SP_SUL!B42="","*",SP_SUL!B42)</f>
        <v>*</v>
      </c>
      <c r="B42" s="83" t="str">
        <f>IF(SP_SUL!X42="","*",SP_SUL!X42)</f>
        <v>*</v>
      </c>
      <c r="C42" s="83" t="str">
        <f>IF(SP_SUL!S42="","*",SP_SUL!S42)</f>
        <v>-</v>
      </c>
      <c r="D42" s="83" t="str">
        <f>IF(SP_SUL!T42="","*",SP_SUL!T42)</f>
        <v>-</v>
      </c>
      <c r="E42" s="83" t="str">
        <f>IF(SP_SUL!D42="","*",SP_SUL!D42)</f>
        <v>*</v>
      </c>
      <c r="F42" s="83" t="str">
        <f>IF(SP_SUL!H42="","*",SP_SUL!H42)</f>
        <v>*</v>
      </c>
      <c r="G42" s="83" t="str">
        <f>IF(SP_SUL!M42="","*",SP_SUL!M42)</f>
        <v>-</v>
      </c>
      <c r="H42" s="116" t="str">
        <f>IF(SP_SUL!K42="","*",SP_SUL!K42)</f>
        <v>*</v>
      </c>
      <c r="I42" s="113" t="str">
        <f>IF(SP_SUL!O42="","*",SP_SUL!O42)</f>
        <v>*</v>
      </c>
      <c r="J42" s="113" t="str">
        <f>IF(SP_SUL!P42="","*",SP_SUL!P42)</f>
        <v>*</v>
      </c>
      <c r="K42" s="83">
        <f>IF(SP_SUL!AK42="","*",SP_SUL!AK42)</f>
        <v>0</v>
      </c>
      <c r="L42" s="83" t="str">
        <f>IF(SP_SUL!AM42="","*",SP_SUL!AM42)</f>
        <v>-</v>
      </c>
      <c r="M42" s="83">
        <f>IF(SP_SUL!AP42="","*",SP_SUL!AP42)</f>
        <v>0</v>
      </c>
      <c r="N42" s="83" t="str">
        <f>IF(SP_SUL!AM42="","*",SP_SUL!AM42)</f>
        <v>-</v>
      </c>
      <c r="O42" s="110" t="str">
        <f>IF(SP_SUL!BH42="","*",SP_SUL!BH42)</f>
        <v>*</v>
      </c>
      <c r="P42" s="147" t="str">
        <f>IF($A$2=1,IF(SP_SUL!BJ42="","*",SP_SUL!BJ42),IF(SP_SUL!BK42="","*",SP_SUL!BK42))</f>
        <v>*</v>
      </c>
    </row>
    <row r="43" spans="1:16" hidden="1">
      <c r="A43" s="82" t="str">
        <f>IF(SP_SUL!B43="","*",SP_SUL!B43)</f>
        <v>*</v>
      </c>
      <c r="B43" s="83" t="str">
        <f>IF(SP_SUL!X43="","*",SP_SUL!X43)</f>
        <v>*</v>
      </c>
      <c r="C43" s="83" t="str">
        <f>IF(SP_SUL!S43="","*",SP_SUL!S43)</f>
        <v>-</v>
      </c>
      <c r="D43" s="83" t="str">
        <f>IF(SP_SUL!T43="","*",SP_SUL!T43)</f>
        <v>-</v>
      </c>
      <c r="E43" s="83" t="str">
        <f>IF(SP_SUL!D43="","*",SP_SUL!D43)</f>
        <v>*</v>
      </c>
      <c r="F43" s="83" t="str">
        <f>IF(SP_SUL!H43="","*",SP_SUL!H43)</f>
        <v>*</v>
      </c>
      <c r="G43" s="83" t="str">
        <f>IF(SP_SUL!M43="","*",SP_SUL!M43)</f>
        <v>-</v>
      </c>
      <c r="H43" s="116" t="str">
        <f>IF(SP_SUL!K43="","*",SP_SUL!K43)</f>
        <v>*</v>
      </c>
      <c r="I43" s="113" t="str">
        <f>IF(SP_SUL!O43="","*",SP_SUL!O43)</f>
        <v>*</v>
      </c>
      <c r="J43" s="113" t="str">
        <f>IF(SP_SUL!P43="","*",SP_SUL!P43)</f>
        <v>*</v>
      </c>
      <c r="K43" s="83">
        <f>IF(SP_SUL!AK43="","*",SP_SUL!AK43)</f>
        <v>0</v>
      </c>
      <c r="L43" s="83" t="str">
        <f>IF(SP_SUL!AM43="","*",SP_SUL!AM43)</f>
        <v>-</v>
      </c>
      <c r="M43" s="83">
        <f>IF(SP_SUL!AP43="","*",SP_SUL!AP43)</f>
        <v>0</v>
      </c>
      <c r="N43" s="83" t="str">
        <f>IF(SP_SUL!AM43="","*",SP_SUL!AM43)</f>
        <v>-</v>
      </c>
      <c r="O43" s="110" t="str">
        <f>IF(SP_SUL!BH43="","*",SP_SUL!BH43)</f>
        <v>*</v>
      </c>
      <c r="P43" s="147" t="str">
        <f>IF($A$2=1,IF(SP_SUL!BJ43="","*",SP_SUL!BJ43),IF(SP_SUL!BK43="","*",SP_SUL!BK43))</f>
        <v>*</v>
      </c>
    </row>
    <row r="44" spans="1:16" hidden="1">
      <c r="A44" s="82" t="str">
        <f>IF(SP_SUL!B44="","*",SP_SUL!B44)</f>
        <v>*</v>
      </c>
      <c r="B44" s="83" t="str">
        <f>IF(SP_SUL!X44="","*",SP_SUL!X44)</f>
        <v>Oportunidade</v>
      </c>
      <c r="C44" s="83" t="str">
        <f>IF(SP_SUL!S44="","*",SP_SUL!S44)</f>
        <v>SP SUL</v>
      </c>
      <c r="D44" s="83" t="str">
        <f>IF(SP_SUL!T44="","*",SP_SUL!T44)</f>
        <v>ZBV-ZRX</v>
      </c>
      <c r="E44" s="83" t="str">
        <f>IF(SP_SUL!D44="","*",SP_SUL!D44)</f>
        <v>KLECIO (TP-699)</v>
      </c>
      <c r="F44" s="83" t="str">
        <f>IF(SP_SUL!H44="","*",SP_SUL!H44)</f>
        <v>-</v>
      </c>
      <c r="G44" s="83" t="str">
        <f>IF(SP_SUL!M44="","*",SP_SUL!M44)</f>
        <v>ZRX-ZWX</v>
      </c>
      <c r="H44" s="116">
        <f>IF(SP_SUL!K44="","*",SP_SUL!K44)</f>
        <v>87.3</v>
      </c>
      <c r="I44" s="113">
        <f>IF(SP_SUL!O44="","*",SP_SUL!O44)</f>
        <v>0.33333333333333331</v>
      </c>
      <c r="J44" s="113">
        <f>IF(SP_SUL!P44="","*",SP_SUL!P44)</f>
        <v>8.3333333333333329E-2</v>
      </c>
      <c r="K44" s="83" t="str">
        <f>IF(SP_SUL!AK44="","*",SP_SUL!AK44)</f>
        <v>-</v>
      </c>
      <c r="L44" s="83" t="str">
        <f>IF(SP_SUL!AM44="","*",SP_SUL!AM44)</f>
        <v>ZRX-ZWX</v>
      </c>
      <c r="M44" s="83">
        <f>IF(SP_SUL!AP44="","*",SP_SUL!AP44)</f>
        <v>87.3</v>
      </c>
      <c r="N44" s="83" t="str">
        <f>IF(SP_SUL!AM44="","*",SP_SUL!AM44)</f>
        <v>ZRX-ZWX</v>
      </c>
      <c r="O44" s="110" t="str">
        <f>IF(SP_SUL!BH44="","*",SP_SUL!BH44)</f>
        <v>*</v>
      </c>
      <c r="P44" s="147" t="str">
        <f>IF($A$2=1,IF(SP_SUL!BJ44="","*",SP_SUL!BJ44),IF(SP_SUL!BK44="","*",SP_SUL!BK44))</f>
        <v>*</v>
      </c>
    </row>
    <row r="45" spans="1:16" hidden="1">
      <c r="A45" s="82" t="str">
        <f>IF(SP_SUL!B45="","*",SP_SUL!B45)</f>
        <v>*</v>
      </c>
      <c r="B45" s="83" t="str">
        <f>IF(SP_SUL!X45="","*",SP_SUL!X45)</f>
        <v>Oportunidade</v>
      </c>
      <c r="C45" s="83" t="str">
        <f>IF(SP_SUL!S45="","*",SP_SUL!S45)</f>
        <v>SP SUL</v>
      </c>
      <c r="D45" s="83" t="str">
        <f>IF(SP_SUL!T45="","*",SP_SUL!T45)</f>
        <v>ZBV-ZRX</v>
      </c>
      <c r="E45" s="83" t="str">
        <f>IF(SP_SUL!D45="","*",SP_SUL!D45)</f>
        <v>V83</v>
      </c>
      <c r="F45" s="83" t="str">
        <f>IF(SP_SUL!H45="","*",SP_SUL!H45)</f>
        <v>ZIQ-2</v>
      </c>
      <c r="G45" s="83" t="str">
        <f>IF(SP_SUL!M45="","*",SP_SUL!M45)</f>
        <v>ZRX-ZRQ</v>
      </c>
      <c r="H45" s="116">
        <f>IF(SP_SUL!K45="","*",SP_SUL!K45)</f>
        <v>131.9</v>
      </c>
      <c r="I45" s="113">
        <f>IF(SP_SUL!O45="","*",SP_SUL!O45)</f>
        <v>0.375</v>
      </c>
      <c r="J45" s="113">
        <f>IF(SP_SUL!P45="","*",SP_SUL!P45)</f>
        <v>8.3333333333333329E-2</v>
      </c>
      <c r="K45" s="83" t="str">
        <f>IF(SP_SUL!AK45="","*",SP_SUL!AK45)</f>
        <v>ZIQ-2</v>
      </c>
      <c r="L45" s="83" t="str">
        <f>IF(SP_SUL!AM45="","*",SP_SUL!AM45)</f>
        <v>ZRX-ZRQ</v>
      </c>
      <c r="M45" s="83">
        <f>IF(SP_SUL!AP45="","*",SP_SUL!AP45)</f>
        <v>131.9</v>
      </c>
      <c r="N45" s="83" t="str">
        <f>IF(SP_SUL!AM45="","*",SP_SUL!AM45)</f>
        <v>ZRX-ZRQ</v>
      </c>
      <c r="O45" s="110" t="str">
        <f>IF(SP_SUL!BH45="","*",SP_SUL!BH45)</f>
        <v>*</v>
      </c>
      <c r="P45" s="147" t="str">
        <f>IF($A$2=1,IF(SP_SUL!BJ45="","*",SP_SUL!BJ45),IF(SP_SUL!BK45="","*",SP_SUL!BK45))</f>
        <v>*</v>
      </c>
    </row>
    <row r="46" spans="1:16" hidden="1">
      <c r="A46" s="82">
        <f>IF(SP_SUL!B46="","*",SP_SUL!B46)</f>
        <v>46056</v>
      </c>
      <c r="B46" s="83" t="str">
        <f>IF(SP_SUL!X46="","*",SP_SUL!X46)</f>
        <v>Oportunidade</v>
      </c>
      <c r="C46" s="83" t="str">
        <f>IF(SP_SUL!S46="","*",SP_SUL!S46)</f>
        <v>SP SUL</v>
      </c>
      <c r="D46" s="83" t="str">
        <f>IF(SP_SUL!T46="","*",SP_SUL!T46)</f>
        <v>ZBV-ZRX</v>
      </c>
      <c r="E46" s="83" t="str">
        <f>IF(SP_SUL!D46="","*",SP_SUL!D46)</f>
        <v>EXPANSÃO TURMA 1</v>
      </c>
      <c r="F46" s="83" t="str">
        <f>IF(SP_SUL!H46="","*",SP_SUL!H46)</f>
        <v>-</v>
      </c>
      <c r="G46" s="83" t="str">
        <f>IF(SP_SUL!M46="","*",SP_SUL!M46)</f>
        <v>ZCD</v>
      </c>
      <c r="H46" s="116">
        <f>IF(SP_SUL!K46="","*",SP_SUL!K46)</f>
        <v>113.5</v>
      </c>
      <c r="I46" s="113">
        <f>IF(SP_SUL!O46="","*",SP_SUL!O46)</f>
        <v>0.375</v>
      </c>
      <c r="J46" s="113">
        <f>IF(SP_SUL!P46="","*",SP_SUL!P46)</f>
        <v>8.3333333333333329E-2</v>
      </c>
      <c r="K46" s="83" t="str">
        <f>IF(SP_SUL!AK46="","*",SP_SUL!AK46)</f>
        <v>-</v>
      </c>
      <c r="L46" s="83" t="str">
        <f>IF(SP_SUL!AM46="","*",SP_SUL!AM46)</f>
        <v>ZCD</v>
      </c>
      <c r="M46" s="83">
        <f>IF(SP_SUL!AP46="","*",SP_SUL!AP46)</f>
        <v>113.5</v>
      </c>
      <c r="N46" s="83" t="str">
        <f>IF(SP_SUL!AM46="","*",SP_SUL!AM46)</f>
        <v>ZCD</v>
      </c>
      <c r="O46" s="110">
        <f>IF(SP_SUL!BH46="","*",SP_SUL!BH46)</f>
        <v>0</v>
      </c>
      <c r="P46" s="147" t="str">
        <f>IF($A$2=1,IF(SP_SUL!BJ46="","*",SP_SUL!BJ46),IF(SP_SUL!BK46="","*",SP_SUL!BK46))</f>
        <v>TP não solicita intervalo / condições climáticas</v>
      </c>
    </row>
    <row r="47" spans="1:16" hidden="1">
      <c r="A47" s="82">
        <f>IF(SP_SUL!B47="","*",SP_SUL!B47)</f>
        <v>46056</v>
      </c>
      <c r="B47" s="83" t="str">
        <f>IF(SP_SUL!X47="","*",SP_SUL!X47)</f>
        <v>Oportunidade</v>
      </c>
      <c r="C47" s="83" t="str">
        <f>IF(SP_SUL!S47="","*",SP_SUL!S47)</f>
        <v>SP SUL</v>
      </c>
      <c r="D47" s="83" t="str">
        <f>IF(SP_SUL!T47="","*",SP_SUL!T47)</f>
        <v>ZBV-ZRX</v>
      </c>
      <c r="E47" s="83" t="str">
        <f>IF(SP_SUL!D47="","*",SP_SUL!D47)</f>
        <v>EXPANSÃO TURMA 1</v>
      </c>
      <c r="F47" s="83" t="str">
        <f>IF(SP_SUL!H47="","*",SP_SUL!H47)</f>
        <v>-</v>
      </c>
      <c r="G47" s="83" t="str">
        <f>IF(SP_SUL!M47="","*",SP_SUL!M47)</f>
        <v>ZCD</v>
      </c>
      <c r="H47" s="116">
        <f>IF(SP_SUL!K47="","*",SP_SUL!K47)</f>
        <v>110.35</v>
      </c>
      <c r="I47" s="113">
        <f>IF(SP_SUL!O47="","*",SP_SUL!O47)</f>
        <v>0.375</v>
      </c>
      <c r="J47" s="113">
        <f>IF(SP_SUL!P47="","*",SP_SUL!P47)</f>
        <v>8.3333333333333329E-2</v>
      </c>
      <c r="K47" s="83" t="str">
        <f>IF(SP_SUL!AK47="","*",SP_SUL!AK47)</f>
        <v>-</v>
      </c>
      <c r="L47" s="83" t="str">
        <f>IF(SP_SUL!AM47="","*",SP_SUL!AM47)</f>
        <v>ZCD</v>
      </c>
      <c r="M47" s="83">
        <f>IF(SP_SUL!AP47="","*",SP_SUL!AP47)</f>
        <v>110.35</v>
      </c>
      <c r="N47" s="83" t="str">
        <f>IF(SP_SUL!AM47="","*",SP_SUL!AM47)</f>
        <v>ZCD</v>
      </c>
      <c r="O47" s="110">
        <f>IF(SP_SUL!BH47="","*",SP_SUL!BH47)</f>
        <v>0</v>
      </c>
      <c r="P47" s="147" t="str">
        <f>IF($A$2=1,IF(SP_SUL!BJ47="","*",SP_SUL!BJ47),IF(SP_SUL!BK47="","*",SP_SUL!BK47))</f>
        <v>TP não solicita intervalo / condições climáticas</v>
      </c>
    </row>
    <row r="48" spans="1:16" hidden="1">
      <c r="A48" s="82">
        <f>IF(SP_SUL!B48="","*",SP_SUL!B48)</f>
        <v>46056</v>
      </c>
      <c r="B48" s="83" t="str">
        <f>IF(SP_SUL!X48="","*",SP_SUL!X48)</f>
        <v>Oportunidade</v>
      </c>
      <c r="C48" s="83" t="str">
        <f>IF(SP_SUL!S48="","*",SP_SUL!S48)</f>
        <v>SP SUL</v>
      </c>
      <c r="D48" s="83" t="str">
        <f>IF(SP_SUL!T48="","*",SP_SUL!T48)</f>
        <v>ZBV-ZRX</v>
      </c>
      <c r="E48" s="83" t="str">
        <f>IF(SP_SUL!D48="","*",SP_SUL!D48)</f>
        <v>KLECIO (TP-699)</v>
      </c>
      <c r="F48" s="83" t="str">
        <f>IF(SP_SUL!H48="","*",SP_SUL!H48)</f>
        <v>-</v>
      </c>
      <c r="G48" s="83" t="str">
        <f>IF(SP_SUL!M48="","*",SP_SUL!M48)</f>
        <v>ZSW-2</v>
      </c>
      <c r="H48" s="116">
        <f>IF(SP_SUL!K48="","*",SP_SUL!K48)</f>
        <v>87.3</v>
      </c>
      <c r="I48" s="113">
        <f>IF(SP_SUL!O48="","*",SP_SUL!O48)</f>
        <v>0.375</v>
      </c>
      <c r="J48" s="113">
        <f>IF(SP_SUL!P48="","*",SP_SUL!P48)</f>
        <v>6.25E-2</v>
      </c>
      <c r="K48" s="83" t="str">
        <f>IF(SP_SUL!AK48="","*",SP_SUL!AK48)</f>
        <v>-</v>
      </c>
      <c r="L48" s="83" t="str">
        <f>IF(SP_SUL!AM48="","*",SP_SUL!AM48)</f>
        <v>ZSW-2</v>
      </c>
      <c r="M48" s="83">
        <f>IF(SP_SUL!AP48="","*",SP_SUL!AP48)</f>
        <v>87.3</v>
      </c>
      <c r="N48" s="83" t="str">
        <f>IF(SP_SUL!AM48="","*",SP_SUL!AM48)</f>
        <v>ZSW-2</v>
      </c>
      <c r="O48" s="110">
        <f>IF(SP_SUL!BH48="","*",SP_SUL!BH48)</f>
        <v>0</v>
      </c>
      <c r="P48" s="147" t="str">
        <f>IF($A$2=1,IF(SP_SUL!BJ48="","*",SP_SUL!BJ48),IF(SP_SUL!BK48="","*",SP_SUL!BK48))</f>
        <v>TP pronto 09h13 / Sem oportunidade de faixa</v>
      </c>
    </row>
    <row r="49" spans="1:16" hidden="1">
      <c r="A49" s="82">
        <f>IF(SP_SUL!B49="","*",SP_SUL!B49)</f>
        <v>46056</v>
      </c>
      <c r="B49" s="83" t="str">
        <f>IF(SP_SUL!X49="","*",SP_SUL!X49)</f>
        <v>Oportunidade</v>
      </c>
      <c r="C49" s="83" t="str">
        <f>IF(SP_SUL!S49="","*",SP_SUL!S49)</f>
        <v>SP SUL</v>
      </c>
      <c r="D49" s="83" t="str">
        <f>IF(SP_SUL!T49="","*",SP_SUL!T49)</f>
        <v>ZBV-ZRX</v>
      </c>
      <c r="E49" s="83" t="str">
        <f>IF(SP_SUL!D49="","*",SP_SUL!D49)</f>
        <v>V48</v>
      </c>
      <c r="F49" s="83" t="str">
        <f>IF(SP_SUL!H49="","*",SP_SUL!H49)</f>
        <v>ZAC2</v>
      </c>
      <c r="G49" s="83" t="str">
        <f>IF(SP_SUL!M49="","*",SP_SUL!M49)</f>
        <v>ZAC-ZSW</v>
      </c>
      <c r="H49" s="116">
        <f>IF(SP_SUL!K49="","*",SP_SUL!K49)</f>
        <v>82.5</v>
      </c>
      <c r="I49" s="113">
        <f>IF(SP_SUL!O49="","*",SP_SUL!O49)</f>
        <v>0.35416666666666669</v>
      </c>
      <c r="J49" s="113">
        <f>IF(SP_SUL!P49="","*",SP_SUL!P49)</f>
        <v>8.3333333333333329E-2</v>
      </c>
      <c r="K49" s="83" t="str">
        <f>IF(SP_SUL!AK49="","*",SP_SUL!AK49)</f>
        <v>ZAC2</v>
      </c>
      <c r="L49" s="83" t="str">
        <f>IF(SP_SUL!AM49="","*",SP_SUL!AM49)</f>
        <v>ZAC-ZSW</v>
      </c>
      <c r="M49" s="83">
        <f>IF(SP_SUL!AP49="","*",SP_SUL!AP49)</f>
        <v>82.5</v>
      </c>
      <c r="N49" s="83" t="str">
        <f>IF(SP_SUL!AM49="","*",SP_SUL!AM49)</f>
        <v>ZAC-ZSW</v>
      </c>
      <c r="O49" s="110">
        <f>IF(SP_SUL!BH49="","*",SP_SUL!BH49)</f>
        <v>0</v>
      </c>
      <c r="P49" s="147" t="str">
        <f>IF($A$2=1,IF(SP_SUL!BJ49="","*",SP_SUL!BJ49),IF(SP_SUL!BK49="","*",SP_SUL!BK49))</f>
        <v>MC1 07h59 / Sem oportunidade de faixa</v>
      </c>
    </row>
    <row r="50" spans="1:16" hidden="1">
      <c r="A50" s="82" t="str">
        <f>IF(SP_SUL!B50="","*",SP_SUL!B50)</f>
        <v>*</v>
      </c>
      <c r="B50" s="83" t="str">
        <f>IF(SP_SUL!X50="","*",SP_SUL!X50)</f>
        <v>Oportunidade</v>
      </c>
      <c r="C50" s="83" t="str">
        <f>IF(SP_SUL!S50="","*",SP_SUL!S50)</f>
        <v>SP SUL</v>
      </c>
      <c r="D50" s="83" t="str">
        <f>IF(SP_SUL!T50="","*",SP_SUL!T50)</f>
        <v>ZBV-ZRX</v>
      </c>
      <c r="E50" s="83" t="str">
        <f>IF(SP_SUL!D50="","*",SP_SUL!D50)</f>
        <v>W58</v>
      </c>
      <c r="F50" s="83">
        <f>IF(SP_SUL!H50="","*",SP_SUL!H50)</f>
        <v>106109</v>
      </c>
      <c r="G50" s="83" t="str">
        <f>IF(SP_SUL!M50="","*",SP_SUL!M50)</f>
        <v>ZBM</v>
      </c>
      <c r="H50" s="116">
        <f>IF(SP_SUL!K50="","*",SP_SUL!K50)</f>
        <v>54.5</v>
      </c>
      <c r="I50" s="113">
        <f>IF(SP_SUL!O50="","*",SP_SUL!O50)</f>
        <v>0.35416666666666669</v>
      </c>
      <c r="J50" s="113">
        <f>IF(SP_SUL!P50="","*",SP_SUL!P50)</f>
        <v>4.1666666666666664E-2</v>
      </c>
      <c r="K50" s="83">
        <f>IF(SP_SUL!AK50="","*",SP_SUL!AK50)</f>
        <v>106109</v>
      </c>
      <c r="L50" s="83" t="str">
        <f>IF(SP_SUL!AM50="","*",SP_SUL!AM50)</f>
        <v>ZBM</v>
      </c>
      <c r="M50" s="83">
        <f>IF(SP_SUL!AP50="","*",SP_SUL!AP50)</f>
        <v>54.5</v>
      </c>
      <c r="N50" s="83" t="str">
        <f>IF(SP_SUL!AM50="","*",SP_SUL!AM50)</f>
        <v>ZBM</v>
      </c>
      <c r="O50" s="110" t="str">
        <f>IF(SP_SUL!BH50="","*",SP_SUL!BH50)</f>
        <v>*</v>
      </c>
      <c r="P50" s="147" t="str">
        <f>IF($A$2=1,IF(SP_SUL!BJ50="","*",SP_SUL!BJ50),IF(SP_SUL!BK50="","*",SP_SUL!BK50))</f>
        <v>*</v>
      </c>
    </row>
    <row r="51" spans="1:16" hidden="1">
      <c r="A51" s="82">
        <f>IF(SP_SUL!B51="","*",SP_SUL!B51)</f>
        <v>46056</v>
      </c>
      <c r="B51" s="83" t="str">
        <f>IF(SP_SUL!X51="","*",SP_SUL!X51)</f>
        <v>Oportunidade</v>
      </c>
      <c r="C51" s="83" t="str">
        <f>IF(SP_SUL!S51="","*",SP_SUL!S51)</f>
        <v>SP SUL</v>
      </c>
      <c r="D51" s="83" t="str">
        <f>IF(SP_SUL!T51="","*",SP_SUL!T51)</f>
        <v>ZBV-ZRX</v>
      </c>
      <c r="E51" s="83" t="str">
        <f>IF(SP_SUL!D51="","*",SP_SUL!D51)</f>
        <v>W58</v>
      </c>
      <c r="F51" s="83">
        <f>IF(SP_SUL!H51="","*",SP_SUL!H51)</f>
        <v>106109</v>
      </c>
      <c r="G51" s="83" t="str">
        <f>IF(SP_SUL!M51="","*",SP_SUL!M51)</f>
        <v>ZBM-ZHO</v>
      </c>
      <c r="H51" s="116">
        <f>IF(SP_SUL!K51="","*",SP_SUL!K51)</f>
        <v>57</v>
      </c>
      <c r="I51" s="113" t="str">
        <f>IF(SP_SUL!O51="","*",SP_SUL!O51)</f>
        <v>-</v>
      </c>
      <c r="J51" s="113">
        <f>IF(SP_SUL!P51="","*",SP_SUL!P51)</f>
        <v>4.1666666666666664E-2</v>
      </c>
      <c r="K51" s="83">
        <f>IF(SP_SUL!AK51="","*",SP_SUL!AK51)</f>
        <v>106109</v>
      </c>
      <c r="L51" s="83" t="str">
        <f>IF(SP_SUL!AM51="","*",SP_SUL!AM51)</f>
        <v>ZBM-ZHO</v>
      </c>
      <c r="M51" s="83">
        <f>IF(SP_SUL!AP51="","*",SP_SUL!AP51)</f>
        <v>57</v>
      </c>
      <c r="N51" s="83" t="str">
        <f>IF(SP_SUL!AM51="","*",SP_SUL!AM51)</f>
        <v>ZBM-ZHO</v>
      </c>
      <c r="O51" s="110">
        <f>IF(SP_SUL!BH51="","*",SP_SUL!BH51)</f>
        <v>0</v>
      </c>
      <c r="P51" s="147" t="str">
        <f>IF($A$2=1,IF(SP_SUL!BJ51="","*",SP_SUL!BJ51),IF(SP_SUL!BK51="","*",SP_SUL!BK51))</f>
        <v>MC1 08h12 / Sem oportunidade de faixa</v>
      </c>
    </row>
    <row r="52" spans="1:16" hidden="1">
      <c r="A52" s="82" t="str">
        <f>IF(SP_SUL!B52="","*",SP_SUL!B52)</f>
        <v>*</v>
      </c>
      <c r="B52" s="83" t="str">
        <f>IF(SP_SUL!X52="","*",SP_SUL!X52)</f>
        <v>*</v>
      </c>
      <c r="C52" s="83" t="str">
        <f>IF(SP_SUL!S52="","*",SP_SUL!S52)</f>
        <v>-</v>
      </c>
      <c r="D52" s="83" t="str">
        <f>IF(SP_SUL!T52="","*",SP_SUL!T52)</f>
        <v>-</v>
      </c>
      <c r="E52" s="83" t="str">
        <f>IF(SP_SUL!D52="","*",SP_SUL!D52)</f>
        <v>*</v>
      </c>
      <c r="F52" s="83" t="str">
        <f>IF(SP_SUL!H52="","*",SP_SUL!H52)</f>
        <v>*</v>
      </c>
      <c r="G52" s="83" t="str">
        <f>IF(SP_SUL!M52="","*",SP_SUL!M52)</f>
        <v>-</v>
      </c>
      <c r="H52" s="116" t="str">
        <f>IF(SP_SUL!K52="","*",SP_SUL!K52)</f>
        <v>*</v>
      </c>
      <c r="I52" s="113" t="str">
        <f>IF(SP_SUL!O52="","*",SP_SUL!O52)</f>
        <v>*</v>
      </c>
      <c r="J52" s="113" t="str">
        <f>IF(SP_SUL!P52="","*",SP_SUL!P52)</f>
        <v>*</v>
      </c>
      <c r="K52" s="83">
        <f>IF(SP_SUL!AK52="","*",SP_SUL!AK52)</f>
        <v>0</v>
      </c>
      <c r="L52" s="83" t="str">
        <f>IF(SP_SUL!AM52="","*",SP_SUL!AM52)</f>
        <v>-</v>
      </c>
      <c r="M52" s="83">
        <f>IF(SP_SUL!AP52="","*",SP_SUL!AP52)</f>
        <v>0</v>
      </c>
      <c r="N52" s="83" t="str">
        <f>IF(SP_SUL!AM52="","*",SP_SUL!AM52)</f>
        <v>-</v>
      </c>
      <c r="O52" s="110" t="str">
        <f>IF(SP_SUL!BH52="","*",SP_SUL!BH52)</f>
        <v>*</v>
      </c>
      <c r="P52" s="147" t="str">
        <f>IF($A$2=1,IF(SP_SUL!BJ52="","*",SP_SUL!BJ52),IF(SP_SUL!BK52="","*",SP_SUL!BK52))</f>
        <v>*</v>
      </c>
    </row>
    <row r="53" spans="1:16" hidden="1">
      <c r="A53" s="82">
        <f>IF(SP_SUL!B53="","*",SP_SUL!B53)</f>
        <v>46056</v>
      </c>
      <c r="B53" s="83" t="str">
        <f>IF(SP_SUL!X53="","*",SP_SUL!X53)</f>
        <v>Oportunidade</v>
      </c>
      <c r="C53" s="83" t="str">
        <f>IF(SP_SUL!S53="","*",SP_SUL!S53)</f>
        <v>SP SUL</v>
      </c>
      <c r="D53" s="83" t="str">
        <f>IF(SP_SUL!T53="","*",SP_SUL!T53)</f>
        <v>ZBV-ZKE</v>
      </c>
      <c r="E53" s="83" t="str">
        <f>IF(SP_SUL!D53="","*",SP_SUL!D53)</f>
        <v>V42</v>
      </c>
      <c r="F53" s="83" t="str">
        <f>IF(SP_SUL!H53="","*",SP_SUL!H53)</f>
        <v>ZYU1</v>
      </c>
      <c r="G53" s="83" t="str">
        <f>IF(SP_SUL!M53="","*",SP_SUL!M53)</f>
        <v>ZYU-ZST</v>
      </c>
      <c r="H53" s="116">
        <f>IF(SP_SUL!K53="","*",SP_SUL!K53)</f>
        <v>206</v>
      </c>
      <c r="I53" s="113">
        <f>IF(SP_SUL!O53="","*",SP_SUL!O53)</f>
        <v>0.35416666666666669</v>
      </c>
      <c r="J53" s="113">
        <f>IF(SP_SUL!P53="","*",SP_SUL!P53)</f>
        <v>8.3333333333333329E-2</v>
      </c>
      <c r="K53" s="83" t="str">
        <f>IF(SP_SUL!AK53="","*",SP_SUL!AK53)</f>
        <v>ZYU1</v>
      </c>
      <c r="L53" s="83" t="str">
        <f>IF(SP_SUL!AM53="","*",SP_SUL!AM53)</f>
        <v>ZYU-ZST</v>
      </c>
      <c r="M53" s="83">
        <f>IF(SP_SUL!AP53="","*",SP_SUL!AP53)</f>
        <v>206</v>
      </c>
      <c r="N53" s="83" t="str">
        <f>IF(SP_SUL!AM53="","*",SP_SUL!AM53)</f>
        <v>ZYU-ZST</v>
      </c>
      <c r="O53" s="110">
        <f>IF(SP_SUL!BH53="","*",SP_SUL!BH53)</f>
        <v>0</v>
      </c>
      <c r="P53" s="147" t="str">
        <f>IF($A$2=1,IF(SP_SUL!BJ53="","*",SP_SUL!BJ53),IF(SP_SUL!BK53="","*",SP_SUL!BK53))</f>
        <v>MC1 07h48 /  Sem oportunidade de faixa</v>
      </c>
    </row>
    <row r="54" spans="1:16" hidden="1">
      <c r="A54" s="82">
        <f>IF(SP_SUL!B54="","*",SP_SUL!B54)</f>
        <v>46056</v>
      </c>
      <c r="B54" s="83" t="str">
        <f>IF(SP_SUL!X54="","*",SP_SUL!X54)</f>
        <v>Oportunidade</v>
      </c>
      <c r="C54" s="83" t="str">
        <f>IF(SP_SUL!S54="","*",SP_SUL!S54)</f>
        <v>SP SUL</v>
      </c>
      <c r="D54" s="83" t="str">
        <f>IF(SP_SUL!T54="","*",SP_SUL!T54)</f>
        <v>ZBV-ZKE</v>
      </c>
      <c r="E54" s="83" t="str">
        <f>IF(SP_SUL!D54="","*",SP_SUL!D54)</f>
        <v>EDSON (TP-780)</v>
      </c>
      <c r="F54" s="83" t="str">
        <f>IF(SP_SUL!H54="","*",SP_SUL!H54)</f>
        <v>-</v>
      </c>
      <c r="G54" s="83" t="str">
        <f>IF(SP_SUL!M54="","*",SP_SUL!M54)</f>
        <v>ZYU-ZST</v>
      </c>
      <c r="H54" s="116">
        <f>IF(SP_SUL!K54="","*",SP_SUL!K54)</f>
        <v>205</v>
      </c>
      <c r="I54" s="113">
        <f>IF(SP_SUL!O54="","*",SP_SUL!O54)</f>
        <v>0.375</v>
      </c>
      <c r="J54" s="113">
        <f>IF(SP_SUL!P54="","*",SP_SUL!P54)</f>
        <v>8.3333333333333329E-2</v>
      </c>
      <c r="K54" s="83" t="str">
        <f>IF(SP_SUL!AK54="","*",SP_SUL!AK54)</f>
        <v>-</v>
      </c>
      <c r="L54" s="83" t="str">
        <f>IF(SP_SUL!AM54="","*",SP_SUL!AM54)</f>
        <v>ZYU-ZST</v>
      </c>
      <c r="M54" s="83">
        <f>IF(SP_SUL!AP54="","*",SP_SUL!AP54)</f>
        <v>205</v>
      </c>
      <c r="N54" s="83" t="str">
        <f>IF(SP_SUL!AM54="","*",SP_SUL!AM54)</f>
        <v>ZYU-ZST</v>
      </c>
      <c r="O54" s="110">
        <f>IF(SP_SUL!BH54="","*",SP_SUL!BH54)</f>
        <v>0</v>
      </c>
      <c r="P54" s="147" t="str">
        <f>IF($A$2=1,IF(SP_SUL!BJ54="","*",SP_SUL!BJ54),IF(SP_SUL!BK54="","*",SP_SUL!BK54))</f>
        <v>TP pronto 08h34 /  Sem oportunidade de faixa</v>
      </c>
    </row>
    <row r="55" spans="1:16" hidden="1">
      <c r="A55" s="82" t="str">
        <f>IF(SP_SUL!B55="","*",SP_SUL!B55)</f>
        <v>*</v>
      </c>
      <c r="B55" s="83" t="str">
        <f>IF(SP_SUL!X55="","*",SP_SUL!X55)</f>
        <v>Oportunidade</v>
      </c>
      <c r="C55" s="83" t="str">
        <f>IF(SP_SUL!S55="","*",SP_SUL!S55)</f>
        <v>SP SUL</v>
      </c>
      <c r="D55" s="83" t="str">
        <f>IF(SP_SUL!T55="","*",SP_SUL!T55)</f>
        <v>ZBV-ZKE</v>
      </c>
      <c r="E55" s="83" t="str">
        <f>IF(SP_SUL!D55="","*",SP_SUL!D55)</f>
        <v>DANIEL (TP-647)</v>
      </c>
      <c r="F55" s="83" t="str">
        <f>IF(SP_SUL!H55="","*",SP_SUL!H55)</f>
        <v>-</v>
      </c>
      <c r="G55" s="83" t="str">
        <f>IF(SP_SUL!M55="","*",SP_SUL!M55)</f>
        <v>ZFY-ZYU</v>
      </c>
      <c r="H55" s="116">
        <f>IF(SP_SUL!K55="","*",SP_SUL!K55)</f>
        <v>200.035</v>
      </c>
      <c r="I55" s="113">
        <f>IF(SP_SUL!O55="","*",SP_SUL!O55)</f>
        <v>0.375</v>
      </c>
      <c r="J55" s="113">
        <f>IF(SP_SUL!P55="","*",SP_SUL!P55)</f>
        <v>6.25E-2</v>
      </c>
      <c r="K55" s="83" t="str">
        <f>IF(SP_SUL!AK55="","*",SP_SUL!AK55)</f>
        <v>-</v>
      </c>
      <c r="L55" s="83" t="str">
        <f>IF(SP_SUL!AM55="","*",SP_SUL!AM55)</f>
        <v>ZFY-ZYU</v>
      </c>
      <c r="M55" s="83">
        <f>IF(SP_SUL!AP55="","*",SP_SUL!AP55)</f>
        <v>200.035</v>
      </c>
      <c r="N55" s="83" t="str">
        <f>IF(SP_SUL!AM55="","*",SP_SUL!AM55)</f>
        <v>ZFY-ZYU</v>
      </c>
      <c r="O55" s="110" t="str">
        <f>IF(SP_SUL!BH55="","*",SP_SUL!BH55)</f>
        <v>*</v>
      </c>
      <c r="P55" s="147" t="str">
        <f>IF($A$2=1,IF(SP_SUL!BJ55="","*",SP_SUL!BJ55),IF(SP_SUL!BK55="","*",SP_SUL!BK55))</f>
        <v>*</v>
      </c>
    </row>
    <row r="56" spans="1:16" hidden="1">
      <c r="A56" s="82">
        <f>IF(SP_SUL!B56="","*",SP_SUL!B56)</f>
        <v>46056</v>
      </c>
      <c r="B56" s="83" t="str">
        <f>IF(SP_SUL!X56="","*",SP_SUL!X56)</f>
        <v>Oportunidade</v>
      </c>
      <c r="C56" s="83" t="str">
        <f>IF(SP_SUL!S56="","*",SP_SUL!S56)</f>
        <v>SP SUL</v>
      </c>
      <c r="D56" s="83" t="str">
        <f>IF(SP_SUL!T56="","*",SP_SUL!T56)</f>
        <v>ZBV-ZKE</v>
      </c>
      <c r="E56" s="83" t="str">
        <f>IF(SP_SUL!D56="","*",SP_SUL!D56)</f>
        <v>W59</v>
      </c>
      <c r="F56" s="83" t="str">
        <f>IF(SP_SUL!H56="","*",SP_SUL!H56)</f>
        <v>ZYU1</v>
      </c>
      <c r="G56" s="83" t="str">
        <f>IF(SP_SUL!M56="","*",SP_SUL!M56)</f>
        <v>ZFY-ZYU</v>
      </c>
      <c r="H56" s="116">
        <f>IF(SP_SUL!K56="","*",SP_SUL!K56)</f>
        <v>198</v>
      </c>
      <c r="I56" s="113">
        <f>IF(SP_SUL!O56="","*",SP_SUL!O56)</f>
        <v>0.375</v>
      </c>
      <c r="J56" s="113">
        <f>IF(SP_SUL!P56="","*",SP_SUL!P56)</f>
        <v>6.25E-2</v>
      </c>
      <c r="K56" s="83" t="str">
        <f>IF(SP_SUL!AK56="","*",SP_SUL!AK56)</f>
        <v>ZYU1</v>
      </c>
      <c r="L56" s="83" t="str">
        <f>IF(SP_SUL!AM56="","*",SP_SUL!AM56)</f>
        <v>ZFY-ZYU</v>
      </c>
      <c r="M56" s="83">
        <f>IF(SP_SUL!AP56="","*",SP_SUL!AP56)</f>
        <v>198</v>
      </c>
      <c r="N56" s="83" t="str">
        <f>IF(SP_SUL!AM56="","*",SP_SUL!AM56)</f>
        <v>ZFY-ZYU</v>
      </c>
      <c r="O56" s="110">
        <f>IF(SP_SUL!BH56="","*",SP_SUL!BH56)</f>
        <v>0</v>
      </c>
      <c r="P56" s="147" t="str">
        <f>IF($A$2=1,IF(SP_SUL!BJ56="","*",SP_SUL!BJ56),IF(SP_SUL!BK56="","*",SP_SUL!BK56))</f>
        <v>MC1 10h22 / Sem oportunidade de faixa</v>
      </c>
    </row>
    <row r="57" spans="1:16" hidden="1">
      <c r="A57" s="82">
        <f>IF(SP_SUL!B57="","*",SP_SUL!B57)</f>
        <v>46056</v>
      </c>
      <c r="B57" s="83" t="str">
        <f>IF(SP_SUL!X57="","*",SP_SUL!X57)</f>
        <v>Oportunidade</v>
      </c>
      <c r="C57" s="83" t="str">
        <f>IF(SP_SUL!S57="","*",SP_SUL!S57)</f>
        <v>SP SUL</v>
      </c>
      <c r="D57" s="83" t="str">
        <f>IF(SP_SUL!T57="","*",SP_SUL!T57)</f>
        <v>ZBV-ZKE</v>
      </c>
      <c r="E57" s="83" t="str">
        <f>IF(SP_SUL!D57="","*",SP_SUL!D57)</f>
        <v>ROBSON (TF-701)</v>
      </c>
      <c r="F57" s="83" t="str">
        <f>IF(SP_SUL!H57="","*",SP_SUL!H57)</f>
        <v>-</v>
      </c>
      <c r="G57" s="83" t="str">
        <f>IF(SP_SUL!M57="","*",SP_SUL!M57)</f>
        <v>ZER-ZDI</v>
      </c>
      <c r="H57" s="116">
        <f>IF(SP_SUL!K57="","*",SP_SUL!K57)</f>
        <v>168</v>
      </c>
      <c r="I57" s="113">
        <f>IF(SP_SUL!O57="","*",SP_SUL!O57)</f>
        <v>0.375</v>
      </c>
      <c r="J57" s="113">
        <f>IF(SP_SUL!P57="","*",SP_SUL!P57)</f>
        <v>8.3333333333333329E-2</v>
      </c>
      <c r="K57" s="83" t="str">
        <f>IF(SP_SUL!AK57="","*",SP_SUL!AK57)</f>
        <v>-</v>
      </c>
      <c r="L57" s="83" t="str">
        <f>IF(SP_SUL!AM57="","*",SP_SUL!AM57)</f>
        <v>ZER-ZDI</v>
      </c>
      <c r="M57" s="83">
        <f>IF(SP_SUL!AP57="","*",SP_SUL!AP57)</f>
        <v>168</v>
      </c>
      <c r="N57" s="83" t="str">
        <f>IF(SP_SUL!AM57="","*",SP_SUL!AM57)</f>
        <v>ZER-ZDI</v>
      </c>
      <c r="O57" s="110">
        <f>IF(SP_SUL!BH57="","*",SP_SUL!BH57)</f>
        <v>0</v>
      </c>
      <c r="P57" s="147" t="str">
        <f>IF($A$2=1,IF(SP_SUL!BJ57="","*",SP_SUL!BJ57),IF(SP_SUL!BK57="","*",SP_SUL!BK57))</f>
        <v>Cancelado / TP realocado para outra atividade</v>
      </c>
    </row>
    <row r="58" spans="1:16" hidden="1">
      <c r="A58" s="82">
        <f>IF(SP_SUL!B58="","*",SP_SUL!B58)</f>
        <v>46056</v>
      </c>
      <c r="B58" s="83" t="str">
        <f>IF(SP_SUL!X58="","*",SP_SUL!X58)</f>
        <v>Oportunidade</v>
      </c>
      <c r="C58" s="83" t="str">
        <f>IF(SP_SUL!S58="","*",SP_SUL!S58)</f>
        <v>SP SUL</v>
      </c>
      <c r="D58" s="83" t="str">
        <f>IF(SP_SUL!T58="","*",SP_SUL!T58)</f>
        <v>ZBV-ZKE</v>
      </c>
      <c r="E58" s="83" t="str">
        <f>IF(SP_SUL!D58="","*",SP_SUL!D58)</f>
        <v>CARLOS (TP-722)</v>
      </c>
      <c r="F58" s="83" t="str">
        <f>IF(SP_SUL!H58="","*",SP_SUL!H58)</f>
        <v>-</v>
      </c>
      <c r="G58" s="83" t="str">
        <f>IF(SP_SUL!M58="","*",SP_SUL!M58)</f>
        <v>ZGA-ZCX</v>
      </c>
      <c r="H58" s="116">
        <f>IF(SP_SUL!K58="","*",SP_SUL!K58)</f>
        <v>154.30000000000001</v>
      </c>
      <c r="I58" s="113">
        <f>IF(SP_SUL!O58="","*",SP_SUL!O58)</f>
        <v>0.375</v>
      </c>
      <c r="J58" s="113">
        <f>IF(SP_SUL!P58="","*",SP_SUL!P58)</f>
        <v>6.25E-2</v>
      </c>
      <c r="K58" s="83" t="str">
        <f>IF(SP_SUL!AK58="","*",SP_SUL!AK58)</f>
        <v>-</v>
      </c>
      <c r="L58" s="83" t="str">
        <f>IF(SP_SUL!AM58="","*",SP_SUL!AM58)</f>
        <v>ZGA-ZCX</v>
      </c>
      <c r="M58" s="83">
        <f>IF(SP_SUL!AP58="","*",SP_SUL!AP58)</f>
        <v>154.30000000000001</v>
      </c>
      <c r="N58" s="83" t="str">
        <f>IF(SP_SUL!AM58="","*",SP_SUL!AM58)</f>
        <v>ZGA-ZCX</v>
      </c>
      <c r="O58" s="110">
        <f>IF(SP_SUL!BH58="","*",SP_SUL!BH58)</f>
        <v>0</v>
      </c>
      <c r="P58" s="147" t="str">
        <f>IF($A$2=1,IF(SP_SUL!BJ58="","*",SP_SUL!BJ58),IF(SP_SUL!BK58="","*",SP_SUL!BK58))</f>
        <v>TP não solicita intervalo / condições climáticas</v>
      </c>
    </row>
    <row r="59" spans="1:16" hidden="1">
      <c r="A59" s="82">
        <f>IF(SP_SUL!B59="","*",SP_SUL!B59)</f>
        <v>46056</v>
      </c>
      <c r="B59" s="83" t="str">
        <f>IF(SP_SUL!X59="","*",SP_SUL!X59)</f>
        <v>Oportunidade</v>
      </c>
      <c r="C59" s="83" t="str">
        <f>IF(SP_SUL!S59="","*",SP_SUL!S59)</f>
        <v>SP SUL</v>
      </c>
      <c r="D59" s="83" t="str">
        <f>IF(SP_SUL!T59="","*",SP_SUL!T59)</f>
        <v>ZKE-ZEV</v>
      </c>
      <c r="E59" s="83" t="str">
        <f>IF(SP_SUL!D59="","*",SP_SUL!D59)</f>
        <v>E17</v>
      </c>
      <c r="F59" s="83" t="str">
        <f>IF(SP_SUL!H59="","*",SP_SUL!H59)</f>
        <v>102ZKW2</v>
      </c>
      <c r="G59" s="83" t="str">
        <f>IF(SP_SUL!M59="","*",SP_SUL!M59)</f>
        <v>ZKE-ZWW</v>
      </c>
      <c r="H59" s="116">
        <f>IF(SP_SUL!K59="","*",SP_SUL!K59)</f>
        <v>81</v>
      </c>
      <c r="I59" s="113">
        <f>IF(SP_SUL!O59="","*",SP_SUL!O59)</f>
        <v>0.375</v>
      </c>
      <c r="J59" s="113">
        <f>IF(SP_SUL!P59="","*",SP_SUL!P59)</f>
        <v>0.16666666666666666</v>
      </c>
      <c r="K59" s="83" t="str">
        <f>IF(SP_SUL!AK59="","*",SP_SUL!AK59)</f>
        <v>102ZKW2</v>
      </c>
      <c r="L59" s="83" t="str">
        <f>IF(SP_SUL!AM59="","*",SP_SUL!AM59)</f>
        <v>ZKE-ZWW</v>
      </c>
      <c r="M59" s="83">
        <f>IF(SP_SUL!AP59="","*",SP_SUL!AP59)</f>
        <v>81</v>
      </c>
      <c r="N59" s="83" t="str">
        <f>IF(SP_SUL!AM59="","*",SP_SUL!AM59)</f>
        <v>ZKE-ZWW</v>
      </c>
      <c r="O59" s="110">
        <f>IF(SP_SUL!BH59="","*",SP_SUL!BH59)</f>
        <v>0</v>
      </c>
      <c r="P59" s="147" t="str">
        <f>IF($A$2=1,IF(SP_SUL!BJ59="","*",SP_SUL!BJ59),IF(SP_SUL!BK59="","*",SP_SUL!BK59))</f>
        <v>Não solicitou mc1 devido chuva.</v>
      </c>
    </row>
    <row r="60" spans="1:16" hidden="1">
      <c r="A60" s="82" t="str">
        <f>IF(SP_SUL!B60="","*",SP_SUL!B60)</f>
        <v>*</v>
      </c>
      <c r="B60" s="83" t="str">
        <f>IF(SP_SUL!X60="","*",SP_SUL!X60)</f>
        <v>Oportunidade</v>
      </c>
      <c r="C60" s="83" t="str">
        <f>IF(SP_SUL!S60="","*",SP_SUL!S60)</f>
        <v>SP SUL</v>
      </c>
      <c r="D60" s="83" t="str">
        <f>IF(SP_SUL!T60="","*",SP_SUL!T60)</f>
        <v>ZKE-ZEV</v>
      </c>
      <c r="E60" s="83" t="str">
        <f>IF(SP_SUL!D60="","*",SP_SUL!D60)</f>
        <v>V89</v>
      </c>
      <c r="F60" s="83" t="str">
        <f>IF(SP_SUL!H60="","*",SP_SUL!H60)</f>
        <v>102ZKW2</v>
      </c>
      <c r="G60" s="83" t="str">
        <f>IF(SP_SUL!M60="","*",SP_SUL!M60)</f>
        <v>ZWW-ZKW</v>
      </c>
      <c r="H60" s="116">
        <f>IF(SP_SUL!K60="","*",SP_SUL!K60)</f>
        <v>92.745000000000005</v>
      </c>
      <c r="I60" s="113">
        <f>IF(SP_SUL!O60="","*",SP_SUL!O60)</f>
        <v>0.375</v>
      </c>
      <c r="J60" s="113">
        <f>IF(SP_SUL!P60="","*",SP_SUL!P60)</f>
        <v>8.3333333333333329E-2</v>
      </c>
      <c r="K60" s="83" t="str">
        <f>IF(SP_SUL!AK60="","*",SP_SUL!AK60)</f>
        <v>102ZKW2</v>
      </c>
      <c r="L60" s="83" t="str">
        <f>IF(SP_SUL!AM60="","*",SP_SUL!AM60)</f>
        <v>ZWW-ZKW</v>
      </c>
      <c r="M60" s="83">
        <f>IF(SP_SUL!AP60="","*",SP_SUL!AP60)</f>
        <v>92.745000000000005</v>
      </c>
      <c r="N60" s="83" t="str">
        <f>IF(SP_SUL!AM60="","*",SP_SUL!AM60)</f>
        <v>ZWW-ZKW</v>
      </c>
      <c r="O60" s="110" t="str">
        <f>IF(SP_SUL!BH60="","*",SP_SUL!BH60)</f>
        <v>*</v>
      </c>
      <c r="P60" s="147" t="str">
        <f>IF($A$2=1,IF(SP_SUL!BJ60="","*",SP_SUL!BJ60),IF(SP_SUL!BK60="","*",SP_SUL!BK60))</f>
        <v>*</v>
      </c>
    </row>
    <row r="61" spans="1:16" hidden="1">
      <c r="A61" s="82">
        <f>IF(SP_SUL!B61="","*",SP_SUL!B61)</f>
        <v>46056</v>
      </c>
      <c r="B61" s="83" t="str">
        <f>IF(SP_SUL!X61="","*",SP_SUL!X61)</f>
        <v>Oportunidade</v>
      </c>
      <c r="C61" s="83" t="str">
        <f>IF(SP_SUL!S61="","*",SP_SUL!S61)</f>
        <v>SP SUL</v>
      </c>
      <c r="D61" s="83" t="str">
        <f>IF(SP_SUL!T61="","*",SP_SUL!T61)</f>
        <v>ZKE-ZEV</v>
      </c>
      <c r="E61" s="83" t="str">
        <f>IF(SP_SUL!D61="","*",SP_SUL!D61)</f>
        <v>E42</v>
      </c>
      <c r="F61" s="83" t="str">
        <f>IF(SP_SUL!H61="","*",SP_SUL!H61)</f>
        <v>102ZKW2</v>
      </c>
      <c r="G61" s="83" t="str">
        <f>IF(SP_SUL!M61="","*",SP_SUL!M61)</f>
        <v>ZKW</v>
      </c>
      <c r="H61" s="116">
        <f>IF(SP_SUL!K61="","*",SP_SUL!K61)</f>
        <v>95.385000000000005</v>
      </c>
      <c r="I61" s="113">
        <f>IF(SP_SUL!O61="","*",SP_SUL!O61)</f>
        <v>0.39583333333333331</v>
      </c>
      <c r="J61" s="113">
        <f>IF(SP_SUL!P61="","*",SP_SUL!P61)</f>
        <v>8.3333333333333329E-2</v>
      </c>
      <c r="K61" s="83" t="str">
        <f>IF(SP_SUL!AK61="","*",SP_SUL!AK61)</f>
        <v>102ZKW2</v>
      </c>
      <c r="L61" s="83" t="str">
        <f>IF(SP_SUL!AM61="","*",SP_SUL!AM61)</f>
        <v>ZKW</v>
      </c>
      <c r="M61" s="83">
        <f>IF(SP_SUL!AP61="","*",SP_SUL!AP61)</f>
        <v>95.385000000000005</v>
      </c>
      <c r="N61" s="83" t="str">
        <f>IF(SP_SUL!AM61="","*",SP_SUL!AM61)</f>
        <v>ZKW</v>
      </c>
      <c r="O61" s="110">
        <f>IF(SP_SUL!BH61="","*",SP_SUL!BH61)</f>
        <v>2</v>
      </c>
      <c r="P61" s="147" t="str">
        <f>IF($A$2=1,IF(SP_SUL!BJ61="","*",SP_SUL!BJ61),IF(SP_SUL!BK61="","*",SP_SUL!BK61))</f>
        <v xml:space="preserve">MC1 14h25 / autorizado entrada na via 14h33 / Em deslocamento para km de descarga / 15:05 em intervalo </v>
      </c>
    </row>
    <row r="62" spans="1:16" hidden="1">
      <c r="A62" s="82">
        <f>IF(SP_SUL!B62="","*",SP_SUL!B62)</f>
        <v>46056</v>
      </c>
      <c r="B62" s="83" t="str">
        <f>IF(SP_SUL!X62="","*",SP_SUL!X62)</f>
        <v>Oportunidade</v>
      </c>
      <c r="C62" s="83" t="str">
        <f>IF(SP_SUL!S62="","*",SP_SUL!S62)</f>
        <v>SP SUL</v>
      </c>
      <c r="D62" s="83" t="str">
        <f>IF(SP_SUL!T62="","*",SP_SUL!T62)</f>
        <v>ZKE-ZEV</v>
      </c>
      <c r="E62" s="83" t="str">
        <f>IF(SP_SUL!D62="","*",SP_SUL!D62)</f>
        <v>CAIQUE (TMA-677)</v>
      </c>
      <c r="F62" s="83" t="str">
        <f>IF(SP_SUL!H62="","*",SP_SUL!H62)</f>
        <v>-</v>
      </c>
      <c r="G62" s="83" t="str">
        <f>IF(SP_SUL!M62="","*",SP_SUL!M62)</f>
        <v>ZWI-ZEM</v>
      </c>
      <c r="H62" s="116">
        <f>IF(SP_SUL!K62="","*",SP_SUL!K62)</f>
        <v>123.363</v>
      </c>
      <c r="I62" s="113">
        <f>IF(SP_SUL!O62="","*",SP_SUL!O62)</f>
        <v>0.35416666666666669</v>
      </c>
      <c r="J62" s="113">
        <f>IF(SP_SUL!P62="","*",SP_SUL!P62)</f>
        <v>6.25E-2</v>
      </c>
      <c r="K62" s="83" t="str">
        <f>IF(SP_SUL!AK62="","*",SP_SUL!AK62)</f>
        <v>-</v>
      </c>
      <c r="L62" s="83" t="str">
        <f>IF(SP_SUL!AM62="","*",SP_SUL!AM62)</f>
        <v>ZWI-ZEM</v>
      </c>
      <c r="M62" s="83">
        <f>IF(SP_SUL!AP62="","*",SP_SUL!AP62)</f>
        <v>123.363</v>
      </c>
      <c r="N62" s="83" t="str">
        <f>IF(SP_SUL!AM62="","*",SP_SUL!AM62)</f>
        <v>ZWI-ZEM</v>
      </c>
      <c r="O62" s="110">
        <f>IF(SP_SUL!BH62="","*",SP_SUL!BH62)</f>
        <v>0</v>
      </c>
      <c r="P62" s="147" t="str">
        <f>IF($A$2=1,IF(SP_SUL!BJ62="","*",SP_SUL!BJ62),IF(SP_SUL!BK62="","*",SP_SUL!BK62))</f>
        <v>Não solicita intervalo / Condições climáticas</v>
      </c>
    </row>
    <row r="63" spans="1:16" hidden="1">
      <c r="A63" s="82">
        <f>IF(SP_SUL!B63="","*",SP_SUL!B63)</f>
        <v>46056</v>
      </c>
      <c r="B63" s="83" t="str">
        <f>IF(SP_SUL!X63="","*",SP_SUL!X63)</f>
        <v>Oportunidade</v>
      </c>
      <c r="C63" s="83" t="str">
        <f>IF(SP_SUL!S63="","*",SP_SUL!S63)</f>
        <v>SP SUL</v>
      </c>
      <c r="D63" s="83" t="str">
        <f>IF(SP_SUL!T63="","*",SP_SUL!T63)</f>
        <v>ZKE-ZEV</v>
      </c>
      <c r="E63" s="83" t="str">
        <f>IF(SP_SUL!D63="","*",SP_SUL!D63)</f>
        <v>WALTER (TP-810)</v>
      </c>
      <c r="F63" s="83" t="str">
        <f>IF(SP_SUL!H63="","*",SP_SUL!H63)</f>
        <v>*</v>
      </c>
      <c r="G63" s="83" t="str">
        <f>IF(SP_SUL!M63="","*",SP_SUL!M63)</f>
        <v>ZWI-ZEM</v>
      </c>
      <c r="H63" s="116">
        <f>IF(SP_SUL!K63="","*",SP_SUL!K63)</f>
        <v>123.465</v>
      </c>
      <c r="I63" s="113">
        <f>IF(SP_SUL!O63="","*",SP_SUL!O63)</f>
        <v>0.35416666666666669</v>
      </c>
      <c r="J63" s="113">
        <f>IF(SP_SUL!P63="","*",SP_SUL!P63)</f>
        <v>6.25E-2</v>
      </c>
      <c r="K63" s="83">
        <f>IF(SP_SUL!AK63="","*",SP_SUL!AK63)</f>
        <v>0</v>
      </c>
      <c r="L63" s="83" t="str">
        <f>IF(SP_SUL!AM63="","*",SP_SUL!AM63)</f>
        <v>ZWI-ZEM</v>
      </c>
      <c r="M63" s="83">
        <f>IF(SP_SUL!AP63="","*",SP_SUL!AP63)</f>
        <v>123.465</v>
      </c>
      <c r="N63" s="83" t="str">
        <f>IF(SP_SUL!AM63="","*",SP_SUL!AM63)</f>
        <v>ZWI-ZEM</v>
      </c>
      <c r="O63" s="110">
        <f>IF(SP_SUL!BH63="","*",SP_SUL!BH63)</f>
        <v>0</v>
      </c>
      <c r="P63" s="147" t="str">
        <f>IF($A$2=1,IF(SP_SUL!BJ63="","*",SP_SUL!BJ63),IF(SP_SUL!BK63="","*",SP_SUL!BK63))</f>
        <v>Não solicita intervalo / Condições climáticas</v>
      </c>
    </row>
    <row r="64" spans="1:16" hidden="1">
      <c r="A64" s="82">
        <f>IF(SP_SUL!B64="","*",SP_SUL!B64)</f>
        <v>46056</v>
      </c>
      <c r="B64" s="83" t="str">
        <f>IF(SP_SUL!X64="","*",SP_SUL!X64)</f>
        <v>Oportunidade</v>
      </c>
      <c r="C64" s="83" t="str">
        <f>IF(SP_SUL!S64="","*",SP_SUL!S64)</f>
        <v>SP SUL</v>
      </c>
      <c r="D64" s="83" t="str">
        <f>IF(SP_SUL!T64="","*",SP_SUL!T64)</f>
        <v>ZKE-ZEV</v>
      </c>
      <c r="E64" s="83" t="str">
        <f>IF(SP_SUL!D64="","*",SP_SUL!D64)</f>
        <v>CLEBISON (TP-728)</v>
      </c>
      <c r="F64" s="83" t="str">
        <f>IF(SP_SUL!H64="","*",SP_SUL!H64)</f>
        <v>-</v>
      </c>
      <c r="G64" s="83" t="str">
        <f>IF(SP_SUL!M64="","*",SP_SUL!M64)</f>
        <v>ZRB-ZEV</v>
      </c>
      <c r="H64" s="116">
        <f>IF(SP_SUL!K64="","*",SP_SUL!K64)</f>
        <v>156</v>
      </c>
      <c r="I64" s="113">
        <f>IF(SP_SUL!O64="","*",SP_SUL!O64)</f>
        <v>0.375</v>
      </c>
      <c r="J64" s="113">
        <f>IF(SP_SUL!P64="","*",SP_SUL!P64)</f>
        <v>6.25E-2</v>
      </c>
      <c r="K64" s="83" t="str">
        <f>IF(SP_SUL!AK64="","*",SP_SUL!AK64)</f>
        <v>-</v>
      </c>
      <c r="L64" s="83" t="str">
        <f>IF(SP_SUL!AM64="","*",SP_SUL!AM64)</f>
        <v>ZRB-ZEV</v>
      </c>
      <c r="M64" s="83">
        <f>IF(SP_SUL!AP64="","*",SP_SUL!AP64)</f>
        <v>156</v>
      </c>
      <c r="N64" s="83" t="str">
        <f>IF(SP_SUL!AM64="","*",SP_SUL!AM64)</f>
        <v>ZRB-ZEV</v>
      </c>
      <c r="O64" s="110">
        <f>IF(SP_SUL!BH64="","*",SP_SUL!BH64)</f>
        <v>0</v>
      </c>
      <c r="P64" s="147" t="str">
        <f>IF($A$2=1,IF(SP_SUL!BJ64="","*",SP_SUL!BJ64),IF(SP_SUL!BK64="","*",SP_SUL!BK64))</f>
        <v>TP pronto 10h51/ Previsão de faixa após U76 13h00, porém devido chuva, cancelado a solicitação de intervalo.</v>
      </c>
    </row>
    <row r="65" spans="1:16" hidden="1">
      <c r="A65" s="82">
        <f>IF(SP_SUL!B65="","*",SP_SUL!B65)</f>
        <v>46056</v>
      </c>
      <c r="B65" s="83" t="str">
        <f>IF(SP_SUL!X65="","*",SP_SUL!X65)</f>
        <v>Oportunidade</v>
      </c>
      <c r="C65" s="83" t="str">
        <f>IF(SP_SUL!S65="","*",SP_SUL!S65)</f>
        <v>SP SUL</v>
      </c>
      <c r="D65" s="83" t="str">
        <f>IF(SP_SUL!T65="","*",SP_SUL!T65)</f>
        <v>ZKE-ZEV</v>
      </c>
      <c r="E65" s="83" t="str">
        <f>IF(SP_SUL!D65="","*",SP_SUL!D65)</f>
        <v>ISMAEL(TP-726)</v>
      </c>
      <c r="F65" s="83" t="str">
        <f>IF(SP_SUL!H65="","*",SP_SUL!H65)</f>
        <v>-</v>
      </c>
      <c r="G65" s="83" t="str">
        <f>IF(SP_SUL!M65="","*",SP_SUL!M65)</f>
        <v>ZRB-ZEV</v>
      </c>
      <c r="H65" s="116">
        <f>IF(SP_SUL!K65="","*",SP_SUL!K65)</f>
        <v>156</v>
      </c>
      <c r="I65" s="113">
        <f>IF(SP_SUL!O65="","*",SP_SUL!O65)</f>
        <v>0.35416666666666669</v>
      </c>
      <c r="J65" s="113">
        <f>IF(SP_SUL!P65="","*",SP_SUL!P65)</f>
        <v>6.25E-2</v>
      </c>
      <c r="K65" s="83" t="str">
        <f>IF(SP_SUL!AK65="","*",SP_SUL!AK65)</f>
        <v>-</v>
      </c>
      <c r="L65" s="83" t="str">
        <f>IF(SP_SUL!AM65="","*",SP_SUL!AM65)</f>
        <v>ZRB-ZEV</v>
      </c>
      <c r="M65" s="83">
        <f>IF(SP_SUL!AP65="","*",SP_SUL!AP65)</f>
        <v>156</v>
      </c>
      <c r="N65" s="83" t="str">
        <f>IF(SP_SUL!AM65="","*",SP_SUL!AM65)</f>
        <v>ZRB-ZEV</v>
      </c>
      <c r="O65" s="110">
        <f>IF(SP_SUL!BH65="","*",SP_SUL!BH65)</f>
        <v>0</v>
      </c>
      <c r="P65" s="147" t="str">
        <f>IF($A$2=1,IF(SP_SUL!BJ65="","*",SP_SUL!BJ65),IF(SP_SUL!BK65="","*",SP_SUL!BK65))</f>
        <v>TP pronto 10h51/ Previsão de faixa após U76 13h00, porém devido chuva, cancelado a solicitação de intervalo.</v>
      </c>
    </row>
    <row r="66" spans="1:16" hidden="1">
      <c r="A66" s="82">
        <f>IF(SP_SUL!B66="","*",SP_SUL!B66)</f>
        <v>46056</v>
      </c>
      <c r="B66" s="83" t="str">
        <f>IF(SP_SUL!X66="","*",SP_SUL!X66)</f>
        <v>Oportunidade</v>
      </c>
      <c r="C66" s="83" t="str">
        <f>IF(SP_SUL!S66="","*",SP_SUL!S66)</f>
        <v>SP SUL</v>
      </c>
      <c r="D66" s="83" t="str">
        <f>IF(SP_SUL!T66="","*",SP_SUL!T66)</f>
        <v>ZKE-ZEV</v>
      </c>
      <c r="E66" s="83" t="str">
        <f>IF(SP_SUL!D66="","*",SP_SUL!D66)</f>
        <v>W96</v>
      </c>
      <c r="F66" s="83" t="str">
        <f>IF(SP_SUL!H66="","*",SP_SUL!H66)</f>
        <v>ZEM-1</v>
      </c>
      <c r="G66" s="83" t="str">
        <f>IF(SP_SUL!M66="","*",SP_SUL!M66)</f>
        <v>ZEJ-ZRB</v>
      </c>
      <c r="H66" s="116">
        <f>IF(SP_SUL!K66="","*",SP_SUL!K66)</f>
        <v>150.6</v>
      </c>
      <c r="I66" s="113">
        <f>IF(SP_SUL!O66="","*",SP_SUL!O66)</f>
        <v>0.3125</v>
      </c>
      <c r="J66" s="113">
        <f>IF(SP_SUL!P66="","*",SP_SUL!P66)</f>
        <v>0.20833333333333334</v>
      </c>
      <c r="K66" s="83" t="str">
        <f>IF(SP_SUL!AK66="","*",SP_SUL!AK66)</f>
        <v>ZEM-1</v>
      </c>
      <c r="L66" s="83" t="str">
        <f>IF(SP_SUL!AM66="","*",SP_SUL!AM66)</f>
        <v>ZEJ-ZRB</v>
      </c>
      <c r="M66" s="83">
        <f>IF(SP_SUL!AP66="","*",SP_SUL!AP66)</f>
        <v>150.6</v>
      </c>
      <c r="N66" s="83" t="str">
        <f>IF(SP_SUL!AM66="","*",SP_SUL!AM66)</f>
        <v>ZEJ-ZRB</v>
      </c>
      <c r="O66" s="110">
        <f>IF(SP_SUL!BH66="","*",SP_SUL!BH66)</f>
        <v>0</v>
      </c>
      <c r="P66" s="147" t="str">
        <f>IF($A$2=1,IF(SP_SUL!BJ66="","*",SP_SUL!BJ66),IF(SP_SUL!BK66="","*",SP_SUL!BK66))</f>
        <v>Cancelado Modernização.</v>
      </c>
    </row>
    <row r="67" spans="1:16" hidden="1">
      <c r="A67" s="82">
        <f>IF(SP_SUL!B67="","*",SP_SUL!B67)</f>
        <v>46056</v>
      </c>
      <c r="B67" s="83" t="str">
        <f>IF(SP_SUL!X67="","*",SP_SUL!X67)</f>
        <v>Contrato</v>
      </c>
      <c r="C67" s="83" t="str">
        <f>IF(SP_SUL!S67="","*",SP_SUL!S67)</f>
        <v>SP SUL</v>
      </c>
      <c r="D67" s="83" t="str">
        <f>IF(SP_SUL!T67="","*",SP_SUL!T67)</f>
        <v>ZEV-ZPT</v>
      </c>
      <c r="E67" s="83" t="str">
        <f>IF(SP_SUL!D67="","*",SP_SUL!D67)</f>
        <v>MODERNIZAÇÃO SERRA</v>
      </c>
      <c r="F67" s="83" t="str">
        <f>IF(SP_SUL!H67="","*",SP_SUL!H67)</f>
        <v>-</v>
      </c>
      <c r="G67" s="83" t="str">
        <f>IF(SP_SUL!M67="","*",SP_SUL!M67)</f>
        <v>ZEZ-ZXW</v>
      </c>
      <c r="H67" s="116">
        <f>IF(SP_SUL!K67="","*",SP_SUL!K67)</f>
        <v>75.2</v>
      </c>
      <c r="I67" s="113">
        <f>IF(SP_SUL!O67="","*",SP_SUL!O67)</f>
        <v>0.33333333333333331</v>
      </c>
      <c r="J67" s="113">
        <f>IF(SP_SUL!P67="","*",SP_SUL!P67)</f>
        <v>0.33333333333333331</v>
      </c>
      <c r="K67" s="83" t="str">
        <f>IF(SP_SUL!AK67="","*",SP_SUL!AK67)</f>
        <v>-</v>
      </c>
      <c r="L67" s="83" t="str">
        <f>IF(SP_SUL!AM67="","*",SP_SUL!AM67)</f>
        <v>ZEZ-ZXW</v>
      </c>
      <c r="M67" s="83">
        <f>IF(SP_SUL!AP67="","*",SP_SUL!AP67)</f>
        <v>75.2</v>
      </c>
      <c r="N67" s="83" t="str">
        <f>IF(SP_SUL!AM67="","*",SP_SUL!AM67)</f>
        <v>ZEZ-ZXW</v>
      </c>
      <c r="O67" s="110">
        <f>IF(SP_SUL!BH67="","*",SP_SUL!BH67)</f>
        <v>0</v>
      </c>
      <c r="P67" s="147" t="str">
        <f>IF($A$2=1,IF(SP_SUL!BJ67="","*",SP_SUL!BJ67),IF(SP_SUL!BK67="","*",SP_SUL!BK67))</f>
        <v>Cancelado CCO / Priorização da circulação de trens</v>
      </c>
    </row>
    <row r="68" spans="1:16" hidden="1">
      <c r="A68" s="82">
        <f>IF(SP_SUL!B68="","*",SP_SUL!B68)</f>
        <v>46056</v>
      </c>
      <c r="B68" s="83" t="str">
        <f>IF(SP_SUL!X68="","*",SP_SUL!X68)</f>
        <v>Contrato</v>
      </c>
      <c r="C68" s="83" t="str">
        <f>IF(SP_SUL!S68="","*",SP_SUL!S68)</f>
        <v>SP SUL</v>
      </c>
      <c r="D68" s="83" t="str">
        <f>IF(SP_SUL!T68="","*",SP_SUL!T68)</f>
        <v>ZEV-ZPT</v>
      </c>
      <c r="E68" s="83" t="str">
        <f>IF(SP_SUL!D68="","*",SP_SUL!D68)</f>
        <v>W61</v>
      </c>
      <c r="F68" s="83" t="str">
        <f>IF(SP_SUL!H68="","*",SP_SUL!H68)</f>
        <v>K67ZEV2</v>
      </c>
      <c r="G68" s="83" t="str">
        <f>IF(SP_SUL!M68="","*",SP_SUL!M68)</f>
        <v>ZEZ-ZXW</v>
      </c>
      <c r="H68" s="116">
        <f>IF(SP_SUL!K68="","*",SP_SUL!K68)</f>
        <v>75.2</v>
      </c>
      <c r="I68" s="113">
        <f>IF(SP_SUL!O68="","*",SP_SUL!O68)</f>
        <v>0.3125</v>
      </c>
      <c r="J68" s="113">
        <f>IF(SP_SUL!P68="","*",SP_SUL!P68)</f>
        <v>6.9444444444444447E-4</v>
      </c>
      <c r="K68" s="83" t="str">
        <f>IF(SP_SUL!AK68="","*",SP_SUL!AK68)</f>
        <v>K67ZEV2</v>
      </c>
      <c r="L68" s="83" t="str">
        <f>IF(SP_SUL!AM68="","*",SP_SUL!AM68)</f>
        <v>ZEZ-ZXW</v>
      </c>
      <c r="M68" s="83">
        <f>IF(SP_SUL!AP68="","*",SP_SUL!AP68)</f>
        <v>75.2</v>
      </c>
      <c r="N68" s="83" t="str">
        <f>IF(SP_SUL!AM68="","*",SP_SUL!AM68)</f>
        <v>ZEZ-ZXW</v>
      </c>
      <c r="O68" s="110">
        <f>IF(SP_SUL!BH68="","*",SP_SUL!BH68)</f>
        <v>2</v>
      </c>
      <c r="P68" s="147" t="str">
        <f>IF($A$2=1,IF(SP_SUL!BJ68="","*",SP_SUL!BJ68),IF(SP_SUL!BK68="","*",SP_SUL!BK68))</f>
        <v>Devido cancelamento do bloco, alterado a programação para realizar o deslocamento das turmas até ZXW / MC1 09h37/ autorizado entrada na via 09h46 / Realizado deslocamento.</v>
      </c>
    </row>
    <row r="69" spans="1:16" hidden="1">
      <c r="A69" s="82">
        <f>IF(SP_SUL!B69="","*",SP_SUL!B69)</f>
        <v>46056</v>
      </c>
      <c r="B69" s="83" t="str">
        <f>IF(SP_SUL!X69="","*",SP_SUL!X69)</f>
        <v>Contrato</v>
      </c>
      <c r="C69" s="83" t="str">
        <f>IF(SP_SUL!S69="","*",SP_SUL!S69)</f>
        <v>SP SUL</v>
      </c>
      <c r="D69" s="83" t="str">
        <f>IF(SP_SUL!T69="","*",SP_SUL!T69)</f>
        <v>ZEV-ZPT</v>
      </c>
      <c r="E69" s="83" t="str">
        <f>IF(SP_SUL!D69="","*",SP_SUL!D69)</f>
        <v>MODERNIZAÇÃO TURMA 2</v>
      </c>
      <c r="F69" s="83" t="str">
        <f>IF(SP_SUL!H69="","*",SP_SUL!H69)</f>
        <v>-</v>
      </c>
      <c r="G69" s="83" t="str">
        <f>IF(SP_SUL!M69="","*",SP_SUL!M69)</f>
        <v>ZEZ-ZXW</v>
      </c>
      <c r="H69" s="116">
        <f>IF(SP_SUL!K69="","*",SP_SUL!K69)</f>
        <v>75.373999999999995</v>
      </c>
      <c r="I69" s="113">
        <f>IF(SP_SUL!O69="","*",SP_SUL!O69)</f>
        <v>0.33333333333333331</v>
      </c>
      <c r="J69" s="113">
        <f>IF(SP_SUL!P69="","*",SP_SUL!P69)</f>
        <v>6.9444444444444447E-4</v>
      </c>
      <c r="K69" s="83" t="str">
        <f>IF(SP_SUL!AK69="","*",SP_SUL!AK69)</f>
        <v>-</v>
      </c>
      <c r="L69" s="83" t="str">
        <f>IF(SP_SUL!AM69="","*",SP_SUL!AM69)</f>
        <v>ZEZ-ZXW</v>
      </c>
      <c r="M69" s="83">
        <f>IF(SP_SUL!AP69="","*",SP_SUL!AP69)</f>
        <v>75.373999999999995</v>
      </c>
      <c r="N69" s="83" t="str">
        <f>IF(SP_SUL!AM69="","*",SP_SUL!AM69)</f>
        <v>ZEZ-ZXW</v>
      </c>
      <c r="O69" s="110">
        <f>IF(SP_SUL!BH69="","*",SP_SUL!BH69)</f>
        <v>0</v>
      </c>
      <c r="P69" s="147" t="str">
        <f>IF($A$2=1,IF(SP_SUL!BJ69="","*",SP_SUL!BJ69),IF(SP_SUL!BK69="","*",SP_SUL!BK69))</f>
        <v>Cancelado CCO / Priorização da circulação de trens</v>
      </c>
    </row>
    <row r="70" spans="1:16" hidden="1">
      <c r="A70" s="82" t="str">
        <f>IF(SP_SUL!B70="","*",SP_SUL!B70)</f>
        <v>*</v>
      </c>
      <c r="B70" s="83" t="str">
        <f>IF(SP_SUL!X70="","*",SP_SUL!X70)</f>
        <v>Oportunidade</v>
      </c>
      <c r="C70" s="83" t="str">
        <f>IF(SP_SUL!S70="","*",SP_SUL!S70)</f>
        <v>SP SUL</v>
      </c>
      <c r="D70" s="83" t="str">
        <f>IF(SP_SUL!T70="","*",SP_SUL!T70)</f>
        <v>ZEV-ZPT</v>
      </c>
      <c r="E70" s="83" t="str">
        <f>IF(SP_SUL!D70="","*",SP_SUL!D70)</f>
        <v>V85</v>
      </c>
      <c r="F70" s="83" t="str">
        <f>IF(SP_SUL!H70="","*",SP_SUL!H70)</f>
        <v>ZDRZPT</v>
      </c>
      <c r="G70" s="83" t="str">
        <f>IF(SP_SUL!M70="","*",SP_SUL!M70)</f>
        <v>ZPT-ZEV</v>
      </c>
      <c r="H70" s="116">
        <f>IF(SP_SUL!K70="","*",SP_SUL!K70)</f>
        <v>106.4</v>
      </c>
      <c r="I70" s="113">
        <f>IF(SP_SUL!O70="","*",SP_SUL!O70)</f>
        <v>0.375</v>
      </c>
      <c r="J70" s="113">
        <f>IF(SP_SUL!P70="","*",SP_SUL!P70)</f>
        <v>4.1666666666666664E-2</v>
      </c>
      <c r="K70" s="83" t="str">
        <f>IF(SP_SUL!AK70="","*",SP_SUL!AK70)</f>
        <v>ZDRZPT</v>
      </c>
      <c r="L70" s="83" t="str">
        <f>IF(SP_SUL!AM70="","*",SP_SUL!AM70)</f>
        <v>ZPT-ZEV</v>
      </c>
      <c r="M70" s="83">
        <f>IF(SP_SUL!AP70="","*",SP_SUL!AP70)</f>
        <v>106.4</v>
      </c>
      <c r="N70" s="83" t="str">
        <f>IF(SP_SUL!AM70="","*",SP_SUL!AM70)</f>
        <v>ZPT-ZEV</v>
      </c>
      <c r="O70" s="110" t="str">
        <f>IF(SP_SUL!BH70="","*",SP_SUL!BH70)</f>
        <v>*</v>
      </c>
      <c r="P70" s="147" t="str">
        <f>IF($A$2=1,IF(SP_SUL!BJ70="","*",SP_SUL!BJ70),IF(SP_SUL!BK70="","*",SP_SUL!BK70))</f>
        <v>*</v>
      </c>
    </row>
    <row r="71" spans="1:16" hidden="1">
      <c r="A71" s="82">
        <f>IF(SP_SUL!B71="","*",SP_SUL!B71)</f>
        <v>46056</v>
      </c>
      <c r="B71" s="83" t="str">
        <f>IF(SP_SUL!X71="","*",SP_SUL!X71)</f>
        <v>Contrato</v>
      </c>
      <c r="C71" s="83" t="str">
        <f>IF(SP_SUL!S71="","*",SP_SUL!S71)</f>
        <v>SP SUL</v>
      </c>
      <c r="D71" s="83" t="str">
        <f>IF(SP_SUL!T71="","*",SP_SUL!T71)</f>
        <v>ZEV-ZPT</v>
      </c>
      <c r="E71" s="83" t="str">
        <f>IF(SP_SUL!D71="","*",SP_SUL!D71)</f>
        <v>MODERNIZAÇÃO SERRA</v>
      </c>
      <c r="F71" s="83" t="str">
        <f>IF(SP_SUL!H71="","*",SP_SUL!H71)</f>
        <v>-</v>
      </c>
      <c r="G71" s="83" t="str">
        <f>IF(SP_SUL!M71="","*",SP_SUL!M71)</f>
        <v>ZGP-ZPT</v>
      </c>
      <c r="H71" s="116">
        <f>IF(SP_SUL!K71="","*",SP_SUL!K71)</f>
        <v>102.48</v>
      </c>
      <c r="I71" s="113">
        <f>IF(SP_SUL!O71="","*",SP_SUL!O71)</f>
        <v>0.33333333333333331</v>
      </c>
      <c r="J71" s="113">
        <f>IF(SP_SUL!P71="","*",SP_SUL!P71)</f>
        <v>0.22916666666666666</v>
      </c>
      <c r="K71" s="83" t="str">
        <f>IF(SP_SUL!AK71="","*",SP_SUL!AK71)</f>
        <v>-</v>
      </c>
      <c r="L71" s="83" t="str">
        <f>IF(SP_SUL!AM71="","*",SP_SUL!AM71)</f>
        <v>ZGP-ZPT</v>
      </c>
      <c r="M71" s="83">
        <f>IF(SP_SUL!AP71="","*",SP_SUL!AP71)</f>
        <v>102.48</v>
      </c>
      <c r="N71" s="83" t="str">
        <f>IF(SP_SUL!AM71="","*",SP_SUL!AM71)</f>
        <v>ZGP-ZPT</v>
      </c>
      <c r="O71" s="110">
        <f>IF(SP_SUL!BH71="","*",SP_SUL!BH71)</f>
        <v>0</v>
      </c>
      <c r="P71" s="147" t="str">
        <f>IF($A$2=1,IF(SP_SUL!BJ71="","*",SP_SUL!BJ71),IF(SP_SUL!BK71="","*",SP_SUL!BK71))</f>
        <v>Cancelado CCO / Priorização da circulação de trens</v>
      </c>
    </row>
    <row r="72" spans="1:16" hidden="1">
      <c r="A72" s="82">
        <f>IF(SP_SUL!B72="","*",SP_SUL!B72)</f>
        <v>46056</v>
      </c>
      <c r="B72" s="83" t="str">
        <f>IF(SP_SUL!X72="","*",SP_SUL!X72)</f>
        <v>Contrato</v>
      </c>
      <c r="C72" s="83" t="str">
        <f>IF(SP_SUL!S72="","*",SP_SUL!S72)</f>
        <v>SP SUL</v>
      </c>
      <c r="D72" s="83" t="str">
        <f>IF(SP_SUL!T72="","*",SP_SUL!T72)</f>
        <v>ZEV-ZPT</v>
      </c>
      <c r="E72" s="83" t="str">
        <f>IF(SP_SUL!D72="","*",SP_SUL!D72)</f>
        <v>W62</v>
      </c>
      <c r="F72" s="83" t="str">
        <f>IF(SP_SUL!H72="","*",SP_SUL!H72)</f>
        <v>ZPT1051</v>
      </c>
      <c r="G72" s="83" t="str">
        <f>IF(SP_SUL!M72="","*",SP_SUL!M72)</f>
        <v>ZGP</v>
      </c>
      <c r="H72" s="116">
        <f>IF(SP_SUL!K72="","*",SP_SUL!K72)</f>
        <v>102.1</v>
      </c>
      <c r="I72" s="113">
        <f>IF(SP_SUL!O72="","*",SP_SUL!O72)</f>
        <v>0.3125</v>
      </c>
      <c r="J72" s="113">
        <f>IF(SP_SUL!P72="","*",SP_SUL!P72)</f>
        <v>6.9444444444444447E-4</v>
      </c>
      <c r="K72" s="83" t="str">
        <f>IF(SP_SUL!AK72="","*",SP_SUL!AK72)</f>
        <v>ZPT1051</v>
      </c>
      <c r="L72" s="83" t="str">
        <f>IF(SP_SUL!AM72="","*",SP_SUL!AM72)</f>
        <v>ZGP</v>
      </c>
      <c r="M72" s="83">
        <f>IF(SP_SUL!AP72="","*",SP_SUL!AP72)</f>
        <v>102.1</v>
      </c>
      <c r="N72" s="83" t="str">
        <f>IF(SP_SUL!AM72="","*",SP_SUL!AM72)</f>
        <v>ZGP</v>
      </c>
      <c r="O72" s="110">
        <f>IF(SP_SUL!BH72="","*",SP_SUL!BH72)</f>
        <v>0</v>
      </c>
      <c r="P72" s="147" t="str">
        <f>IF($A$2=1,IF(SP_SUL!BJ72="","*",SP_SUL!BJ72),IF(SP_SUL!BK72="","*",SP_SUL!BK72))</f>
        <v>Cancelado CCO / Priorização da circulação de trens</v>
      </c>
    </row>
    <row r="73" spans="1:16" hidden="1">
      <c r="A73" s="82">
        <f>IF(SP_SUL!B73="","*",SP_SUL!B73)</f>
        <v>46056</v>
      </c>
      <c r="B73" s="83" t="str">
        <f>IF(SP_SUL!X73="","*",SP_SUL!X73)</f>
        <v>Oportunidade</v>
      </c>
      <c r="C73" s="83" t="str">
        <f>IF(SP_SUL!S73="","*",SP_SUL!S73)</f>
        <v>SP SUL</v>
      </c>
      <c r="D73" s="83" t="str">
        <f>IF(SP_SUL!T73="","*",SP_SUL!T73)</f>
        <v>ZEV-ZPT</v>
      </c>
      <c r="E73" s="83" t="str">
        <f>IF(SP_SUL!D73="","*",SP_SUL!D73)</f>
        <v>HUELTON (TP-725)</v>
      </c>
      <c r="F73" s="83" t="str">
        <f>IF(SP_SUL!H73="","*",SP_SUL!H73)</f>
        <v>-</v>
      </c>
      <c r="G73" s="83" t="str">
        <f>IF(SP_SUL!M73="","*",SP_SUL!M73)</f>
        <v>ZPT</v>
      </c>
      <c r="H73" s="116">
        <f>IF(SP_SUL!K73="","*",SP_SUL!K73)</f>
        <v>106.7</v>
      </c>
      <c r="I73" s="113">
        <f>IF(SP_SUL!O73="","*",SP_SUL!O73)</f>
        <v>0.375</v>
      </c>
      <c r="J73" s="113">
        <f>IF(SP_SUL!P73="","*",SP_SUL!P73)</f>
        <v>0.125</v>
      </c>
      <c r="K73" s="83" t="str">
        <f>IF(SP_SUL!AK73="","*",SP_SUL!AK73)</f>
        <v>-</v>
      </c>
      <c r="L73" s="83" t="str">
        <f>IF(SP_SUL!AM73="","*",SP_SUL!AM73)</f>
        <v>ZPT</v>
      </c>
      <c r="M73" s="83">
        <f>IF(SP_SUL!AP73="","*",SP_SUL!AP73)</f>
        <v>106.7</v>
      </c>
      <c r="N73" s="83" t="str">
        <f>IF(SP_SUL!AM73="","*",SP_SUL!AM73)</f>
        <v>ZPT</v>
      </c>
      <c r="O73" s="110">
        <f>IF(SP_SUL!BH73="","*",SP_SUL!BH73)</f>
        <v>0</v>
      </c>
      <c r="P73" s="147" t="str">
        <f>IF($A$2=1,IF(SP_SUL!BJ73="","*",SP_SUL!BJ73),IF(SP_SUL!BK73="","*",SP_SUL!BK73))</f>
        <v>TP pronto 10h40 / Concedido intervalo das 12h40 até 14h00, ao iniciar o intervalo TP informou que devido chuva não realizou solda.</v>
      </c>
    </row>
    <row r="74" spans="1:16" hidden="1">
      <c r="A74" s="82">
        <f>IF(SP_SUL!B74="","*",SP_SUL!B74)</f>
        <v>46056</v>
      </c>
      <c r="B74" s="83" t="str">
        <f>IF(SP_SUL!X74="","*",SP_SUL!X74)</f>
        <v>Oportunidade</v>
      </c>
      <c r="C74" s="83" t="str">
        <f>IF(SP_SUL!S74="","*",SP_SUL!S74)</f>
        <v>SP SUL</v>
      </c>
      <c r="D74" s="83" t="str">
        <f>IF(SP_SUL!T74="","*",SP_SUL!T74)</f>
        <v>ZEV-ZPT</v>
      </c>
      <c r="E74" s="83" t="str">
        <f>IF(SP_SUL!D74="","*",SP_SUL!D74)</f>
        <v>V85</v>
      </c>
      <c r="F74" s="83" t="str">
        <f>IF(SP_SUL!H74="","*",SP_SUL!H74)</f>
        <v>ZDRZPT</v>
      </c>
      <c r="G74" s="83" t="str">
        <f>IF(SP_SUL!M74="","*",SP_SUL!M74)</f>
        <v>ZPT</v>
      </c>
      <c r="H74" s="116">
        <f>IF(SP_SUL!K74="","*",SP_SUL!K74)</f>
        <v>108.2</v>
      </c>
      <c r="I74" s="113">
        <f>IF(SP_SUL!O74="","*",SP_SUL!O74)</f>
        <v>0.375</v>
      </c>
      <c r="J74" s="113">
        <f>IF(SP_SUL!P74="","*",SP_SUL!P74)</f>
        <v>8.3333333333333329E-2</v>
      </c>
      <c r="K74" s="83" t="str">
        <f>IF(SP_SUL!AK74="","*",SP_SUL!AK74)</f>
        <v>ZDRZPT</v>
      </c>
      <c r="L74" s="83" t="str">
        <f>IF(SP_SUL!AM74="","*",SP_SUL!AM74)</f>
        <v>ZPT-ZGM</v>
      </c>
      <c r="M74" s="83">
        <f>IF(SP_SUL!AP74="","*",SP_SUL!AP74)</f>
        <v>108.7</v>
      </c>
      <c r="N74" s="83" t="str">
        <f>IF(SP_SUL!AM74="","*",SP_SUL!AM74)</f>
        <v>ZPT-ZGM</v>
      </c>
      <c r="O74" s="110">
        <f>IF(SP_SUL!BH74="","*",SP_SUL!BH74)</f>
        <v>2</v>
      </c>
      <c r="P74" s="147" t="str">
        <f>IF($A$2=1,IF(SP_SUL!BJ74="","*",SP_SUL!BJ74),IF(SP_SUL!BK74="","*",SP_SUL!BK74))</f>
        <v>MC1 08h57 / autorizado entrada na via 13h03 / V85 trabalha no km 108+700 via 2, aguardando passagem o i46 para deslocar para km de trabalho /</v>
      </c>
    </row>
    <row r="75" spans="1:16" hidden="1">
      <c r="A75" s="82">
        <f>IF(SP_SUL!B75="","*",SP_SUL!B75)</f>
        <v>46056</v>
      </c>
      <c r="B75" s="83" t="str">
        <f>IF(SP_SUL!X75="","*",SP_SUL!X75)</f>
        <v>Oportunidade</v>
      </c>
      <c r="C75" s="83" t="str">
        <f>IF(SP_SUL!S75="","*",SP_SUL!S75)</f>
        <v>SP SUL</v>
      </c>
      <c r="D75" s="83" t="str">
        <f>IF(SP_SUL!T75="","*",SP_SUL!T75)</f>
        <v>ZPT-ZPG</v>
      </c>
      <c r="E75" s="83" t="str">
        <f>IF(SP_SUL!D75="","*",SP_SUL!D75)</f>
        <v>EXPANSÃO TURMA 1</v>
      </c>
      <c r="F75" s="83" t="str">
        <f>IF(SP_SUL!H75="","*",SP_SUL!H75)</f>
        <v>-</v>
      </c>
      <c r="G75" s="83" t="str">
        <f>IF(SP_SUL!M75="","*",SP_SUL!M75)</f>
        <v>ZZV-ZPG</v>
      </c>
      <c r="H75" s="116">
        <f>IF(SP_SUL!K75="","*",SP_SUL!K75)</f>
        <v>123.8</v>
      </c>
      <c r="I75" s="113">
        <f>IF(SP_SUL!O75="","*",SP_SUL!O75)</f>
        <v>0.33333333333333331</v>
      </c>
      <c r="J75" s="113">
        <f>IF(SP_SUL!P75="","*",SP_SUL!P75)</f>
        <v>6.25E-2</v>
      </c>
      <c r="K75" s="83" t="str">
        <f>IF(SP_SUL!AK75="","*",SP_SUL!AK75)</f>
        <v>-</v>
      </c>
      <c r="L75" s="83" t="str">
        <f>IF(SP_SUL!AM75="","*",SP_SUL!AM75)</f>
        <v>ZZV-ZPG</v>
      </c>
      <c r="M75" s="83">
        <f>IF(SP_SUL!AP75="","*",SP_SUL!AP75)</f>
        <v>123.8</v>
      </c>
      <c r="N75" s="83" t="str">
        <f>IF(SP_SUL!AM75="","*",SP_SUL!AM75)</f>
        <v>ZZV-ZPG</v>
      </c>
      <c r="O75" s="110">
        <f>IF(SP_SUL!BH75="","*",SP_SUL!BH75)</f>
        <v>2</v>
      </c>
      <c r="P75" s="147" t="str">
        <f>IF($A$2=1,IF(SP_SUL!BJ75="","*",SP_SUL!BJ75),IF(SP_SUL!BK75="","*",SP_SUL!BK75))</f>
        <v>Realizado intervalo das 10h17 até 11h47.</v>
      </c>
    </row>
    <row r="76" spans="1:16" hidden="1">
      <c r="A76" s="82">
        <f>IF(SP_SUL!B76="","*",SP_SUL!B76)</f>
        <v>46056</v>
      </c>
      <c r="B76" s="83" t="str">
        <f>IF(SP_SUL!X76="","*",SP_SUL!X76)</f>
        <v>Extra</v>
      </c>
      <c r="C76" s="83" t="str">
        <f>IF(SP_SUL!S76="","*",SP_SUL!S76)</f>
        <v>SP SUL</v>
      </c>
      <c r="D76" s="83" t="str">
        <f>IF(SP_SUL!T76="","*",SP_SUL!T76)</f>
        <v>ZEV-ZPT</v>
      </c>
      <c r="E76" s="83" t="str">
        <f>IF(SP_SUL!D76="","*",SP_SUL!D76)</f>
        <v xml:space="preserve">TURMA FIXA VIA </v>
      </c>
      <c r="F76" s="83" t="str">
        <f>IF(SP_SUL!H76="","*",SP_SUL!H76)</f>
        <v>-</v>
      </c>
      <c r="G76" s="83" t="str">
        <f>IF(SP_SUL!M76="","*",SP_SUL!M76)</f>
        <v>ZGP-ZPT</v>
      </c>
      <c r="H76" s="116">
        <f>IF(SP_SUL!K76="","*",SP_SUL!K76)</f>
        <v>104.6</v>
      </c>
      <c r="I76" s="113">
        <f>IF(SP_SUL!O76="","*",SP_SUL!O76)</f>
        <v>0.60416666666666663</v>
      </c>
      <c r="J76" s="113">
        <f>IF(SP_SUL!P76="","*",SP_SUL!P76)</f>
        <v>2.7777777777777776E-2</v>
      </c>
      <c r="K76" s="83" t="str">
        <f>IF(SP_SUL!AK76="","*",SP_SUL!AK76)</f>
        <v>-</v>
      </c>
      <c r="L76" s="83" t="str">
        <f>IF(SP_SUL!AM76="","*",SP_SUL!AM76)</f>
        <v>ZGP-ZPT</v>
      </c>
      <c r="M76" s="83">
        <f>IF(SP_SUL!AP76="","*",SP_SUL!AP76)</f>
        <v>104.6</v>
      </c>
      <c r="N76" s="83" t="str">
        <f>IF(SP_SUL!AM76="","*",SP_SUL!AM76)</f>
        <v>ZGP-ZPT</v>
      </c>
      <c r="O76" s="110">
        <f>IF(SP_SUL!BH76="","*",SP_SUL!BH76)</f>
        <v>2</v>
      </c>
      <c r="P76" s="147" t="str">
        <f>IF($A$2=1,IF(SP_SUL!BJ76="","*",SP_SUL!BJ76),IF(SP_SUL!BK76="","*",SP_SUL!BK76))</f>
        <v>TP pronto 14h31 / Em intervalo das 16h40 até 17h40</v>
      </c>
    </row>
    <row r="77" spans="1:16" hidden="1">
      <c r="A77" s="82" t="str">
        <f>IF(SP_SUL!B77="","*",SP_SUL!B77)</f>
        <v>*</v>
      </c>
      <c r="B77" s="83" t="str">
        <f>IF(SP_SUL!X77="","*",SP_SUL!X77)</f>
        <v>*</v>
      </c>
      <c r="C77" s="83" t="str">
        <f>IF(SP_SUL!S77="","*",SP_SUL!S77)</f>
        <v>-</v>
      </c>
      <c r="D77" s="83" t="str">
        <f>IF(SP_SUL!T77="","*",SP_SUL!T77)</f>
        <v>-</v>
      </c>
      <c r="E77" s="83" t="str">
        <f>IF(SP_SUL!D77="","*",SP_SUL!D77)</f>
        <v>*</v>
      </c>
      <c r="F77" s="83" t="str">
        <f>IF(SP_SUL!H77="","*",SP_SUL!H77)</f>
        <v>*</v>
      </c>
      <c r="G77" s="83" t="str">
        <f>IF(SP_SUL!M77="","*",SP_SUL!M77)</f>
        <v>-</v>
      </c>
      <c r="H77" s="116" t="str">
        <f>IF(SP_SUL!K77="","*",SP_SUL!K77)</f>
        <v>*</v>
      </c>
      <c r="I77" s="113" t="str">
        <f>IF(SP_SUL!O77="","*",SP_SUL!O77)</f>
        <v>*</v>
      </c>
      <c r="J77" s="113" t="str">
        <f>IF(SP_SUL!P77="","*",SP_SUL!P77)</f>
        <v>*</v>
      </c>
      <c r="K77" s="83">
        <f>IF(SP_SUL!AK77="","*",SP_SUL!AK77)</f>
        <v>0</v>
      </c>
      <c r="L77" s="83" t="str">
        <f>IF(SP_SUL!AM77="","*",SP_SUL!AM77)</f>
        <v>-</v>
      </c>
      <c r="M77" s="83">
        <f>IF(SP_SUL!AP77="","*",SP_SUL!AP77)</f>
        <v>0</v>
      </c>
      <c r="N77" s="83" t="str">
        <f>IF(SP_SUL!AM77="","*",SP_SUL!AM77)</f>
        <v>-</v>
      </c>
      <c r="O77" s="110" t="str">
        <f>IF(SP_SUL!BH77="","*",SP_SUL!BH77)</f>
        <v>*</v>
      </c>
      <c r="P77" s="147" t="str">
        <f>IF($A$2=1,IF(SP_SUL!BJ77="","*",SP_SUL!BJ77),IF(SP_SUL!BK77="","*",SP_SUL!BK77))</f>
        <v>*</v>
      </c>
    </row>
    <row r="78" spans="1:16" hidden="1">
      <c r="A78" s="82" t="str">
        <f>IF(SP_SUL!B78="","*",SP_SUL!B78)</f>
        <v>*</v>
      </c>
      <c r="B78" s="83" t="str">
        <f>IF(SP_SUL!X78="","*",SP_SUL!X78)</f>
        <v>Oportunidade</v>
      </c>
      <c r="C78" s="83" t="str">
        <f>IF(SP_SUL!S78="","*",SP_SUL!S78)</f>
        <v>SP SUL</v>
      </c>
      <c r="D78" s="83" t="str">
        <f>IF(SP_SUL!T78="","*",SP_SUL!T78)</f>
        <v>ZBV-ZRX</v>
      </c>
      <c r="E78" s="83" t="str">
        <f>IF(SP_SUL!D78="","*",SP_SUL!D78)</f>
        <v>EXPANSÃO TURMA 1</v>
      </c>
      <c r="F78" s="83" t="str">
        <f>IF(SP_SUL!H78="","*",SP_SUL!H78)</f>
        <v>-</v>
      </c>
      <c r="G78" s="83" t="str">
        <f>IF(SP_SUL!M78="","*",SP_SUL!M78)</f>
        <v>ZCD</v>
      </c>
      <c r="H78" s="116">
        <f>IF(SP_SUL!K78="","*",SP_SUL!K78)</f>
        <v>113.5</v>
      </c>
      <c r="I78" s="113">
        <f>IF(SP_SUL!O78="","*",SP_SUL!O78)</f>
        <v>0.375</v>
      </c>
      <c r="J78" s="113">
        <f>IF(SP_SUL!P78="","*",SP_SUL!P78)</f>
        <v>8.3333333333333329E-2</v>
      </c>
      <c r="K78" s="83" t="str">
        <f>IF(SP_SUL!AK78="","*",SP_SUL!AK78)</f>
        <v>-</v>
      </c>
      <c r="L78" s="83" t="str">
        <f>IF(SP_SUL!AM78="","*",SP_SUL!AM78)</f>
        <v>ZCD</v>
      </c>
      <c r="M78" s="83">
        <f>IF(SP_SUL!AP78="","*",SP_SUL!AP78)</f>
        <v>113.5</v>
      </c>
      <c r="N78" s="83" t="str">
        <f>IF(SP_SUL!AM78="","*",SP_SUL!AM78)</f>
        <v>ZCD</v>
      </c>
      <c r="O78" s="110" t="str">
        <f>IF(SP_SUL!BH78="","*",SP_SUL!BH78)</f>
        <v>*</v>
      </c>
      <c r="P78" s="147" t="str">
        <f>IF($A$2=1,IF(SP_SUL!BJ78="","*",SP_SUL!BJ78),IF(SP_SUL!BK78="","*",SP_SUL!BK78))</f>
        <v>*</v>
      </c>
    </row>
    <row r="79" spans="1:16" hidden="1">
      <c r="A79" s="82">
        <f>IF(SP_SUL!B79="","*",SP_SUL!B79)</f>
        <v>46057</v>
      </c>
      <c r="B79" s="83" t="str">
        <f>IF(SP_SUL!X79="","*",SP_SUL!X79)</f>
        <v>Oportunidade</v>
      </c>
      <c r="C79" s="83" t="str">
        <f>IF(SP_SUL!S79="","*",SP_SUL!S79)</f>
        <v>SP SUL</v>
      </c>
      <c r="D79" s="83" t="str">
        <f>IF(SP_SUL!T79="","*",SP_SUL!T79)</f>
        <v>ZBV-ZRX</v>
      </c>
      <c r="E79" s="83" t="str">
        <f>IF(SP_SUL!D79="","*",SP_SUL!D79)</f>
        <v>EXPANSÃO TURMA 1</v>
      </c>
      <c r="F79" s="83" t="str">
        <f>IF(SP_SUL!H79="","*",SP_SUL!H79)</f>
        <v>-</v>
      </c>
      <c r="G79" s="83" t="str">
        <f>IF(SP_SUL!M79="","*",SP_SUL!M79)</f>
        <v>ZCD</v>
      </c>
      <c r="H79" s="116">
        <f>IF(SP_SUL!K79="","*",SP_SUL!K79)</f>
        <v>110.35</v>
      </c>
      <c r="I79" s="113">
        <f>IF(SP_SUL!O79="","*",SP_SUL!O79)</f>
        <v>0.375</v>
      </c>
      <c r="J79" s="113">
        <f>IF(SP_SUL!P79="","*",SP_SUL!P79)</f>
        <v>0.125</v>
      </c>
      <c r="K79" s="83" t="str">
        <f>IF(SP_SUL!AK79="","*",SP_SUL!AK79)</f>
        <v>-</v>
      </c>
      <c r="L79" s="83" t="str">
        <f>IF(SP_SUL!AM79="","*",SP_SUL!AM79)</f>
        <v>ZCD</v>
      </c>
      <c r="M79" s="83">
        <f>IF(SP_SUL!AP79="","*",SP_SUL!AP79)</f>
        <v>110.35</v>
      </c>
      <c r="N79" s="83" t="str">
        <f>IF(SP_SUL!AM79="","*",SP_SUL!AM79)</f>
        <v>ZCD</v>
      </c>
      <c r="O79" s="110">
        <f>IF(SP_SUL!BH79="","*",SP_SUL!BH79)</f>
        <v>0</v>
      </c>
      <c r="P79" s="147" t="str">
        <f>IF($A$2=1,IF(SP_SUL!BJ79="","*",SP_SUL!BJ79),IF(SP_SUL!BK79="","*",SP_SUL!BK79))</f>
        <v>TP não solicita intervalo / devido condições climáticas</v>
      </c>
    </row>
    <row r="80" spans="1:16" hidden="1">
      <c r="A80" s="82">
        <f>IF(SP_SUL!B80="","*",SP_SUL!B80)</f>
        <v>46057</v>
      </c>
      <c r="B80" s="83" t="str">
        <f>IF(SP_SUL!X80="","*",SP_SUL!X80)</f>
        <v>Oportunidade</v>
      </c>
      <c r="C80" s="83" t="str">
        <f>IF(SP_SUL!S80="","*",SP_SUL!S80)</f>
        <v>SP SUL</v>
      </c>
      <c r="D80" s="83" t="str">
        <f>IF(SP_SUL!T80="","*",SP_SUL!T80)</f>
        <v>ZBV-ZRX</v>
      </c>
      <c r="E80" s="83" t="str">
        <f>IF(SP_SUL!D80="","*",SP_SUL!D80)</f>
        <v>KLECIO (TP-699)</v>
      </c>
      <c r="F80" s="83" t="str">
        <f>IF(SP_SUL!H80="","*",SP_SUL!H80)</f>
        <v>-</v>
      </c>
      <c r="G80" s="83" t="str">
        <f>IF(SP_SUL!M80="","*",SP_SUL!M80)</f>
        <v>ZSW-2</v>
      </c>
      <c r="H80" s="116">
        <f>IF(SP_SUL!K80="","*",SP_SUL!K80)</f>
        <v>87.3</v>
      </c>
      <c r="I80" s="113">
        <f>IF(SP_SUL!O80="","*",SP_SUL!O80)</f>
        <v>0.375</v>
      </c>
      <c r="J80" s="113">
        <f>IF(SP_SUL!P80="","*",SP_SUL!P80)</f>
        <v>6.25E-2</v>
      </c>
      <c r="K80" s="83" t="str">
        <f>IF(SP_SUL!AK80="","*",SP_SUL!AK80)</f>
        <v>-</v>
      </c>
      <c r="L80" s="83" t="str">
        <f>IF(SP_SUL!AM80="","*",SP_SUL!AM80)</f>
        <v>ZSW-2</v>
      </c>
      <c r="M80" s="83">
        <f>IF(SP_SUL!AP80="","*",SP_SUL!AP80)</f>
        <v>87.3</v>
      </c>
      <c r="N80" s="83" t="str">
        <f>IF(SP_SUL!AM80="","*",SP_SUL!AM80)</f>
        <v>ZSW-2</v>
      </c>
      <c r="O80" s="110">
        <f>IF(SP_SUL!BH80="","*",SP_SUL!BH80)</f>
        <v>0</v>
      </c>
      <c r="P80" s="147" t="str">
        <f>IF($A$2=1,IF(SP_SUL!BJ80="","*",SP_SUL!BJ80),IF(SP_SUL!BK80="","*",SP_SUL!BK80))</f>
        <v>TP pronto 08h15 /  Sem oportunidade de faixa/</v>
      </c>
    </row>
    <row r="81" spans="1:16" hidden="1">
      <c r="A81" s="82">
        <f>IF(SP_SUL!B81="","*",SP_SUL!B81)</f>
        <v>46057</v>
      </c>
      <c r="B81" s="83" t="str">
        <f>IF(SP_SUL!X81="","*",SP_SUL!X81)</f>
        <v>Oportunidade</v>
      </c>
      <c r="C81" s="83" t="str">
        <f>IF(SP_SUL!S81="","*",SP_SUL!S81)</f>
        <v>SP SUL</v>
      </c>
      <c r="D81" s="83" t="str">
        <f>IF(SP_SUL!T81="","*",SP_SUL!T81)</f>
        <v>ZBV-ZRX</v>
      </c>
      <c r="E81" s="83" t="str">
        <f>IF(SP_SUL!D81="","*",SP_SUL!D81)</f>
        <v>V48</v>
      </c>
      <c r="F81" s="83" t="str">
        <f>IF(SP_SUL!H81="","*",SP_SUL!H81)</f>
        <v>ZAC2</v>
      </c>
      <c r="G81" s="83" t="str">
        <f>IF(SP_SUL!M81="","*",SP_SUL!M81)</f>
        <v>ZAC-ZSW</v>
      </c>
      <c r="H81" s="116">
        <f>IF(SP_SUL!K81="","*",SP_SUL!K81)</f>
        <v>82.5</v>
      </c>
      <c r="I81" s="113">
        <f>IF(SP_SUL!O81="","*",SP_SUL!O81)</f>
        <v>0.35416666666666669</v>
      </c>
      <c r="J81" s="113">
        <f>IF(SP_SUL!P81="","*",SP_SUL!P81)</f>
        <v>8.3333333333333329E-2</v>
      </c>
      <c r="K81" s="83" t="str">
        <f>IF(SP_SUL!AK81="","*",SP_SUL!AK81)</f>
        <v>ZAC2</v>
      </c>
      <c r="L81" s="83" t="str">
        <f>IF(SP_SUL!AM81="","*",SP_SUL!AM81)</f>
        <v>ZAC-ZSW</v>
      </c>
      <c r="M81" s="83">
        <f>IF(SP_SUL!AP81="","*",SP_SUL!AP81)</f>
        <v>82.5</v>
      </c>
      <c r="N81" s="83" t="str">
        <f>IF(SP_SUL!AM81="","*",SP_SUL!AM81)</f>
        <v>ZAC-ZSW</v>
      </c>
      <c r="O81" s="110">
        <f>IF(SP_SUL!BH81="","*",SP_SUL!BH81)</f>
        <v>0</v>
      </c>
      <c r="P81" s="147" t="str">
        <f>IF($A$2=1,IF(SP_SUL!BJ81="","*",SP_SUL!BJ81),IF(SP_SUL!BK81="","*",SP_SUL!BK81))</f>
        <v>MC1 08h20 / Sem oportunidade de faixa</v>
      </c>
    </row>
    <row r="82" spans="1:16" hidden="1">
      <c r="A82" s="82">
        <f>IF(SP_SUL!B82="","*",SP_SUL!B82)</f>
        <v>46057</v>
      </c>
      <c r="B82" s="83" t="str">
        <f>IF(SP_SUL!X82="","*",SP_SUL!X82)</f>
        <v>Oportunidade</v>
      </c>
      <c r="C82" s="83" t="str">
        <f>IF(SP_SUL!S82="","*",SP_SUL!S82)</f>
        <v>SP SUL</v>
      </c>
      <c r="D82" s="83" t="str">
        <f>IF(SP_SUL!T82="","*",SP_SUL!T82)</f>
        <v>ZBV-ZRX</v>
      </c>
      <c r="E82" s="83" t="str">
        <f>IF(SP_SUL!D82="","*",SP_SUL!D82)</f>
        <v>W58</v>
      </c>
      <c r="F82" s="83" t="str">
        <f>IF(SP_SUL!H82="","*",SP_SUL!H82)</f>
        <v>106-109</v>
      </c>
      <c r="G82" s="83" t="str">
        <f>IF(SP_SUL!M82="","*",SP_SUL!M82)</f>
        <v>ZBM-ZHO</v>
      </c>
      <c r="H82" s="116">
        <f>IF(SP_SUL!K82="","*",SP_SUL!K82)</f>
        <v>57</v>
      </c>
      <c r="I82" s="113">
        <f>IF(SP_SUL!O82="","*",SP_SUL!O82)</f>
        <v>0.33333333333333331</v>
      </c>
      <c r="J82" s="113">
        <f>IF(SP_SUL!P82="","*",SP_SUL!P82)</f>
        <v>4.1666666666666664E-2</v>
      </c>
      <c r="K82" s="83" t="str">
        <f>IF(SP_SUL!AK82="","*",SP_SUL!AK82)</f>
        <v>106-109</v>
      </c>
      <c r="L82" s="83" t="str">
        <f>IF(SP_SUL!AM82="","*",SP_SUL!AM82)</f>
        <v>ZBM-ZHO</v>
      </c>
      <c r="M82" s="83">
        <f>IF(SP_SUL!AP82="","*",SP_SUL!AP82)</f>
        <v>57</v>
      </c>
      <c r="N82" s="83" t="str">
        <f>IF(SP_SUL!AM82="","*",SP_SUL!AM82)</f>
        <v>ZBM-ZHO</v>
      </c>
      <c r="O82" s="110">
        <f>IF(SP_SUL!BH82="","*",SP_SUL!BH82)</f>
        <v>0</v>
      </c>
      <c r="P82" s="147" t="str">
        <f>IF($A$2=1,IF(SP_SUL!BJ82="","*",SP_SUL!BJ82),IF(SP_SUL!BK82="","*",SP_SUL!BK82))</f>
        <v>Sem auxiliar (atestado)</v>
      </c>
    </row>
    <row r="83" spans="1:16" hidden="1">
      <c r="A83" s="82" t="str">
        <f>IF(SP_SUL!B83="","*",SP_SUL!B83)</f>
        <v>*</v>
      </c>
      <c r="B83" s="83" t="str">
        <f>IF(SP_SUL!X83="","*",SP_SUL!X83)</f>
        <v>*</v>
      </c>
      <c r="C83" s="83" t="str">
        <f>IF(SP_SUL!S83="","*",SP_SUL!S83)</f>
        <v>-</v>
      </c>
      <c r="D83" s="83" t="str">
        <f>IF(SP_SUL!T83="","*",SP_SUL!T83)</f>
        <v>-</v>
      </c>
      <c r="E83" s="83" t="str">
        <f>IF(SP_SUL!D83="","*",SP_SUL!D83)</f>
        <v>*</v>
      </c>
      <c r="F83" s="83" t="str">
        <f>IF(SP_SUL!H83="","*",SP_SUL!H83)</f>
        <v>*</v>
      </c>
      <c r="G83" s="83" t="str">
        <f>IF(SP_SUL!M83="","*",SP_SUL!M83)</f>
        <v>-</v>
      </c>
      <c r="H83" s="116" t="str">
        <f>IF(SP_SUL!K83="","*",SP_SUL!K83)</f>
        <v>*</v>
      </c>
      <c r="I83" s="113" t="str">
        <f>IF(SP_SUL!O83="","*",SP_SUL!O83)</f>
        <v>*</v>
      </c>
      <c r="J83" s="113" t="str">
        <f>IF(SP_SUL!P83="","*",SP_SUL!P83)</f>
        <v>*</v>
      </c>
      <c r="K83" s="83">
        <f>IF(SP_SUL!AK83="","*",SP_SUL!AK83)</f>
        <v>0</v>
      </c>
      <c r="L83" s="83" t="str">
        <f>IF(SP_SUL!AM83="","*",SP_SUL!AM83)</f>
        <v>-</v>
      </c>
      <c r="M83" s="83">
        <f>IF(SP_SUL!AP83="","*",SP_SUL!AP83)</f>
        <v>0</v>
      </c>
      <c r="N83" s="83" t="str">
        <f>IF(SP_SUL!AM83="","*",SP_SUL!AM83)</f>
        <v>-</v>
      </c>
      <c r="O83" s="110" t="str">
        <f>IF(SP_SUL!BH83="","*",SP_SUL!BH83)</f>
        <v>*</v>
      </c>
      <c r="P83" s="147" t="str">
        <f>IF($A$2=1,IF(SP_SUL!BJ83="","*",SP_SUL!BJ83),IF(SP_SUL!BK83="","*",SP_SUL!BK83))</f>
        <v>*</v>
      </c>
    </row>
    <row r="84" spans="1:16" hidden="1">
      <c r="A84" s="82" t="str">
        <f>IF(SP_SUL!B84="","*",SP_SUL!B84)</f>
        <v>*</v>
      </c>
      <c r="B84" s="83" t="str">
        <f>IF(SP_SUL!X84="","*",SP_SUL!X84)</f>
        <v>*</v>
      </c>
      <c r="C84" s="83" t="str">
        <f>IF(SP_SUL!S84="","*",SP_SUL!S84)</f>
        <v>-</v>
      </c>
      <c r="D84" s="83" t="str">
        <f>IF(SP_SUL!T84="","*",SP_SUL!T84)</f>
        <v>-</v>
      </c>
      <c r="E84" s="83" t="str">
        <f>IF(SP_SUL!D84="","*",SP_SUL!D84)</f>
        <v>*</v>
      </c>
      <c r="F84" s="83" t="str">
        <f>IF(SP_SUL!H84="","*",SP_SUL!H84)</f>
        <v>*</v>
      </c>
      <c r="G84" s="83" t="str">
        <f>IF(SP_SUL!M84="","*",SP_SUL!M84)</f>
        <v>-</v>
      </c>
      <c r="H84" s="116" t="str">
        <f>IF(SP_SUL!K84="","*",SP_SUL!K84)</f>
        <v>*</v>
      </c>
      <c r="I84" s="113" t="str">
        <f>IF(SP_SUL!O84="","*",SP_SUL!O84)</f>
        <v>*</v>
      </c>
      <c r="J84" s="113" t="str">
        <f>IF(SP_SUL!P84="","*",SP_SUL!P84)</f>
        <v>*</v>
      </c>
      <c r="K84" s="83">
        <f>IF(SP_SUL!AK84="","*",SP_SUL!AK84)</f>
        <v>0</v>
      </c>
      <c r="L84" s="83" t="str">
        <f>IF(SP_SUL!AM84="","*",SP_SUL!AM84)</f>
        <v>-</v>
      </c>
      <c r="M84" s="83">
        <f>IF(SP_SUL!AP84="","*",SP_SUL!AP84)</f>
        <v>0</v>
      </c>
      <c r="N84" s="83" t="str">
        <f>IF(SP_SUL!AM84="","*",SP_SUL!AM84)</f>
        <v>-</v>
      </c>
      <c r="O84" s="110" t="str">
        <f>IF(SP_SUL!BH84="","*",SP_SUL!BH84)</f>
        <v>*</v>
      </c>
      <c r="P84" s="147" t="str">
        <f>IF($A$2=1,IF(SP_SUL!BJ84="","*",SP_SUL!BJ84),IF(SP_SUL!BK84="","*",SP_SUL!BK84))</f>
        <v>*</v>
      </c>
    </row>
    <row r="85" spans="1:16" hidden="1">
      <c r="A85" s="82">
        <f>IF(SP_SUL!B85="","*",SP_SUL!B85)</f>
        <v>46057</v>
      </c>
      <c r="B85" s="83" t="str">
        <f>IF(SP_SUL!X85="","*",SP_SUL!X85)</f>
        <v>Contrato</v>
      </c>
      <c r="C85" s="83" t="str">
        <f>IF(SP_SUL!S85="","*",SP_SUL!S85)</f>
        <v>SP SUL</v>
      </c>
      <c r="D85" s="83" t="str">
        <f>IF(SP_SUL!T85="","*",SP_SUL!T85)</f>
        <v>ZBV-ZKE</v>
      </c>
      <c r="E85" s="83" t="str">
        <f>IF(SP_SUL!D85="","*",SP_SUL!D85)</f>
        <v>V42</v>
      </c>
      <c r="F85" s="83" t="str">
        <f>IF(SP_SUL!H85="","*",SP_SUL!H85)</f>
        <v>ZYU1</v>
      </c>
      <c r="G85" s="83" t="str">
        <f>IF(SP_SUL!M85="","*",SP_SUL!M85)</f>
        <v>ZYU-ZST</v>
      </c>
      <c r="H85" s="116">
        <f>IF(SP_SUL!K85="","*",SP_SUL!K85)</f>
        <v>208</v>
      </c>
      <c r="I85" s="113">
        <f>IF(SP_SUL!O85="","*",SP_SUL!O85)</f>
        <v>0.35416666666666669</v>
      </c>
      <c r="J85" s="113">
        <f>IF(SP_SUL!P85="","*",SP_SUL!P85)</f>
        <v>8.3333333333333329E-2</v>
      </c>
      <c r="K85" s="83" t="str">
        <f>IF(SP_SUL!AK85="","*",SP_SUL!AK85)</f>
        <v>ZYU1</v>
      </c>
      <c r="L85" s="83" t="str">
        <f>IF(SP_SUL!AM85="","*",SP_SUL!AM85)</f>
        <v>ZYU-ZST</v>
      </c>
      <c r="M85" s="83">
        <f>IF(SP_SUL!AP85="","*",SP_SUL!AP85)</f>
        <v>208</v>
      </c>
      <c r="N85" s="83" t="str">
        <f>IF(SP_SUL!AM85="","*",SP_SUL!AM85)</f>
        <v>ZYU-ZST</v>
      </c>
      <c r="O85" s="110">
        <f>IF(SP_SUL!BH85="","*",SP_SUL!BH85)</f>
        <v>0</v>
      </c>
      <c r="P85" s="147" t="str">
        <f>IF($A$2=1,IF(SP_SUL!BJ85="","*",SP_SUL!BJ85),IF(SP_SUL!BK85="","*",SP_SUL!BK85))</f>
        <v>MC1 08h42 / faixa negado pelo CCO, priorização da circulação de trens.</v>
      </c>
    </row>
    <row r="86" spans="1:16" hidden="1">
      <c r="A86" s="82">
        <f>IF(SP_SUL!B86="","*",SP_SUL!B86)</f>
        <v>46057</v>
      </c>
      <c r="B86" s="83" t="str">
        <f>IF(SP_SUL!X86="","*",SP_SUL!X86)</f>
        <v>Oportunidade</v>
      </c>
      <c r="C86" s="83" t="str">
        <f>IF(SP_SUL!S86="","*",SP_SUL!S86)</f>
        <v>SP SUL</v>
      </c>
      <c r="D86" s="83" t="str">
        <f>IF(SP_SUL!T86="","*",SP_SUL!T86)</f>
        <v>ZBV-ZKE</v>
      </c>
      <c r="E86" s="83" t="str">
        <f>IF(SP_SUL!D86="","*",SP_SUL!D86)</f>
        <v>EDSON (TP-780)</v>
      </c>
      <c r="F86" s="83" t="str">
        <f>IF(SP_SUL!H86="","*",SP_SUL!H86)</f>
        <v>-</v>
      </c>
      <c r="G86" s="83" t="str">
        <f>IF(SP_SUL!M86="","*",SP_SUL!M86)</f>
        <v>ZYU-ZST</v>
      </c>
      <c r="H86" s="116">
        <f>IF(SP_SUL!K86="","*",SP_SUL!K86)</f>
        <v>205</v>
      </c>
      <c r="I86" s="113">
        <f>IF(SP_SUL!O86="","*",SP_SUL!O86)</f>
        <v>0.375</v>
      </c>
      <c r="J86" s="113">
        <f>IF(SP_SUL!P86="","*",SP_SUL!P86)</f>
        <v>8.3333333333333329E-2</v>
      </c>
      <c r="K86" s="83" t="str">
        <f>IF(SP_SUL!AK86="","*",SP_SUL!AK86)</f>
        <v>-</v>
      </c>
      <c r="L86" s="83" t="str">
        <f>IF(SP_SUL!AM86="","*",SP_SUL!AM86)</f>
        <v>ZYU-ZST</v>
      </c>
      <c r="M86" s="83">
        <f>IF(SP_SUL!AP86="","*",SP_SUL!AP86)</f>
        <v>205</v>
      </c>
      <c r="N86" s="83" t="str">
        <f>IF(SP_SUL!AM86="","*",SP_SUL!AM86)</f>
        <v>ZYU-ZST</v>
      </c>
      <c r="O86" s="110">
        <f>IF(SP_SUL!BH86="","*",SP_SUL!BH86)</f>
        <v>0</v>
      </c>
      <c r="P86" s="147" t="str">
        <f>IF($A$2=1,IF(SP_SUL!BJ86="","*",SP_SUL!BJ86),IF(SP_SUL!BK86="","*",SP_SUL!BK86))</f>
        <v>TP pronto 08h06 / Sem oportunidade de faixa</v>
      </c>
    </row>
    <row r="87" spans="1:16" hidden="1">
      <c r="A87" s="82">
        <f>IF(SP_SUL!B87="","*",SP_SUL!B87)</f>
        <v>46057</v>
      </c>
      <c r="B87" s="83" t="str">
        <f>IF(SP_SUL!X87="","*",SP_SUL!X87)</f>
        <v>Oportunidade</v>
      </c>
      <c r="C87" s="83" t="str">
        <f>IF(SP_SUL!S87="","*",SP_SUL!S87)</f>
        <v>SP SUL</v>
      </c>
      <c r="D87" s="83" t="str">
        <f>IF(SP_SUL!T87="","*",SP_SUL!T87)</f>
        <v>ZBV-ZKE</v>
      </c>
      <c r="E87" s="83" t="str">
        <f>IF(SP_SUL!D87="","*",SP_SUL!D87)</f>
        <v>ROGÉRIO (TP-730)</v>
      </c>
      <c r="F87" s="83" t="str">
        <f>IF(SP_SUL!H87="","*",SP_SUL!H87)</f>
        <v>-</v>
      </c>
      <c r="G87" s="83" t="str">
        <f>IF(SP_SUL!M87="","*",SP_SUL!M87)</f>
        <v>ZYU-ZST</v>
      </c>
      <c r="H87" s="116">
        <f>IF(SP_SUL!K87="","*",SP_SUL!K87)</f>
        <v>205</v>
      </c>
      <c r="I87" s="113">
        <f>IF(SP_SUL!O87="","*",SP_SUL!O87)</f>
        <v>0.375</v>
      </c>
      <c r="J87" s="113">
        <f>IF(SP_SUL!P87="","*",SP_SUL!P87)</f>
        <v>8.3333333333333329E-2</v>
      </c>
      <c r="K87" s="83" t="str">
        <f>IF(SP_SUL!AK87="","*",SP_SUL!AK87)</f>
        <v>-</v>
      </c>
      <c r="L87" s="83" t="str">
        <f>IF(SP_SUL!AM87="","*",SP_SUL!AM87)</f>
        <v>ZYU-ZST</v>
      </c>
      <c r="M87" s="83">
        <f>IF(SP_SUL!AP87="","*",SP_SUL!AP87)</f>
        <v>205</v>
      </c>
      <c r="N87" s="83" t="str">
        <f>IF(SP_SUL!AM87="","*",SP_SUL!AM87)</f>
        <v>ZYU-ZST</v>
      </c>
      <c r="O87" s="110">
        <f>IF(SP_SUL!BH87="","*",SP_SUL!BH87)</f>
        <v>0</v>
      </c>
      <c r="P87" s="147" t="str">
        <f>IF($A$2=1,IF(SP_SUL!BJ87="","*",SP_SUL!BJ87),IF(SP_SUL!BK87="","*",SP_SUL!BK87))</f>
        <v>TP pronto 08h06 / Sem oportunidade de faixa</v>
      </c>
    </row>
    <row r="88" spans="1:16" hidden="1">
      <c r="A88" s="82">
        <f>IF(SP_SUL!B88="","*",SP_SUL!B88)</f>
        <v>46057</v>
      </c>
      <c r="B88" s="83" t="str">
        <f>IF(SP_SUL!X88="","*",SP_SUL!X88)</f>
        <v>Oportunidade</v>
      </c>
      <c r="C88" s="83" t="str">
        <f>IF(SP_SUL!S88="","*",SP_SUL!S88)</f>
        <v>SP SUL</v>
      </c>
      <c r="D88" s="83" t="str">
        <f>IF(SP_SUL!T88="","*",SP_SUL!T88)</f>
        <v>ZBV-ZKE</v>
      </c>
      <c r="E88" s="83" t="str">
        <f>IF(SP_SUL!D88="","*",SP_SUL!D88)</f>
        <v>W59</v>
      </c>
      <c r="F88" s="83" t="str">
        <f>IF(SP_SUL!H88="","*",SP_SUL!H88)</f>
        <v>ZYU1</v>
      </c>
      <c r="G88" s="83" t="str">
        <f>IF(SP_SUL!M88="","*",SP_SUL!M88)</f>
        <v>ZYU</v>
      </c>
      <c r="H88" s="116">
        <f>IF(SP_SUL!K88="","*",SP_SUL!K88)</f>
        <v>203.57</v>
      </c>
      <c r="I88" s="113">
        <f>IF(SP_SUL!O88="","*",SP_SUL!O88)</f>
        <v>0.39583333333333331</v>
      </c>
      <c r="J88" s="113">
        <f>IF(SP_SUL!P88="","*",SP_SUL!P88)</f>
        <v>6.25E-2</v>
      </c>
      <c r="K88" s="83" t="str">
        <f>IF(SP_SUL!AK88="","*",SP_SUL!AK88)</f>
        <v>ZYU1</v>
      </c>
      <c r="L88" s="83" t="str">
        <f>IF(SP_SUL!AM88="","*",SP_SUL!AM88)</f>
        <v>ZYU</v>
      </c>
      <c r="M88" s="83">
        <f>IF(SP_SUL!AP88="","*",SP_SUL!AP88)</f>
        <v>203.57</v>
      </c>
      <c r="N88" s="83" t="str">
        <f>IF(SP_SUL!AM88="","*",SP_SUL!AM88)</f>
        <v>ZYU</v>
      </c>
      <c r="O88" s="110">
        <f>IF(SP_SUL!BH88="","*",SP_SUL!BH88)</f>
        <v>0</v>
      </c>
      <c r="P88" s="147" t="str">
        <f>IF($A$2=1,IF(SP_SUL!BJ88="","*",SP_SUL!BJ88),IF(SP_SUL!BK88="","*",SP_SUL!BK88))</f>
        <v>MC1 09h21 /  Sem oportundiade de faixa</v>
      </c>
    </row>
    <row r="89" spans="1:16" hidden="1">
      <c r="A89" s="82" t="str">
        <f>IF(SP_SUL!B89="","*",SP_SUL!B89)</f>
        <v>*</v>
      </c>
      <c r="B89" s="83" t="str">
        <f>IF(SP_SUL!X89="","*",SP_SUL!X89)</f>
        <v>*</v>
      </c>
      <c r="C89" s="83" t="str">
        <f>IF(SP_SUL!S89="","*",SP_SUL!S89)</f>
        <v>-</v>
      </c>
      <c r="D89" s="83" t="str">
        <f>IF(SP_SUL!T89="","*",SP_SUL!T89)</f>
        <v>-</v>
      </c>
      <c r="E89" s="83" t="str">
        <f>IF(SP_SUL!D89="","*",SP_SUL!D89)</f>
        <v>*</v>
      </c>
      <c r="F89" s="83" t="str">
        <f>IF(SP_SUL!H89="","*",SP_SUL!H89)</f>
        <v>*</v>
      </c>
      <c r="G89" s="83" t="str">
        <f>IF(SP_SUL!M89="","*",SP_SUL!M89)</f>
        <v>-</v>
      </c>
      <c r="H89" s="116" t="str">
        <f>IF(SP_SUL!K89="","*",SP_SUL!K89)</f>
        <v>*</v>
      </c>
      <c r="I89" s="113" t="str">
        <f>IF(SP_SUL!O89="","*",SP_SUL!O89)</f>
        <v>*</v>
      </c>
      <c r="J89" s="113" t="str">
        <f>IF(SP_SUL!P89="","*",SP_SUL!P89)</f>
        <v>*</v>
      </c>
      <c r="K89" s="83">
        <f>IF(SP_SUL!AK89="","*",SP_SUL!AK89)</f>
        <v>0</v>
      </c>
      <c r="L89" s="83" t="str">
        <f>IF(SP_SUL!AM89="","*",SP_SUL!AM89)</f>
        <v>-</v>
      </c>
      <c r="M89" s="83">
        <f>IF(SP_SUL!AP89="","*",SP_SUL!AP89)</f>
        <v>0</v>
      </c>
      <c r="N89" s="83" t="str">
        <f>IF(SP_SUL!AM89="","*",SP_SUL!AM89)</f>
        <v>-</v>
      </c>
      <c r="O89" s="110" t="str">
        <f>IF(SP_SUL!BH89="","*",SP_SUL!BH89)</f>
        <v>*</v>
      </c>
      <c r="P89" s="147" t="str">
        <f>IF($A$2=1,IF(SP_SUL!BJ89="","*",SP_SUL!BJ89),IF(SP_SUL!BK89="","*",SP_SUL!BK89))</f>
        <v>*</v>
      </c>
    </row>
    <row r="90" spans="1:16" hidden="1">
      <c r="A90" s="82">
        <f>IF(SP_SUL!B90="","*",SP_SUL!B90)</f>
        <v>46057</v>
      </c>
      <c r="B90" s="83" t="str">
        <f>IF(SP_SUL!X90="","*",SP_SUL!X90)</f>
        <v>Oportunidade</v>
      </c>
      <c r="C90" s="83" t="str">
        <f>IF(SP_SUL!S90="","*",SP_SUL!S90)</f>
        <v>SP SUL</v>
      </c>
      <c r="D90" s="83" t="str">
        <f>IF(SP_SUL!T90="","*",SP_SUL!T90)</f>
        <v>ZKE-ZEV</v>
      </c>
      <c r="E90" s="83" t="str">
        <f>IF(SP_SUL!D90="","*",SP_SUL!D90)</f>
        <v>E17</v>
      </c>
      <c r="F90" s="83" t="str">
        <f>IF(SP_SUL!H90="","*",SP_SUL!H90)</f>
        <v>102ZKW2</v>
      </c>
      <c r="G90" s="83" t="str">
        <f>IF(SP_SUL!M90="","*",SP_SUL!M90)</f>
        <v>ZKE-ZWW</v>
      </c>
      <c r="H90" s="116">
        <f>IF(SP_SUL!K90="","*",SP_SUL!K90)</f>
        <v>81</v>
      </c>
      <c r="I90" s="113">
        <f>IF(SP_SUL!O90="","*",SP_SUL!O90)</f>
        <v>0.375</v>
      </c>
      <c r="J90" s="113">
        <f>IF(SP_SUL!P90="","*",SP_SUL!P90)</f>
        <v>0.16666666666666666</v>
      </c>
      <c r="K90" s="83" t="str">
        <f>IF(SP_SUL!AK90="","*",SP_SUL!AK90)</f>
        <v>102ZKW2</v>
      </c>
      <c r="L90" s="83" t="str">
        <f>IF(SP_SUL!AM90="","*",SP_SUL!AM90)</f>
        <v>ZKE-ZWW</v>
      </c>
      <c r="M90" s="83">
        <f>IF(SP_SUL!AP90="","*",SP_SUL!AP90)</f>
        <v>81</v>
      </c>
      <c r="N90" s="83" t="str">
        <f>IF(SP_SUL!AM90="","*",SP_SUL!AM90)</f>
        <v>ZKE-ZWW</v>
      </c>
      <c r="O90" s="110">
        <f>IF(SP_SUL!BH90="","*",SP_SUL!BH90)</f>
        <v>0</v>
      </c>
      <c r="P90" s="147" t="str">
        <f>IF($A$2=1,IF(SP_SUL!BJ90="","*",SP_SUL!BJ90),IF(SP_SUL!BK90="","*",SP_SUL!BK90))</f>
        <v>Não solicita MC1 devido condições climáticas (chuva)</v>
      </c>
    </row>
    <row r="91" spans="1:16" hidden="1">
      <c r="A91" s="82" t="str">
        <f>IF(SP_SUL!B91="","*",SP_SUL!B91)</f>
        <v>*</v>
      </c>
      <c r="B91" s="83" t="str">
        <f>IF(SP_SUL!X91="","*",SP_SUL!X91)</f>
        <v>Oportunidade</v>
      </c>
      <c r="C91" s="83" t="str">
        <f>IF(SP_SUL!S91="","*",SP_SUL!S91)</f>
        <v>SP SUL</v>
      </c>
      <c r="D91" s="83" t="str">
        <f>IF(SP_SUL!T91="","*",SP_SUL!T91)</f>
        <v>ZKE-ZEV</v>
      </c>
      <c r="E91" s="83" t="str">
        <f>IF(SP_SUL!D91="","*",SP_SUL!D91)</f>
        <v>V89</v>
      </c>
      <c r="F91" s="83" t="str">
        <f>IF(SP_SUL!H91="","*",SP_SUL!H91)</f>
        <v>102ZKW2</v>
      </c>
      <c r="G91" s="83" t="str">
        <f>IF(SP_SUL!M91="","*",SP_SUL!M91)</f>
        <v>ZWW-ZKW</v>
      </c>
      <c r="H91" s="116">
        <f>IF(SP_SUL!K91="","*",SP_SUL!K91)</f>
        <v>92.745000000000005</v>
      </c>
      <c r="I91" s="113">
        <f>IF(SP_SUL!O91="","*",SP_SUL!O91)</f>
        <v>0.375</v>
      </c>
      <c r="J91" s="113">
        <f>IF(SP_SUL!P91="","*",SP_SUL!P91)</f>
        <v>8.3333333333333329E-2</v>
      </c>
      <c r="K91" s="83" t="str">
        <f>IF(SP_SUL!AK91="","*",SP_SUL!AK91)</f>
        <v>102ZKW2</v>
      </c>
      <c r="L91" s="83" t="str">
        <f>IF(SP_SUL!AM91="","*",SP_SUL!AM91)</f>
        <v>ZWW-ZKW</v>
      </c>
      <c r="M91" s="83">
        <f>IF(SP_SUL!AP91="","*",SP_SUL!AP91)</f>
        <v>92.745000000000005</v>
      </c>
      <c r="N91" s="83" t="str">
        <f>IF(SP_SUL!AM91="","*",SP_SUL!AM91)</f>
        <v>ZWW-ZKW</v>
      </c>
      <c r="O91" s="110" t="str">
        <f>IF(SP_SUL!BH91="","*",SP_SUL!BH91)</f>
        <v>*</v>
      </c>
      <c r="P91" s="147" t="str">
        <f>IF($A$2=1,IF(SP_SUL!BJ91="","*",SP_SUL!BJ91),IF(SP_SUL!BK91="","*",SP_SUL!BK91))</f>
        <v>*</v>
      </c>
    </row>
    <row r="92" spans="1:16" hidden="1">
      <c r="A92" s="82">
        <f>IF(SP_SUL!B92="","*",SP_SUL!B92)</f>
        <v>46057</v>
      </c>
      <c r="B92" s="83" t="str">
        <f>IF(SP_SUL!X92="","*",SP_SUL!X92)</f>
        <v>Oportunidade</v>
      </c>
      <c r="C92" s="83" t="str">
        <f>IF(SP_SUL!S92="","*",SP_SUL!S92)</f>
        <v>SP SUL</v>
      </c>
      <c r="D92" s="83" t="str">
        <f>IF(SP_SUL!T92="","*",SP_SUL!T92)</f>
        <v>ZKE-ZEV</v>
      </c>
      <c r="E92" s="83" t="str">
        <f>IF(SP_SUL!D92="","*",SP_SUL!D92)</f>
        <v>E42</v>
      </c>
      <c r="F92" s="83" t="str">
        <f>IF(SP_SUL!H92="","*",SP_SUL!H92)</f>
        <v>102ZKW2</v>
      </c>
      <c r="G92" s="83" t="str">
        <f>IF(SP_SUL!M92="","*",SP_SUL!M92)</f>
        <v>ZKW-ZCP</v>
      </c>
      <c r="H92" s="116">
        <f>IF(SP_SUL!K92="","*",SP_SUL!K92)</f>
        <v>102</v>
      </c>
      <c r="I92" s="113">
        <f>IF(SP_SUL!O92="","*",SP_SUL!O92)</f>
        <v>0.39583333333333331</v>
      </c>
      <c r="J92" s="113">
        <f>IF(SP_SUL!P92="","*",SP_SUL!P92)</f>
        <v>4.1666666666666664E-2</v>
      </c>
      <c r="K92" s="83" t="str">
        <f>IF(SP_SUL!AK92="","*",SP_SUL!AK92)</f>
        <v>102ZKW2</v>
      </c>
      <c r="L92" s="83" t="str">
        <f>IF(SP_SUL!AM92="","*",SP_SUL!AM92)</f>
        <v>ZKW-ZKE-ZKW</v>
      </c>
      <c r="M92" s="83">
        <f>IF(SP_SUL!AP92="","*",SP_SUL!AP92)</f>
        <v>102</v>
      </c>
      <c r="N92" s="83" t="str">
        <f>IF(SP_SUL!AM92="","*",SP_SUL!AM92)</f>
        <v>ZKW-ZKE-ZKW</v>
      </c>
      <c r="O92" s="110">
        <f>IF(SP_SUL!BH92="","*",SP_SUL!BH92)</f>
        <v>2</v>
      </c>
      <c r="P92" s="147" t="str">
        <f>IF($A$2=1,IF(SP_SUL!BJ92="","*",SP_SUL!BJ92),IF(SP_SUL!BK92="","*",SP_SUL!BK92))</f>
        <v xml:space="preserve">Alterado programação para realizar abastecimento de diesel da loco 9295 e abastecimento de óleo loco 9298 em ZKE a após retorna para ZKW / </v>
      </c>
    </row>
    <row r="93" spans="1:16" hidden="1">
      <c r="A93" s="82">
        <f>IF(SP_SUL!B93="","*",SP_SUL!B93)</f>
        <v>46057</v>
      </c>
      <c r="B93" s="83" t="str">
        <f>IF(SP_SUL!X93="","*",SP_SUL!X93)</f>
        <v>Extra</v>
      </c>
      <c r="C93" s="83" t="str">
        <f>IF(SP_SUL!S93="","*",SP_SUL!S93)</f>
        <v>SP SUL</v>
      </c>
      <c r="D93" s="83" t="str">
        <f>IF(SP_SUL!T93="","*",SP_SUL!T93)</f>
        <v>ZKE-ZEV</v>
      </c>
      <c r="E93" s="83" t="str">
        <f>IF(SP_SUL!D93="","*",SP_SUL!D93)</f>
        <v xml:space="preserve">TURMA FIXA VIA </v>
      </c>
      <c r="F93" s="83" t="str">
        <f>IF(SP_SUL!H93="","*",SP_SUL!H93)</f>
        <v>-</v>
      </c>
      <c r="G93" s="83" t="str">
        <f>IF(SP_SUL!M93="","*",SP_SUL!M93)</f>
        <v>ZKW-ZLU</v>
      </c>
      <c r="H93" s="116">
        <f>IF(SP_SUL!K93="","*",SP_SUL!K93)</f>
        <v>101.7</v>
      </c>
      <c r="I93" s="113">
        <f>IF(SP_SUL!O93="","*",SP_SUL!O93)</f>
        <v>0.41666666666666669</v>
      </c>
      <c r="J93" s="113">
        <f>IF(SP_SUL!P93="","*",SP_SUL!P93)</f>
        <v>8.3333333333333329E-2</v>
      </c>
      <c r="K93" s="83" t="str">
        <f>IF(SP_SUL!AK93="","*",SP_SUL!AK93)</f>
        <v>-</v>
      </c>
      <c r="L93" s="83" t="str">
        <f>IF(SP_SUL!AM93="","*",SP_SUL!AM93)</f>
        <v>ZKW-ZLU</v>
      </c>
      <c r="M93" s="83">
        <f>IF(SP_SUL!AP93="","*",SP_SUL!AP93)</f>
        <v>101.7</v>
      </c>
      <c r="N93" s="83" t="str">
        <f>IF(SP_SUL!AM93="","*",SP_SUL!AM93)</f>
        <v>ZKW-ZLU</v>
      </c>
      <c r="O93" s="110">
        <f>IF(SP_SUL!BH93="","*",SP_SUL!BH93)</f>
        <v>2</v>
      </c>
      <c r="P93" s="147" t="str">
        <f>IF($A$2=1,IF(SP_SUL!BJ93="","*",SP_SUL!BJ93),IF(SP_SUL!BK93="","*",SP_SUL!BK93))</f>
        <v>Realizado intervalo das 10h20 ate 12h20.</v>
      </c>
    </row>
    <row r="94" spans="1:16" hidden="1">
      <c r="A94" s="82">
        <f>IF(SP_SUL!B94="","*",SP_SUL!B94)</f>
        <v>46057</v>
      </c>
      <c r="B94" s="83" t="str">
        <f>IF(SP_SUL!X94="","*",SP_SUL!X94)</f>
        <v>Oportunidade</v>
      </c>
      <c r="C94" s="83" t="str">
        <f>IF(SP_SUL!S94="","*",SP_SUL!S94)</f>
        <v>SP SUL</v>
      </c>
      <c r="D94" s="83" t="str">
        <f>IF(SP_SUL!T94="","*",SP_SUL!T94)</f>
        <v>ZKE-ZEV</v>
      </c>
      <c r="E94" s="83" t="str">
        <f>IF(SP_SUL!D94="","*",SP_SUL!D94)</f>
        <v>CAIQUE (TMA-677)</v>
      </c>
      <c r="F94" s="83" t="str">
        <f>IF(SP_SUL!H94="","*",SP_SUL!H94)</f>
        <v>-</v>
      </c>
      <c r="G94" s="83" t="str">
        <f>IF(SP_SUL!M94="","*",SP_SUL!M94)</f>
        <v>ZWI-ZEM</v>
      </c>
      <c r="H94" s="116">
        <f>IF(SP_SUL!K94="","*",SP_SUL!K94)</f>
        <v>123.363</v>
      </c>
      <c r="I94" s="113">
        <f>IF(SP_SUL!O94="","*",SP_SUL!O94)</f>
        <v>0.35416666666666669</v>
      </c>
      <c r="J94" s="113">
        <f>IF(SP_SUL!P94="","*",SP_SUL!P94)</f>
        <v>6.25E-2</v>
      </c>
      <c r="K94" s="83" t="str">
        <f>IF(SP_SUL!AK94="","*",SP_SUL!AK94)</f>
        <v>-</v>
      </c>
      <c r="L94" s="83" t="str">
        <f>IF(SP_SUL!AM94="","*",SP_SUL!AM94)</f>
        <v>ZWI-ZEM</v>
      </c>
      <c r="M94" s="83">
        <f>IF(SP_SUL!AP94="","*",SP_SUL!AP94)</f>
        <v>123.363</v>
      </c>
      <c r="N94" s="83" t="str">
        <f>IF(SP_SUL!AM94="","*",SP_SUL!AM94)</f>
        <v>ZWI-ZEM</v>
      </c>
      <c r="O94" s="110">
        <f>IF(SP_SUL!BH94="","*",SP_SUL!BH94)</f>
        <v>0</v>
      </c>
      <c r="P94" s="147" t="str">
        <f>IF($A$2=1,IF(SP_SUL!BJ94="","*",SP_SUL!BJ94),IF(SP_SUL!BK94="","*",SP_SUL!BK94))</f>
        <v>TP não solicita intervalo / devido condições climáticas</v>
      </c>
    </row>
    <row r="95" spans="1:16" hidden="1">
      <c r="A95" s="82">
        <f>IF(SP_SUL!B95="","*",SP_SUL!B95)</f>
        <v>46057</v>
      </c>
      <c r="B95" s="83" t="str">
        <f>IF(SP_SUL!X95="","*",SP_SUL!X95)</f>
        <v>Oportunidade</v>
      </c>
      <c r="C95" s="83" t="str">
        <f>IF(SP_SUL!S95="","*",SP_SUL!S95)</f>
        <v>SP SUL</v>
      </c>
      <c r="D95" s="83" t="str">
        <f>IF(SP_SUL!T95="","*",SP_SUL!T95)</f>
        <v>ZKE-ZEV</v>
      </c>
      <c r="E95" s="83" t="str">
        <f>IF(SP_SUL!D95="","*",SP_SUL!D95)</f>
        <v>WALTER (TP-810)</v>
      </c>
      <c r="F95" s="83" t="str">
        <f>IF(SP_SUL!H95="","*",SP_SUL!H95)</f>
        <v>-</v>
      </c>
      <c r="G95" s="83" t="str">
        <f>IF(SP_SUL!M95="","*",SP_SUL!M95)</f>
        <v>ZWI-ZEM</v>
      </c>
      <c r="H95" s="116">
        <f>IF(SP_SUL!K95="","*",SP_SUL!K95)</f>
        <v>123.465</v>
      </c>
      <c r="I95" s="113">
        <f>IF(SP_SUL!O95="","*",SP_SUL!O95)</f>
        <v>0.35416666666666669</v>
      </c>
      <c r="J95" s="113">
        <f>IF(SP_SUL!P95="","*",SP_SUL!P95)</f>
        <v>6.25E-2</v>
      </c>
      <c r="K95" s="83" t="str">
        <f>IF(SP_SUL!AK95="","*",SP_SUL!AK95)</f>
        <v>-</v>
      </c>
      <c r="L95" s="83" t="str">
        <f>IF(SP_SUL!AM95="","*",SP_SUL!AM95)</f>
        <v>ZWI-ZEM</v>
      </c>
      <c r="M95" s="83">
        <f>IF(SP_SUL!AP95="","*",SP_SUL!AP95)</f>
        <v>123.465</v>
      </c>
      <c r="N95" s="83" t="str">
        <f>IF(SP_SUL!AM95="","*",SP_SUL!AM95)</f>
        <v>ZWI-ZEM</v>
      </c>
      <c r="O95" s="110">
        <f>IF(SP_SUL!BH95="","*",SP_SUL!BH95)</f>
        <v>0</v>
      </c>
      <c r="P95" s="147" t="str">
        <f>IF($A$2=1,IF(SP_SUL!BJ95="","*",SP_SUL!BJ95),IF(SP_SUL!BK95="","*",SP_SUL!BK95))</f>
        <v>TP não solicita intervalo / devido condições climáticas</v>
      </c>
    </row>
    <row r="96" spans="1:16" hidden="1">
      <c r="A96" s="82" t="str">
        <f>IF(SP_SUL!B96="","*",SP_SUL!B96)</f>
        <v>*</v>
      </c>
      <c r="B96" s="83" t="str">
        <f>IF(SP_SUL!X96="","*",SP_SUL!X96)</f>
        <v>*</v>
      </c>
      <c r="C96" s="83" t="str">
        <f>IF(SP_SUL!S96="","*",SP_SUL!S96)</f>
        <v>-</v>
      </c>
      <c r="D96" s="83" t="str">
        <f>IF(SP_SUL!T96="","*",SP_SUL!T96)</f>
        <v>-</v>
      </c>
      <c r="E96" s="83" t="str">
        <f>IF(SP_SUL!D96="","*",SP_SUL!D96)</f>
        <v>*</v>
      </c>
      <c r="F96" s="83" t="str">
        <f>IF(SP_SUL!H96="","*",SP_SUL!H96)</f>
        <v>*</v>
      </c>
      <c r="G96" s="83" t="str">
        <f>IF(SP_SUL!M96="","*",SP_SUL!M96)</f>
        <v>-</v>
      </c>
      <c r="H96" s="116" t="str">
        <f>IF(SP_SUL!K96="","*",SP_SUL!K96)</f>
        <v>*</v>
      </c>
      <c r="I96" s="113" t="str">
        <f>IF(SP_SUL!O96="","*",SP_SUL!O96)</f>
        <v>*</v>
      </c>
      <c r="J96" s="113" t="str">
        <f>IF(SP_SUL!P96="","*",SP_SUL!P96)</f>
        <v>*</v>
      </c>
      <c r="K96" s="83">
        <f>IF(SP_SUL!AK96="","*",SP_SUL!AK96)</f>
        <v>0</v>
      </c>
      <c r="L96" s="83" t="str">
        <f>IF(SP_SUL!AM96="","*",SP_SUL!AM96)</f>
        <v>-</v>
      </c>
      <c r="M96" s="83">
        <f>IF(SP_SUL!AP96="","*",SP_SUL!AP96)</f>
        <v>0</v>
      </c>
      <c r="N96" s="83" t="str">
        <f>IF(SP_SUL!AM96="","*",SP_SUL!AM96)</f>
        <v>-</v>
      </c>
      <c r="O96" s="110" t="str">
        <f>IF(SP_SUL!BH96="","*",SP_SUL!BH96)</f>
        <v>*</v>
      </c>
      <c r="P96" s="147" t="str">
        <f>IF($A$2=1,IF(SP_SUL!BJ96="","*",SP_SUL!BJ96),IF(SP_SUL!BK96="","*",SP_SUL!BK96))</f>
        <v>*</v>
      </c>
    </row>
    <row r="97" spans="1:16" hidden="1">
      <c r="A97" s="82" t="str">
        <f>IF(SP_SUL!B97="","*",SP_SUL!B97)</f>
        <v>*</v>
      </c>
      <c r="B97" s="83" t="str">
        <f>IF(SP_SUL!X97="","*",SP_SUL!X97)</f>
        <v>*</v>
      </c>
      <c r="C97" s="83" t="str">
        <f>IF(SP_SUL!S97="","*",SP_SUL!S97)</f>
        <v>-</v>
      </c>
      <c r="D97" s="83" t="str">
        <f>IF(SP_SUL!T97="","*",SP_SUL!T97)</f>
        <v>-</v>
      </c>
      <c r="E97" s="83" t="str">
        <f>IF(SP_SUL!D97="","*",SP_SUL!D97)</f>
        <v>*</v>
      </c>
      <c r="F97" s="83" t="str">
        <f>IF(SP_SUL!H97="","*",SP_SUL!H97)</f>
        <v>*</v>
      </c>
      <c r="G97" s="83" t="str">
        <f>IF(SP_SUL!M97="","*",SP_SUL!M97)</f>
        <v>-</v>
      </c>
      <c r="H97" s="116" t="str">
        <f>IF(SP_SUL!K97="","*",SP_SUL!K97)</f>
        <v>*</v>
      </c>
      <c r="I97" s="113" t="str">
        <f>IF(SP_SUL!O97="","*",SP_SUL!O97)</f>
        <v>*</v>
      </c>
      <c r="J97" s="113" t="str">
        <f>IF(SP_SUL!P97="","*",SP_SUL!P97)</f>
        <v>*</v>
      </c>
      <c r="K97" s="83">
        <f>IF(SP_SUL!AK97="","*",SP_SUL!AK97)</f>
        <v>0</v>
      </c>
      <c r="L97" s="83" t="str">
        <f>IF(SP_SUL!AM97="","*",SP_SUL!AM97)</f>
        <v>-</v>
      </c>
      <c r="M97" s="83">
        <f>IF(SP_SUL!AP97="","*",SP_SUL!AP97)</f>
        <v>0</v>
      </c>
      <c r="N97" s="83" t="str">
        <f>IF(SP_SUL!AM97="","*",SP_SUL!AM97)</f>
        <v>-</v>
      </c>
      <c r="O97" s="110" t="str">
        <f>IF(SP_SUL!BH97="","*",SP_SUL!BH97)</f>
        <v>*</v>
      </c>
      <c r="P97" s="147" t="str">
        <f>IF($A$2=1,IF(SP_SUL!BJ97="","*",SP_SUL!BJ97),IF(SP_SUL!BK97="","*",SP_SUL!BK97))</f>
        <v>*</v>
      </c>
    </row>
    <row r="98" spans="1:16" hidden="1">
      <c r="A98" s="82">
        <f>IF(SP_SUL!B98="","*",SP_SUL!B98)</f>
        <v>46057</v>
      </c>
      <c r="B98" s="83" t="str">
        <f>IF(SP_SUL!X98="","*",SP_SUL!X98)</f>
        <v>Oportunidade</v>
      </c>
      <c r="C98" s="83" t="str">
        <f>IF(SP_SUL!S98="","*",SP_SUL!S98)</f>
        <v>SP SUL</v>
      </c>
      <c r="D98" s="83" t="str">
        <f>IF(SP_SUL!T98="","*",SP_SUL!T98)</f>
        <v>ZEV-ZPT</v>
      </c>
      <c r="E98" s="83" t="str">
        <f>IF(SP_SUL!D98="","*",SP_SUL!D98)</f>
        <v>HUELTON (TP-725)</v>
      </c>
      <c r="F98" s="83" t="str">
        <f>IF(SP_SUL!H98="","*",SP_SUL!H98)</f>
        <v>-</v>
      </c>
      <c r="G98" s="83" t="str">
        <f>IF(SP_SUL!M98="","*",SP_SUL!M98)</f>
        <v>ZPG-MRS</v>
      </c>
      <c r="H98" s="116">
        <f>IF(SP_SUL!K98="","*",SP_SUL!K98)</f>
        <v>65.3</v>
      </c>
      <c r="I98" s="113">
        <f>IF(SP_SUL!O98="","*",SP_SUL!O98)</f>
        <v>0.41666666666666669</v>
      </c>
      <c r="J98" s="113">
        <f>IF(SP_SUL!P98="","*",SP_SUL!P98)</f>
        <v>6.25E-2</v>
      </c>
      <c r="K98" s="83" t="str">
        <f>IF(SP_SUL!AK98="","*",SP_SUL!AK98)</f>
        <v>-</v>
      </c>
      <c r="L98" s="83" t="str">
        <f>IF(SP_SUL!AM98="","*",SP_SUL!AM98)</f>
        <v>ZPG-MRS</v>
      </c>
      <c r="M98" s="83">
        <f>IF(SP_SUL!AP98="","*",SP_SUL!AP98)</f>
        <v>65.3</v>
      </c>
      <c r="N98" s="83" t="str">
        <f>IF(SP_SUL!AM98="","*",SP_SUL!AM98)</f>
        <v>ZPG-MRS</v>
      </c>
      <c r="O98" s="110">
        <f>IF(SP_SUL!BH98="","*",SP_SUL!BH98)</f>
        <v>0</v>
      </c>
      <c r="P98" s="147" t="str">
        <f>IF($A$2=1,IF(SP_SUL!BJ98="","*",SP_SUL!BJ98),IF(SP_SUL!BK98="","*",SP_SUL!BK98))</f>
        <v>TP pronto 09h31 / cancelado devido condições climáticas (chuva)</v>
      </c>
    </row>
    <row r="99" spans="1:16" hidden="1">
      <c r="A99" s="82">
        <f>IF(SP_SUL!B99="","*",SP_SUL!B99)</f>
        <v>46057</v>
      </c>
      <c r="B99" s="83" t="str">
        <f>IF(SP_SUL!X99="","*",SP_SUL!X99)</f>
        <v>Oportunidade</v>
      </c>
      <c r="C99" s="83" t="str">
        <f>IF(SP_SUL!S99="","*",SP_SUL!S99)</f>
        <v>SP SUL</v>
      </c>
      <c r="D99" s="83" t="str">
        <f>IF(SP_SUL!T99="","*",SP_SUL!T99)</f>
        <v>ZPT-ZPG</v>
      </c>
      <c r="E99" s="83" t="str">
        <f>IF(SP_SUL!D99="","*",SP_SUL!D99)</f>
        <v>DIEGO (TF-42)</v>
      </c>
      <c r="F99" s="83" t="str">
        <f>IF(SP_SUL!H99="","*",SP_SUL!H99)</f>
        <v>-</v>
      </c>
      <c r="G99" s="83" t="str">
        <f>IF(SP_SUL!M99="","*",SP_SUL!M99)</f>
        <v>PAT-ZGM</v>
      </c>
      <c r="H99" s="116">
        <f>IF(SP_SUL!K99="","*",SP_SUL!K99)</f>
        <v>109</v>
      </c>
      <c r="I99" s="113">
        <f>IF(SP_SUL!O99="","*",SP_SUL!O99)</f>
        <v>0.41666666666666669</v>
      </c>
      <c r="J99" s="113">
        <f>IF(SP_SUL!P99="","*",SP_SUL!P99)</f>
        <v>8.3333333333333329E-2</v>
      </c>
      <c r="K99" s="83" t="str">
        <f>IF(SP_SUL!AK99="","*",SP_SUL!AK99)</f>
        <v>-</v>
      </c>
      <c r="L99" s="83" t="str">
        <f>IF(SP_SUL!AM99="","*",SP_SUL!AM99)</f>
        <v>PAT-ZGM</v>
      </c>
      <c r="M99" s="83">
        <f>IF(SP_SUL!AP99="","*",SP_SUL!AP99)</f>
        <v>109</v>
      </c>
      <c r="N99" s="83" t="str">
        <f>IF(SP_SUL!AM99="","*",SP_SUL!AM99)</f>
        <v>PAT-ZGM</v>
      </c>
      <c r="O99" s="110">
        <f>IF(SP_SUL!BH99="","*",SP_SUL!BH99)</f>
        <v>0</v>
      </c>
      <c r="P99" s="147" t="str">
        <f>IF($A$2=1,IF(SP_SUL!BJ99="","*",SP_SUL!BJ99),IF(SP_SUL!BK99="","*",SP_SUL!BK99))</f>
        <v>Alterado programação para km 108+000 ao km 108+700 - TP pronto 08h50 / devido alteração, sem oportundiade de faixa</v>
      </c>
    </row>
    <row r="100" spans="1:16" hidden="1">
      <c r="A100" s="82">
        <f>IF(SP_SUL!B100="","*",SP_SUL!B100)</f>
        <v>46057</v>
      </c>
      <c r="B100" s="83" t="str">
        <f>IF(SP_SUL!X100="","*",SP_SUL!X100)</f>
        <v>Oportunidade</v>
      </c>
      <c r="C100" s="83" t="str">
        <f>IF(SP_SUL!S100="","*",SP_SUL!S100)</f>
        <v>SP SUL</v>
      </c>
      <c r="D100" s="83" t="str">
        <f>IF(SP_SUL!T100="","*",SP_SUL!T100)</f>
        <v>ZPT-ZPG</v>
      </c>
      <c r="E100" s="83" t="str">
        <f>IF(SP_SUL!D100="","*",SP_SUL!D100)</f>
        <v>V85</v>
      </c>
      <c r="F100" s="83" t="str">
        <f>IF(SP_SUL!H100="","*",SP_SUL!H100)</f>
        <v>ZDRZPT</v>
      </c>
      <c r="G100" s="83" t="str">
        <f>IF(SP_SUL!M100="","*",SP_SUL!M100)</f>
        <v>PAT-ZGM</v>
      </c>
      <c r="H100" s="116">
        <f>IF(SP_SUL!K100="","*",SP_SUL!K100)</f>
        <v>108.8</v>
      </c>
      <c r="I100" s="113">
        <f>IF(SP_SUL!O100="","*",SP_SUL!O100)</f>
        <v>0.375</v>
      </c>
      <c r="J100" s="113">
        <f>IF(SP_SUL!P100="","*",SP_SUL!P100)</f>
        <v>8.3333333333333329E-2</v>
      </c>
      <c r="K100" s="83" t="str">
        <f>IF(SP_SUL!AK100="","*",SP_SUL!AK100)</f>
        <v>ZDRZPT</v>
      </c>
      <c r="L100" s="83" t="str">
        <f>IF(SP_SUL!AM100="","*",SP_SUL!AM100)</f>
        <v>PAT-ZGM</v>
      </c>
      <c r="M100" s="83">
        <f>IF(SP_SUL!AP100="","*",SP_SUL!AP100)</f>
        <v>108.8</v>
      </c>
      <c r="N100" s="83" t="str">
        <f>IF(SP_SUL!AM100="","*",SP_SUL!AM100)</f>
        <v>PAT-ZGM</v>
      </c>
      <c r="O100" s="110">
        <f>IF(SP_SUL!BH100="","*",SP_SUL!BH100)</f>
        <v>0</v>
      </c>
      <c r="P100" s="147" t="str">
        <f>IF($A$2=1,IF(SP_SUL!BJ100="","*",SP_SUL!BJ100),IF(SP_SUL!BK100="","*",SP_SUL!BK100))</f>
        <v>MC1 09h12 / Cancelado a faixa, devido priorização da descarga de pedra do W62.</v>
      </c>
    </row>
    <row r="101" spans="1:16" hidden="1">
      <c r="A101" s="82">
        <f>IF(SP_SUL!B101="","*",SP_SUL!B101)</f>
        <v>46057</v>
      </c>
      <c r="B101" s="83" t="str">
        <f>IF(SP_SUL!X101="","*",SP_SUL!X101)</f>
        <v>Oportunidade</v>
      </c>
      <c r="C101" s="83" t="str">
        <f>IF(SP_SUL!S101="","*",SP_SUL!S101)</f>
        <v>SP SUL</v>
      </c>
      <c r="D101" s="83" t="str">
        <f>IF(SP_SUL!T101="","*",SP_SUL!T101)</f>
        <v>ZEV-ZPT</v>
      </c>
      <c r="E101" s="83" t="str">
        <f>IF(SP_SUL!D101="","*",SP_SUL!D101)</f>
        <v>EXPANSÃO TURMA 1</v>
      </c>
      <c r="F101" s="83" t="str">
        <f>IF(SP_SUL!H101="","*",SP_SUL!H101)</f>
        <v>-</v>
      </c>
      <c r="G101" s="83" t="str">
        <f>IF(SP_SUL!M101="","*",SP_SUL!M101)</f>
        <v>109-ZGM</v>
      </c>
      <c r="H101" s="116">
        <f>IF(SP_SUL!K101="","*",SP_SUL!K101)</f>
        <v>109</v>
      </c>
      <c r="I101" s="113">
        <f>IF(SP_SUL!O101="","*",SP_SUL!O101)</f>
        <v>0.33333333333333331</v>
      </c>
      <c r="J101" s="113">
        <f>IF(SP_SUL!P101="","*",SP_SUL!P101)</f>
        <v>6.25E-2</v>
      </c>
      <c r="K101" s="83" t="str">
        <f>IF(SP_SUL!AK101="","*",SP_SUL!AK101)</f>
        <v>-</v>
      </c>
      <c r="L101" s="83" t="str">
        <f>IF(SP_SUL!AM101="","*",SP_SUL!AM101)</f>
        <v>ZPGZZV</v>
      </c>
      <c r="M101" s="83">
        <f>IF(SP_SUL!AP101="","*",SP_SUL!AP101)</f>
        <v>123.6</v>
      </c>
      <c r="N101" s="83" t="str">
        <f>IF(SP_SUL!AM101="","*",SP_SUL!AM101)</f>
        <v>ZPGZZV</v>
      </c>
      <c r="O101" s="110">
        <f>IF(SP_SUL!BH101="","*",SP_SUL!BH101)</f>
        <v>0</v>
      </c>
      <c r="P101" s="147" t="str">
        <f>IF($A$2=1,IF(SP_SUL!BJ101="","*",SP_SUL!BJ101),IF(SP_SUL!BK101="","*",SP_SUL!BK101))</f>
        <v>Alterado programação para km 123+600 entre ZPGZZV / TP não solicita intervalo, devido condições climáticas</v>
      </c>
    </row>
    <row r="102" spans="1:16" hidden="1">
      <c r="A102" s="82">
        <f>IF(SP_SUL!B102="","*",SP_SUL!B102)</f>
        <v>46057</v>
      </c>
      <c r="B102" s="83" t="str">
        <f>IF(SP_SUL!X102="","*",SP_SUL!X102)</f>
        <v>Oportunidade</v>
      </c>
      <c r="C102" s="83" t="str">
        <f>IF(SP_SUL!S102="","*",SP_SUL!S102)</f>
        <v>SP SUL</v>
      </c>
      <c r="D102" s="83" t="str">
        <f>IF(SP_SUL!T102="","*",SP_SUL!T102)</f>
        <v>ZPT-ZPG</v>
      </c>
      <c r="E102" s="83" t="str">
        <f>IF(SP_SUL!D102="","*",SP_SUL!D102)</f>
        <v>W62</v>
      </c>
      <c r="F102" s="83" t="str">
        <f>IF(SP_SUL!H102="","*",SP_SUL!H102)</f>
        <v>ZPTZDR</v>
      </c>
      <c r="G102" s="83" t="str">
        <f>IF(SP_SUL!M102="","*",SP_SUL!M102)</f>
        <v>ZZV-ZPG</v>
      </c>
      <c r="H102" s="116">
        <f>IF(SP_SUL!K102="","*",SP_SUL!K102)</f>
        <v>125</v>
      </c>
      <c r="I102" s="113">
        <f>IF(SP_SUL!O102="","*",SP_SUL!O102)</f>
        <v>0.33333333333333331</v>
      </c>
      <c r="J102" s="113">
        <f>IF(SP_SUL!P102="","*",SP_SUL!P102)</f>
        <v>6.25E-2</v>
      </c>
      <c r="K102" s="83" t="str">
        <f>IF(SP_SUL!AK102="","*",SP_SUL!AK102)</f>
        <v>ZPTZDR</v>
      </c>
      <c r="L102" s="83" t="str">
        <f>IF(SP_SUL!AM102="","*",SP_SUL!AM102)</f>
        <v>ZPT-ZGM</v>
      </c>
      <c r="M102" s="83">
        <f>IF(SP_SUL!AP102="","*",SP_SUL!AP102)</f>
        <v>109.5</v>
      </c>
      <c r="N102" s="83" t="str">
        <f>IF(SP_SUL!AM102="","*",SP_SUL!AM102)</f>
        <v>ZPT-ZGM</v>
      </c>
      <c r="O102" s="110">
        <f>IF(SP_SUL!BH102="","*",SP_SUL!BH102)</f>
        <v>0</v>
      </c>
      <c r="P102" s="147" t="str">
        <f>IF($A$2=1,IF(SP_SUL!BJ102="","*",SP_SUL!BJ102),IF(SP_SUL!BK102="","*",SP_SUL!BK102))</f>
        <v>Alterado programação para descarga de pedra km 109+500 ao km110+200 via 2 / MC1 08h45 / autorizado entrada na via 09h02 / Concedido intervalo das 10h34 até 11h34. TP não realizou descarga de pedra, devido falha da turma da via.</v>
      </c>
    </row>
    <row r="103" spans="1:16" hidden="1">
      <c r="A103" s="82" t="str">
        <f>IF(SP_SUL!B103="","*",SP_SUL!B103)</f>
        <v>*</v>
      </c>
      <c r="B103" s="83" t="str">
        <f>IF(SP_SUL!X103="","*",SP_SUL!X103)</f>
        <v>*</v>
      </c>
      <c r="C103" s="83" t="str">
        <f>IF(SP_SUL!S103="","*",SP_SUL!S103)</f>
        <v>-</v>
      </c>
      <c r="D103" s="83" t="str">
        <f>IF(SP_SUL!T103="","*",SP_SUL!T103)</f>
        <v>-</v>
      </c>
      <c r="E103" s="83" t="str">
        <f>IF(SP_SUL!D103="","*",SP_SUL!D103)</f>
        <v>*</v>
      </c>
      <c r="F103" s="83" t="str">
        <f>IF(SP_SUL!H103="","*",SP_SUL!H103)</f>
        <v>*</v>
      </c>
      <c r="G103" s="83" t="str">
        <f>IF(SP_SUL!M103="","*",SP_SUL!M103)</f>
        <v>-</v>
      </c>
      <c r="H103" s="116" t="str">
        <f>IF(SP_SUL!K103="","*",SP_SUL!K103)</f>
        <v>*</v>
      </c>
      <c r="I103" s="113" t="str">
        <f>IF(SP_SUL!O103="","*",SP_SUL!O103)</f>
        <v>*</v>
      </c>
      <c r="J103" s="113" t="str">
        <f>IF(SP_SUL!P103="","*",SP_SUL!P103)</f>
        <v>*</v>
      </c>
      <c r="K103" s="83">
        <f>IF(SP_SUL!AK103="","*",SP_SUL!AK103)</f>
        <v>0</v>
      </c>
      <c r="L103" s="83" t="str">
        <f>IF(SP_SUL!AM103="","*",SP_SUL!AM103)</f>
        <v>-</v>
      </c>
      <c r="M103" s="83">
        <f>IF(SP_SUL!AP103="","*",SP_SUL!AP103)</f>
        <v>0</v>
      </c>
      <c r="N103" s="83" t="str">
        <f>IF(SP_SUL!AM103="","*",SP_SUL!AM103)</f>
        <v>-</v>
      </c>
      <c r="O103" s="110" t="str">
        <f>IF(SP_SUL!BH103="","*",SP_SUL!BH103)</f>
        <v>*</v>
      </c>
      <c r="P103" s="147" t="str">
        <f>IF($A$2=1,IF(SP_SUL!BJ103="","*",SP_SUL!BJ103),IF(SP_SUL!BK103="","*",SP_SUL!BK103))</f>
        <v>*</v>
      </c>
    </row>
    <row r="104" spans="1:16" hidden="1">
      <c r="A104" s="82" t="str">
        <f>IF(SP_SUL!B104="","*",SP_SUL!B104)</f>
        <v>*</v>
      </c>
      <c r="B104" s="83" t="str">
        <f>IF(SP_SUL!X104="","*",SP_SUL!X104)</f>
        <v>*</v>
      </c>
      <c r="C104" s="83" t="str">
        <f>IF(SP_SUL!S104="","*",SP_SUL!S104)</f>
        <v>-</v>
      </c>
      <c r="D104" s="83" t="str">
        <f>IF(SP_SUL!T104="","*",SP_SUL!T104)</f>
        <v>-</v>
      </c>
      <c r="E104" s="83" t="str">
        <f>IF(SP_SUL!D104="","*",SP_SUL!D104)</f>
        <v>*</v>
      </c>
      <c r="F104" s="83" t="str">
        <f>IF(SP_SUL!H104="","*",SP_SUL!H104)</f>
        <v>*</v>
      </c>
      <c r="G104" s="83" t="str">
        <f>IF(SP_SUL!M104="","*",SP_SUL!M104)</f>
        <v>-</v>
      </c>
      <c r="H104" s="116" t="str">
        <f>IF(SP_SUL!K104="","*",SP_SUL!K104)</f>
        <v>*</v>
      </c>
      <c r="I104" s="113" t="str">
        <f>IF(SP_SUL!O104="","*",SP_SUL!O104)</f>
        <v>*</v>
      </c>
      <c r="J104" s="113" t="str">
        <f>IF(SP_SUL!P104="","*",SP_SUL!P104)</f>
        <v>*</v>
      </c>
      <c r="K104" s="83">
        <f>IF(SP_SUL!AK104="","*",SP_SUL!AK104)</f>
        <v>0</v>
      </c>
      <c r="L104" s="83" t="str">
        <f>IF(SP_SUL!AM104="","*",SP_SUL!AM104)</f>
        <v>-</v>
      </c>
      <c r="M104" s="83">
        <f>IF(SP_SUL!AP104="","*",SP_SUL!AP104)</f>
        <v>0</v>
      </c>
      <c r="N104" s="83" t="str">
        <f>IF(SP_SUL!AM104="","*",SP_SUL!AM104)</f>
        <v>-</v>
      </c>
      <c r="O104" s="110" t="str">
        <f>IF(SP_SUL!BH104="","*",SP_SUL!BH104)</f>
        <v>*</v>
      </c>
      <c r="P104" s="147" t="str">
        <f>IF($A$2=1,IF(SP_SUL!BJ104="","*",SP_SUL!BJ104),IF(SP_SUL!BK104="","*",SP_SUL!BK104))</f>
        <v>*</v>
      </c>
    </row>
    <row r="105" spans="1:16" hidden="1">
      <c r="A105" s="82" t="str">
        <f>IF(SP_SUL!B105="","*",SP_SUL!B105)</f>
        <v>*</v>
      </c>
      <c r="B105" s="83" t="str">
        <f>IF(SP_SUL!X105="","*",SP_SUL!X105)</f>
        <v>Oportunidade</v>
      </c>
      <c r="C105" s="83" t="str">
        <f>IF(SP_SUL!S105="","*",SP_SUL!S105)</f>
        <v>SP SUL</v>
      </c>
      <c r="D105" s="83" t="str">
        <f>IF(SP_SUL!T105="","*",SP_SUL!T105)</f>
        <v>ZBV-ZRX</v>
      </c>
      <c r="E105" s="83" t="str">
        <f>IF(SP_SUL!D105="","*",SP_SUL!D105)</f>
        <v>EXPANSÃO TURMA 1</v>
      </c>
      <c r="F105" s="83" t="str">
        <f>IF(SP_SUL!H105="","*",SP_SUL!H105)</f>
        <v>-</v>
      </c>
      <c r="G105" s="83" t="str">
        <f>IF(SP_SUL!M105="","*",SP_SUL!M105)</f>
        <v>ZCD</v>
      </c>
      <c r="H105" s="116">
        <f>IF(SP_SUL!K105="","*",SP_SUL!K105)</f>
        <v>113.5</v>
      </c>
      <c r="I105" s="113">
        <f>IF(SP_SUL!O105="","*",SP_SUL!O105)</f>
        <v>0.375</v>
      </c>
      <c r="J105" s="113">
        <f>IF(SP_SUL!P105="","*",SP_SUL!P105)</f>
        <v>8.3333333333333329E-2</v>
      </c>
      <c r="K105" s="83" t="str">
        <f>IF(SP_SUL!AK105="","*",SP_SUL!AK105)</f>
        <v>-</v>
      </c>
      <c r="L105" s="83" t="str">
        <f>IF(SP_SUL!AM105="","*",SP_SUL!AM105)</f>
        <v>ZCD</v>
      </c>
      <c r="M105" s="83">
        <f>IF(SP_SUL!AP105="","*",SP_SUL!AP105)</f>
        <v>113.5</v>
      </c>
      <c r="N105" s="83" t="str">
        <f>IF(SP_SUL!AM105="","*",SP_SUL!AM105)</f>
        <v>ZCD</v>
      </c>
      <c r="O105" s="110" t="str">
        <f>IF(SP_SUL!BH105="","*",SP_SUL!BH105)</f>
        <v>*</v>
      </c>
      <c r="P105" s="147" t="str">
        <f>IF($A$2=1,IF(SP_SUL!BJ105="","*",SP_SUL!BJ105),IF(SP_SUL!BK105="","*",SP_SUL!BK105))</f>
        <v>*</v>
      </c>
    </row>
    <row r="106" spans="1:16" hidden="1">
      <c r="A106" s="82">
        <f>IF(SP_SUL!B106="","*",SP_SUL!B106)</f>
        <v>46058</v>
      </c>
      <c r="B106" s="83" t="str">
        <f>IF(SP_SUL!X106="","*",SP_SUL!X106)</f>
        <v>Oportunidade</v>
      </c>
      <c r="C106" s="83" t="str">
        <f>IF(SP_SUL!S106="","*",SP_SUL!S106)</f>
        <v>SP SUL</v>
      </c>
      <c r="D106" s="83" t="str">
        <f>IF(SP_SUL!T106="","*",SP_SUL!T106)</f>
        <v>ZBV-ZRX</v>
      </c>
      <c r="E106" s="83" t="str">
        <f>IF(SP_SUL!D106="","*",SP_SUL!D106)</f>
        <v>EXPANSÃO TURMA 1</v>
      </c>
      <c r="F106" s="83" t="str">
        <f>IF(SP_SUL!H106="","*",SP_SUL!H106)</f>
        <v>-</v>
      </c>
      <c r="G106" s="83" t="str">
        <f>IF(SP_SUL!M106="","*",SP_SUL!M106)</f>
        <v>ZCD</v>
      </c>
      <c r="H106" s="116">
        <f>IF(SP_SUL!K106="","*",SP_SUL!K106)</f>
        <v>110.35</v>
      </c>
      <c r="I106" s="113">
        <f>IF(SP_SUL!O106="","*",SP_SUL!O106)</f>
        <v>0.375</v>
      </c>
      <c r="J106" s="113">
        <f>IF(SP_SUL!P106="","*",SP_SUL!P106)</f>
        <v>0.125</v>
      </c>
      <c r="K106" s="83" t="str">
        <f>IF(SP_SUL!AK106="","*",SP_SUL!AK106)</f>
        <v>-</v>
      </c>
      <c r="L106" s="83" t="str">
        <f>IF(SP_SUL!AM106="","*",SP_SUL!AM106)</f>
        <v>ZCD</v>
      </c>
      <c r="M106" s="83">
        <f>IF(SP_SUL!AP106="","*",SP_SUL!AP106)</f>
        <v>110.35</v>
      </c>
      <c r="N106" s="83" t="str">
        <f>IF(SP_SUL!AM106="","*",SP_SUL!AM106)</f>
        <v>ZCD</v>
      </c>
      <c r="O106" s="110">
        <f>IF(SP_SUL!BH106="","*",SP_SUL!BH106)</f>
        <v>0</v>
      </c>
      <c r="P106" s="147" t="str">
        <f>IF($A$2=1,IF(SP_SUL!BJ106="","*",SP_SUL!BJ106),IF(SP_SUL!BK106="","*",SP_SUL!BK106))</f>
        <v>Alteração da programação para km114+045 via 2 - TP pronto 09h22 / Sem oportunidade de faixa</v>
      </c>
    </row>
    <row r="107" spans="1:16" hidden="1">
      <c r="A107" s="82">
        <f>IF(SP_SUL!B107="","*",SP_SUL!B107)</f>
        <v>46058</v>
      </c>
      <c r="B107" s="83" t="str">
        <f>IF(SP_SUL!X107="","*",SP_SUL!X107)</f>
        <v>Oportunidade</v>
      </c>
      <c r="C107" s="83" t="str">
        <f>IF(SP_SUL!S107="","*",SP_SUL!S107)</f>
        <v>SP SUL</v>
      </c>
      <c r="D107" s="83" t="str">
        <f>IF(SP_SUL!T107="","*",SP_SUL!T107)</f>
        <v>ZBV-ZRX</v>
      </c>
      <c r="E107" s="83" t="str">
        <f>IF(SP_SUL!D107="","*",SP_SUL!D107)</f>
        <v>KLECIO (TP-699)</v>
      </c>
      <c r="F107" s="83" t="str">
        <f>IF(SP_SUL!H107="","*",SP_SUL!H107)</f>
        <v>-</v>
      </c>
      <c r="G107" s="83" t="str">
        <f>IF(SP_SUL!M107="","*",SP_SUL!M107)</f>
        <v>ZSW-2</v>
      </c>
      <c r="H107" s="116">
        <f>IF(SP_SUL!K107="","*",SP_SUL!K107)</f>
        <v>87.3</v>
      </c>
      <c r="I107" s="113">
        <f>IF(SP_SUL!O107="","*",SP_SUL!O107)</f>
        <v>0.375</v>
      </c>
      <c r="J107" s="113">
        <f>IF(SP_SUL!P107="","*",SP_SUL!P107)</f>
        <v>6.25E-2</v>
      </c>
      <c r="K107" s="83" t="str">
        <f>IF(SP_SUL!AK107="","*",SP_SUL!AK107)</f>
        <v>-</v>
      </c>
      <c r="L107" s="83" t="str">
        <f>IF(SP_SUL!AM107="","*",SP_SUL!AM107)</f>
        <v>ZSW-2</v>
      </c>
      <c r="M107" s="83">
        <f>IF(SP_SUL!AP107="","*",SP_SUL!AP107)</f>
        <v>87.3</v>
      </c>
      <c r="N107" s="83" t="str">
        <f>IF(SP_SUL!AM107="","*",SP_SUL!AM107)</f>
        <v>ZSW-2</v>
      </c>
      <c r="O107" s="110">
        <f>IF(SP_SUL!BH107="","*",SP_SUL!BH107)</f>
        <v>2</v>
      </c>
      <c r="P107" s="147" t="str">
        <f>IF($A$2=1,IF(SP_SUL!BJ107="","*",SP_SUL!BJ107),IF(SP_SUL!BK107="","*",SP_SUL!BK107))</f>
        <v>Realizado intervalo das 11h36 até 13h06.</v>
      </c>
    </row>
    <row r="108" spans="1:16" hidden="1">
      <c r="A108" s="82">
        <f>IF(SP_SUL!B108="","*",SP_SUL!B108)</f>
        <v>46058</v>
      </c>
      <c r="B108" s="83" t="str">
        <f>IF(SP_SUL!X108="","*",SP_SUL!X108)</f>
        <v>Oportunidade</v>
      </c>
      <c r="C108" s="83" t="str">
        <f>IF(SP_SUL!S108="","*",SP_SUL!S108)</f>
        <v>SP SUL</v>
      </c>
      <c r="D108" s="83" t="str">
        <f>IF(SP_SUL!T108="","*",SP_SUL!T108)</f>
        <v>ZBV-ZRX</v>
      </c>
      <c r="E108" s="83" t="str">
        <f>IF(SP_SUL!D108="","*",SP_SUL!D108)</f>
        <v>V48</v>
      </c>
      <c r="F108" s="83" t="str">
        <f>IF(SP_SUL!H108="","*",SP_SUL!H108)</f>
        <v>ZAC2</v>
      </c>
      <c r="G108" s="83" t="str">
        <f>IF(SP_SUL!M108="","*",SP_SUL!M108)</f>
        <v>ZAC-ZSW</v>
      </c>
      <c r="H108" s="116">
        <f>IF(SP_SUL!K108="","*",SP_SUL!K108)</f>
        <v>82.5</v>
      </c>
      <c r="I108" s="113">
        <f>IF(SP_SUL!O108="","*",SP_SUL!O108)</f>
        <v>0.35416666666666669</v>
      </c>
      <c r="J108" s="113">
        <f>IF(SP_SUL!P108="","*",SP_SUL!P108)</f>
        <v>8.3333333333333329E-2</v>
      </c>
      <c r="K108" s="83" t="str">
        <f>IF(SP_SUL!AK108="","*",SP_SUL!AK108)</f>
        <v>ZAC2</v>
      </c>
      <c r="L108" s="83" t="str">
        <f>IF(SP_SUL!AM108="","*",SP_SUL!AM108)</f>
        <v>ZAC-ZSW</v>
      </c>
      <c r="M108" s="83">
        <f>IF(SP_SUL!AP108="","*",SP_SUL!AP108)</f>
        <v>82.5</v>
      </c>
      <c r="N108" s="83" t="str">
        <f>IF(SP_SUL!AM108="","*",SP_SUL!AM108)</f>
        <v>ZAC-ZSW</v>
      </c>
      <c r="O108" s="110">
        <f>IF(SP_SUL!BH108="","*",SP_SUL!BH108)</f>
        <v>0</v>
      </c>
      <c r="P108" s="147" t="str">
        <f>IF($A$2=1,IF(SP_SUL!BJ108="","*",SP_SUL!BJ108),IF(SP_SUL!BK108="","*",SP_SUL!BK108))</f>
        <v>Sem oportunidade devido circulação</v>
      </c>
    </row>
    <row r="109" spans="1:16" hidden="1">
      <c r="A109" s="82">
        <f>IF(SP_SUL!B109="","*",SP_SUL!B109)</f>
        <v>46058</v>
      </c>
      <c r="B109" s="83" t="str">
        <f>IF(SP_SUL!X109="","*",SP_SUL!X109)</f>
        <v>Oportunidade</v>
      </c>
      <c r="C109" s="83" t="str">
        <f>IF(SP_SUL!S109="","*",SP_SUL!S109)</f>
        <v>SP SUL</v>
      </c>
      <c r="D109" s="83" t="str">
        <f>IF(SP_SUL!T109="","*",SP_SUL!T109)</f>
        <v>ZBV-ZRX</v>
      </c>
      <c r="E109" s="83" t="str">
        <f>IF(SP_SUL!D109="","*",SP_SUL!D109)</f>
        <v>W58</v>
      </c>
      <c r="F109" s="83">
        <f>IF(SP_SUL!H109="","*",SP_SUL!H109)</f>
        <v>106109</v>
      </c>
      <c r="G109" s="83" t="str">
        <f>IF(SP_SUL!M109="","*",SP_SUL!M109)</f>
        <v>ZBM-ZHO</v>
      </c>
      <c r="H109" s="116">
        <f>IF(SP_SUL!K109="","*",SP_SUL!K109)</f>
        <v>57</v>
      </c>
      <c r="I109" s="113">
        <f>IF(SP_SUL!O109="","*",SP_SUL!O109)</f>
        <v>0.33333333333333331</v>
      </c>
      <c r="J109" s="113">
        <f>IF(SP_SUL!P109="","*",SP_SUL!P109)</f>
        <v>4.1666666666666664E-2</v>
      </c>
      <c r="K109" s="83">
        <f>IF(SP_SUL!AK109="","*",SP_SUL!AK109)</f>
        <v>106109</v>
      </c>
      <c r="L109" s="83" t="str">
        <f>IF(SP_SUL!AM109="","*",SP_SUL!AM109)</f>
        <v>ZBM-ZHO</v>
      </c>
      <c r="M109" s="83">
        <f>IF(SP_SUL!AP109="","*",SP_SUL!AP109)</f>
        <v>57</v>
      </c>
      <c r="N109" s="83" t="str">
        <f>IF(SP_SUL!AM109="","*",SP_SUL!AM109)</f>
        <v>ZBM-ZHO</v>
      </c>
      <c r="O109" s="110">
        <f>IF(SP_SUL!BH109="","*",SP_SUL!BH109)</f>
        <v>0</v>
      </c>
      <c r="P109" s="147" t="str">
        <f>IF($A$2=1,IF(SP_SUL!BJ109="","*",SP_SUL!BJ109),IF(SP_SUL!BK109="","*",SP_SUL!BK109))</f>
        <v>Sem oportunidade devido circulação</v>
      </c>
    </row>
    <row r="110" spans="1:16" hidden="1">
      <c r="A110" s="82" t="str">
        <f>IF(SP_SUL!B110="","*",SP_SUL!B110)</f>
        <v>*</v>
      </c>
      <c r="B110" s="83" t="str">
        <f>IF(SP_SUL!X110="","*",SP_SUL!X110)</f>
        <v>*</v>
      </c>
      <c r="C110" s="83" t="str">
        <f>IF(SP_SUL!S110="","*",SP_SUL!S110)</f>
        <v>-</v>
      </c>
      <c r="D110" s="83" t="str">
        <f>IF(SP_SUL!T110="","*",SP_SUL!T110)</f>
        <v>-</v>
      </c>
      <c r="E110" s="83" t="str">
        <f>IF(SP_SUL!D110="","*",SP_SUL!D110)</f>
        <v>*</v>
      </c>
      <c r="F110" s="83" t="str">
        <f>IF(SP_SUL!H110="","*",SP_SUL!H110)</f>
        <v>*</v>
      </c>
      <c r="G110" s="83" t="str">
        <f>IF(SP_SUL!M110="","*",SP_SUL!M110)</f>
        <v>-</v>
      </c>
      <c r="H110" s="116" t="str">
        <f>IF(SP_SUL!K110="","*",SP_SUL!K110)</f>
        <v>*</v>
      </c>
      <c r="I110" s="113" t="str">
        <f>IF(SP_SUL!O110="","*",SP_SUL!O110)</f>
        <v>*</v>
      </c>
      <c r="J110" s="113" t="str">
        <f>IF(SP_SUL!P110="","*",SP_SUL!P110)</f>
        <v>*</v>
      </c>
      <c r="K110" s="83">
        <f>IF(SP_SUL!AK110="","*",SP_SUL!AK110)</f>
        <v>0</v>
      </c>
      <c r="L110" s="83" t="str">
        <f>IF(SP_SUL!AM110="","*",SP_SUL!AM110)</f>
        <v>-</v>
      </c>
      <c r="M110" s="83">
        <f>IF(SP_SUL!AP110="","*",SP_SUL!AP110)</f>
        <v>0</v>
      </c>
      <c r="N110" s="83" t="str">
        <f>IF(SP_SUL!AM110="","*",SP_SUL!AM110)</f>
        <v>-</v>
      </c>
      <c r="O110" s="110" t="str">
        <f>IF(SP_SUL!BH110="","*",SP_SUL!BH110)</f>
        <v>*</v>
      </c>
      <c r="P110" s="147" t="str">
        <f>IF($A$2=1,IF(SP_SUL!BJ110="","*",SP_SUL!BJ110),IF(SP_SUL!BK110="","*",SP_SUL!BK110))</f>
        <v>*</v>
      </c>
    </row>
    <row r="111" spans="1:16" hidden="1">
      <c r="A111" s="82">
        <f>IF(SP_SUL!B111="","*",SP_SUL!B111)</f>
        <v>46058</v>
      </c>
      <c r="B111" s="83" t="str">
        <f>IF(SP_SUL!X111="","*",SP_SUL!X111)</f>
        <v>Oportunidade</v>
      </c>
      <c r="C111" s="83" t="str">
        <f>IF(SP_SUL!S111="","*",SP_SUL!S111)</f>
        <v>SP SUL</v>
      </c>
      <c r="D111" s="83" t="str">
        <f>IF(SP_SUL!T111="","*",SP_SUL!T111)</f>
        <v>ZBV-ZKE</v>
      </c>
      <c r="E111" s="83" t="str">
        <f>IF(SP_SUL!D111="","*",SP_SUL!D111)</f>
        <v>V42</v>
      </c>
      <c r="F111" s="83" t="str">
        <f>IF(SP_SUL!H111="","*",SP_SUL!H111)</f>
        <v>ZYU1</v>
      </c>
      <c r="G111" s="83" t="str">
        <f>IF(SP_SUL!M111="","*",SP_SUL!M111)</f>
        <v>ZYU-ZST</v>
      </c>
      <c r="H111" s="116">
        <f>IF(SP_SUL!K111="","*",SP_SUL!K111)</f>
        <v>208</v>
      </c>
      <c r="I111" s="113">
        <f>IF(SP_SUL!O111="","*",SP_SUL!O111)</f>
        <v>0.35416666666666669</v>
      </c>
      <c r="J111" s="113">
        <f>IF(SP_SUL!P111="","*",SP_SUL!P111)</f>
        <v>8.3333333333333329E-2</v>
      </c>
      <c r="K111" s="83" t="str">
        <f>IF(SP_SUL!AK111="","*",SP_SUL!AK111)</f>
        <v>ZYU1</v>
      </c>
      <c r="L111" s="83" t="str">
        <f>IF(SP_SUL!AM111="","*",SP_SUL!AM111)</f>
        <v>ZYU-ZST</v>
      </c>
      <c r="M111" s="83">
        <f>IF(SP_SUL!AP111="","*",SP_SUL!AP111)</f>
        <v>208</v>
      </c>
      <c r="N111" s="83" t="str">
        <f>IF(SP_SUL!AM111="","*",SP_SUL!AM111)</f>
        <v>ZYU-ZST</v>
      </c>
      <c r="O111" s="110">
        <f>IF(SP_SUL!BH111="","*",SP_SUL!BH111)</f>
        <v>2</v>
      </c>
      <c r="P111" s="147" t="str">
        <f>IF($A$2=1,IF(SP_SUL!BJ111="","*",SP_SUL!BJ111),IF(SP_SUL!BK111="","*",SP_SUL!BK111))</f>
        <v xml:space="preserve">Realizado intervalo </v>
      </c>
    </row>
    <row r="112" spans="1:16" hidden="1">
      <c r="A112" s="82">
        <f>IF(SP_SUL!B112="","*",SP_SUL!B112)</f>
        <v>46058</v>
      </c>
      <c r="B112" s="83" t="str">
        <f>IF(SP_SUL!X112="","*",SP_SUL!X112)</f>
        <v>Oportunidade</v>
      </c>
      <c r="C112" s="83" t="str">
        <f>IF(SP_SUL!S112="","*",SP_SUL!S112)</f>
        <v>SP SUL</v>
      </c>
      <c r="D112" s="83" t="str">
        <f>IF(SP_SUL!T112="","*",SP_SUL!T112)</f>
        <v>ZBV-ZKE</v>
      </c>
      <c r="E112" s="83" t="str">
        <f>IF(SP_SUL!D112="","*",SP_SUL!D112)</f>
        <v>EDSON (TP-780)</v>
      </c>
      <c r="F112" s="83" t="str">
        <f>IF(SP_SUL!H112="","*",SP_SUL!H112)</f>
        <v>-</v>
      </c>
      <c r="G112" s="83" t="str">
        <f>IF(SP_SUL!M112="","*",SP_SUL!M112)</f>
        <v>ZYU-ZST</v>
      </c>
      <c r="H112" s="116">
        <f>IF(SP_SUL!K112="","*",SP_SUL!K112)</f>
        <v>205</v>
      </c>
      <c r="I112" s="113">
        <f>IF(SP_SUL!O112="","*",SP_SUL!O112)</f>
        <v>0.375</v>
      </c>
      <c r="J112" s="113">
        <f>IF(SP_SUL!P112="","*",SP_SUL!P112)</f>
        <v>8.3333333333333329E-2</v>
      </c>
      <c r="K112" s="83" t="str">
        <f>IF(SP_SUL!AK112="","*",SP_SUL!AK112)</f>
        <v>-</v>
      </c>
      <c r="L112" s="83" t="str">
        <f>IF(SP_SUL!AM112="","*",SP_SUL!AM112)</f>
        <v>ZYU-ZST</v>
      </c>
      <c r="M112" s="83">
        <f>IF(SP_SUL!AP112="","*",SP_SUL!AP112)</f>
        <v>205</v>
      </c>
      <c r="N112" s="83" t="str">
        <f>IF(SP_SUL!AM112="","*",SP_SUL!AM112)</f>
        <v>ZYU-ZST</v>
      </c>
      <c r="O112" s="110">
        <f>IF(SP_SUL!BH112="","*",SP_SUL!BH112)</f>
        <v>0</v>
      </c>
      <c r="P112" s="147" t="str">
        <f>IF($A$2=1,IF(SP_SUL!BJ112="","*",SP_SUL!BJ112),IF(SP_SUL!BK112="","*",SP_SUL!BK112))</f>
        <v>Sem oportunidade de faixa</v>
      </c>
    </row>
    <row r="113" spans="1:16" hidden="1">
      <c r="A113" s="82">
        <f>IF(SP_SUL!B113="","*",SP_SUL!B113)</f>
        <v>46058</v>
      </c>
      <c r="B113" s="83" t="str">
        <f>IF(SP_SUL!X113="","*",SP_SUL!X113)</f>
        <v>Oportunidade</v>
      </c>
      <c r="C113" s="83" t="str">
        <f>IF(SP_SUL!S113="","*",SP_SUL!S113)</f>
        <v>SP SUL</v>
      </c>
      <c r="D113" s="83" t="str">
        <f>IF(SP_SUL!T113="","*",SP_SUL!T113)</f>
        <v>ZBV-ZKE</v>
      </c>
      <c r="E113" s="83" t="str">
        <f>IF(SP_SUL!D113="","*",SP_SUL!D113)</f>
        <v>ROGÉRIO (TP-730)</v>
      </c>
      <c r="F113" s="83" t="str">
        <f>IF(SP_SUL!H113="","*",SP_SUL!H113)</f>
        <v>-</v>
      </c>
      <c r="G113" s="83" t="str">
        <f>IF(SP_SUL!M113="","*",SP_SUL!M113)</f>
        <v>ZYU-ZST</v>
      </c>
      <c r="H113" s="116">
        <f>IF(SP_SUL!K113="","*",SP_SUL!K113)</f>
        <v>205</v>
      </c>
      <c r="I113" s="113">
        <f>IF(SP_SUL!O113="","*",SP_SUL!O113)</f>
        <v>0.375</v>
      </c>
      <c r="J113" s="113">
        <f>IF(SP_SUL!P113="","*",SP_SUL!P113)</f>
        <v>8.3333333333333329E-2</v>
      </c>
      <c r="K113" s="83" t="str">
        <f>IF(SP_SUL!AK113="","*",SP_SUL!AK113)</f>
        <v>-</v>
      </c>
      <c r="L113" s="83" t="str">
        <f>IF(SP_SUL!AM113="","*",SP_SUL!AM113)</f>
        <v>ZYU-ZST</v>
      </c>
      <c r="M113" s="83">
        <f>IF(SP_SUL!AP113="","*",SP_SUL!AP113)</f>
        <v>205</v>
      </c>
      <c r="N113" s="83" t="str">
        <f>IF(SP_SUL!AM113="","*",SP_SUL!AM113)</f>
        <v>ZYU-ZST</v>
      </c>
      <c r="O113" s="110">
        <f>IF(SP_SUL!BH113="","*",SP_SUL!BH113)</f>
        <v>0</v>
      </c>
      <c r="P113" s="147" t="str">
        <f>IF($A$2=1,IF(SP_SUL!BJ113="","*",SP_SUL!BJ113),IF(SP_SUL!BK113="","*",SP_SUL!BK113))</f>
        <v>Sem oportunidade de faixa</v>
      </c>
    </row>
    <row r="114" spans="1:16" hidden="1">
      <c r="A114" s="82">
        <f>IF(SP_SUL!B114="","*",SP_SUL!B114)</f>
        <v>46058</v>
      </c>
      <c r="B114" s="83" t="str">
        <f>IF(SP_SUL!X114="","*",SP_SUL!X114)</f>
        <v>Oportunidade</v>
      </c>
      <c r="C114" s="83" t="str">
        <f>IF(SP_SUL!S114="","*",SP_SUL!S114)</f>
        <v>SP SUL</v>
      </c>
      <c r="D114" s="83" t="str">
        <f>IF(SP_SUL!T114="","*",SP_SUL!T114)</f>
        <v>ZBV-ZKE</v>
      </c>
      <c r="E114" s="83" t="str">
        <f>IF(SP_SUL!D114="","*",SP_SUL!D114)</f>
        <v>DANIEL (TP-647)</v>
      </c>
      <c r="F114" s="83" t="str">
        <f>IF(SP_SUL!H114="","*",SP_SUL!H114)</f>
        <v>-</v>
      </c>
      <c r="G114" s="83" t="str">
        <f>IF(SP_SUL!M114="","*",SP_SUL!M114)</f>
        <v>ZYU</v>
      </c>
      <c r="H114" s="116">
        <f>IF(SP_SUL!K114="","*",SP_SUL!K114)</f>
        <v>201.5</v>
      </c>
      <c r="I114" s="113">
        <f>IF(SP_SUL!O114="","*",SP_SUL!O114)</f>
        <v>0.375</v>
      </c>
      <c r="J114" s="113">
        <f>IF(SP_SUL!P114="","*",SP_SUL!P114)</f>
        <v>6.25E-2</v>
      </c>
      <c r="K114" s="83" t="str">
        <f>IF(SP_SUL!AK114="","*",SP_SUL!AK114)</f>
        <v>-</v>
      </c>
      <c r="L114" s="83" t="str">
        <f>IF(SP_SUL!AM114="","*",SP_SUL!AM114)</f>
        <v>ZYU</v>
      </c>
      <c r="M114" s="83">
        <f>IF(SP_SUL!AP114="","*",SP_SUL!AP114)</f>
        <v>201.5</v>
      </c>
      <c r="N114" s="83" t="str">
        <f>IF(SP_SUL!AM114="","*",SP_SUL!AM114)</f>
        <v>ZYU</v>
      </c>
      <c r="O114" s="110">
        <f>IF(SP_SUL!BH114="","*",SP_SUL!BH114)</f>
        <v>0</v>
      </c>
      <c r="P114" s="147" t="str">
        <f>IF($A$2=1,IF(SP_SUL!BJ114="","*",SP_SUL!BJ114),IF(SP_SUL!BK114="","*",SP_SUL!BK114))</f>
        <v>Sem oportunidade de faixa</v>
      </c>
    </row>
    <row r="115" spans="1:16" hidden="1">
      <c r="A115" s="82">
        <f>IF(SP_SUL!B115="","*",SP_SUL!B115)</f>
        <v>46058</v>
      </c>
      <c r="B115" s="83" t="str">
        <f>IF(SP_SUL!X115="","*",SP_SUL!X115)</f>
        <v>Oportunidade</v>
      </c>
      <c r="C115" s="83" t="str">
        <f>IF(SP_SUL!S115="","*",SP_SUL!S115)</f>
        <v>SP SUL</v>
      </c>
      <c r="D115" s="83" t="str">
        <f>IF(SP_SUL!T115="","*",SP_SUL!T115)</f>
        <v>ZBV-ZKE</v>
      </c>
      <c r="E115" s="83" t="str">
        <f>IF(SP_SUL!D115="","*",SP_SUL!D115)</f>
        <v>W59</v>
      </c>
      <c r="F115" s="83" t="str">
        <f>IF(SP_SUL!H115="","*",SP_SUL!H115)</f>
        <v>ZYU1</v>
      </c>
      <c r="G115" s="83" t="str">
        <f>IF(SP_SUL!M115="","*",SP_SUL!M115)</f>
        <v>ZYU</v>
      </c>
      <c r="H115" s="116">
        <f>IF(SP_SUL!K115="","*",SP_SUL!K115)</f>
        <v>203.57</v>
      </c>
      <c r="I115" s="113">
        <f>IF(SP_SUL!O115="","*",SP_SUL!O115)</f>
        <v>0.35416666666666669</v>
      </c>
      <c r="J115" s="113">
        <f>IF(SP_SUL!P115="","*",SP_SUL!P115)</f>
        <v>6.25E-2</v>
      </c>
      <c r="K115" s="83" t="str">
        <f>IF(SP_SUL!AK115="","*",SP_SUL!AK115)</f>
        <v>ZYU1</v>
      </c>
      <c r="L115" s="83" t="str">
        <f>IF(SP_SUL!AM115="","*",SP_SUL!AM115)</f>
        <v>ZYU</v>
      </c>
      <c r="M115" s="83">
        <f>IF(SP_SUL!AP115="","*",SP_SUL!AP115)</f>
        <v>203.57</v>
      </c>
      <c r="N115" s="83" t="str">
        <f>IF(SP_SUL!AM115="","*",SP_SUL!AM115)</f>
        <v>ZYU</v>
      </c>
      <c r="O115" s="110">
        <f>IF(SP_SUL!BH115="","*",SP_SUL!BH115)</f>
        <v>0</v>
      </c>
      <c r="P115" s="147" t="str">
        <f>IF($A$2=1,IF(SP_SUL!BJ115="","*",SP_SUL!BJ115),IF(SP_SUL!BK115="","*",SP_SUL!BK115))</f>
        <v>Sem oportunidade devido circulação</v>
      </c>
    </row>
    <row r="116" spans="1:16" hidden="1">
      <c r="A116" s="82">
        <f>IF(SP_SUL!B116="","*",SP_SUL!B116)</f>
        <v>46058</v>
      </c>
      <c r="B116" s="83" t="str">
        <f>IF(SP_SUL!X116="","*",SP_SUL!X116)</f>
        <v>Oportunidade</v>
      </c>
      <c r="C116" s="83" t="str">
        <f>IF(SP_SUL!S116="","*",SP_SUL!S116)</f>
        <v>SP SUL</v>
      </c>
      <c r="D116" s="83" t="str">
        <f>IF(SP_SUL!T116="","*",SP_SUL!T116)</f>
        <v>ZKE-ZEV</v>
      </c>
      <c r="E116" s="83" t="str">
        <f>IF(SP_SUL!D116="","*",SP_SUL!D116)</f>
        <v>E17</v>
      </c>
      <c r="F116" s="83" t="str">
        <f>IF(SP_SUL!H116="","*",SP_SUL!H116)</f>
        <v>102ZKW2</v>
      </c>
      <c r="G116" s="83" t="str">
        <f>IF(SP_SUL!M116="","*",SP_SUL!M116)</f>
        <v>ZKE-ZWW</v>
      </c>
      <c r="H116" s="116">
        <f>IF(SP_SUL!K116="","*",SP_SUL!K116)</f>
        <v>81</v>
      </c>
      <c r="I116" s="113">
        <f>IF(SP_SUL!O116="","*",SP_SUL!O116)</f>
        <v>0.375</v>
      </c>
      <c r="J116" s="113">
        <f>IF(SP_SUL!P116="","*",SP_SUL!P116)</f>
        <v>8.3333333333333329E-2</v>
      </c>
      <c r="K116" s="83" t="str">
        <f>IF(SP_SUL!AK116="","*",SP_SUL!AK116)</f>
        <v>102ZKW2</v>
      </c>
      <c r="L116" s="83" t="str">
        <f>IF(SP_SUL!AM116="","*",SP_SUL!AM116)</f>
        <v>ZKE-ZWW</v>
      </c>
      <c r="M116" s="83">
        <f>IF(SP_SUL!AP116="","*",SP_SUL!AP116)</f>
        <v>81</v>
      </c>
      <c r="N116" s="83" t="str">
        <f>IF(SP_SUL!AM116="","*",SP_SUL!AM116)</f>
        <v>ZKE-ZWW</v>
      </c>
      <c r="O116" s="110">
        <f>IF(SP_SUL!BH116="","*",SP_SUL!BH116)</f>
        <v>2</v>
      </c>
      <c r="P116" s="147" t="str">
        <f>IF($A$2=1,IF(SP_SUL!BJ116="","*",SP_SUL!BJ116),IF(SP_SUL!BK116="","*",SP_SUL!BK116))</f>
        <v>Realiazado o intervalo, produção: 3 soldas</v>
      </c>
    </row>
    <row r="117" spans="1:16" hidden="1">
      <c r="A117" s="82" t="str">
        <f>IF(SP_SUL!B117="","*",SP_SUL!B117)</f>
        <v>*</v>
      </c>
      <c r="B117" s="83" t="str">
        <f>IF(SP_SUL!X117="","*",SP_SUL!X117)</f>
        <v>Oportunidade</v>
      </c>
      <c r="C117" s="83" t="str">
        <f>IF(SP_SUL!S117="","*",SP_SUL!S117)</f>
        <v>SP SUL</v>
      </c>
      <c r="D117" s="83" t="str">
        <f>IF(SP_SUL!T117="","*",SP_SUL!T117)</f>
        <v>ZKE-ZEV</v>
      </c>
      <c r="E117" s="83" t="str">
        <f>IF(SP_SUL!D117="","*",SP_SUL!D117)</f>
        <v>V89</v>
      </c>
      <c r="F117" s="83" t="str">
        <f>IF(SP_SUL!H117="","*",SP_SUL!H117)</f>
        <v>102ZKW2</v>
      </c>
      <c r="G117" s="83" t="str">
        <f>IF(SP_SUL!M117="","*",SP_SUL!M117)</f>
        <v>ZWW-ZKW</v>
      </c>
      <c r="H117" s="116">
        <f>IF(SP_SUL!K117="","*",SP_SUL!K117)</f>
        <v>92.745000000000005</v>
      </c>
      <c r="I117" s="113">
        <f>IF(SP_SUL!O117="","*",SP_SUL!O117)</f>
        <v>0.375</v>
      </c>
      <c r="J117" s="113">
        <f>IF(SP_SUL!P117="","*",SP_SUL!P117)</f>
        <v>8.3333333333333329E-2</v>
      </c>
      <c r="K117" s="83" t="str">
        <f>IF(SP_SUL!AK117="","*",SP_SUL!AK117)</f>
        <v>102ZKW2</v>
      </c>
      <c r="L117" s="83" t="str">
        <f>IF(SP_SUL!AM117="","*",SP_SUL!AM117)</f>
        <v>ZWW-ZKW</v>
      </c>
      <c r="M117" s="83">
        <f>IF(SP_SUL!AP117="","*",SP_SUL!AP117)</f>
        <v>92.745000000000005</v>
      </c>
      <c r="N117" s="83" t="str">
        <f>IF(SP_SUL!AM117="","*",SP_SUL!AM117)</f>
        <v>ZWW-ZKW</v>
      </c>
      <c r="O117" s="110" t="str">
        <f>IF(SP_SUL!BH117="","*",SP_SUL!BH117)</f>
        <v>*</v>
      </c>
      <c r="P117" s="147" t="str">
        <f>IF($A$2=1,IF(SP_SUL!BJ117="","*",SP_SUL!BJ117),IF(SP_SUL!BK117="","*",SP_SUL!BK117))</f>
        <v>*</v>
      </c>
    </row>
    <row r="118" spans="1:16" hidden="1">
      <c r="A118" s="82" t="str">
        <f>IF(SP_SUL!B118="","*",SP_SUL!B118)</f>
        <v>*</v>
      </c>
      <c r="B118" s="83" t="str">
        <f>IF(SP_SUL!X118="","*",SP_SUL!X118)</f>
        <v>Oportunidade</v>
      </c>
      <c r="C118" s="83" t="str">
        <f>IF(SP_SUL!S118="","*",SP_SUL!S118)</f>
        <v>SP SUL</v>
      </c>
      <c r="D118" s="83" t="str">
        <f>IF(SP_SUL!T118="","*",SP_SUL!T118)</f>
        <v>ZKE-ZEV</v>
      </c>
      <c r="E118" s="83" t="str">
        <f>IF(SP_SUL!D118="","*",SP_SUL!D118)</f>
        <v>E42</v>
      </c>
      <c r="F118" s="83" t="str">
        <f>IF(SP_SUL!H118="","*",SP_SUL!H118)</f>
        <v>102ZKW2</v>
      </c>
      <c r="G118" s="83" t="str">
        <f>IF(SP_SUL!M118="","*",SP_SUL!M118)</f>
        <v>ZKW-ZCP</v>
      </c>
      <c r="H118" s="116">
        <f>IF(SP_SUL!K118="","*",SP_SUL!K118)</f>
        <v>102</v>
      </c>
      <c r="I118" s="113">
        <f>IF(SP_SUL!O118="","*",SP_SUL!O118)</f>
        <v>0.39583333333333331</v>
      </c>
      <c r="J118" s="113">
        <f>IF(SP_SUL!P118="","*",SP_SUL!P118)</f>
        <v>4.1666666666666664E-2</v>
      </c>
      <c r="K118" s="83" t="str">
        <f>IF(SP_SUL!AK118="","*",SP_SUL!AK118)</f>
        <v>102ZKW2</v>
      </c>
      <c r="L118" s="83" t="str">
        <f>IF(SP_SUL!AM118="","*",SP_SUL!AM118)</f>
        <v>ZKW-ZCP</v>
      </c>
      <c r="M118" s="83">
        <f>IF(SP_SUL!AP118="","*",SP_SUL!AP118)</f>
        <v>102</v>
      </c>
      <c r="N118" s="83" t="str">
        <f>IF(SP_SUL!AM118="","*",SP_SUL!AM118)</f>
        <v>ZKW-ZCP</v>
      </c>
      <c r="O118" s="110" t="str">
        <f>IF(SP_SUL!BH118="","*",SP_SUL!BH118)</f>
        <v>*</v>
      </c>
      <c r="P118" s="147" t="str">
        <f>IF($A$2=1,IF(SP_SUL!BJ118="","*",SP_SUL!BJ118),IF(SP_SUL!BK118="","*",SP_SUL!BK118))</f>
        <v>*</v>
      </c>
    </row>
    <row r="119" spans="1:16" hidden="1">
      <c r="A119" s="82">
        <f>IF(SP_SUL!B119="","*",SP_SUL!B119)</f>
        <v>46058</v>
      </c>
      <c r="B119" s="83" t="str">
        <f>IF(SP_SUL!X119="","*",SP_SUL!X119)</f>
        <v>Oportunidade</v>
      </c>
      <c r="C119" s="83" t="str">
        <f>IF(SP_SUL!S119="","*",SP_SUL!S119)</f>
        <v>SP SUL</v>
      </c>
      <c r="D119" s="83" t="str">
        <f>IF(SP_SUL!T119="","*",SP_SUL!T119)</f>
        <v>ZKE-ZEV</v>
      </c>
      <c r="E119" s="83" t="str">
        <f>IF(SP_SUL!D119="","*",SP_SUL!D119)</f>
        <v>CAIQUE (TMA-677)</v>
      </c>
      <c r="F119" s="83" t="str">
        <f>IF(SP_SUL!H119="","*",SP_SUL!H119)</f>
        <v>-</v>
      </c>
      <c r="G119" s="83" t="str">
        <f>IF(SP_SUL!M119="","*",SP_SUL!M119)</f>
        <v>ZWI-ZEM</v>
      </c>
      <c r="H119" s="116">
        <f>IF(SP_SUL!K119="","*",SP_SUL!K119)</f>
        <v>123.363</v>
      </c>
      <c r="I119" s="113">
        <f>IF(SP_SUL!O119="","*",SP_SUL!O119)</f>
        <v>0.35416666666666669</v>
      </c>
      <c r="J119" s="113">
        <f>IF(SP_SUL!P119="","*",SP_SUL!P119)</f>
        <v>6.25E-2</v>
      </c>
      <c r="K119" s="83" t="str">
        <f>IF(SP_SUL!AK119="","*",SP_SUL!AK119)</f>
        <v>-</v>
      </c>
      <c r="L119" s="83" t="str">
        <f>IF(SP_SUL!AM119="","*",SP_SUL!AM119)</f>
        <v>ZWI-ZEM</v>
      </c>
      <c r="M119" s="83">
        <f>IF(SP_SUL!AP119="","*",SP_SUL!AP119)</f>
        <v>123.363</v>
      </c>
      <c r="N119" s="83" t="str">
        <f>IF(SP_SUL!AM119="","*",SP_SUL!AM119)</f>
        <v>ZWI-ZEM</v>
      </c>
      <c r="O119" s="110">
        <f>IF(SP_SUL!BH119="","*",SP_SUL!BH119)</f>
        <v>0</v>
      </c>
      <c r="P119" s="147" t="str">
        <f>IF($A$2=1,IF(SP_SUL!BJ119="","*",SP_SUL!BJ119),IF(SP_SUL!BK119="","*",SP_SUL!BK119))</f>
        <v>Equipe em outras atividades</v>
      </c>
    </row>
    <row r="120" spans="1:16" hidden="1">
      <c r="A120" s="82">
        <f>IF(SP_SUL!B120="","*",SP_SUL!B120)</f>
        <v>46058</v>
      </c>
      <c r="B120" s="83" t="str">
        <f>IF(SP_SUL!X120="","*",SP_SUL!X120)</f>
        <v>Oportunidade</v>
      </c>
      <c r="C120" s="83" t="str">
        <f>IF(SP_SUL!S120="","*",SP_SUL!S120)</f>
        <v>SP SUL</v>
      </c>
      <c r="D120" s="83" t="str">
        <f>IF(SP_SUL!T120="","*",SP_SUL!T120)</f>
        <v>ZKE-ZEV</v>
      </c>
      <c r="E120" s="83" t="str">
        <f>IF(SP_SUL!D120="","*",SP_SUL!D120)</f>
        <v>WALTER (TP-810)</v>
      </c>
      <c r="F120" s="83" t="str">
        <f>IF(SP_SUL!H120="","*",SP_SUL!H120)</f>
        <v>-</v>
      </c>
      <c r="G120" s="83" t="str">
        <f>IF(SP_SUL!M120="","*",SP_SUL!M120)</f>
        <v>ZWI-ZEM</v>
      </c>
      <c r="H120" s="116">
        <f>IF(SP_SUL!K120="","*",SP_SUL!K120)</f>
        <v>123.465</v>
      </c>
      <c r="I120" s="113">
        <f>IF(SP_SUL!O120="","*",SP_SUL!O120)</f>
        <v>0.35416666666666669</v>
      </c>
      <c r="J120" s="113">
        <f>IF(SP_SUL!P120="","*",SP_SUL!P120)</f>
        <v>6.25E-2</v>
      </c>
      <c r="K120" s="83" t="str">
        <f>IF(SP_SUL!AK120="","*",SP_SUL!AK120)</f>
        <v>-</v>
      </c>
      <c r="L120" s="83" t="str">
        <f>IF(SP_SUL!AM120="","*",SP_SUL!AM120)</f>
        <v>ZWI-ZEM</v>
      </c>
      <c r="M120" s="83">
        <f>IF(SP_SUL!AP120="","*",SP_SUL!AP120)</f>
        <v>123.465</v>
      </c>
      <c r="N120" s="83" t="str">
        <f>IF(SP_SUL!AM120="","*",SP_SUL!AM120)</f>
        <v>ZWI-ZEM</v>
      </c>
      <c r="O120" s="110">
        <f>IF(SP_SUL!BH120="","*",SP_SUL!BH120)</f>
        <v>2</v>
      </c>
      <c r="P120" s="147" t="str">
        <f>IF($A$2=1,IF(SP_SUL!BJ120="","*",SP_SUL!BJ120),IF(SP_SUL!BK120="","*",SP_SUL!BK120))</f>
        <v>Realizado intervalo das 10h45 até 12h15</v>
      </c>
    </row>
    <row r="121" spans="1:16" hidden="1">
      <c r="A121" s="82">
        <f>IF(SP_SUL!B121="","*",SP_SUL!B121)</f>
        <v>46058</v>
      </c>
      <c r="B121" s="83" t="str">
        <f>IF(SP_SUL!X121="","*",SP_SUL!X121)</f>
        <v>Oportunidade</v>
      </c>
      <c r="C121" s="83" t="str">
        <f>IF(SP_SUL!S121="","*",SP_SUL!S121)</f>
        <v>SP SUL</v>
      </c>
      <c r="D121" s="83" t="str">
        <f>IF(SP_SUL!T121="","*",SP_SUL!T121)</f>
        <v>ZKE-ZEV</v>
      </c>
      <c r="E121" s="83" t="str">
        <f>IF(SP_SUL!D121="","*",SP_SUL!D121)</f>
        <v>W60</v>
      </c>
      <c r="F121" s="83" t="str">
        <f>IF(SP_SUL!H121="","*",SP_SUL!H121)</f>
        <v>ZEM1302</v>
      </c>
      <c r="G121" s="83" t="str">
        <f>IF(SP_SUL!M121="","*",SP_SUL!M121)</f>
        <v>ZEJ-ZRB</v>
      </c>
      <c r="H121" s="116">
        <f>IF(SP_SUL!K121="","*",SP_SUL!K121)</f>
        <v>145.9</v>
      </c>
      <c r="I121" s="113">
        <f>IF(SP_SUL!O121="","*",SP_SUL!O121)</f>
        <v>0.375</v>
      </c>
      <c r="J121" s="113">
        <f>IF(SP_SUL!P121="","*",SP_SUL!P121)</f>
        <v>4.1666666666666664E-2</v>
      </c>
      <c r="K121" s="83" t="str">
        <f>IF(SP_SUL!AK121="","*",SP_SUL!AK121)</f>
        <v>ZEM1302</v>
      </c>
      <c r="L121" s="83" t="str">
        <f>IF(SP_SUL!AM121="","*",SP_SUL!AM121)</f>
        <v>ZEJ-ZRB</v>
      </c>
      <c r="M121" s="83">
        <f>IF(SP_SUL!AP121="","*",SP_SUL!AP121)</f>
        <v>145.9</v>
      </c>
      <c r="N121" s="83" t="str">
        <f>IF(SP_SUL!AM121="","*",SP_SUL!AM121)</f>
        <v>ZEJ-ZRB</v>
      </c>
      <c r="O121" s="110">
        <f>IF(SP_SUL!BH121="","*",SP_SUL!BH121)</f>
        <v>0</v>
      </c>
      <c r="P121" s="147" t="str">
        <f>IF($A$2=1,IF(SP_SUL!BJ121="","*",SP_SUL!BJ121),IF(SP_SUL!BK121="","*",SP_SUL!BK121))</f>
        <v>Locomotiva 7694  não envia macro</v>
      </c>
    </row>
    <row r="122" spans="1:16" hidden="1">
      <c r="A122" s="82">
        <f>IF(SP_SUL!B122="","*",SP_SUL!B122)</f>
        <v>46058</v>
      </c>
      <c r="B122" s="83" t="str">
        <f>IF(SP_SUL!X122="","*",SP_SUL!X122)</f>
        <v>Oportunidade</v>
      </c>
      <c r="C122" s="83" t="str">
        <f>IF(SP_SUL!S122="","*",SP_SUL!S122)</f>
        <v>SP SUL</v>
      </c>
      <c r="D122" s="83" t="str">
        <f>IF(SP_SUL!T122="","*",SP_SUL!T122)</f>
        <v>ZKE-ZEV</v>
      </c>
      <c r="E122" s="83" t="str">
        <f>IF(SP_SUL!D122="","*",SP_SUL!D122)</f>
        <v>W96</v>
      </c>
      <c r="F122" s="83" t="str">
        <f>IF(SP_SUL!H122="","*",SP_SUL!H122)</f>
        <v>ZEM1</v>
      </c>
      <c r="G122" s="83" t="str">
        <f>IF(SP_SUL!M122="","*",SP_SUL!M122)</f>
        <v>ZEJ-ZRB</v>
      </c>
      <c r="H122" s="116">
        <f>IF(SP_SUL!K122="","*",SP_SUL!K122)</f>
        <v>151.6</v>
      </c>
      <c r="I122" s="113">
        <f>IF(SP_SUL!O122="","*",SP_SUL!O122)</f>
        <v>0.3125</v>
      </c>
      <c r="J122" s="113">
        <f>IF(SP_SUL!P122="","*",SP_SUL!P122)</f>
        <v>8.3333333333333329E-2</v>
      </c>
      <c r="K122" s="83" t="str">
        <f>IF(SP_SUL!AK122="","*",SP_SUL!AK122)</f>
        <v>ZEM1</v>
      </c>
      <c r="L122" s="83" t="str">
        <f>IF(SP_SUL!AM122="","*",SP_SUL!AM122)</f>
        <v>ZEJ-ZRB</v>
      </c>
      <c r="M122" s="83">
        <f>IF(SP_SUL!AP122="","*",SP_SUL!AP122)</f>
        <v>151.6</v>
      </c>
      <c r="N122" s="83" t="str">
        <f>IF(SP_SUL!AM122="","*",SP_SUL!AM122)</f>
        <v>ZEJ-ZRB</v>
      </c>
      <c r="O122" s="110">
        <f>IF(SP_SUL!BH122="","*",SP_SUL!BH122)</f>
        <v>2</v>
      </c>
      <c r="P122" s="147" t="str">
        <f>IF($A$2=1,IF(SP_SUL!BJ122="","*",SP_SUL!BJ122),IF(SP_SUL!BK122="","*",SP_SUL!BK122))</f>
        <v>Realizado descarga de dormentes</v>
      </c>
    </row>
    <row r="123" spans="1:16" hidden="1">
      <c r="A123" s="82">
        <f>IF(SP_SUL!B123="","*",SP_SUL!B123)</f>
        <v>46058</v>
      </c>
      <c r="B123" s="83" t="str">
        <f>IF(SP_SUL!X123="","*",SP_SUL!X123)</f>
        <v>Oportunidade</v>
      </c>
      <c r="C123" s="83" t="str">
        <f>IF(SP_SUL!S123="","*",SP_SUL!S123)</f>
        <v>SP SUL</v>
      </c>
      <c r="D123" s="83" t="str">
        <f>IF(SP_SUL!T123="","*",SP_SUL!T123)</f>
        <v>ZEV-ZPT</v>
      </c>
      <c r="E123" s="83" t="str">
        <f>IF(SP_SUL!D123="","*",SP_SUL!D123)</f>
        <v>HUELTON (TP-725)</v>
      </c>
      <c r="F123" s="83" t="str">
        <f>IF(SP_SUL!H123="","*",SP_SUL!H123)</f>
        <v>-</v>
      </c>
      <c r="G123" s="83" t="str">
        <f>IF(SP_SUL!M123="","*",SP_SUL!M123)</f>
        <v>ZPG-MRS</v>
      </c>
      <c r="H123" s="116">
        <f>IF(SP_SUL!K123="","*",SP_SUL!K123)</f>
        <v>65.3</v>
      </c>
      <c r="I123" s="113">
        <f>IF(SP_SUL!O123="","*",SP_SUL!O123)</f>
        <v>0.41666666666666669</v>
      </c>
      <c r="J123" s="113">
        <f>IF(SP_SUL!P123="","*",SP_SUL!P123)</f>
        <v>6.25E-2</v>
      </c>
      <c r="K123" s="83" t="str">
        <f>IF(SP_SUL!AK123="","*",SP_SUL!AK123)</f>
        <v>-</v>
      </c>
      <c r="L123" s="83" t="str">
        <f>IF(SP_SUL!AM123="","*",SP_SUL!AM123)</f>
        <v>ZPG-MRS</v>
      </c>
      <c r="M123" s="83">
        <f>IF(SP_SUL!AP123="","*",SP_SUL!AP123)</f>
        <v>65.3</v>
      </c>
      <c r="N123" s="83" t="str">
        <f>IF(SP_SUL!AM123="","*",SP_SUL!AM123)</f>
        <v>ZPG-MRS</v>
      </c>
      <c r="O123" s="110">
        <f>IF(SP_SUL!BH123="","*",SP_SUL!BH123)</f>
        <v>0</v>
      </c>
      <c r="P123" s="147" t="str">
        <f>IF($A$2=1,IF(SP_SUL!BJ123="","*",SP_SUL!BJ123),IF(SP_SUL!BK123="","*",SP_SUL!BK123))</f>
        <v>Cancelado / Condições climáticas</v>
      </c>
    </row>
    <row r="124" spans="1:16" hidden="1">
      <c r="A124" s="82">
        <f>IF(SP_SUL!B124="","*",SP_SUL!B124)</f>
        <v>46058</v>
      </c>
      <c r="B124" s="83" t="str">
        <f>IF(SP_SUL!X124="","*",SP_SUL!X124)</f>
        <v>Contrato</v>
      </c>
      <c r="C124" s="83" t="str">
        <f>IF(SP_SUL!S124="","*",SP_SUL!S124)</f>
        <v>SP SUL</v>
      </c>
      <c r="D124" s="83" t="str">
        <f>IF(SP_SUL!T124="","*",SP_SUL!T124)</f>
        <v>ZEV-ZPT</v>
      </c>
      <c r="E124" s="83" t="str">
        <f>IF(SP_SUL!D124="","*",SP_SUL!D124)</f>
        <v>W62</v>
      </c>
      <c r="F124" s="83" t="str">
        <f>IF(SP_SUL!H124="","*",SP_SUL!H124)</f>
        <v>ZPT1051</v>
      </c>
      <c r="G124" s="83" t="str">
        <f>IF(SP_SUL!M124="","*",SP_SUL!M124)</f>
        <v>ZXW-ZGP</v>
      </c>
      <c r="H124" s="116">
        <f>IF(SP_SUL!K124="","*",SP_SUL!K124)</f>
        <v>83.7</v>
      </c>
      <c r="I124" s="113">
        <f>IF(SP_SUL!O124="","*",SP_SUL!O124)</f>
        <v>0.33333333333333331</v>
      </c>
      <c r="J124" s="113">
        <f>IF(SP_SUL!P124="","*",SP_SUL!P124)</f>
        <v>4.1666666666666664E-2</v>
      </c>
      <c r="K124" s="83" t="str">
        <f>IF(SP_SUL!AK124="","*",SP_SUL!AK124)</f>
        <v>ZPT1051</v>
      </c>
      <c r="L124" s="83" t="str">
        <f>IF(SP_SUL!AM124="","*",SP_SUL!AM124)</f>
        <v>ZXW-ZGP</v>
      </c>
      <c r="M124" s="83">
        <f>IF(SP_SUL!AP124="","*",SP_SUL!AP124)</f>
        <v>83.7</v>
      </c>
      <c r="N124" s="83" t="str">
        <f>IF(SP_SUL!AM124="","*",SP_SUL!AM124)</f>
        <v>ZXW-ZGP</v>
      </c>
      <c r="O124" s="110">
        <f>IF(SP_SUL!BH124="","*",SP_SUL!BH124)</f>
        <v>2</v>
      </c>
      <c r="P124" s="147" t="str">
        <f>IF($A$2=1,IF(SP_SUL!BJ124="","*",SP_SUL!BJ124),IF(SP_SUL!BK124="","*",SP_SUL!BK124))</f>
        <v>Realizado descloamento</v>
      </c>
    </row>
    <row r="125" spans="1:16" hidden="1">
      <c r="A125" s="82">
        <f>IF(SP_SUL!B125="","*",SP_SUL!B125)</f>
        <v>46058</v>
      </c>
      <c r="B125" s="83" t="str">
        <f>IF(SP_SUL!X125="","*",SP_SUL!X125)</f>
        <v>Oportunidade</v>
      </c>
      <c r="C125" s="83" t="str">
        <f>IF(SP_SUL!S125="","*",SP_SUL!S125)</f>
        <v>SP SUL</v>
      </c>
      <c r="D125" s="83" t="str">
        <f>IF(SP_SUL!T125="","*",SP_SUL!T125)</f>
        <v>ZPT-ZPG</v>
      </c>
      <c r="E125" s="83" t="str">
        <f>IF(SP_SUL!D125="","*",SP_SUL!D125)</f>
        <v>DIEGO (TF-42)</v>
      </c>
      <c r="F125" s="83" t="str">
        <f>IF(SP_SUL!H125="","*",SP_SUL!H125)</f>
        <v>-</v>
      </c>
      <c r="G125" s="83" t="str">
        <f>IF(SP_SUL!M125="","*",SP_SUL!M125)</f>
        <v>PAT-ZGM</v>
      </c>
      <c r="H125" s="116">
        <f>IF(SP_SUL!K125="","*",SP_SUL!K125)</f>
        <v>109.05</v>
      </c>
      <c r="I125" s="113">
        <f>IF(SP_SUL!O125="","*",SP_SUL!O125)</f>
        <v>0.41666666666666669</v>
      </c>
      <c r="J125" s="113">
        <f>IF(SP_SUL!P125="","*",SP_SUL!P125)</f>
        <v>6.25E-2</v>
      </c>
      <c r="K125" s="83" t="str">
        <f>IF(SP_SUL!AK125="","*",SP_SUL!AK125)</f>
        <v>-</v>
      </c>
      <c r="L125" s="83" t="str">
        <f>IF(SP_SUL!AM125="","*",SP_SUL!AM125)</f>
        <v>PAT-ZGM</v>
      </c>
      <c r="M125" s="83">
        <f>IF(SP_SUL!AP125="","*",SP_SUL!AP125)</f>
        <v>109.05</v>
      </c>
      <c r="N125" s="83" t="str">
        <f>IF(SP_SUL!AM125="","*",SP_SUL!AM125)</f>
        <v>PAT-ZGM</v>
      </c>
      <c r="O125" s="110">
        <f>IF(SP_SUL!BH125="","*",SP_SUL!BH125)</f>
        <v>2</v>
      </c>
      <c r="P125" s="147" t="str">
        <f>IF($A$2=1,IF(SP_SUL!BJ125="","*",SP_SUL!BJ125),IF(SP_SUL!BK125="","*",SP_SUL!BK125))</f>
        <v>Realizado intervalo das 12h45 até 14h15</v>
      </c>
    </row>
    <row r="126" spans="1:16" hidden="1">
      <c r="A126" s="82">
        <f>IF(SP_SUL!B126="","*",SP_SUL!B126)</f>
        <v>46058</v>
      </c>
      <c r="B126" s="83" t="str">
        <f>IF(SP_SUL!X126="","*",SP_SUL!X126)</f>
        <v>Oportunidade</v>
      </c>
      <c r="C126" s="83" t="str">
        <f>IF(SP_SUL!S126="","*",SP_SUL!S126)</f>
        <v>SP SUL</v>
      </c>
      <c r="D126" s="83" t="str">
        <f>IF(SP_SUL!T126="","*",SP_SUL!T126)</f>
        <v>ZEV-ZPT</v>
      </c>
      <c r="E126" s="83" t="str">
        <f>IF(SP_SUL!D126="","*",SP_SUL!D126)</f>
        <v>V85</v>
      </c>
      <c r="F126" s="83" t="str">
        <f>IF(SP_SUL!H126="","*",SP_SUL!H126)</f>
        <v>ZDRZPT</v>
      </c>
      <c r="G126" s="83" t="str">
        <f>IF(SP_SUL!M126="","*",SP_SUL!M126)</f>
        <v>ZGM-ZZV</v>
      </c>
      <c r="H126" s="116">
        <f>IF(SP_SUL!K126="","*",SP_SUL!K126)</f>
        <v>115.3</v>
      </c>
      <c r="I126" s="113">
        <f>IF(SP_SUL!O126="","*",SP_SUL!O126)</f>
        <v>0.39583333333333331</v>
      </c>
      <c r="J126" s="113">
        <f>IF(SP_SUL!P126="","*",SP_SUL!P126)</f>
        <v>8.3333333333333329E-2</v>
      </c>
      <c r="K126" s="83" t="str">
        <f>IF(SP_SUL!AK126="","*",SP_SUL!AK126)</f>
        <v>ZDRZPT</v>
      </c>
      <c r="L126" s="83" t="str">
        <f>IF(SP_SUL!AM126="","*",SP_SUL!AM126)</f>
        <v>ZGM-ZZV</v>
      </c>
      <c r="M126" s="83">
        <f>IF(SP_SUL!AP126="","*",SP_SUL!AP126)</f>
        <v>115.3</v>
      </c>
      <c r="N126" s="83" t="str">
        <f>IF(SP_SUL!AM126="","*",SP_SUL!AM126)</f>
        <v>ZGM-ZZV</v>
      </c>
      <c r="O126" s="110">
        <f>IF(SP_SUL!BH126="","*",SP_SUL!BH126)</f>
        <v>0</v>
      </c>
      <c r="P126" s="147" t="str">
        <f>IF($A$2=1,IF(SP_SUL!BJ126="","*",SP_SUL!BJ126),IF(SP_SUL!BK126="","*",SP_SUL!BK126))</f>
        <v>Sem oportunidade devido circulação</v>
      </c>
    </row>
    <row r="127" spans="1:16" hidden="1">
      <c r="A127" s="82">
        <f>IF(SP_SUL!B127="","*",SP_SUL!B127)</f>
        <v>46058</v>
      </c>
      <c r="B127" s="83" t="str">
        <f>IF(SP_SUL!X127="","*",SP_SUL!X127)</f>
        <v>Oportunidade</v>
      </c>
      <c r="C127" s="83" t="str">
        <f>IF(SP_SUL!S127="","*",SP_SUL!S127)</f>
        <v>SP SUL</v>
      </c>
      <c r="D127" s="83" t="str">
        <f>IF(SP_SUL!T127="","*",SP_SUL!T127)</f>
        <v>ZPT-ZPG</v>
      </c>
      <c r="E127" s="83" t="str">
        <f>IF(SP_SUL!D127="","*",SP_SUL!D127)</f>
        <v>INFRA 1</v>
      </c>
      <c r="F127" s="83" t="str">
        <f>IF(SP_SUL!H127="","*",SP_SUL!H127)</f>
        <v>-</v>
      </c>
      <c r="G127" s="83" t="str">
        <f>IF(SP_SUL!M127="","*",SP_SUL!M127)</f>
        <v>ZGM-ZZV</v>
      </c>
      <c r="H127" s="116">
        <f>IF(SP_SUL!K127="","*",SP_SUL!K127)</f>
        <v>117</v>
      </c>
      <c r="I127" s="113">
        <f>IF(SP_SUL!O127="","*",SP_SUL!O127)</f>
        <v>0.41666666666666669</v>
      </c>
      <c r="J127" s="113">
        <f>IF(SP_SUL!P127="","*",SP_SUL!P127)</f>
        <v>4.1666666666666664E-2</v>
      </c>
      <c r="K127" s="83" t="str">
        <f>IF(SP_SUL!AK127="","*",SP_SUL!AK127)</f>
        <v>-</v>
      </c>
      <c r="L127" s="83" t="str">
        <f>IF(SP_SUL!AM127="","*",SP_SUL!AM127)</f>
        <v>ZGM-ZZV</v>
      </c>
      <c r="M127" s="83">
        <f>IF(SP_SUL!AP127="","*",SP_SUL!AP127)</f>
        <v>117</v>
      </c>
      <c r="N127" s="83" t="str">
        <f>IF(SP_SUL!AM127="","*",SP_SUL!AM127)</f>
        <v>ZGM-ZZV</v>
      </c>
      <c r="O127" s="110">
        <f>IF(SP_SUL!BH127="","*",SP_SUL!BH127)</f>
        <v>0</v>
      </c>
      <c r="P127" s="147" t="str">
        <f>IF($A$2=1,IF(SP_SUL!BJ127="","*",SP_SUL!BJ127),IF(SP_SUL!BK127="","*",SP_SUL!BK127))</f>
        <v>Cancelado / Condições climáticas</v>
      </c>
    </row>
    <row r="128" spans="1:16" hidden="1">
      <c r="A128" s="82">
        <f>IF(SP_SUL!B128="","*",SP_SUL!B128)</f>
        <v>46058</v>
      </c>
      <c r="B128" s="83" t="str">
        <f>IF(SP_SUL!X128="","*",SP_SUL!X128)</f>
        <v>Oportunidade</v>
      </c>
      <c r="C128" s="83" t="str">
        <f>IF(SP_SUL!S128="","*",SP_SUL!S128)</f>
        <v>SP SUL</v>
      </c>
      <c r="D128" s="83" t="str">
        <f>IF(SP_SUL!T128="","*",SP_SUL!T128)</f>
        <v>ZPT-ZPG</v>
      </c>
      <c r="E128" s="83" t="str">
        <f>IF(SP_SUL!D128="","*",SP_SUL!D128)</f>
        <v>EXPANSÃO TURMA 1</v>
      </c>
      <c r="F128" s="83" t="str">
        <f>IF(SP_SUL!H128="","*",SP_SUL!H128)</f>
        <v>-</v>
      </c>
      <c r="G128" s="83" t="str">
        <f>IF(SP_SUL!M128="","*",SP_SUL!M128)</f>
        <v>ZZV-ZPG</v>
      </c>
      <c r="H128" s="116">
        <f>IF(SP_SUL!K128="","*",SP_SUL!K128)</f>
        <v>123.59</v>
      </c>
      <c r="I128" s="113">
        <f>IF(SP_SUL!O128="","*",SP_SUL!O128)</f>
        <v>0.35416666666666669</v>
      </c>
      <c r="J128" s="113">
        <f>IF(SP_SUL!P128="","*",SP_SUL!P128)</f>
        <v>6.25E-2</v>
      </c>
      <c r="K128" s="83" t="str">
        <f>IF(SP_SUL!AK128="","*",SP_SUL!AK128)</f>
        <v>-</v>
      </c>
      <c r="L128" s="83" t="str">
        <f>IF(SP_SUL!AM128="","*",SP_SUL!AM128)</f>
        <v>ZZV-ZPG</v>
      </c>
      <c r="M128" s="83">
        <f>IF(SP_SUL!AP128="","*",SP_SUL!AP128)</f>
        <v>123.59</v>
      </c>
      <c r="N128" s="83" t="str">
        <f>IF(SP_SUL!AM128="","*",SP_SUL!AM128)</f>
        <v>ZZV-ZPG</v>
      </c>
      <c r="O128" s="110">
        <f>IF(SP_SUL!BH128="","*",SP_SUL!BH128)</f>
        <v>0</v>
      </c>
      <c r="P128" s="147" t="str">
        <f>IF($A$2=1,IF(SP_SUL!BJ128="","*",SP_SUL!BJ128),IF(SP_SUL!BK128="","*",SP_SUL!BK128))</f>
        <v>Cancelado / Condições climáticas</v>
      </c>
    </row>
    <row r="129" spans="1:16" hidden="1">
      <c r="A129" s="82" t="str">
        <f>IF(SP_SUL!B129="","*",SP_SUL!B129)</f>
        <v>*</v>
      </c>
      <c r="B129" s="83" t="str">
        <f>IF(SP_SUL!X129="","*",SP_SUL!X129)</f>
        <v>*</v>
      </c>
      <c r="C129" s="83" t="str">
        <f>IF(SP_SUL!S129="","*",SP_SUL!S129)</f>
        <v>-</v>
      </c>
      <c r="D129" s="83" t="str">
        <f>IF(SP_SUL!T129="","*",SP_SUL!T129)</f>
        <v>-</v>
      </c>
      <c r="E129" s="83" t="str">
        <f>IF(SP_SUL!D129="","*",SP_SUL!D129)</f>
        <v>*</v>
      </c>
      <c r="F129" s="83" t="str">
        <f>IF(SP_SUL!H129="","*",SP_SUL!H129)</f>
        <v>*</v>
      </c>
      <c r="G129" s="83" t="str">
        <f>IF(SP_SUL!M129="","*",SP_SUL!M129)</f>
        <v>-</v>
      </c>
      <c r="H129" s="116" t="str">
        <f>IF(SP_SUL!K129="","*",SP_SUL!K129)</f>
        <v>*</v>
      </c>
      <c r="I129" s="113" t="str">
        <f>IF(SP_SUL!O129="","*",SP_SUL!O129)</f>
        <v>*</v>
      </c>
      <c r="J129" s="113" t="str">
        <f>IF(SP_SUL!P129="","*",SP_SUL!P129)</f>
        <v>*</v>
      </c>
      <c r="K129" s="83">
        <f>IF(SP_SUL!AK129="","*",SP_SUL!AK129)</f>
        <v>0</v>
      </c>
      <c r="L129" s="83" t="str">
        <f>IF(SP_SUL!AM129="","*",SP_SUL!AM129)</f>
        <v>-</v>
      </c>
      <c r="M129" s="83">
        <f>IF(SP_SUL!AP129="","*",SP_SUL!AP129)</f>
        <v>0</v>
      </c>
      <c r="N129" s="83" t="str">
        <f>IF(SP_SUL!AM129="","*",SP_SUL!AM129)</f>
        <v>-</v>
      </c>
      <c r="O129" s="110" t="str">
        <f>IF(SP_SUL!BH129="","*",SP_SUL!BH129)</f>
        <v>*</v>
      </c>
      <c r="P129" s="147" t="str">
        <f>IF($A$2=1,IF(SP_SUL!BJ129="","*",SP_SUL!BJ129),IF(SP_SUL!BK129="","*",SP_SUL!BK129))</f>
        <v>*</v>
      </c>
    </row>
    <row r="130" spans="1:16" hidden="1">
      <c r="A130" s="82" t="str">
        <f>IF(SP_SUL!B130="","*",SP_SUL!B130)</f>
        <v>*</v>
      </c>
      <c r="B130" s="83" t="str">
        <f>IF(SP_SUL!X130="","*",SP_SUL!X130)</f>
        <v>*</v>
      </c>
      <c r="C130" s="83" t="str">
        <f>IF(SP_SUL!S130="","*",SP_SUL!S130)</f>
        <v>-</v>
      </c>
      <c r="D130" s="83" t="str">
        <f>IF(SP_SUL!T130="","*",SP_SUL!T130)</f>
        <v>-</v>
      </c>
      <c r="E130" s="83" t="str">
        <f>IF(SP_SUL!D130="","*",SP_SUL!D130)</f>
        <v>*</v>
      </c>
      <c r="F130" s="83" t="str">
        <f>IF(SP_SUL!H130="","*",SP_SUL!H130)</f>
        <v>*</v>
      </c>
      <c r="G130" s="83" t="str">
        <f>IF(SP_SUL!M130="","*",SP_SUL!M130)</f>
        <v>-</v>
      </c>
      <c r="H130" s="116" t="str">
        <f>IF(SP_SUL!K130="","*",SP_SUL!K130)</f>
        <v>*</v>
      </c>
      <c r="I130" s="113" t="str">
        <f>IF(SP_SUL!O130="","*",SP_SUL!O130)</f>
        <v>*</v>
      </c>
      <c r="J130" s="113" t="str">
        <f>IF(SP_SUL!P130="","*",SP_SUL!P130)</f>
        <v>*</v>
      </c>
      <c r="K130" s="83">
        <f>IF(SP_SUL!AK130="","*",SP_SUL!AK130)</f>
        <v>0</v>
      </c>
      <c r="L130" s="83" t="str">
        <f>IF(SP_SUL!AM130="","*",SP_SUL!AM130)</f>
        <v>-</v>
      </c>
      <c r="M130" s="83">
        <f>IF(SP_SUL!AP130="","*",SP_SUL!AP130)</f>
        <v>0</v>
      </c>
      <c r="N130" s="83" t="str">
        <f>IF(SP_SUL!AM130="","*",SP_SUL!AM130)</f>
        <v>-</v>
      </c>
      <c r="O130" s="110" t="str">
        <f>IF(SP_SUL!BH130="","*",SP_SUL!BH130)</f>
        <v>*</v>
      </c>
      <c r="P130" s="147" t="str">
        <f>IF($A$2=1,IF(SP_SUL!BJ130="","*",SP_SUL!BJ130),IF(SP_SUL!BK130="","*",SP_SUL!BK130))</f>
        <v>*</v>
      </c>
    </row>
    <row r="131" spans="1:16" hidden="1">
      <c r="A131" s="82" t="str">
        <f>IF(SP_SUL!B131="","*",SP_SUL!B131)</f>
        <v>*</v>
      </c>
      <c r="B131" s="83" t="str">
        <f>IF(SP_SUL!X131="","*",SP_SUL!X131)</f>
        <v>Oportunidade</v>
      </c>
      <c r="C131" s="83" t="str">
        <f>IF(SP_SUL!S131="","*",SP_SUL!S131)</f>
        <v>SP SUL</v>
      </c>
      <c r="D131" s="83" t="str">
        <f>IF(SP_SUL!T131="","*",SP_SUL!T131)</f>
        <v>ZBV-ZRX</v>
      </c>
      <c r="E131" s="83" t="str">
        <f>IF(SP_SUL!D131="","*",SP_SUL!D131)</f>
        <v>EXPANSÃO TURMA 1</v>
      </c>
      <c r="F131" s="83" t="str">
        <f>IF(SP_SUL!H131="","*",SP_SUL!H131)</f>
        <v>-</v>
      </c>
      <c r="G131" s="83" t="str">
        <f>IF(SP_SUL!M131="","*",SP_SUL!M131)</f>
        <v>ZCD</v>
      </c>
      <c r="H131" s="116">
        <f>IF(SP_SUL!K131="","*",SP_SUL!K131)</f>
        <v>113.5</v>
      </c>
      <c r="I131" s="113">
        <f>IF(SP_SUL!O131="","*",SP_SUL!O131)</f>
        <v>0.375</v>
      </c>
      <c r="J131" s="113">
        <f>IF(SP_SUL!P131="","*",SP_SUL!P131)</f>
        <v>8.3333333333333329E-2</v>
      </c>
      <c r="K131" s="83" t="str">
        <f>IF(SP_SUL!AK131="","*",SP_SUL!AK131)</f>
        <v>-</v>
      </c>
      <c r="L131" s="83" t="str">
        <f>IF(SP_SUL!AM131="","*",SP_SUL!AM131)</f>
        <v>ZCD</v>
      </c>
      <c r="M131" s="83">
        <f>IF(SP_SUL!AP131="","*",SP_SUL!AP131)</f>
        <v>113.5</v>
      </c>
      <c r="N131" s="83" t="str">
        <f>IF(SP_SUL!AM131="","*",SP_SUL!AM131)</f>
        <v>ZCD</v>
      </c>
      <c r="O131" s="110" t="str">
        <f>IF(SP_SUL!BH131="","*",SP_SUL!BH131)</f>
        <v>*</v>
      </c>
      <c r="P131" s="147" t="str">
        <f>IF($A$2=1,IF(SP_SUL!BJ131="","*",SP_SUL!BJ131),IF(SP_SUL!BK131="","*",SP_SUL!BK131))</f>
        <v>*</v>
      </c>
    </row>
    <row r="132" spans="1:16" hidden="1">
      <c r="A132" s="82">
        <f>IF(SP_SUL!B132="","*",SP_SUL!B132)</f>
        <v>46059</v>
      </c>
      <c r="B132" s="83" t="str">
        <f>IF(SP_SUL!X132="","*",SP_SUL!X132)</f>
        <v>Oportunidade</v>
      </c>
      <c r="C132" s="83" t="str">
        <f>IF(SP_SUL!S132="","*",SP_SUL!S132)</f>
        <v>SP SUL</v>
      </c>
      <c r="D132" s="83" t="str">
        <f>IF(SP_SUL!T132="","*",SP_SUL!T132)</f>
        <v>ZBV-ZRX</v>
      </c>
      <c r="E132" s="83" t="str">
        <f>IF(SP_SUL!D132="","*",SP_SUL!D132)</f>
        <v>EXPANSÃO TURMA 1</v>
      </c>
      <c r="F132" s="83" t="str">
        <f>IF(SP_SUL!H132="","*",SP_SUL!H132)</f>
        <v>-</v>
      </c>
      <c r="G132" s="83" t="str">
        <f>IF(SP_SUL!M132="","*",SP_SUL!M132)</f>
        <v>ZCD</v>
      </c>
      <c r="H132" s="116">
        <f>IF(SP_SUL!K132="","*",SP_SUL!K132)</f>
        <v>110.35</v>
      </c>
      <c r="I132" s="113">
        <f>IF(SP_SUL!O132="","*",SP_SUL!O132)</f>
        <v>0.375</v>
      </c>
      <c r="J132" s="113">
        <f>IF(SP_SUL!P132="","*",SP_SUL!P132)</f>
        <v>8.3333333333333329E-2</v>
      </c>
      <c r="K132" s="83" t="str">
        <f>IF(SP_SUL!AK132="","*",SP_SUL!AK132)</f>
        <v>-</v>
      </c>
      <c r="L132" s="83" t="str">
        <f>IF(SP_SUL!AM132="","*",SP_SUL!AM132)</f>
        <v>ZCD</v>
      </c>
      <c r="M132" s="83">
        <f>IF(SP_SUL!AP132="","*",SP_SUL!AP132)</f>
        <v>113</v>
      </c>
      <c r="N132" s="83" t="str">
        <f>IF(SP_SUL!AM132="","*",SP_SUL!AM132)</f>
        <v>ZCD</v>
      </c>
      <c r="O132" s="110">
        <f>IF(SP_SUL!BH132="","*",SP_SUL!BH132)</f>
        <v>2</v>
      </c>
      <c r="P132" s="147" t="str">
        <f>IF($A$2=1,IF(SP_SUL!BJ132="","*",SP_SUL!BJ132),IF(SP_SUL!BK132="","*",SP_SUL!BK132))</f>
        <v>Alterado programação para km113+000 ao km114+000 entre ZCD2 / Realizado intervalo das 10h08 até 12h08</v>
      </c>
    </row>
    <row r="133" spans="1:16" hidden="1">
      <c r="A133" s="82">
        <f>IF(SP_SUL!B133="","*",SP_SUL!B133)</f>
        <v>46059</v>
      </c>
      <c r="B133" s="83" t="str">
        <f>IF(SP_SUL!X133="","*",SP_SUL!X133)</f>
        <v>Oportunidade</v>
      </c>
      <c r="C133" s="83" t="str">
        <f>IF(SP_SUL!S133="","*",SP_SUL!S133)</f>
        <v>SP SUL</v>
      </c>
      <c r="D133" s="83" t="str">
        <f>IF(SP_SUL!T133="","*",SP_SUL!T133)</f>
        <v>ZBV-ZRX</v>
      </c>
      <c r="E133" s="83" t="str">
        <f>IF(SP_SUL!D133="","*",SP_SUL!D133)</f>
        <v>KLECIO (TP-699)</v>
      </c>
      <c r="F133" s="83" t="str">
        <f>IF(SP_SUL!H133="","*",SP_SUL!H133)</f>
        <v>-</v>
      </c>
      <c r="G133" s="83" t="str">
        <f>IF(SP_SUL!M133="","*",SP_SUL!M133)</f>
        <v>ZSW-2</v>
      </c>
      <c r="H133" s="116">
        <f>IF(SP_SUL!K133="","*",SP_SUL!K133)</f>
        <v>87.3</v>
      </c>
      <c r="I133" s="113">
        <f>IF(SP_SUL!O133="","*",SP_SUL!O133)</f>
        <v>0.375</v>
      </c>
      <c r="J133" s="113">
        <f>IF(SP_SUL!P133="","*",SP_SUL!P133)</f>
        <v>6.25E-2</v>
      </c>
      <c r="K133" s="83" t="str">
        <f>IF(SP_SUL!AK133="","*",SP_SUL!AK133)</f>
        <v>-</v>
      </c>
      <c r="L133" s="83" t="str">
        <f>IF(SP_SUL!AM133="","*",SP_SUL!AM133)</f>
        <v>ZSW-2</v>
      </c>
      <c r="M133" s="83">
        <f>IF(SP_SUL!AP133="","*",SP_SUL!AP133)</f>
        <v>87.3</v>
      </c>
      <c r="N133" s="83" t="str">
        <f>IF(SP_SUL!AM133="","*",SP_SUL!AM133)</f>
        <v>ZSW-2</v>
      </c>
      <c r="O133" s="110">
        <f>IF(SP_SUL!BH133="","*",SP_SUL!BH133)</f>
        <v>0</v>
      </c>
      <c r="P133" s="147" t="str">
        <f>IF($A$2=1,IF(SP_SUL!BJ133="","*",SP_SUL!BJ133),IF(SP_SUL!BK133="","*",SP_SUL!BK133))</f>
        <v>Alterado programação para km134+800 via 1/ TP pronto 08h20 / Sem oportunidade de faixa.</v>
      </c>
    </row>
    <row r="134" spans="1:16" hidden="1">
      <c r="A134" s="82">
        <f>IF(SP_SUL!B134="","*",SP_SUL!B134)</f>
        <v>46059</v>
      </c>
      <c r="B134" s="83" t="str">
        <f>IF(SP_SUL!X134="","*",SP_SUL!X134)</f>
        <v>Oportunidade</v>
      </c>
      <c r="C134" s="83" t="str">
        <f>IF(SP_SUL!S134="","*",SP_SUL!S134)</f>
        <v>SP SUL</v>
      </c>
      <c r="D134" s="83" t="str">
        <f>IF(SP_SUL!T134="","*",SP_SUL!T134)</f>
        <v>ZBV-ZRX</v>
      </c>
      <c r="E134" s="83" t="str">
        <f>IF(SP_SUL!D134="","*",SP_SUL!D134)</f>
        <v>V48</v>
      </c>
      <c r="F134" s="83" t="str">
        <f>IF(SP_SUL!H134="","*",SP_SUL!H134)</f>
        <v>ZAC2</v>
      </c>
      <c r="G134" s="83" t="str">
        <f>IF(SP_SUL!M134="","*",SP_SUL!M134)</f>
        <v>ZAC-ZSW</v>
      </c>
      <c r="H134" s="116">
        <f>IF(SP_SUL!K134="","*",SP_SUL!K134)</f>
        <v>82.5</v>
      </c>
      <c r="I134" s="113">
        <f>IF(SP_SUL!O134="","*",SP_SUL!O134)</f>
        <v>0.35416666666666669</v>
      </c>
      <c r="J134" s="113">
        <f>IF(SP_SUL!P134="","*",SP_SUL!P134)</f>
        <v>8.3333333333333329E-2</v>
      </c>
      <c r="K134" s="83" t="str">
        <f>IF(SP_SUL!AK134="","*",SP_SUL!AK134)</f>
        <v>ZAC2</v>
      </c>
      <c r="L134" s="83" t="str">
        <f>IF(SP_SUL!AM134="","*",SP_SUL!AM134)</f>
        <v>ZAC-ZSW</v>
      </c>
      <c r="M134" s="83">
        <f>IF(SP_SUL!AP134="","*",SP_SUL!AP134)</f>
        <v>82.5</v>
      </c>
      <c r="N134" s="83" t="str">
        <f>IF(SP_SUL!AM134="","*",SP_SUL!AM134)</f>
        <v>ZAC-ZSW</v>
      </c>
      <c r="O134" s="110">
        <f>IF(SP_SUL!BH134="","*",SP_SUL!BH134)</f>
        <v>0</v>
      </c>
      <c r="P134" s="147" t="str">
        <f>IF($A$2=1,IF(SP_SUL!BJ134="","*",SP_SUL!BJ134),IF(SP_SUL!BK134="","*",SP_SUL!BK134))</f>
        <v>MC1 07h54 / Sem oportunidade de faixa</v>
      </c>
    </row>
    <row r="135" spans="1:16" hidden="1">
      <c r="A135" s="82">
        <f>IF(SP_SUL!B135="","*",SP_SUL!B135)</f>
        <v>46059</v>
      </c>
      <c r="B135" s="83" t="str">
        <f>IF(SP_SUL!X135="","*",SP_SUL!X135)</f>
        <v>Oportunidade</v>
      </c>
      <c r="C135" s="83" t="str">
        <f>IF(SP_SUL!S135="","*",SP_SUL!S135)</f>
        <v>SP SUL</v>
      </c>
      <c r="D135" s="83" t="str">
        <f>IF(SP_SUL!T135="","*",SP_SUL!T135)</f>
        <v>ZBV-ZRX</v>
      </c>
      <c r="E135" s="83" t="str">
        <f>IF(SP_SUL!D135="","*",SP_SUL!D135)</f>
        <v>W58</v>
      </c>
      <c r="F135" s="83">
        <f>IF(SP_SUL!H135="","*",SP_SUL!H135)</f>
        <v>106109</v>
      </c>
      <c r="G135" s="83" t="str">
        <f>IF(SP_SUL!M135="","*",SP_SUL!M135)</f>
        <v>ZBM-ZHO</v>
      </c>
      <c r="H135" s="116">
        <f>IF(SP_SUL!K135="","*",SP_SUL!K135)</f>
        <v>57</v>
      </c>
      <c r="I135" s="113">
        <f>IF(SP_SUL!O135="","*",SP_SUL!O135)</f>
        <v>0.33333333333333331</v>
      </c>
      <c r="J135" s="113">
        <f>IF(SP_SUL!P135="","*",SP_SUL!P135)</f>
        <v>4.1666666666666664E-2</v>
      </c>
      <c r="K135" s="83">
        <f>IF(SP_SUL!AK135="","*",SP_SUL!AK135)</f>
        <v>106109</v>
      </c>
      <c r="L135" s="83" t="str">
        <f>IF(SP_SUL!AM135="","*",SP_SUL!AM135)</f>
        <v>ZBM-ZHO</v>
      </c>
      <c r="M135" s="83">
        <f>IF(SP_SUL!AP135="","*",SP_SUL!AP135)</f>
        <v>57</v>
      </c>
      <c r="N135" s="83" t="str">
        <f>IF(SP_SUL!AM135="","*",SP_SUL!AM135)</f>
        <v>ZBM-ZHO</v>
      </c>
      <c r="O135" s="110">
        <f>IF(SP_SUL!BH135="","*",SP_SUL!BH135)</f>
        <v>0</v>
      </c>
      <c r="P135" s="147" t="str">
        <f>IF($A$2=1,IF(SP_SUL!BJ135="","*",SP_SUL!BJ135),IF(SP_SUL!BK135="","*",SP_SUL!BK135))</f>
        <v>MC1 11h00 /  Sem oportunidade de faixa</v>
      </c>
    </row>
    <row r="136" spans="1:16" hidden="1">
      <c r="A136" s="82">
        <f>IF(SP_SUL!B136="","*",SP_SUL!B136)</f>
        <v>46059</v>
      </c>
      <c r="B136" s="83" t="str">
        <f>IF(SP_SUL!X136="","*",SP_SUL!X136)</f>
        <v>Oportunidade</v>
      </c>
      <c r="C136" s="83" t="str">
        <f>IF(SP_SUL!S136="","*",SP_SUL!S136)</f>
        <v>SP SUL</v>
      </c>
      <c r="D136" s="83" t="str">
        <f>IF(SP_SUL!T136="","*",SP_SUL!T136)</f>
        <v>ZKE-ZEV</v>
      </c>
      <c r="E136" s="83" t="str">
        <f>IF(SP_SUL!D136="","*",SP_SUL!D136)</f>
        <v>CLEBISON (TP-728)</v>
      </c>
      <c r="F136" s="83" t="str">
        <f>IF(SP_SUL!H136="","*",SP_SUL!H136)</f>
        <v>-</v>
      </c>
      <c r="G136" s="83" t="str">
        <f>IF(SP_SUL!M136="","*",SP_SUL!M136)</f>
        <v>ZWW-ZKW</v>
      </c>
      <c r="H136" s="116">
        <f>IF(SP_SUL!K136="","*",SP_SUL!K136)</f>
        <v>91.5</v>
      </c>
      <c r="I136" s="113">
        <f>IF(SP_SUL!O136="","*",SP_SUL!O136)</f>
        <v>0.375</v>
      </c>
      <c r="J136" s="113">
        <f>IF(SP_SUL!P136="","*",SP_SUL!P136)</f>
        <v>6.25E-2</v>
      </c>
      <c r="K136" s="83" t="str">
        <f>IF(SP_SUL!AK136="","*",SP_SUL!AK136)</f>
        <v>-</v>
      </c>
      <c r="L136" s="83" t="str">
        <f>IF(SP_SUL!AM136="","*",SP_SUL!AM136)</f>
        <v>ZWW-ZKW</v>
      </c>
      <c r="M136" s="83">
        <f>IF(SP_SUL!AP136="","*",SP_SUL!AP136)</f>
        <v>91.5</v>
      </c>
      <c r="N136" s="83" t="str">
        <f>IF(SP_SUL!AM136="","*",SP_SUL!AM136)</f>
        <v>ZWW-ZKW</v>
      </c>
      <c r="O136" s="110">
        <f>IF(SP_SUL!BH136="","*",SP_SUL!BH136)</f>
        <v>2</v>
      </c>
      <c r="P136" s="147" t="str">
        <f>IF($A$2=1,IF(SP_SUL!BJ136="","*",SP_SUL!BJ136),IF(SP_SUL!BK136="","*",SP_SUL!BK136))</f>
        <v>Realizado intervalo para solda</v>
      </c>
    </row>
    <row r="137" spans="1:16" hidden="1">
      <c r="A137" s="82">
        <f>IF(SP_SUL!B137="","*",SP_SUL!B137)</f>
        <v>46059</v>
      </c>
      <c r="B137" s="83" t="str">
        <f>IF(SP_SUL!X137="","*",SP_SUL!X137)</f>
        <v>Oportunidade</v>
      </c>
      <c r="C137" s="83" t="str">
        <f>IF(SP_SUL!S137="","*",SP_SUL!S137)</f>
        <v>SP SUL</v>
      </c>
      <c r="D137" s="83" t="str">
        <f>IF(SP_SUL!T137="","*",SP_SUL!T137)</f>
        <v>ZKE-ZEV</v>
      </c>
      <c r="E137" s="83" t="str">
        <f>IF(SP_SUL!D137="","*",SP_SUL!D137)</f>
        <v>ISMAEL(TP-726)</v>
      </c>
      <c r="F137" s="83" t="str">
        <f>IF(SP_SUL!H137="","*",SP_SUL!H137)</f>
        <v>-</v>
      </c>
      <c r="G137" s="83" t="str">
        <f>IF(SP_SUL!M137="","*",SP_SUL!M137)</f>
        <v>ZWW-ZKW</v>
      </c>
      <c r="H137" s="116">
        <f>IF(SP_SUL!K137="","*",SP_SUL!K137)</f>
        <v>91.5</v>
      </c>
      <c r="I137" s="113">
        <f>IF(SP_SUL!O137="","*",SP_SUL!O137)</f>
        <v>0.375</v>
      </c>
      <c r="J137" s="113">
        <f>IF(SP_SUL!P137="","*",SP_SUL!P137)</f>
        <v>6.25E-2</v>
      </c>
      <c r="K137" s="83" t="str">
        <f>IF(SP_SUL!AK137="","*",SP_SUL!AK137)</f>
        <v>-</v>
      </c>
      <c r="L137" s="83" t="str">
        <f>IF(SP_SUL!AM137="","*",SP_SUL!AM137)</f>
        <v>ZWW-ZKW</v>
      </c>
      <c r="M137" s="83">
        <f>IF(SP_SUL!AP137="","*",SP_SUL!AP137)</f>
        <v>91.5</v>
      </c>
      <c r="N137" s="83" t="str">
        <f>IF(SP_SUL!AM137="","*",SP_SUL!AM137)</f>
        <v>ZWW-ZKW</v>
      </c>
      <c r="O137" s="110">
        <f>IF(SP_SUL!BH137="","*",SP_SUL!BH137)</f>
        <v>2</v>
      </c>
      <c r="P137" s="147" t="str">
        <f>IF($A$2=1,IF(SP_SUL!BJ137="","*",SP_SUL!BJ137),IF(SP_SUL!BK137="","*",SP_SUL!BK137))</f>
        <v>Realizado intervalo para solda</v>
      </c>
    </row>
    <row r="138" spans="1:16" hidden="1">
      <c r="A138" s="82">
        <f>IF(SP_SUL!B138="","*",SP_SUL!B138)</f>
        <v>46059</v>
      </c>
      <c r="B138" s="83" t="str">
        <f>IF(SP_SUL!X138="","*",SP_SUL!X138)</f>
        <v>Oportunidade</v>
      </c>
      <c r="C138" s="83" t="str">
        <f>IF(SP_SUL!S138="","*",SP_SUL!S138)</f>
        <v>SP SUL</v>
      </c>
      <c r="D138" s="83" t="str">
        <f>IF(SP_SUL!T138="","*",SP_SUL!T138)</f>
        <v>ZBV-ZKE</v>
      </c>
      <c r="E138" s="83" t="str">
        <f>IF(SP_SUL!D138="","*",SP_SUL!D138)</f>
        <v>V42</v>
      </c>
      <c r="F138" s="83" t="str">
        <f>IF(SP_SUL!H138="","*",SP_SUL!H138)</f>
        <v>ZYU1</v>
      </c>
      <c r="G138" s="83" t="str">
        <f>IF(SP_SUL!M138="","*",SP_SUL!M138)</f>
        <v>ZYU-ZST</v>
      </c>
      <c r="H138" s="116">
        <f>IF(SP_SUL!K138="","*",SP_SUL!K138)</f>
        <v>208</v>
      </c>
      <c r="I138" s="113">
        <f>IF(SP_SUL!O138="","*",SP_SUL!O138)</f>
        <v>0.35416666666666669</v>
      </c>
      <c r="J138" s="113">
        <f>IF(SP_SUL!P138="","*",SP_SUL!P138)</f>
        <v>8.3333333333333329E-2</v>
      </c>
      <c r="K138" s="83" t="str">
        <f>IF(SP_SUL!AK138="","*",SP_SUL!AK138)</f>
        <v>ZYU1</v>
      </c>
      <c r="L138" s="83" t="str">
        <f>IF(SP_SUL!AM138="","*",SP_SUL!AM138)</f>
        <v>ZYU-ZST</v>
      </c>
      <c r="M138" s="83">
        <f>IF(SP_SUL!AP138="","*",SP_SUL!AP138)</f>
        <v>208</v>
      </c>
      <c r="N138" s="83" t="str">
        <f>IF(SP_SUL!AM138="","*",SP_SUL!AM138)</f>
        <v>ZYU-ZST</v>
      </c>
      <c r="O138" s="110">
        <f>IF(SP_SUL!BH138="","*",SP_SUL!BH138)</f>
        <v>0</v>
      </c>
      <c r="P138" s="147" t="str">
        <f>IF($A$2=1,IF(SP_SUL!BJ138="","*",SP_SUL!BJ138),IF(SP_SUL!BK138="","*",SP_SUL!BK138))</f>
        <v>MC1 11h38, Sem oportunidade de faixa</v>
      </c>
    </row>
    <row r="139" spans="1:16" hidden="1">
      <c r="A139" s="82">
        <f>IF(SP_SUL!B139="","*",SP_SUL!B139)</f>
        <v>46059</v>
      </c>
      <c r="B139" s="83" t="str">
        <f>IF(SP_SUL!X139="","*",SP_SUL!X139)</f>
        <v>Oportunidade</v>
      </c>
      <c r="C139" s="83" t="str">
        <f>IF(SP_SUL!S139="","*",SP_SUL!S139)</f>
        <v>SP SUL</v>
      </c>
      <c r="D139" s="83" t="str">
        <f>IF(SP_SUL!T139="","*",SP_SUL!T139)</f>
        <v>ZBV-ZKE</v>
      </c>
      <c r="E139" s="83" t="str">
        <f>IF(SP_SUL!D139="","*",SP_SUL!D139)</f>
        <v>EDSON (TP-780)</v>
      </c>
      <c r="F139" s="83" t="str">
        <f>IF(SP_SUL!H139="","*",SP_SUL!H139)</f>
        <v>-</v>
      </c>
      <c r="G139" s="83" t="str">
        <f>IF(SP_SUL!M139="","*",SP_SUL!M139)</f>
        <v>ZYU-ZST</v>
      </c>
      <c r="H139" s="116">
        <f>IF(SP_SUL!K139="","*",SP_SUL!K139)</f>
        <v>205</v>
      </c>
      <c r="I139" s="113">
        <f>IF(SP_SUL!O139="","*",SP_SUL!O139)</f>
        <v>0.375</v>
      </c>
      <c r="J139" s="113">
        <f>IF(SP_SUL!P139="","*",SP_SUL!P139)</f>
        <v>8.3333333333333329E-2</v>
      </c>
      <c r="K139" s="83" t="str">
        <f>IF(SP_SUL!AK139="","*",SP_SUL!AK139)</f>
        <v>-</v>
      </c>
      <c r="L139" s="83" t="str">
        <f>IF(SP_SUL!AM139="","*",SP_SUL!AM139)</f>
        <v>ZYU-1</v>
      </c>
      <c r="M139" s="83">
        <f>IF(SP_SUL!AP139="","*",SP_SUL!AP139)</f>
        <v>202.41499999999999</v>
      </c>
      <c r="N139" s="83" t="str">
        <f>IF(SP_SUL!AM139="","*",SP_SUL!AM139)</f>
        <v>ZYU-1</v>
      </c>
      <c r="O139" s="110">
        <f>IF(SP_SUL!BH139="","*",SP_SUL!BH139)</f>
        <v>0</v>
      </c>
      <c r="P139" s="147" t="str">
        <f>IF($A$2=1,IF(SP_SUL!BJ139="","*",SP_SUL!BJ139),IF(SP_SUL!BK139="","*",SP_SUL!BK139))</f>
        <v>Alterado a programação para km 202+415 ao km 202+800 via 1. TP pronto 07h31 /  Sem oportunidade</v>
      </c>
    </row>
    <row r="140" spans="1:16" hidden="1">
      <c r="A140" s="82">
        <f>IF(SP_SUL!B140="","*",SP_SUL!B140)</f>
        <v>46059</v>
      </c>
      <c r="B140" s="83" t="str">
        <f>IF(SP_SUL!X140="","*",SP_SUL!X140)</f>
        <v>Oportunidade</v>
      </c>
      <c r="C140" s="83" t="str">
        <f>IF(SP_SUL!S140="","*",SP_SUL!S140)</f>
        <v>SP SUL</v>
      </c>
      <c r="D140" s="83" t="str">
        <f>IF(SP_SUL!T140="","*",SP_SUL!T140)</f>
        <v>ZBV-ZKE</v>
      </c>
      <c r="E140" s="83" t="str">
        <f>IF(SP_SUL!D140="","*",SP_SUL!D140)</f>
        <v>ROGÉRIO (TP-730)</v>
      </c>
      <c r="F140" s="83" t="str">
        <f>IF(SP_SUL!H140="","*",SP_SUL!H140)</f>
        <v>-</v>
      </c>
      <c r="G140" s="83" t="str">
        <f>IF(SP_SUL!M140="","*",SP_SUL!M140)</f>
        <v>ZYU-ZST</v>
      </c>
      <c r="H140" s="116">
        <f>IF(SP_SUL!K140="","*",SP_SUL!K140)</f>
        <v>205</v>
      </c>
      <c r="I140" s="113">
        <f>IF(SP_SUL!O140="","*",SP_SUL!O140)</f>
        <v>0.375</v>
      </c>
      <c r="J140" s="113">
        <f>IF(SP_SUL!P140="","*",SP_SUL!P140)</f>
        <v>8.3333333333333329E-2</v>
      </c>
      <c r="K140" s="83" t="str">
        <f>IF(SP_SUL!AK140="","*",SP_SUL!AK140)</f>
        <v>-</v>
      </c>
      <c r="L140" s="83" t="str">
        <f>IF(SP_SUL!AM140="","*",SP_SUL!AM140)</f>
        <v>ZYU-ZST</v>
      </c>
      <c r="M140" s="83">
        <f>IF(SP_SUL!AP140="","*",SP_SUL!AP140)</f>
        <v>205</v>
      </c>
      <c r="N140" s="83" t="str">
        <f>IF(SP_SUL!AM140="","*",SP_SUL!AM140)</f>
        <v>ZYU-ZST</v>
      </c>
      <c r="O140" s="110">
        <f>IF(SP_SUL!BH140="","*",SP_SUL!BH140)</f>
        <v>0</v>
      </c>
      <c r="P140" s="147" t="str">
        <f>IF($A$2=1,IF(SP_SUL!BJ140="","*",SP_SUL!BJ140),IF(SP_SUL!BK140="","*",SP_SUL!BK140))</f>
        <v>TP pronto 09h16 / Sem oportunidade de faixa</v>
      </c>
    </row>
    <row r="141" spans="1:16" hidden="1">
      <c r="A141" s="82">
        <f>IF(SP_SUL!B141="","*",SP_SUL!B141)</f>
        <v>46059</v>
      </c>
      <c r="B141" s="83" t="str">
        <f>IF(SP_SUL!X141="","*",SP_SUL!X141)</f>
        <v>Oportunidade</v>
      </c>
      <c r="C141" s="83" t="str">
        <f>IF(SP_SUL!S141="","*",SP_SUL!S141)</f>
        <v>SP SUL</v>
      </c>
      <c r="D141" s="83" t="str">
        <f>IF(SP_SUL!T141="","*",SP_SUL!T141)</f>
        <v>ZBV-ZKE</v>
      </c>
      <c r="E141" s="83" t="str">
        <f>IF(SP_SUL!D141="","*",SP_SUL!D141)</f>
        <v>DANIEL (TP-647)</v>
      </c>
      <c r="F141" s="83" t="str">
        <f>IF(SP_SUL!H141="","*",SP_SUL!H141)</f>
        <v>-</v>
      </c>
      <c r="G141" s="83" t="str">
        <f>IF(SP_SUL!M141="","*",SP_SUL!M141)</f>
        <v>ZYU</v>
      </c>
      <c r="H141" s="116">
        <f>IF(SP_SUL!K141="","*",SP_SUL!K141)</f>
        <v>201.5</v>
      </c>
      <c r="I141" s="113">
        <f>IF(SP_SUL!O141="","*",SP_SUL!O141)</f>
        <v>0.375</v>
      </c>
      <c r="J141" s="113">
        <f>IF(SP_SUL!P141="","*",SP_SUL!P141)</f>
        <v>6.25E-2</v>
      </c>
      <c r="K141" s="83" t="str">
        <f>IF(SP_SUL!AK141="","*",SP_SUL!AK141)</f>
        <v>-</v>
      </c>
      <c r="L141" s="83" t="str">
        <f>IF(SP_SUL!AM141="","*",SP_SUL!AM141)</f>
        <v>ZYU</v>
      </c>
      <c r="M141" s="83">
        <f>IF(SP_SUL!AP141="","*",SP_SUL!AP141)</f>
        <v>201.5</v>
      </c>
      <c r="N141" s="83" t="str">
        <f>IF(SP_SUL!AM141="","*",SP_SUL!AM141)</f>
        <v>ZYU</v>
      </c>
      <c r="O141" s="110">
        <f>IF(SP_SUL!BH141="","*",SP_SUL!BH141)</f>
        <v>0</v>
      </c>
      <c r="P141" s="147" t="str">
        <f>IF($A$2=1,IF(SP_SUL!BJ141="","*",SP_SUL!BJ141),IF(SP_SUL!BK141="","*",SP_SUL!BK141))</f>
        <v>TP não solicitou intervalo, realizando outro atendimento.</v>
      </c>
    </row>
    <row r="142" spans="1:16" hidden="1">
      <c r="A142" s="82">
        <f>IF(SP_SUL!B142="","*",SP_SUL!B142)</f>
        <v>46059</v>
      </c>
      <c r="B142" s="83" t="str">
        <f>IF(SP_SUL!X142="","*",SP_SUL!X142)</f>
        <v>Oportunidade</v>
      </c>
      <c r="C142" s="83" t="str">
        <f>IF(SP_SUL!S142="","*",SP_SUL!S142)</f>
        <v>SP SUL</v>
      </c>
      <c r="D142" s="83" t="str">
        <f>IF(SP_SUL!T142="","*",SP_SUL!T142)</f>
        <v>ZBV-ZKE</v>
      </c>
      <c r="E142" s="83" t="str">
        <f>IF(SP_SUL!D142="","*",SP_SUL!D142)</f>
        <v>W59</v>
      </c>
      <c r="F142" s="83" t="str">
        <f>IF(SP_SUL!H142="","*",SP_SUL!H142)</f>
        <v>ZYU1</v>
      </c>
      <c r="G142" s="83" t="str">
        <f>IF(SP_SUL!M142="","*",SP_SUL!M142)</f>
        <v>ZYU</v>
      </c>
      <c r="H142" s="116">
        <f>IF(SP_SUL!K142="","*",SP_SUL!K142)</f>
        <v>203.57</v>
      </c>
      <c r="I142" s="113">
        <f>IF(SP_SUL!O142="","*",SP_SUL!O142)</f>
        <v>0.35416666666666669</v>
      </c>
      <c r="J142" s="113">
        <f>IF(SP_SUL!P142="","*",SP_SUL!P142)</f>
        <v>6.25E-2</v>
      </c>
      <c r="K142" s="83" t="str">
        <f>IF(SP_SUL!AK142="","*",SP_SUL!AK142)</f>
        <v>ZYU1</v>
      </c>
      <c r="L142" s="83" t="str">
        <f>IF(SP_SUL!AM142="","*",SP_SUL!AM142)</f>
        <v>ZYU</v>
      </c>
      <c r="M142" s="83">
        <f>IF(SP_SUL!AP142="","*",SP_SUL!AP142)</f>
        <v>203.57</v>
      </c>
      <c r="N142" s="83" t="str">
        <f>IF(SP_SUL!AM142="","*",SP_SUL!AM142)</f>
        <v>ZYU</v>
      </c>
      <c r="O142" s="110">
        <f>IF(SP_SUL!BH142="","*",SP_SUL!BH142)</f>
        <v>2</v>
      </c>
      <c r="P142" s="147" t="str">
        <f>IF($A$2=1,IF(SP_SUL!BJ142="","*",SP_SUL!BJ142),IF(SP_SUL!BK142="","*",SP_SUL!BK142))</f>
        <v>Alterado programação para descarga no km 205+000/ MC1 08h24 / realizado intervalo para descarga de dormentes.</v>
      </c>
    </row>
    <row r="143" spans="1:16" hidden="1">
      <c r="A143" s="82" t="str">
        <f>IF(SP_SUL!B143="","*",SP_SUL!B143)</f>
        <v>*</v>
      </c>
      <c r="B143" s="83" t="str">
        <f>IF(SP_SUL!X143="","*",SP_SUL!X143)</f>
        <v>*</v>
      </c>
      <c r="C143" s="83" t="str">
        <f>IF(SP_SUL!S143="","*",SP_SUL!S143)</f>
        <v>-</v>
      </c>
      <c r="D143" s="83" t="str">
        <f>IF(SP_SUL!T143="","*",SP_SUL!T143)</f>
        <v>-</v>
      </c>
      <c r="E143" s="83" t="str">
        <f>IF(SP_SUL!D143="","*",SP_SUL!D143)</f>
        <v>*</v>
      </c>
      <c r="F143" s="83" t="str">
        <f>IF(SP_SUL!H143="","*",SP_SUL!H143)</f>
        <v>*</v>
      </c>
      <c r="G143" s="83" t="str">
        <f>IF(SP_SUL!M143="","*",SP_SUL!M143)</f>
        <v>-</v>
      </c>
      <c r="H143" s="116" t="str">
        <f>IF(SP_SUL!K143="","*",SP_SUL!K143)</f>
        <v>*</v>
      </c>
      <c r="I143" s="113" t="str">
        <f>IF(SP_SUL!O143="","*",SP_SUL!O143)</f>
        <v>*</v>
      </c>
      <c r="J143" s="113" t="str">
        <f>IF(SP_SUL!P143="","*",SP_SUL!P143)</f>
        <v>*</v>
      </c>
      <c r="K143" s="83">
        <f>IF(SP_SUL!AK143="","*",SP_SUL!AK143)</f>
        <v>0</v>
      </c>
      <c r="L143" s="83" t="str">
        <f>IF(SP_SUL!AM143="","*",SP_SUL!AM143)</f>
        <v>-</v>
      </c>
      <c r="M143" s="83">
        <f>IF(SP_SUL!AP143="","*",SP_SUL!AP143)</f>
        <v>0</v>
      </c>
      <c r="N143" s="83" t="str">
        <f>IF(SP_SUL!AM143="","*",SP_SUL!AM143)</f>
        <v>-</v>
      </c>
      <c r="O143" s="110" t="str">
        <f>IF(SP_SUL!BH143="","*",SP_SUL!BH143)</f>
        <v>*</v>
      </c>
      <c r="P143" s="147" t="str">
        <f>IF($A$2=1,IF(SP_SUL!BJ143="","*",SP_SUL!BJ143),IF(SP_SUL!BK143="","*",SP_SUL!BK143))</f>
        <v>*</v>
      </c>
    </row>
    <row r="144" spans="1:16" hidden="1">
      <c r="A144" s="82">
        <f>IF(SP_SUL!B144="","*",SP_SUL!B144)</f>
        <v>46059</v>
      </c>
      <c r="B144" s="83" t="str">
        <f>IF(SP_SUL!X144="","*",SP_SUL!X144)</f>
        <v>Oportunidade</v>
      </c>
      <c r="C144" s="83" t="str">
        <f>IF(SP_SUL!S144="","*",SP_SUL!S144)</f>
        <v>SP SUL</v>
      </c>
      <c r="D144" s="83" t="str">
        <f>IF(SP_SUL!T144="","*",SP_SUL!T144)</f>
        <v>ZKE-ZEV</v>
      </c>
      <c r="E144" s="83" t="str">
        <f>IF(SP_SUL!D144="","*",SP_SUL!D144)</f>
        <v>E17</v>
      </c>
      <c r="F144" s="83" t="str">
        <f>IF(SP_SUL!H144="","*",SP_SUL!H144)</f>
        <v>102ZKW2</v>
      </c>
      <c r="G144" s="83" t="str">
        <f>IF(SP_SUL!M144="","*",SP_SUL!M144)</f>
        <v>ZKE-ZWW</v>
      </c>
      <c r="H144" s="116">
        <f>IF(SP_SUL!K144="","*",SP_SUL!K144)</f>
        <v>81</v>
      </c>
      <c r="I144" s="113">
        <f>IF(SP_SUL!O144="","*",SP_SUL!O144)</f>
        <v>0.375</v>
      </c>
      <c r="J144" s="113">
        <f>IF(SP_SUL!P144="","*",SP_SUL!P144)</f>
        <v>0.16666666666666666</v>
      </c>
      <c r="K144" s="83" t="str">
        <f>IF(SP_SUL!AK144="","*",SP_SUL!AK144)</f>
        <v>102ZKW2</v>
      </c>
      <c r="L144" s="83" t="str">
        <f>IF(SP_SUL!AM144="","*",SP_SUL!AM144)</f>
        <v>ZKE-ZWW</v>
      </c>
      <c r="M144" s="83">
        <f>IF(SP_SUL!AP144="","*",SP_SUL!AP144)</f>
        <v>81</v>
      </c>
      <c r="N144" s="83" t="str">
        <f>IF(SP_SUL!AM144="","*",SP_SUL!AM144)</f>
        <v>ZKE-ZWW</v>
      </c>
      <c r="O144" s="110">
        <f>IF(SP_SUL!BH144="","*",SP_SUL!BH144)</f>
        <v>0</v>
      </c>
      <c r="P144" s="147" t="str">
        <f>IF($A$2=1,IF(SP_SUL!BJ144="","*",SP_SUL!BJ144),IF(SP_SUL!BK144="","*",SP_SUL!BK144))</f>
        <v>MC1 09h40 / Cancelado faixa, devido priorização do V89</v>
      </c>
    </row>
    <row r="145" spans="1:16" hidden="1">
      <c r="A145" s="82">
        <f>IF(SP_SUL!B145="","*",SP_SUL!B145)</f>
        <v>46059</v>
      </c>
      <c r="B145" s="83" t="str">
        <f>IF(SP_SUL!X145="","*",SP_SUL!X145)</f>
        <v>Oportunidade</v>
      </c>
      <c r="C145" s="83" t="str">
        <f>IF(SP_SUL!S145="","*",SP_SUL!S145)</f>
        <v>SP SUL</v>
      </c>
      <c r="D145" s="83" t="str">
        <f>IF(SP_SUL!T145="","*",SP_SUL!T145)</f>
        <v>ZKE-ZEV</v>
      </c>
      <c r="E145" s="83" t="str">
        <f>IF(SP_SUL!D145="","*",SP_SUL!D145)</f>
        <v>V89</v>
      </c>
      <c r="F145" s="83" t="str">
        <f>IF(SP_SUL!H145="","*",SP_SUL!H145)</f>
        <v>102ZKW2</v>
      </c>
      <c r="G145" s="83" t="str">
        <f>IF(SP_SUL!M145="","*",SP_SUL!M145)</f>
        <v>ZWW-ZKW</v>
      </c>
      <c r="H145" s="116">
        <f>IF(SP_SUL!K145="","*",SP_SUL!K145)</f>
        <v>92.745000000000005</v>
      </c>
      <c r="I145" s="113">
        <f>IF(SP_SUL!O145="","*",SP_SUL!O145)</f>
        <v>0.375</v>
      </c>
      <c r="J145" s="113">
        <f>IF(SP_SUL!P145="","*",SP_SUL!P145)</f>
        <v>8.3333333333333329E-2</v>
      </c>
      <c r="K145" s="83" t="str">
        <f>IF(SP_SUL!AK145="","*",SP_SUL!AK145)</f>
        <v>102ZKW2</v>
      </c>
      <c r="L145" s="83" t="str">
        <f>IF(SP_SUL!AM145="","*",SP_SUL!AM145)</f>
        <v>ZWW-ZKW</v>
      </c>
      <c r="M145" s="83">
        <f>IF(SP_SUL!AP145="","*",SP_SUL!AP145)</f>
        <v>92.745000000000005</v>
      </c>
      <c r="N145" s="83" t="str">
        <f>IF(SP_SUL!AM145="","*",SP_SUL!AM145)</f>
        <v>ZWW-ZKW</v>
      </c>
      <c r="O145" s="110">
        <f>IF(SP_SUL!BH145="","*",SP_SUL!BH145)</f>
        <v>2</v>
      </c>
      <c r="P145" s="147" t="str">
        <f>IF($A$2=1,IF(SP_SUL!BJ145="","*",SP_SUL!BJ145),IF(SP_SUL!BK145="","*",SP_SUL!BK145))</f>
        <v xml:space="preserve">MC1 09h10 / Em intervalo das 13h06 até 16h00 / </v>
      </c>
    </row>
    <row r="146" spans="1:16" hidden="1">
      <c r="A146" s="82">
        <f>IF(SP_SUL!B146="","*",SP_SUL!B146)</f>
        <v>46059</v>
      </c>
      <c r="B146" s="83" t="str">
        <f>IF(SP_SUL!X146="","*",SP_SUL!X146)</f>
        <v>Oportunidade</v>
      </c>
      <c r="C146" s="83" t="str">
        <f>IF(SP_SUL!S146="","*",SP_SUL!S146)</f>
        <v>SP SUL</v>
      </c>
      <c r="D146" s="83" t="str">
        <f>IF(SP_SUL!T146="","*",SP_SUL!T146)</f>
        <v>ZKE-ZEV</v>
      </c>
      <c r="E146" s="83" t="str">
        <f>IF(SP_SUL!D146="","*",SP_SUL!D146)</f>
        <v>E42</v>
      </c>
      <c r="F146" s="83" t="str">
        <f>IF(SP_SUL!H146="","*",SP_SUL!H146)</f>
        <v>102ZKW2</v>
      </c>
      <c r="G146" s="83" t="str">
        <f>IF(SP_SUL!M146="","*",SP_SUL!M146)</f>
        <v>ZKW-ZCP</v>
      </c>
      <c r="H146" s="116">
        <f>IF(SP_SUL!K146="","*",SP_SUL!K146)</f>
        <v>102</v>
      </c>
      <c r="I146" s="113">
        <f>IF(SP_SUL!O146="","*",SP_SUL!O146)</f>
        <v>0.39583333333333331</v>
      </c>
      <c r="J146" s="113">
        <f>IF(SP_SUL!P146="","*",SP_SUL!P146)</f>
        <v>4.1666666666666664E-2</v>
      </c>
      <c r="K146" s="83" t="str">
        <f>IF(SP_SUL!AK146="","*",SP_SUL!AK146)</f>
        <v>102ZKW2</v>
      </c>
      <c r="L146" s="83" t="str">
        <f>IF(SP_SUL!AM146="","*",SP_SUL!AM146)</f>
        <v>ZKW-ZCP</v>
      </c>
      <c r="M146" s="83">
        <f>IF(SP_SUL!AP146="","*",SP_SUL!AP146)</f>
        <v>102</v>
      </c>
      <c r="N146" s="83" t="str">
        <f>IF(SP_SUL!AM146="","*",SP_SUL!AM146)</f>
        <v>ZKW-ZCP</v>
      </c>
      <c r="O146" s="110">
        <f>IF(SP_SUL!BH146="","*",SP_SUL!BH146)</f>
        <v>0</v>
      </c>
      <c r="P146" s="147" t="str">
        <f>IF($A$2=1,IF(SP_SUL!BJ146="","*",SP_SUL!BJ146),IF(SP_SUL!BK146="","*",SP_SUL!BK146))</f>
        <v>Cancelado a descarga, devido a necessidade da equipe da MNB de ZZZ para levar locos de ZZZ para ZCP</v>
      </c>
    </row>
    <row r="147" spans="1:16" hidden="1">
      <c r="A147" s="82">
        <f>IF(SP_SUL!B147="","*",SP_SUL!B147)</f>
        <v>46059</v>
      </c>
      <c r="B147" s="83" t="str">
        <f>IF(SP_SUL!X147="","*",SP_SUL!X147)</f>
        <v>Oportunidade</v>
      </c>
      <c r="C147" s="83" t="str">
        <f>IF(SP_SUL!S147="","*",SP_SUL!S147)</f>
        <v>SP SUL</v>
      </c>
      <c r="D147" s="83" t="str">
        <f>IF(SP_SUL!T147="","*",SP_SUL!T147)</f>
        <v>ZKE-ZEV</v>
      </c>
      <c r="E147" s="83" t="str">
        <f>IF(SP_SUL!D147="","*",SP_SUL!D147)</f>
        <v>W60</v>
      </c>
      <c r="F147" s="83" t="str">
        <f>IF(SP_SUL!H147="","*",SP_SUL!H147)</f>
        <v>ZEM1302</v>
      </c>
      <c r="G147" s="83" t="str">
        <f>IF(SP_SUL!M147="","*",SP_SUL!M147)</f>
        <v>ZLU-ZWI</v>
      </c>
      <c r="H147" s="116">
        <f>IF(SP_SUL!K147="","*",SP_SUL!K147)</f>
        <v>118</v>
      </c>
      <c r="I147" s="113">
        <f>IF(SP_SUL!O147="","*",SP_SUL!O147)</f>
        <v>0.375</v>
      </c>
      <c r="J147" s="113">
        <f>IF(SP_SUL!P147="","*",SP_SUL!P147)</f>
        <v>4.1666666666666664E-2</v>
      </c>
      <c r="K147" s="83" t="str">
        <f>IF(SP_SUL!AK147="","*",SP_SUL!AK147)</f>
        <v>ZEM1302</v>
      </c>
      <c r="L147" s="83" t="str">
        <f>IF(SP_SUL!AM147="","*",SP_SUL!AM147)</f>
        <v>ZLU-ZWI</v>
      </c>
      <c r="M147" s="83">
        <f>IF(SP_SUL!AP147="","*",SP_SUL!AP147)</f>
        <v>118</v>
      </c>
      <c r="N147" s="83" t="str">
        <f>IF(SP_SUL!AM147="","*",SP_SUL!AM147)</f>
        <v>ZLU-ZWI</v>
      </c>
      <c r="O147" s="110">
        <f>IF(SP_SUL!BH147="","*",SP_SUL!BH147)</f>
        <v>0</v>
      </c>
      <c r="P147" s="147" t="str">
        <f>IF($A$2=1,IF(SP_SUL!BJ147="","*",SP_SUL!BJ147),IF(SP_SUL!BK147="","*",SP_SUL!BK147))</f>
        <v>Locomotiva 7694 não envia macro /</v>
      </c>
    </row>
    <row r="148" spans="1:16" hidden="1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 hidden="1">
      <c r="A149" s="82">
        <f>IF(SP_SUL!B149="","*",SP_SUL!B149)</f>
        <v>46059</v>
      </c>
      <c r="B149" s="83" t="str">
        <f>IF(SP_SUL!X149="","*",SP_SUL!X149)</f>
        <v>Contrato</v>
      </c>
      <c r="C149" s="83" t="str">
        <f>IF(SP_SUL!S149="","*",SP_SUL!S149)</f>
        <v>SP SUL</v>
      </c>
      <c r="D149" s="83" t="str">
        <f>IF(SP_SUL!T149="","*",SP_SUL!T149)</f>
        <v>ZEV-ZPT</v>
      </c>
      <c r="E149" s="83" t="str">
        <f>IF(SP_SUL!D149="","*",SP_SUL!D149)</f>
        <v>MODERNIZAÇÃO SERRA</v>
      </c>
      <c r="F149" s="83" t="str">
        <f>IF(SP_SUL!H149="","*",SP_SUL!H149)</f>
        <v>-</v>
      </c>
      <c r="G149" s="83" t="str">
        <f>IF(SP_SUL!M149="","*",SP_SUL!M149)</f>
        <v>ZEZ-ZXW</v>
      </c>
      <c r="H149" s="116">
        <f>IF(SP_SUL!K149="","*",SP_SUL!K149)</f>
        <v>75.2</v>
      </c>
      <c r="I149" s="113">
        <f>IF(SP_SUL!O149="","*",SP_SUL!O149)</f>
        <v>0.33333333333333331</v>
      </c>
      <c r="J149" s="113">
        <f>IF(SP_SUL!P149="","*",SP_SUL!P149)</f>
        <v>0.16666666666666666</v>
      </c>
      <c r="K149" s="83" t="str">
        <f>IF(SP_SUL!AK149="","*",SP_SUL!AK149)</f>
        <v>-</v>
      </c>
      <c r="L149" s="83" t="str">
        <f>IF(SP_SUL!AM149="","*",SP_SUL!AM149)</f>
        <v>ZEZ-ZXW</v>
      </c>
      <c r="M149" s="83">
        <f>IF(SP_SUL!AP149="","*",SP_SUL!AP149)</f>
        <v>75.2</v>
      </c>
      <c r="N149" s="83" t="str">
        <f>IF(SP_SUL!AM149="","*",SP_SUL!AM149)</f>
        <v>ZEZ-ZXW</v>
      </c>
      <c r="O149" s="110">
        <f>IF(SP_SUL!BH149="","*",SP_SUL!BH149)</f>
        <v>2</v>
      </c>
      <c r="P149" s="147" t="str">
        <f>IF($A$2=1,IF(SP_SUL!BJ149="","*",SP_SUL!BJ149),IF(SP_SUL!BK149="","*",SP_SUL!BK149))</f>
        <v>Realizado intervalo das 10h01 até 14h01</v>
      </c>
    </row>
    <row r="150" spans="1:16" hidden="1">
      <c r="A150" s="82">
        <f>IF(SP_SUL!B150="","*",SP_SUL!B150)</f>
        <v>46059</v>
      </c>
      <c r="B150" s="83" t="str">
        <f>IF(SP_SUL!X150="","*",SP_SUL!X150)</f>
        <v>Contrato</v>
      </c>
      <c r="C150" s="83" t="str">
        <f>IF(SP_SUL!S150="","*",SP_SUL!S150)</f>
        <v>SP SUL</v>
      </c>
      <c r="D150" s="83" t="str">
        <f>IF(SP_SUL!T150="","*",SP_SUL!T150)</f>
        <v>ZEV-ZPT</v>
      </c>
      <c r="E150" s="83" t="str">
        <f>IF(SP_SUL!D150="","*",SP_SUL!D150)</f>
        <v>W61</v>
      </c>
      <c r="F150" s="83" t="str">
        <f>IF(SP_SUL!H150="","*",SP_SUL!H150)</f>
        <v>K67ZEV2</v>
      </c>
      <c r="G150" s="83" t="str">
        <f>IF(SP_SUL!M150="","*",SP_SUL!M150)</f>
        <v>ZEZ-ZXW</v>
      </c>
      <c r="H150" s="116">
        <f>IF(SP_SUL!K150="","*",SP_SUL!K150)</f>
        <v>75.2</v>
      </c>
      <c r="I150" s="113">
        <f>IF(SP_SUL!O150="","*",SP_SUL!O150)</f>
        <v>0.3125</v>
      </c>
      <c r="J150" s="113">
        <f>IF(SP_SUL!P150="","*",SP_SUL!P150)</f>
        <v>6.9444444444444447E-4</v>
      </c>
      <c r="K150" s="83" t="str">
        <f>IF(SP_SUL!AK150="","*",SP_SUL!AK150)</f>
        <v>K67ZEV2</v>
      </c>
      <c r="L150" s="83" t="str">
        <f>IF(SP_SUL!AM150="","*",SP_SUL!AM150)</f>
        <v>ZEZ-ZXW</v>
      </c>
      <c r="M150" s="83">
        <f>IF(SP_SUL!AP150="","*",SP_SUL!AP150)</f>
        <v>75.2</v>
      </c>
      <c r="N150" s="83" t="str">
        <f>IF(SP_SUL!AM150="","*",SP_SUL!AM150)</f>
        <v>ZEZ-ZXW</v>
      </c>
      <c r="O150" s="110">
        <f>IF(SP_SUL!BH150="","*",SP_SUL!BH150)</f>
        <v>2</v>
      </c>
      <c r="P150" s="147" t="str">
        <f>IF($A$2=1,IF(SP_SUL!BJ150="","*",SP_SUL!BJ150),IF(SP_SUL!BK150="","*",SP_SUL!BK150))</f>
        <v>MC1 08h14 /Realizado intervalo</v>
      </c>
    </row>
    <row r="151" spans="1:16" hidden="1">
      <c r="A151" s="82">
        <f>IF(SP_SUL!B151="","*",SP_SUL!B151)</f>
        <v>46059</v>
      </c>
      <c r="B151" s="83" t="str">
        <f>IF(SP_SUL!X151="","*",SP_SUL!X151)</f>
        <v>Contrato</v>
      </c>
      <c r="C151" s="83" t="str">
        <f>IF(SP_SUL!S151="","*",SP_SUL!S151)</f>
        <v>SP SUL</v>
      </c>
      <c r="D151" s="83" t="str">
        <f>IF(SP_SUL!T151="","*",SP_SUL!T151)</f>
        <v>ZEV-ZPT</v>
      </c>
      <c r="E151" s="83" t="str">
        <f>IF(SP_SUL!D151="","*",SP_SUL!D151)</f>
        <v>MODERNIZAÇÃO TURMA 2</v>
      </c>
      <c r="F151" s="83" t="str">
        <f>IF(SP_SUL!H151="","*",SP_SUL!H151)</f>
        <v>-</v>
      </c>
      <c r="G151" s="83" t="str">
        <f>IF(SP_SUL!M151="","*",SP_SUL!M151)</f>
        <v>ZEZ-ZXW</v>
      </c>
      <c r="H151" s="116">
        <f>IF(SP_SUL!K151="","*",SP_SUL!K151)</f>
        <v>75.373999999999995</v>
      </c>
      <c r="I151" s="113">
        <f>IF(SP_SUL!O151="","*",SP_SUL!O151)</f>
        <v>0.33333333333333331</v>
      </c>
      <c r="J151" s="113">
        <f>IF(SP_SUL!P151="","*",SP_SUL!P151)</f>
        <v>6.9444444444444447E-4</v>
      </c>
      <c r="K151" s="83" t="str">
        <f>IF(SP_SUL!AK151="","*",SP_SUL!AK151)</f>
        <v>-</v>
      </c>
      <c r="L151" s="83" t="str">
        <f>IF(SP_SUL!AM151="","*",SP_SUL!AM151)</f>
        <v>ZEZ-ZXW</v>
      </c>
      <c r="M151" s="83">
        <f>IF(SP_SUL!AP151="","*",SP_SUL!AP151)</f>
        <v>75.373999999999995</v>
      </c>
      <c r="N151" s="83" t="str">
        <f>IF(SP_SUL!AM151="","*",SP_SUL!AM151)</f>
        <v>ZEZ-ZXW</v>
      </c>
      <c r="O151" s="110">
        <f>IF(SP_SUL!BH151="","*",SP_SUL!BH151)</f>
        <v>0</v>
      </c>
      <c r="P151" s="147" t="str">
        <f>IF($A$2=1,IF(SP_SUL!BJ151="","*",SP_SUL!BJ151),IF(SP_SUL!BK151="","*",SP_SUL!BK151))</f>
        <v>Concedido intervalo das 10h01 até 14h01. TP não realizou solda, devido furto dos equipamentos</v>
      </c>
    </row>
    <row r="152" spans="1:16" hidden="1">
      <c r="A152" s="82">
        <f>IF(SP_SUL!B152="","*",SP_SUL!B152)</f>
        <v>46059</v>
      </c>
      <c r="B152" s="83" t="str">
        <f>IF(SP_SUL!X152="","*",SP_SUL!X152)</f>
        <v>Contrato</v>
      </c>
      <c r="C152" s="83" t="str">
        <f>IF(SP_SUL!S152="","*",SP_SUL!S152)</f>
        <v>SP SUL</v>
      </c>
      <c r="D152" s="83" t="str">
        <f>IF(SP_SUL!T152="","*",SP_SUL!T152)</f>
        <v>ZEV-ZPT</v>
      </c>
      <c r="E152" s="83" t="str">
        <f>IF(SP_SUL!D152="","*",SP_SUL!D152)</f>
        <v>MODERNIZAÇÃO SERRA</v>
      </c>
      <c r="F152" s="83" t="str">
        <f>IF(SP_SUL!H152="","*",SP_SUL!H152)</f>
        <v>-</v>
      </c>
      <c r="G152" s="83" t="str">
        <f>IF(SP_SUL!M152="","*",SP_SUL!M152)</f>
        <v>ZGP-ZPT</v>
      </c>
      <c r="H152" s="116">
        <f>IF(SP_SUL!K152="","*",SP_SUL!K152)</f>
        <v>102.48</v>
      </c>
      <c r="I152" s="113">
        <f>IF(SP_SUL!O152="","*",SP_SUL!O152)</f>
        <v>0.33333333333333331</v>
      </c>
      <c r="J152" s="113">
        <f>IF(SP_SUL!P152="","*",SP_SUL!P152)</f>
        <v>0.22916666666666666</v>
      </c>
      <c r="K152" s="83" t="str">
        <f>IF(SP_SUL!AK152="","*",SP_SUL!AK152)</f>
        <v>-</v>
      </c>
      <c r="L152" s="83" t="str">
        <f>IF(SP_SUL!AM152="","*",SP_SUL!AM152)</f>
        <v>ZGP-ZPT</v>
      </c>
      <c r="M152" s="83">
        <f>IF(SP_SUL!AP152="","*",SP_SUL!AP152)</f>
        <v>102.48</v>
      </c>
      <c r="N152" s="83" t="str">
        <f>IF(SP_SUL!AM152="","*",SP_SUL!AM152)</f>
        <v>ZGP-ZPT</v>
      </c>
      <c r="O152" s="110">
        <f>IF(SP_SUL!BH152="","*",SP_SUL!BH152)</f>
        <v>0</v>
      </c>
      <c r="P152" s="147" t="str">
        <f>IF($A$2=1,IF(SP_SUL!BJ152="","*",SP_SUL!BJ152),IF(SP_SUL!BK152="","*",SP_SUL!BK152))</f>
        <v>Cancelado intervalo / devido anomalia dos vazios.</v>
      </c>
    </row>
    <row r="153" spans="1:16" hidden="1">
      <c r="A153" s="82">
        <f>IF(SP_SUL!B153="","*",SP_SUL!B153)</f>
        <v>46059</v>
      </c>
      <c r="B153" s="83" t="str">
        <f>IF(SP_SUL!X153="","*",SP_SUL!X153)</f>
        <v>Contrato</v>
      </c>
      <c r="C153" s="83" t="str">
        <f>IF(SP_SUL!S153="","*",SP_SUL!S153)</f>
        <v>SP SUL</v>
      </c>
      <c r="D153" s="83" t="str">
        <f>IF(SP_SUL!T153="","*",SP_SUL!T153)</f>
        <v>ZEV-ZPT</v>
      </c>
      <c r="E153" s="83" t="str">
        <f>IF(SP_SUL!D153="","*",SP_SUL!D153)</f>
        <v>W62</v>
      </c>
      <c r="F153" s="83" t="str">
        <f>IF(SP_SUL!H153="","*",SP_SUL!H153)</f>
        <v>ZPT1051</v>
      </c>
      <c r="G153" s="83" t="str">
        <f>IF(SP_SUL!M153="","*",SP_SUL!M153)</f>
        <v>ZGP</v>
      </c>
      <c r="H153" s="116">
        <f>IF(SP_SUL!K153="","*",SP_SUL!K153)</f>
        <v>102.1</v>
      </c>
      <c r="I153" s="113">
        <f>IF(SP_SUL!O153="","*",SP_SUL!O153)</f>
        <v>0.3125</v>
      </c>
      <c r="J153" s="113">
        <f>IF(SP_SUL!P153="","*",SP_SUL!P153)</f>
        <v>6.9444444444444447E-4</v>
      </c>
      <c r="K153" s="83" t="str">
        <f>IF(SP_SUL!AK153="","*",SP_SUL!AK153)</f>
        <v>ZPT1051</v>
      </c>
      <c r="L153" s="83" t="str">
        <f>IF(SP_SUL!AM153="","*",SP_SUL!AM153)</f>
        <v>ZGP</v>
      </c>
      <c r="M153" s="83">
        <f>IF(SP_SUL!AP153="","*",SP_SUL!AP153)</f>
        <v>102.1</v>
      </c>
      <c r="N153" s="83" t="str">
        <f>IF(SP_SUL!AM153="","*",SP_SUL!AM153)</f>
        <v>ZGP</v>
      </c>
      <c r="O153" s="110">
        <f>IF(SP_SUL!BH153="","*",SP_SUL!BH153)</f>
        <v>0</v>
      </c>
      <c r="P153" s="147" t="str">
        <f>IF($A$2=1,IF(SP_SUL!BJ153="","*",SP_SUL!BJ153),IF(SP_SUL!BK153="","*",SP_SUL!BK153))</f>
        <v>Cancelado intervalo / devido anomalia dos vazios.</v>
      </c>
    </row>
    <row r="154" spans="1:16" hidden="1">
      <c r="A154" s="82">
        <f>IF(SP_SUL!B154="","*",SP_SUL!B154)</f>
        <v>46059</v>
      </c>
      <c r="B154" s="83" t="str">
        <f>IF(SP_SUL!X154="","*",SP_SUL!X154)</f>
        <v>Oportunidade</v>
      </c>
      <c r="C154" s="83" t="str">
        <f>IF(SP_SUL!S154="","*",SP_SUL!S154)</f>
        <v>SP SUL</v>
      </c>
      <c r="D154" s="83" t="str">
        <f>IF(SP_SUL!T154="","*",SP_SUL!T154)</f>
        <v>ZEV-ZPT</v>
      </c>
      <c r="E154" s="83" t="str">
        <f>IF(SP_SUL!D154="","*",SP_SUL!D154)</f>
        <v>HUELTON (TP-725)</v>
      </c>
      <c r="F154" s="83" t="str">
        <f>IF(SP_SUL!H154="","*",SP_SUL!H154)</f>
        <v>-</v>
      </c>
      <c r="G154" s="83" t="str">
        <f>IF(SP_SUL!M154="","*",SP_SUL!M154)</f>
        <v>ZPT</v>
      </c>
      <c r="H154" s="116">
        <f>IF(SP_SUL!K154="","*",SP_SUL!K154)</f>
        <v>106.7</v>
      </c>
      <c r="I154" s="113">
        <f>IF(SP_SUL!O154="","*",SP_SUL!O154)</f>
        <v>0.41666666666666669</v>
      </c>
      <c r="J154" s="113">
        <f>IF(SP_SUL!P154="","*",SP_SUL!P154)</f>
        <v>6.25E-2</v>
      </c>
      <c r="K154" s="83" t="str">
        <f>IF(SP_SUL!AK154="","*",SP_SUL!AK154)</f>
        <v>-</v>
      </c>
      <c r="L154" s="83" t="str">
        <f>IF(SP_SUL!AM154="","*",SP_SUL!AM154)</f>
        <v>ZPT</v>
      </c>
      <c r="M154" s="83">
        <f>IF(SP_SUL!AP154="","*",SP_SUL!AP154)</f>
        <v>106.7</v>
      </c>
      <c r="N154" s="83" t="str">
        <f>IF(SP_SUL!AM154="","*",SP_SUL!AM154)</f>
        <v>ZPT</v>
      </c>
      <c r="O154" s="110">
        <f>IF(SP_SUL!BH154="","*",SP_SUL!BH154)</f>
        <v>2</v>
      </c>
      <c r="P154" s="147" t="str">
        <f>IF($A$2=1,IF(SP_SUL!BJ154="","*",SP_SUL!BJ154),IF(SP_SUL!BK154="","*",SP_SUL!BK154))</f>
        <v>TP pronto 10h46 / Realizado intervalo das 14h07 até 15h37.</v>
      </c>
    </row>
    <row r="155" spans="1:16" hidden="1">
      <c r="A155" s="82">
        <f>IF(SP_SUL!B155="","*",SP_SUL!B155)</f>
        <v>46059</v>
      </c>
      <c r="B155" s="83" t="str">
        <f>IF(SP_SUL!X155="","*",SP_SUL!X155)</f>
        <v>Oportunidade</v>
      </c>
      <c r="C155" s="83" t="str">
        <f>IF(SP_SUL!S155="","*",SP_SUL!S155)</f>
        <v>SP SUL</v>
      </c>
      <c r="D155" s="83" t="str">
        <f>IF(SP_SUL!T155="","*",SP_SUL!T155)</f>
        <v>ZPT-ZPG</v>
      </c>
      <c r="E155" s="83" t="str">
        <f>IF(SP_SUL!D155="","*",SP_SUL!D155)</f>
        <v>DIEGO (TF-42)</v>
      </c>
      <c r="F155" s="83" t="str">
        <f>IF(SP_SUL!H155="","*",SP_SUL!H155)</f>
        <v>-</v>
      </c>
      <c r="G155" s="83" t="str">
        <f>IF(SP_SUL!M155="","*",SP_SUL!M155)</f>
        <v>PAT-ZGM</v>
      </c>
      <c r="H155" s="116">
        <f>IF(SP_SUL!K155="","*",SP_SUL!K155)</f>
        <v>109.05</v>
      </c>
      <c r="I155" s="113">
        <f>IF(SP_SUL!O155="","*",SP_SUL!O155)</f>
        <v>0.41666666666666669</v>
      </c>
      <c r="J155" s="113">
        <f>IF(SP_SUL!P155="","*",SP_SUL!P155)</f>
        <v>8.3333333333333329E-2</v>
      </c>
      <c r="K155" s="83" t="str">
        <f>IF(SP_SUL!AK155="","*",SP_SUL!AK155)</f>
        <v>-</v>
      </c>
      <c r="L155" s="83" t="str">
        <f>IF(SP_SUL!AM155="","*",SP_SUL!AM155)</f>
        <v>PAT-ZGM</v>
      </c>
      <c r="M155" s="83">
        <f>IF(SP_SUL!AP155="","*",SP_SUL!AP155)</f>
        <v>109.05</v>
      </c>
      <c r="N155" s="83" t="str">
        <f>IF(SP_SUL!AM155="","*",SP_SUL!AM155)</f>
        <v>PAT-ZGM</v>
      </c>
      <c r="O155" s="110">
        <f>IF(SP_SUL!BH155="","*",SP_SUL!BH155)</f>
        <v>0</v>
      </c>
      <c r="P155" s="147" t="str">
        <f>IF($A$2=1,IF(SP_SUL!BJ155="","*",SP_SUL!BJ155),IF(SP_SUL!BK155="","*",SP_SUL!BK155))</f>
        <v>TP pronto 09h22 / Concedido intervalo as 09h25 até 11h25. TP não conseguiu realizar produção, devido trem parado na via1 (anomalia de trem).</v>
      </c>
    </row>
    <row r="156" spans="1:16" hidden="1">
      <c r="A156" s="82">
        <f>IF(SP_SUL!B156="","*",SP_SUL!B156)</f>
        <v>46059</v>
      </c>
      <c r="B156" s="83" t="str">
        <f>IF(SP_SUL!X156="","*",SP_SUL!X156)</f>
        <v>Oportunidade</v>
      </c>
      <c r="C156" s="83" t="str">
        <f>IF(SP_SUL!S156="","*",SP_SUL!S156)</f>
        <v>SP SUL</v>
      </c>
      <c r="D156" s="83" t="str">
        <f>IF(SP_SUL!T156="","*",SP_SUL!T156)</f>
        <v>ZEV-ZPT</v>
      </c>
      <c r="E156" s="83" t="str">
        <f>IF(SP_SUL!D156="","*",SP_SUL!D156)</f>
        <v>V85</v>
      </c>
      <c r="F156" s="83" t="str">
        <f>IF(SP_SUL!H156="","*",SP_SUL!H156)</f>
        <v>ZDRZPT</v>
      </c>
      <c r="G156" s="83" t="str">
        <f>IF(SP_SUL!M156="","*",SP_SUL!M156)</f>
        <v>ZGM-ZZV</v>
      </c>
      <c r="H156" s="116">
        <f>IF(SP_SUL!K156="","*",SP_SUL!K156)</f>
        <v>115.3</v>
      </c>
      <c r="I156" s="113">
        <f>IF(SP_SUL!O156="","*",SP_SUL!O156)</f>
        <v>0.39583333333333331</v>
      </c>
      <c r="J156" s="113">
        <f>IF(SP_SUL!P156="","*",SP_SUL!P156)</f>
        <v>8.3333333333333329E-2</v>
      </c>
      <c r="K156" s="83" t="str">
        <f>IF(SP_SUL!AK156="","*",SP_SUL!AK156)</f>
        <v>ZDRZPT</v>
      </c>
      <c r="L156" s="83" t="str">
        <f>IF(SP_SUL!AM156="","*",SP_SUL!AM156)</f>
        <v>ZGM-ZZV</v>
      </c>
      <c r="M156" s="83">
        <f>IF(SP_SUL!AP156="","*",SP_SUL!AP156)</f>
        <v>115.3</v>
      </c>
      <c r="N156" s="83" t="str">
        <f>IF(SP_SUL!AM156="","*",SP_SUL!AM156)</f>
        <v>ZGM-ZZV</v>
      </c>
      <c r="O156" s="110">
        <f>IF(SP_SUL!BH156="","*",SP_SUL!BH156)</f>
        <v>0</v>
      </c>
      <c r="P156" s="147" t="str">
        <f>IF($A$2=1,IF(SP_SUL!BJ156="","*",SP_SUL!BJ156),IF(SP_SUL!BK156="","*",SP_SUL!BK156))</f>
        <v>MC1 0811 / Sem oportunidade de faixa</v>
      </c>
    </row>
    <row r="157" spans="1:16" hidden="1">
      <c r="A157" s="82">
        <f>IF(SP_SUL!B157="","*",SP_SUL!B157)</f>
        <v>46059</v>
      </c>
      <c r="B157" s="83" t="str">
        <f>IF(SP_SUL!X157="","*",SP_SUL!X157)</f>
        <v>Oportunidade</v>
      </c>
      <c r="C157" s="83" t="str">
        <f>IF(SP_SUL!S157="","*",SP_SUL!S157)</f>
        <v>SP SUL</v>
      </c>
      <c r="D157" s="83" t="str">
        <f>IF(SP_SUL!T157="","*",SP_SUL!T157)</f>
        <v>ZKE-ZEV</v>
      </c>
      <c r="E157" s="83" t="str">
        <f>IF(SP_SUL!D157="","*",SP_SUL!D157)</f>
        <v>CAIQUE (TMA-677)</v>
      </c>
      <c r="F157" s="83" t="str">
        <f>IF(SP_SUL!H157="","*",SP_SUL!H157)</f>
        <v>-</v>
      </c>
      <c r="G157" s="83" t="str">
        <f>IF(SP_SUL!M157="","*",SP_SUL!M157)</f>
        <v>ZWI-ZEM</v>
      </c>
      <c r="H157" s="116">
        <f>IF(SP_SUL!K157="","*",SP_SUL!K157)</f>
        <v>123.363</v>
      </c>
      <c r="I157" s="113">
        <f>IF(SP_SUL!O157="","*",SP_SUL!O157)</f>
        <v>0.35416666666666669</v>
      </c>
      <c r="J157" s="113">
        <f>IF(SP_SUL!P157="","*",SP_SUL!P157)</f>
        <v>6.25E-2</v>
      </c>
      <c r="K157" s="83" t="str">
        <f>IF(SP_SUL!AK157="","*",SP_SUL!AK157)</f>
        <v>-</v>
      </c>
      <c r="L157" s="83" t="str">
        <f>IF(SP_SUL!AM157="","*",SP_SUL!AM157)</f>
        <v>ZWI-ZEM</v>
      </c>
      <c r="M157" s="83">
        <f>IF(SP_SUL!AP157="","*",SP_SUL!AP157)</f>
        <v>123.363</v>
      </c>
      <c r="N157" s="83" t="str">
        <f>IF(SP_SUL!AM157="","*",SP_SUL!AM157)</f>
        <v>ZWI-ZEM</v>
      </c>
      <c r="O157" s="110">
        <f>IF(SP_SUL!BH157="","*",SP_SUL!BH157)</f>
        <v>2</v>
      </c>
      <c r="P157" s="147" t="str">
        <f>IF($A$2=1,IF(SP_SUL!BJ157="","*",SP_SUL!BJ157),IF(SP_SUL!BK157="","*",SP_SUL!BK157))</f>
        <v>Realizado intervalo das 10h20 até 12h00</v>
      </c>
    </row>
    <row r="158" spans="1:16" hidden="1">
      <c r="A158" s="82">
        <f>IF(SP_SUL!B158="","*",SP_SUL!B158)</f>
        <v>46059</v>
      </c>
      <c r="B158" s="83" t="str">
        <f>IF(SP_SUL!X158="","*",SP_SUL!X158)</f>
        <v>Oportunidade</v>
      </c>
      <c r="C158" s="83" t="str">
        <f>IF(SP_SUL!S158="","*",SP_SUL!S158)</f>
        <v>SP SUL</v>
      </c>
      <c r="D158" s="83" t="str">
        <f>IF(SP_SUL!T158="","*",SP_SUL!T158)</f>
        <v>ZKE-ZEV</v>
      </c>
      <c r="E158" s="83" t="str">
        <f>IF(SP_SUL!D158="","*",SP_SUL!D158)</f>
        <v>WALTER (TP-810)</v>
      </c>
      <c r="F158" s="83" t="str">
        <f>IF(SP_SUL!H158="","*",SP_SUL!H158)</f>
        <v>-</v>
      </c>
      <c r="G158" s="83" t="str">
        <f>IF(SP_SUL!M158="","*",SP_SUL!M158)</f>
        <v>ZWI-ZEM</v>
      </c>
      <c r="H158" s="116">
        <f>IF(SP_SUL!K158="","*",SP_SUL!K158)</f>
        <v>123.465</v>
      </c>
      <c r="I158" s="113">
        <f>IF(SP_SUL!O158="","*",SP_SUL!O158)</f>
        <v>0.35416666666666669</v>
      </c>
      <c r="J158" s="113">
        <f>IF(SP_SUL!P158="","*",SP_SUL!P158)</f>
        <v>6.25E-2</v>
      </c>
      <c r="K158" s="83" t="str">
        <f>IF(SP_SUL!AK158="","*",SP_SUL!AK158)</f>
        <v>-</v>
      </c>
      <c r="L158" s="83" t="str">
        <f>IF(SP_SUL!AM158="","*",SP_SUL!AM158)</f>
        <v>ZWI-ZEM</v>
      </c>
      <c r="M158" s="83">
        <f>IF(SP_SUL!AP158="","*",SP_SUL!AP158)</f>
        <v>123.465</v>
      </c>
      <c r="N158" s="83" t="str">
        <f>IF(SP_SUL!AM158="","*",SP_SUL!AM158)</f>
        <v>ZWI-ZEM</v>
      </c>
      <c r="O158" s="110">
        <f>IF(SP_SUL!BH158="","*",SP_SUL!BH158)</f>
        <v>2</v>
      </c>
      <c r="P158" s="147" t="str">
        <f>IF($A$2=1,IF(SP_SUL!BJ158="","*",SP_SUL!BJ158),IF(SP_SUL!BK158="","*",SP_SUL!BK158))</f>
        <v>Realizado intervalo das 10h20 até 12h00</v>
      </c>
    </row>
    <row r="159" spans="1:16" hidden="1">
      <c r="A159" s="82">
        <f>IF(SP_SUL!B159="","*",SP_SUL!B159)</f>
        <v>46059</v>
      </c>
      <c r="B159" s="83" t="str">
        <f>IF(SP_SUL!X159="","*",SP_SUL!X159)</f>
        <v>Oportunidade</v>
      </c>
      <c r="C159" s="83" t="str">
        <f>IF(SP_SUL!S159="","*",SP_SUL!S159)</f>
        <v>SP SUL</v>
      </c>
      <c r="D159" s="83" t="str">
        <f>IF(SP_SUL!T159="","*",SP_SUL!T159)</f>
        <v>ZPT-ZPG</v>
      </c>
      <c r="E159" s="83" t="str">
        <f>IF(SP_SUL!D159="","*",SP_SUL!D159)</f>
        <v>EXPANSÃO TURMA 1</v>
      </c>
      <c r="F159" s="83" t="str">
        <f>IF(SP_SUL!H159="","*",SP_SUL!H159)</f>
        <v>-</v>
      </c>
      <c r="G159" s="83" t="str">
        <f>IF(SP_SUL!M159="","*",SP_SUL!M159)</f>
        <v>ZZV-ZPG</v>
      </c>
      <c r="H159" s="116">
        <f>IF(SP_SUL!K159="","*",SP_SUL!K159)</f>
        <v>123.59</v>
      </c>
      <c r="I159" s="113">
        <f>IF(SP_SUL!O159="","*",SP_SUL!O159)</f>
        <v>0.35416666666666669</v>
      </c>
      <c r="J159" s="113">
        <f>IF(SP_SUL!P159="","*",SP_SUL!P159)</f>
        <v>6.25E-2</v>
      </c>
      <c r="K159" s="83" t="str">
        <f>IF(SP_SUL!AK159="","*",SP_SUL!AK159)</f>
        <v>-</v>
      </c>
      <c r="L159" s="83" t="str">
        <f>IF(SP_SUL!AM159="","*",SP_SUL!AM159)</f>
        <v>ZZV-ZPG</v>
      </c>
      <c r="M159" s="83">
        <f>IF(SP_SUL!AP159="","*",SP_SUL!AP159)</f>
        <v>123.59</v>
      </c>
      <c r="N159" s="83" t="str">
        <f>IF(SP_SUL!AM159="","*",SP_SUL!AM159)</f>
        <v>ZZV-ZPG</v>
      </c>
      <c r="O159" s="110">
        <f>IF(SP_SUL!BH159="","*",SP_SUL!BH159)</f>
        <v>2</v>
      </c>
      <c r="P159" s="147" t="str">
        <f>IF($A$2=1,IF(SP_SUL!BJ159="","*",SP_SUL!BJ159),IF(SP_SUL!BK159="","*",SP_SUL!BK159))</f>
        <v>Realizado intervalo das 09h00 até 10h30</v>
      </c>
    </row>
    <row r="160" spans="1:16" hidden="1">
      <c r="A160" s="82" t="str">
        <f>IF(SP_SUL!B160="","*",SP_SUL!B160)</f>
        <v>*</v>
      </c>
      <c r="B160" s="83" t="str">
        <f>IF(SP_SUL!X160="","*",SP_SUL!X160)</f>
        <v>*</v>
      </c>
      <c r="C160" s="83" t="str">
        <f>IF(SP_SUL!S160="","*",SP_SUL!S160)</f>
        <v>-</v>
      </c>
      <c r="D160" s="83" t="str">
        <f>IF(SP_SUL!T160="","*",SP_SUL!T160)</f>
        <v>-</v>
      </c>
      <c r="E160" s="83" t="str">
        <f>IF(SP_SUL!D160="","*",SP_SUL!D160)</f>
        <v>*</v>
      </c>
      <c r="F160" s="83" t="str">
        <f>IF(SP_SUL!H160="","*",SP_SUL!H160)</f>
        <v>*</v>
      </c>
      <c r="G160" s="83" t="str">
        <f>IF(SP_SUL!M160="","*",SP_SUL!M160)</f>
        <v>-</v>
      </c>
      <c r="H160" s="116" t="str">
        <f>IF(SP_SUL!K160="","*",SP_SUL!K160)</f>
        <v>*</v>
      </c>
      <c r="I160" s="113" t="str">
        <f>IF(SP_SUL!O160="","*",SP_SUL!O160)</f>
        <v>*</v>
      </c>
      <c r="J160" s="113" t="str">
        <f>IF(SP_SUL!P160="","*",SP_SUL!P160)</f>
        <v>*</v>
      </c>
      <c r="K160" s="83">
        <f>IF(SP_SUL!AK160="","*",SP_SUL!AK160)</f>
        <v>0</v>
      </c>
      <c r="L160" s="83" t="str">
        <f>IF(SP_SUL!AM160="","*",SP_SUL!AM160)</f>
        <v>-</v>
      </c>
      <c r="M160" s="83">
        <f>IF(SP_SUL!AP160="","*",SP_SUL!AP160)</f>
        <v>0</v>
      </c>
      <c r="N160" s="83" t="str">
        <f>IF(SP_SUL!AM160="","*",SP_SUL!AM160)</f>
        <v>-</v>
      </c>
      <c r="O160" s="110" t="str">
        <f>IF(SP_SUL!BH160="","*",SP_SUL!BH160)</f>
        <v>*</v>
      </c>
      <c r="P160" s="147" t="str">
        <f>IF($A$2=1,IF(SP_SUL!BJ160="","*",SP_SUL!BJ160),IF(SP_SUL!BK160="","*",SP_SUL!BK160))</f>
        <v>*</v>
      </c>
    </row>
    <row r="161" spans="1:16" hidden="1">
      <c r="A161" s="82" t="str">
        <f>IF(SP_SUL!B161="","*",SP_SUL!B161)</f>
        <v>*</v>
      </c>
      <c r="B161" s="83" t="str">
        <f>IF(SP_SUL!X161="","*",SP_SUL!X161)</f>
        <v>*</v>
      </c>
      <c r="C161" s="83" t="str">
        <f>IF(SP_SUL!S161="","*",SP_SUL!S161)</f>
        <v>-</v>
      </c>
      <c r="D161" s="83" t="str">
        <f>IF(SP_SUL!T161="","*",SP_SUL!T161)</f>
        <v>-</v>
      </c>
      <c r="E161" s="83" t="str">
        <f>IF(SP_SUL!D161="","*",SP_SUL!D161)</f>
        <v>*</v>
      </c>
      <c r="F161" s="83" t="str">
        <f>IF(SP_SUL!H161="","*",SP_SUL!H161)</f>
        <v>*</v>
      </c>
      <c r="G161" s="83" t="str">
        <f>IF(SP_SUL!M161="","*",SP_SUL!M161)</f>
        <v>-</v>
      </c>
      <c r="H161" s="116" t="str">
        <f>IF(SP_SUL!K161="","*",SP_SUL!K161)</f>
        <v>*</v>
      </c>
      <c r="I161" s="113" t="str">
        <f>IF(SP_SUL!O161="","*",SP_SUL!O161)</f>
        <v>*</v>
      </c>
      <c r="J161" s="113" t="str">
        <f>IF(SP_SUL!P161="","*",SP_SUL!P161)</f>
        <v>*</v>
      </c>
      <c r="K161" s="83">
        <f>IF(SP_SUL!AK161="","*",SP_SUL!AK161)</f>
        <v>0</v>
      </c>
      <c r="L161" s="83" t="str">
        <f>IF(SP_SUL!AM161="","*",SP_SUL!AM161)</f>
        <v>-</v>
      </c>
      <c r="M161" s="83">
        <f>IF(SP_SUL!AP161="","*",SP_SUL!AP161)</f>
        <v>0</v>
      </c>
      <c r="N161" s="83" t="str">
        <f>IF(SP_SUL!AM161="","*",SP_SUL!AM161)</f>
        <v>-</v>
      </c>
      <c r="O161" s="110" t="str">
        <f>IF(SP_SUL!BH161="","*",SP_SUL!BH161)</f>
        <v>*</v>
      </c>
      <c r="P161" s="147" t="str">
        <f>IF($A$2=1,IF(SP_SUL!BJ161="","*",SP_SUL!BJ161),IF(SP_SUL!BK161="","*",SP_SUL!BK161))</f>
        <v>*</v>
      </c>
    </row>
    <row r="162" spans="1:16" hidden="1">
      <c r="A162" s="82">
        <f>IF(SP_SUL!B162="","*",SP_SUL!B162)</f>
        <v>46060</v>
      </c>
      <c r="B162" s="83" t="str">
        <f>IF(SP_SUL!X162="","*",SP_SUL!X162)</f>
        <v>Oportunidade</v>
      </c>
      <c r="C162" s="83" t="str">
        <f>IF(SP_SUL!S162="","*",SP_SUL!S162)</f>
        <v>SP SUL</v>
      </c>
      <c r="D162" s="83" t="str">
        <f>IF(SP_SUL!T162="","*",SP_SUL!T162)</f>
        <v>ZBV-ZRX</v>
      </c>
      <c r="E162" s="83" t="str">
        <f>IF(SP_SUL!D162="","*",SP_SUL!D162)</f>
        <v>EXPANSÃO TURMA 1</v>
      </c>
      <c r="F162" s="83" t="str">
        <f>IF(SP_SUL!H162="","*",SP_SUL!H162)</f>
        <v>-</v>
      </c>
      <c r="G162" s="83" t="str">
        <f>IF(SP_SUL!M162="","*",SP_SUL!M162)</f>
        <v>ZCD</v>
      </c>
      <c r="H162" s="116">
        <f>IF(SP_SUL!K162="","*",SP_SUL!K162)</f>
        <v>113.4</v>
      </c>
      <c r="I162" s="113">
        <f>IF(SP_SUL!O162="","*",SP_SUL!O162)</f>
        <v>0.35416666666666669</v>
      </c>
      <c r="J162" s="113">
        <f>IF(SP_SUL!P162="","*",SP_SUL!P162)</f>
        <v>6.25E-2</v>
      </c>
      <c r="K162" s="83" t="str">
        <f>IF(SP_SUL!AK162="","*",SP_SUL!AK162)</f>
        <v>-</v>
      </c>
      <c r="L162" s="83" t="str">
        <f>IF(SP_SUL!AM162="","*",SP_SUL!AM162)</f>
        <v>ZCD</v>
      </c>
      <c r="M162" s="83">
        <f>IF(SP_SUL!AP162="","*",SP_SUL!AP162)</f>
        <v>113.4</v>
      </c>
      <c r="N162" s="83" t="str">
        <f>IF(SP_SUL!AM162="","*",SP_SUL!AM162)</f>
        <v>ZCD</v>
      </c>
      <c r="O162" s="110">
        <f>IF(SP_SUL!BH162="","*",SP_SUL!BH162)</f>
        <v>0</v>
      </c>
      <c r="P162" s="147" t="str">
        <f>IF($A$2=1,IF(SP_SUL!BJ162="","*",SP_SUL!BJ162),IF(SP_SUL!BK162="","*",SP_SUL!BK162))</f>
        <v xml:space="preserve">Equipe no local, sem condições climáticas para solda - Chuva </v>
      </c>
    </row>
    <row r="163" spans="1:16" hidden="1">
      <c r="A163" s="82" t="str">
        <f>IF(SP_SUL!B163="","*",SP_SUL!B163)</f>
        <v>*</v>
      </c>
      <c r="B163" s="83" t="str">
        <f>IF(SP_SUL!X163="","*",SP_SUL!X163)</f>
        <v>Oportunidade</v>
      </c>
      <c r="C163" s="83" t="str">
        <f>IF(SP_SUL!S163="","*",SP_SUL!S163)</f>
        <v>SP SUL</v>
      </c>
      <c r="D163" s="83" t="str">
        <f>IF(SP_SUL!T163="","*",SP_SUL!T163)</f>
        <v>ZBV-ZRX</v>
      </c>
      <c r="E163" s="83" t="str">
        <f>IF(SP_SUL!D163="","*",SP_SUL!D163)</f>
        <v>KLECIO (TP-699)</v>
      </c>
      <c r="F163" s="83" t="str">
        <f>IF(SP_SUL!H163="","*",SP_SUL!H163)</f>
        <v>-</v>
      </c>
      <c r="G163" s="83" t="str">
        <f>IF(SP_SUL!M163="","*",SP_SUL!M163)</f>
        <v>ZRX-ZWX</v>
      </c>
      <c r="H163" s="116">
        <f>IF(SP_SUL!K163="","*",SP_SUL!K163)</f>
        <v>134.9</v>
      </c>
      <c r="I163" s="113">
        <f>IF(SP_SUL!O163="","*",SP_SUL!O163)</f>
        <v>0.33333333333333331</v>
      </c>
      <c r="J163" s="113">
        <f>IF(SP_SUL!P163="","*",SP_SUL!P163)</f>
        <v>6.25E-2</v>
      </c>
      <c r="K163" s="83" t="str">
        <f>IF(SP_SUL!AK163="","*",SP_SUL!AK163)</f>
        <v>-</v>
      </c>
      <c r="L163" s="83" t="str">
        <f>IF(SP_SUL!AM163="","*",SP_SUL!AM163)</f>
        <v>ZRX-ZWX</v>
      </c>
      <c r="M163" s="83">
        <f>IF(SP_SUL!AP163="","*",SP_SUL!AP163)</f>
        <v>134.9</v>
      </c>
      <c r="N163" s="83" t="str">
        <f>IF(SP_SUL!AM163="","*",SP_SUL!AM163)</f>
        <v>ZRX-ZWX</v>
      </c>
      <c r="O163" s="110" t="str">
        <f>IF(SP_SUL!BH163="","*",SP_SUL!BH163)</f>
        <v>*</v>
      </c>
      <c r="P163" s="147" t="str">
        <f>IF($A$2=1,IF(SP_SUL!BJ163="","*",SP_SUL!BJ163),IF(SP_SUL!BK163="","*",SP_SUL!BK163))</f>
        <v>*</v>
      </c>
    </row>
    <row r="164" spans="1:16" hidden="1">
      <c r="A164" s="82">
        <f>IF(SP_SUL!B164="","*",SP_SUL!B164)</f>
        <v>46060</v>
      </c>
      <c r="B164" s="83" t="str">
        <f>IF(SP_SUL!X164="","*",SP_SUL!X164)</f>
        <v>Oportunidade</v>
      </c>
      <c r="C164" s="83" t="str">
        <f>IF(SP_SUL!S164="","*",SP_SUL!S164)</f>
        <v>SP SUL</v>
      </c>
      <c r="D164" s="83" t="str">
        <f>IF(SP_SUL!T164="","*",SP_SUL!T164)</f>
        <v>ZBV-ZRX</v>
      </c>
      <c r="E164" s="83" t="str">
        <f>IF(SP_SUL!D164="","*",SP_SUL!D164)</f>
        <v>V48</v>
      </c>
      <c r="F164" s="83" t="str">
        <f>IF(SP_SUL!H164="","*",SP_SUL!H164)</f>
        <v>ZAC2</v>
      </c>
      <c r="G164" s="83" t="str">
        <f>IF(SP_SUL!M164="","*",SP_SUL!M164)</f>
        <v>ZAC-ZSK</v>
      </c>
      <c r="H164" s="116">
        <f>IF(SP_SUL!K164="","*",SP_SUL!K164)</f>
        <v>82</v>
      </c>
      <c r="I164" s="113">
        <f>IF(SP_SUL!O164="","*",SP_SUL!O164)</f>
        <v>0.33333333333333331</v>
      </c>
      <c r="J164" s="113">
        <f>IF(SP_SUL!P164="","*",SP_SUL!P164)</f>
        <v>4.1666666666666664E-2</v>
      </c>
      <c r="K164" s="83" t="str">
        <f>IF(SP_SUL!AK164="","*",SP_SUL!AK164)</f>
        <v>ZAC2</v>
      </c>
      <c r="L164" s="83" t="str">
        <f>IF(SP_SUL!AM164="","*",SP_SUL!AM164)</f>
        <v>ZAC-ZSK</v>
      </c>
      <c r="M164" s="83">
        <f>IF(SP_SUL!AP164="","*",SP_SUL!AP164)</f>
        <v>82</v>
      </c>
      <c r="N164" s="83" t="str">
        <f>IF(SP_SUL!AM164="","*",SP_SUL!AM164)</f>
        <v>ZAC-ZSK</v>
      </c>
      <c r="O164" s="110">
        <f>IF(SP_SUL!BH164="","*",SP_SUL!BH164)</f>
        <v>2</v>
      </c>
      <c r="P164" s="147" t="str">
        <f>IF($A$2=1,IF(SP_SUL!BJ164="","*",SP_SUL!BJ164),IF(SP_SUL!BK164="","*",SP_SUL!BK164))</f>
        <v xml:space="preserve">MC1 07:45, autorizado 09:37 em deslocamento </v>
      </c>
    </row>
    <row r="165" spans="1:16" hidden="1">
      <c r="A165" s="82">
        <f>IF(SP_SUL!B165="","*",SP_SUL!B165)</f>
        <v>46060</v>
      </c>
      <c r="B165" s="83" t="str">
        <f>IF(SP_SUL!X165="","*",SP_SUL!X165)</f>
        <v>Oportunidade</v>
      </c>
      <c r="C165" s="83" t="str">
        <f>IF(SP_SUL!S165="","*",SP_SUL!S165)</f>
        <v>SP SUL</v>
      </c>
      <c r="D165" s="83" t="str">
        <f>IF(SP_SUL!T165="","*",SP_SUL!T165)</f>
        <v>ZBV-ZRX</v>
      </c>
      <c r="E165" s="83" t="str">
        <f>IF(SP_SUL!D165="","*",SP_SUL!D165)</f>
        <v>W58</v>
      </c>
      <c r="F165" s="83">
        <f>IF(SP_SUL!H165="","*",SP_SUL!H165)</f>
        <v>106109</v>
      </c>
      <c r="G165" s="83" t="str">
        <f>IF(SP_SUL!M165="","*",SP_SUL!M165)</f>
        <v>ZRX-ZWX</v>
      </c>
      <c r="H165" s="116">
        <f>IF(SP_SUL!K165="","*",SP_SUL!K165)</f>
        <v>64</v>
      </c>
      <c r="I165" s="113">
        <f>IF(SP_SUL!O165="","*",SP_SUL!O165)</f>
        <v>0.39583333333333331</v>
      </c>
      <c r="J165" s="113">
        <f>IF(SP_SUL!P165="","*",SP_SUL!P165)</f>
        <v>4.1666666666666664E-2</v>
      </c>
      <c r="K165" s="83">
        <f>IF(SP_SUL!AK165="","*",SP_SUL!AK165)</f>
        <v>106109</v>
      </c>
      <c r="L165" s="83" t="str">
        <f>IF(SP_SUL!AM165="","*",SP_SUL!AM165)</f>
        <v>ZRX-ZWX</v>
      </c>
      <c r="M165" s="83">
        <f>IF(SP_SUL!AP165="","*",SP_SUL!AP165)</f>
        <v>64</v>
      </c>
      <c r="N165" s="83" t="str">
        <f>IF(SP_SUL!AM165="","*",SP_SUL!AM165)</f>
        <v>ZRX-ZWX</v>
      </c>
      <c r="O165" s="110">
        <f>IF(SP_SUL!BH165="","*",SP_SUL!BH165)</f>
        <v>2</v>
      </c>
      <c r="P165" s="147" t="str">
        <f>IF($A$2=1,IF(SP_SUL!BJ165="","*",SP_SUL!BJ165),IF(SP_SUL!BK165="","*",SP_SUL!BK165))</f>
        <v xml:space="preserve">MC1 08:27, oportunidade após I90 12h, interditado trecho, autorizado as 12:33 para descarga de dormentes </v>
      </c>
    </row>
    <row r="166" spans="1:16" hidden="1">
      <c r="A166" s="82" t="str">
        <f>IF(SP_SUL!B166="","*",SP_SUL!B166)</f>
        <v>*</v>
      </c>
      <c r="B166" s="83" t="str">
        <f>IF(SP_SUL!X166="","*",SP_SUL!X166)</f>
        <v>*</v>
      </c>
      <c r="C166" s="83" t="str">
        <f>IF(SP_SUL!S166="","*",SP_SUL!S166)</f>
        <v>-</v>
      </c>
      <c r="D166" s="83" t="str">
        <f>IF(SP_SUL!T166="","*",SP_SUL!T166)</f>
        <v>-</v>
      </c>
      <c r="E166" s="83" t="str">
        <f>IF(SP_SUL!D166="","*",SP_SUL!D166)</f>
        <v>*</v>
      </c>
      <c r="F166" s="83" t="str">
        <f>IF(SP_SUL!H166="","*",SP_SUL!H166)</f>
        <v>*</v>
      </c>
      <c r="G166" s="83" t="str">
        <f>IF(SP_SUL!M166="","*",SP_SUL!M166)</f>
        <v>-</v>
      </c>
      <c r="H166" s="116" t="str">
        <f>IF(SP_SUL!K166="","*",SP_SUL!K166)</f>
        <v>*</v>
      </c>
      <c r="I166" s="113" t="str">
        <f>IF(SP_SUL!O166="","*",SP_SUL!O166)</f>
        <v>*</v>
      </c>
      <c r="J166" s="113" t="str">
        <f>IF(SP_SUL!P166="","*",SP_SUL!P166)</f>
        <v>*</v>
      </c>
      <c r="K166" s="83">
        <f>IF(SP_SUL!AK166="","*",SP_SUL!AK166)</f>
        <v>0</v>
      </c>
      <c r="L166" s="83" t="str">
        <f>IF(SP_SUL!AM166="","*",SP_SUL!AM166)</f>
        <v>-</v>
      </c>
      <c r="M166" s="83">
        <f>IF(SP_SUL!AP166="","*",SP_SUL!AP166)</f>
        <v>0</v>
      </c>
      <c r="N166" s="83" t="str">
        <f>IF(SP_SUL!AM166="","*",SP_SUL!AM166)</f>
        <v>-</v>
      </c>
      <c r="O166" s="110" t="str">
        <f>IF(SP_SUL!BH166="","*",SP_SUL!BH166)</f>
        <v>*</v>
      </c>
      <c r="P166" s="147" t="str">
        <f>IF($A$2=1,IF(SP_SUL!BJ166="","*",SP_SUL!BJ166),IF(SP_SUL!BK166="","*",SP_SUL!BK166))</f>
        <v>*</v>
      </c>
    </row>
    <row r="167" spans="1:16" hidden="1">
      <c r="A167" s="82">
        <f>IF(SP_SUL!B167="","*",SP_SUL!B167)</f>
        <v>46060</v>
      </c>
      <c r="B167" s="83" t="str">
        <f>IF(SP_SUL!X167="","*",SP_SUL!X167)</f>
        <v>Oportunidade</v>
      </c>
      <c r="C167" s="83" t="str">
        <f>IF(SP_SUL!S167="","*",SP_SUL!S167)</f>
        <v>SP SUL</v>
      </c>
      <c r="D167" s="83" t="str">
        <f>IF(SP_SUL!T167="","*",SP_SUL!T167)</f>
        <v>ZBV-ZKE</v>
      </c>
      <c r="E167" s="83" t="str">
        <f>IF(SP_SUL!D167="","*",SP_SUL!D167)</f>
        <v>V42</v>
      </c>
      <c r="F167" s="83" t="str">
        <f>IF(SP_SUL!H167="","*",SP_SUL!H167)</f>
        <v>ZYU1</v>
      </c>
      <c r="G167" s="83" t="str">
        <f>IF(SP_SUL!M167="","*",SP_SUL!M167)</f>
        <v>ZYU-ZBV</v>
      </c>
      <c r="H167" s="116">
        <f>IF(SP_SUL!K167="","*",SP_SUL!K167)</f>
        <v>201</v>
      </c>
      <c r="I167" s="113">
        <f>IF(SP_SUL!O167="","*",SP_SUL!O167)</f>
        <v>0.33333333333333331</v>
      </c>
      <c r="J167" s="113">
        <f>IF(SP_SUL!P167="","*",SP_SUL!P167)</f>
        <v>4.1666666666666664E-2</v>
      </c>
      <c r="K167" s="83" t="str">
        <f>IF(SP_SUL!AK167="","*",SP_SUL!AK167)</f>
        <v>ZYU1</v>
      </c>
      <c r="L167" s="83" t="str">
        <f>IF(SP_SUL!AM167="","*",SP_SUL!AM167)</f>
        <v>ZYU-ZBV</v>
      </c>
      <c r="M167" s="83">
        <f>IF(SP_SUL!AP167="","*",SP_SUL!AP167)</f>
        <v>201</v>
      </c>
      <c r="N167" s="83" t="str">
        <f>IF(SP_SUL!AM167="","*",SP_SUL!AM167)</f>
        <v>ZYU-ZBV</v>
      </c>
      <c r="O167" s="110">
        <f>IF(SP_SUL!BH167="","*",SP_SUL!BH167)</f>
        <v>2</v>
      </c>
      <c r="P167" s="147" t="str">
        <f>IF($A$2=1,IF(SP_SUL!BJ167="","*",SP_SUL!BJ167),IF(SP_SUL!BK167="","*",SP_SUL!BK167))</f>
        <v xml:space="preserve">MC1 07:44, autorizado 09:21 em deslocamento </v>
      </c>
    </row>
    <row r="168" spans="1:16" hidden="1">
      <c r="A168" s="82">
        <f>IF(SP_SUL!B168="","*",SP_SUL!B168)</f>
        <v>46060</v>
      </c>
      <c r="B168" s="83" t="str">
        <f>IF(SP_SUL!X168="","*",SP_SUL!X168)</f>
        <v>Oportunidade</v>
      </c>
      <c r="C168" s="83" t="str">
        <f>IF(SP_SUL!S168="","*",SP_SUL!S168)</f>
        <v>SP SUL</v>
      </c>
      <c r="D168" s="83" t="str">
        <f>IF(SP_SUL!T168="","*",SP_SUL!T168)</f>
        <v>ZBV-ZKE</v>
      </c>
      <c r="E168" s="83" t="str">
        <f>IF(SP_SUL!D168="","*",SP_SUL!D168)</f>
        <v>V93</v>
      </c>
      <c r="F168" s="83" t="str">
        <f>IF(SP_SUL!H168="","*",SP_SUL!H168)</f>
        <v>ZYU1</v>
      </c>
      <c r="G168" s="83" t="str">
        <f>IF(SP_SUL!M168="","*",SP_SUL!M168)</f>
        <v>ZYU-ZST</v>
      </c>
      <c r="H168" s="116">
        <f>IF(SP_SUL!K168="","*",SP_SUL!K168)</f>
        <v>206.38</v>
      </c>
      <c r="I168" s="113">
        <f>IF(SP_SUL!O168="","*",SP_SUL!O168)</f>
        <v>0.35416666666666669</v>
      </c>
      <c r="J168" s="113">
        <f>IF(SP_SUL!P168="","*",SP_SUL!P168)</f>
        <v>8.3333333333333329E-2</v>
      </c>
      <c r="K168" s="83" t="str">
        <f>IF(SP_SUL!AK168="","*",SP_SUL!AK168)</f>
        <v>ZYU1</v>
      </c>
      <c r="L168" s="83" t="str">
        <f>IF(SP_SUL!AM168="","*",SP_SUL!AM168)</f>
        <v>ZYU-ZST</v>
      </c>
      <c r="M168" s="83">
        <f>IF(SP_SUL!AP168="","*",SP_SUL!AP168)</f>
        <v>206.38</v>
      </c>
      <c r="N168" s="83" t="str">
        <f>IF(SP_SUL!AM168="","*",SP_SUL!AM168)</f>
        <v>ZYU-ZST</v>
      </c>
      <c r="O168" s="110">
        <f>IF(SP_SUL!BH168="","*",SP_SUL!BH168)</f>
        <v>0</v>
      </c>
      <c r="P168" s="147" t="str">
        <f>IF($A$2=1,IF(SP_SUL!BJ168="","*",SP_SUL!BJ168),IF(SP_SUL!BK168="","*",SP_SUL!BK168))</f>
        <v xml:space="preserve">MC1 08:35, sem oportunidade </v>
      </c>
    </row>
    <row r="169" spans="1:16" hidden="1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 hidden="1">
      <c r="A170" s="82" t="str">
        <f>IF(SP_SUL!B170="","*",SP_SUL!B170)</f>
        <v>*</v>
      </c>
      <c r="B170" s="83" t="str">
        <f>IF(SP_SUL!X170="","*",SP_SUL!X170)</f>
        <v>*</v>
      </c>
      <c r="C170" s="83" t="str">
        <f>IF(SP_SUL!S170="","*",SP_SUL!S170)</f>
        <v>-</v>
      </c>
      <c r="D170" s="83" t="str">
        <f>IF(SP_SUL!T170="","*",SP_SUL!T170)</f>
        <v>-</v>
      </c>
      <c r="E170" s="83" t="str">
        <f>IF(SP_SUL!D170="","*",SP_SUL!D170)</f>
        <v>*</v>
      </c>
      <c r="F170" s="83" t="str">
        <f>IF(SP_SUL!H170="","*",SP_SUL!H170)</f>
        <v>*</v>
      </c>
      <c r="G170" s="83" t="str">
        <f>IF(SP_SUL!M170="","*",SP_SUL!M170)</f>
        <v>-</v>
      </c>
      <c r="H170" s="116" t="str">
        <f>IF(SP_SUL!K170="","*",SP_SUL!K170)</f>
        <v>*</v>
      </c>
      <c r="I170" s="113" t="str">
        <f>IF(SP_SUL!O170="","*",SP_SUL!O170)</f>
        <v>*</v>
      </c>
      <c r="J170" s="113" t="str">
        <f>IF(SP_SUL!P170="","*",SP_SUL!P170)</f>
        <v>*</v>
      </c>
      <c r="K170" s="83">
        <f>IF(SP_SUL!AK170="","*",SP_SUL!AK170)</f>
        <v>0</v>
      </c>
      <c r="L170" s="83" t="str">
        <f>IF(SP_SUL!AM170="","*",SP_SUL!AM170)</f>
        <v>-</v>
      </c>
      <c r="M170" s="83">
        <f>IF(SP_SUL!AP170="","*",SP_SUL!AP170)</f>
        <v>0</v>
      </c>
      <c r="N170" s="83" t="str">
        <f>IF(SP_SUL!AM170="","*",SP_SUL!AM170)</f>
        <v>-</v>
      </c>
      <c r="O170" s="110" t="str">
        <f>IF(SP_SUL!BH170="","*",SP_SUL!BH170)</f>
        <v>*</v>
      </c>
      <c r="P170" s="147" t="str">
        <f>IF($A$2=1,IF(SP_SUL!BJ170="","*",SP_SUL!BJ170),IF(SP_SUL!BK170="","*",SP_SUL!BK170))</f>
        <v>*</v>
      </c>
    </row>
    <row r="171" spans="1:16" hidden="1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 hidden="1">
      <c r="A172" s="82" t="str">
        <f>IF(SP_SUL!B172="","*",SP_SUL!B172)</f>
        <v>*</v>
      </c>
      <c r="B172" s="83" t="str">
        <f>IF(SP_SUL!X172="","*",SP_SUL!X172)</f>
        <v>*</v>
      </c>
      <c r="C172" s="83" t="str">
        <f>IF(SP_SUL!S172="","*",SP_SUL!S172)</f>
        <v>-</v>
      </c>
      <c r="D172" s="83" t="str">
        <f>IF(SP_SUL!T172="","*",SP_SUL!T172)</f>
        <v>-</v>
      </c>
      <c r="E172" s="83" t="str">
        <f>IF(SP_SUL!D172="","*",SP_SUL!D172)</f>
        <v>*</v>
      </c>
      <c r="F172" s="83" t="str">
        <f>IF(SP_SUL!H172="","*",SP_SUL!H172)</f>
        <v>*</v>
      </c>
      <c r="G172" s="83" t="str">
        <f>IF(SP_SUL!M172="","*",SP_SUL!M172)</f>
        <v>-</v>
      </c>
      <c r="H172" s="116" t="str">
        <f>IF(SP_SUL!K172="","*",SP_SUL!K172)</f>
        <v>*</v>
      </c>
      <c r="I172" s="113" t="str">
        <f>IF(SP_SUL!O172="","*",SP_SUL!O172)</f>
        <v>*</v>
      </c>
      <c r="J172" s="113" t="str">
        <f>IF(SP_SUL!P172="","*",SP_SUL!P172)</f>
        <v>*</v>
      </c>
      <c r="K172" s="83">
        <f>IF(SP_SUL!AK172="","*",SP_SUL!AK172)</f>
        <v>0</v>
      </c>
      <c r="L172" s="83" t="str">
        <f>IF(SP_SUL!AM172="","*",SP_SUL!AM172)</f>
        <v>-</v>
      </c>
      <c r="M172" s="83">
        <f>IF(SP_SUL!AP172="","*",SP_SUL!AP172)</f>
        <v>0</v>
      </c>
      <c r="N172" s="83" t="str">
        <f>IF(SP_SUL!AM172="","*",SP_SUL!AM172)</f>
        <v>-</v>
      </c>
      <c r="O172" s="110" t="str">
        <f>IF(SP_SUL!BH172="","*",SP_SUL!BH172)</f>
        <v>*</v>
      </c>
      <c r="P172" s="147" t="str">
        <f>IF($A$2=1,IF(SP_SUL!BJ172="","*",SP_SUL!BJ172),IF(SP_SUL!BK172="","*",SP_SUL!BK172))</f>
        <v>*</v>
      </c>
    </row>
    <row r="173" spans="1:16" hidden="1">
      <c r="A173" s="82">
        <f>IF(SP_SUL!B173="","*",SP_SUL!B173)</f>
        <v>46060</v>
      </c>
      <c r="B173" s="83" t="str">
        <f>IF(SP_SUL!X173="","*",SP_SUL!X173)</f>
        <v>Oportunidade</v>
      </c>
      <c r="C173" s="83" t="str">
        <f>IF(SP_SUL!S173="","*",SP_SUL!S173)</f>
        <v>SP SUL</v>
      </c>
      <c r="D173" s="83" t="str">
        <f>IF(SP_SUL!T173="","*",SP_SUL!T173)</f>
        <v>ZKE-ZEV</v>
      </c>
      <c r="E173" s="83" t="str">
        <f>IF(SP_SUL!D173="","*",SP_SUL!D173)</f>
        <v>E17</v>
      </c>
      <c r="F173" s="83" t="str">
        <f>IF(SP_SUL!H173="","*",SP_SUL!H173)</f>
        <v>102ZKW2</v>
      </c>
      <c r="G173" s="83" t="str">
        <f>IF(SP_SUL!M173="","*",SP_SUL!M173)</f>
        <v>ZKE-ZWW</v>
      </c>
      <c r="H173" s="116">
        <f>IF(SP_SUL!K173="","*",SP_SUL!K173)</f>
        <v>81</v>
      </c>
      <c r="I173" s="113">
        <f>IF(SP_SUL!O173="","*",SP_SUL!O173)</f>
        <v>0.375</v>
      </c>
      <c r="J173" s="113">
        <f>IF(SP_SUL!P173="","*",SP_SUL!P173)</f>
        <v>0.16666666666666666</v>
      </c>
      <c r="K173" s="83" t="str">
        <f>IF(SP_SUL!AK173="","*",SP_SUL!AK173)</f>
        <v>102ZKW2</v>
      </c>
      <c r="L173" s="83" t="str">
        <f>IF(SP_SUL!AM173="","*",SP_SUL!AM173)</f>
        <v>ZKE-ZWW</v>
      </c>
      <c r="M173" s="83">
        <f>IF(SP_SUL!AP173="","*",SP_SUL!AP173)</f>
        <v>81</v>
      </c>
      <c r="N173" s="83" t="str">
        <f>IF(SP_SUL!AM173="","*",SP_SUL!AM173)</f>
        <v>ZKE-ZWW</v>
      </c>
      <c r="O173" s="110">
        <f>IF(SP_SUL!BH173="","*",SP_SUL!BH173)</f>
        <v>2</v>
      </c>
      <c r="P173" s="147" t="str">
        <f>IF($A$2=1,IF(SP_SUL!BJ173="","*",SP_SUL!BJ173),IF(SP_SUL!BK173="","*",SP_SUL!BK173))</f>
        <v xml:space="preserve">Em intervalo 08:55 realizou 3 soldas </v>
      </c>
    </row>
    <row r="174" spans="1:16" hidden="1">
      <c r="A174" s="82" t="str">
        <f>IF(SP_SUL!B174="","*",SP_SUL!B174)</f>
        <v>*</v>
      </c>
      <c r="B174" s="83" t="str">
        <f>IF(SP_SUL!X174="","*",SP_SUL!X174)</f>
        <v>Oportunidade</v>
      </c>
      <c r="C174" s="83" t="str">
        <f>IF(SP_SUL!S174="","*",SP_SUL!S174)</f>
        <v>SP SUL</v>
      </c>
      <c r="D174" s="83" t="str">
        <f>IF(SP_SUL!T174="","*",SP_SUL!T174)</f>
        <v>ZKE-ZEV</v>
      </c>
      <c r="E174" s="83" t="str">
        <f>IF(SP_SUL!D174="","*",SP_SUL!D174)</f>
        <v>V89</v>
      </c>
      <c r="F174" s="83" t="str">
        <f>IF(SP_SUL!H174="","*",SP_SUL!H174)</f>
        <v>102ZKW2</v>
      </c>
      <c r="G174" s="83" t="str">
        <f>IF(SP_SUL!M174="","*",SP_SUL!M174)</f>
        <v>ZWW-ZKW</v>
      </c>
      <c r="H174" s="116">
        <f>IF(SP_SUL!K174="","*",SP_SUL!K174)</f>
        <v>92.745000000000005</v>
      </c>
      <c r="I174" s="113">
        <f>IF(SP_SUL!O174="","*",SP_SUL!O174)</f>
        <v>0.375</v>
      </c>
      <c r="J174" s="113">
        <f>IF(SP_SUL!P174="","*",SP_SUL!P174)</f>
        <v>0.16666666666666666</v>
      </c>
      <c r="K174" s="83" t="str">
        <f>IF(SP_SUL!AK174="","*",SP_SUL!AK174)</f>
        <v>102ZKW2</v>
      </c>
      <c r="L174" s="83" t="str">
        <f>IF(SP_SUL!AM174="","*",SP_SUL!AM174)</f>
        <v>ZWW-ZKW</v>
      </c>
      <c r="M174" s="83">
        <f>IF(SP_SUL!AP174="","*",SP_SUL!AP174)</f>
        <v>92.745000000000005</v>
      </c>
      <c r="N174" s="83" t="str">
        <f>IF(SP_SUL!AM174="","*",SP_SUL!AM174)</f>
        <v>ZWW-ZKW</v>
      </c>
      <c r="O174" s="110" t="str">
        <f>IF(SP_SUL!BH174="","*",SP_SUL!BH174)</f>
        <v>*</v>
      </c>
      <c r="P174" s="147" t="str">
        <f>IF($A$2=1,IF(SP_SUL!BJ174="","*",SP_SUL!BJ174),IF(SP_SUL!BK174="","*",SP_SUL!BK174))</f>
        <v>*</v>
      </c>
    </row>
    <row r="175" spans="1:16" hidden="1">
      <c r="A175" s="82">
        <f>IF(SP_SUL!B175="","*",SP_SUL!B175)</f>
        <v>46060</v>
      </c>
      <c r="B175" s="83" t="str">
        <f>IF(SP_SUL!X175="","*",SP_SUL!X175)</f>
        <v>Oportunidade</v>
      </c>
      <c r="C175" s="83" t="str">
        <f>IF(SP_SUL!S175="","*",SP_SUL!S175)</f>
        <v>SP SUL</v>
      </c>
      <c r="D175" s="83" t="str">
        <f>IF(SP_SUL!T175="","*",SP_SUL!T175)</f>
        <v>ZKE-ZEV</v>
      </c>
      <c r="E175" s="83" t="str">
        <f>IF(SP_SUL!D175="","*",SP_SUL!D175)</f>
        <v>CLEBISON (TP-728)</v>
      </c>
      <c r="F175" s="83" t="str">
        <f>IF(SP_SUL!H175="","*",SP_SUL!H175)</f>
        <v>-</v>
      </c>
      <c r="G175" s="83" t="str">
        <f>IF(SP_SUL!M175="","*",SP_SUL!M175)</f>
        <v>ZWW-ZKW</v>
      </c>
      <c r="H175" s="116">
        <f>IF(SP_SUL!K175="","*",SP_SUL!K175)</f>
        <v>91.15</v>
      </c>
      <c r="I175" s="113">
        <f>IF(SP_SUL!O175="","*",SP_SUL!O175)</f>
        <v>0.375</v>
      </c>
      <c r="J175" s="113">
        <f>IF(SP_SUL!P175="","*",SP_SUL!P175)</f>
        <v>8.3333333333333329E-2</v>
      </c>
      <c r="K175" s="83" t="str">
        <f>IF(SP_SUL!AK175="","*",SP_SUL!AK175)</f>
        <v>-</v>
      </c>
      <c r="L175" s="83" t="str">
        <f>IF(SP_SUL!AM175="","*",SP_SUL!AM175)</f>
        <v>ZWW-ZKW</v>
      </c>
      <c r="M175" s="83">
        <f>IF(SP_SUL!AP175="","*",SP_SUL!AP175)</f>
        <v>91.15</v>
      </c>
      <c r="N175" s="83" t="str">
        <f>IF(SP_SUL!AM175="","*",SP_SUL!AM175)</f>
        <v>ZWW-ZKW</v>
      </c>
      <c r="O175" s="110">
        <f>IF(SP_SUL!BH175="","*",SP_SUL!BH175)</f>
        <v>0</v>
      </c>
      <c r="P175" s="147" t="str">
        <f>IF($A$2=1,IF(SP_SUL!BJ175="","*",SP_SUL!BJ175),IF(SP_SUL!BK175="","*",SP_SUL!BK175))</f>
        <v>Sem oportunidade devido E17 estar em intervalo na adjacente</v>
      </c>
    </row>
    <row r="176" spans="1:16" hidden="1">
      <c r="A176" s="82">
        <f>IF(SP_SUL!B176="","*",SP_SUL!B176)</f>
        <v>46060</v>
      </c>
      <c r="B176" s="83" t="str">
        <f>IF(SP_SUL!X176="","*",SP_SUL!X176)</f>
        <v>Oportunidade</v>
      </c>
      <c r="C176" s="83" t="str">
        <f>IF(SP_SUL!S176="","*",SP_SUL!S176)</f>
        <v>SP SUL</v>
      </c>
      <c r="D176" s="83" t="str">
        <f>IF(SP_SUL!T176="","*",SP_SUL!T176)</f>
        <v>ZKE-ZEV</v>
      </c>
      <c r="E176" s="83" t="str">
        <f>IF(SP_SUL!D176="","*",SP_SUL!D176)</f>
        <v>ISMAEL(TP-726)</v>
      </c>
      <c r="F176" s="83" t="str">
        <f>IF(SP_SUL!H176="","*",SP_SUL!H176)</f>
        <v>-</v>
      </c>
      <c r="G176" s="83" t="str">
        <f>IF(SP_SUL!M176="","*",SP_SUL!M176)</f>
        <v>ZWW-ZKW</v>
      </c>
      <c r="H176" s="116">
        <f>IF(SP_SUL!K176="","*",SP_SUL!K176)</f>
        <v>91.15</v>
      </c>
      <c r="I176" s="113">
        <f>IF(SP_SUL!O176="","*",SP_SUL!O176)</f>
        <v>0.375</v>
      </c>
      <c r="J176" s="113">
        <f>IF(SP_SUL!P176="","*",SP_SUL!P176)</f>
        <v>8.3333333333333329E-2</v>
      </c>
      <c r="K176" s="83" t="str">
        <f>IF(SP_SUL!AK176="","*",SP_SUL!AK176)</f>
        <v>-</v>
      </c>
      <c r="L176" s="83" t="str">
        <f>IF(SP_SUL!AM176="","*",SP_SUL!AM176)</f>
        <v>ZWW-ZKW</v>
      </c>
      <c r="M176" s="83">
        <f>IF(SP_SUL!AP176="","*",SP_SUL!AP176)</f>
        <v>91.15</v>
      </c>
      <c r="N176" s="83" t="str">
        <f>IF(SP_SUL!AM176="","*",SP_SUL!AM176)</f>
        <v>ZWW-ZKW</v>
      </c>
      <c r="O176" s="110">
        <f>IF(SP_SUL!BH176="","*",SP_SUL!BH176)</f>
        <v>0</v>
      </c>
      <c r="P176" s="147" t="str">
        <f>IF($A$2=1,IF(SP_SUL!BJ176="","*",SP_SUL!BJ176),IF(SP_SUL!BK176="","*",SP_SUL!BK176))</f>
        <v>Sem oportunidade devido E17 estar em intervalo na adjacente</v>
      </c>
    </row>
    <row r="177" spans="1:16" hidden="1">
      <c r="A177" s="82">
        <f>IF(SP_SUL!B177="","*",SP_SUL!B177)</f>
        <v>46060</v>
      </c>
      <c r="B177" s="83" t="str">
        <f>IF(SP_SUL!X177="","*",SP_SUL!X177)</f>
        <v>Oportunidade</v>
      </c>
      <c r="C177" s="83" t="str">
        <f>IF(SP_SUL!S177="","*",SP_SUL!S177)</f>
        <v>SP SUL</v>
      </c>
      <c r="D177" s="83" t="str">
        <f>IF(SP_SUL!T177="","*",SP_SUL!T177)</f>
        <v>ZKE-ZEV</v>
      </c>
      <c r="E177" s="83" t="str">
        <f>IF(SP_SUL!D177="","*",SP_SUL!D177)</f>
        <v xml:space="preserve">TURMA FIXA VIA </v>
      </c>
      <c r="F177" s="83" t="str">
        <f>IF(SP_SUL!H177="","*",SP_SUL!H177)</f>
        <v>-</v>
      </c>
      <c r="G177" s="83" t="str">
        <f>IF(SP_SUL!M177="","*",SP_SUL!M177)</f>
        <v>ZEM</v>
      </c>
      <c r="H177" s="116">
        <f>IF(SP_SUL!K177="","*",SP_SUL!K177)</f>
        <v>135</v>
      </c>
      <c r="I177" s="113">
        <f>IF(SP_SUL!O177="","*",SP_SUL!O177)</f>
        <v>0.375</v>
      </c>
      <c r="J177" s="113">
        <f>IF(SP_SUL!P177="","*",SP_SUL!P177)</f>
        <v>6.25E-2</v>
      </c>
      <c r="K177" s="83" t="str">
        <f>IF(SP_SUL!AK177="","*",SP_SUL!AK177)</f>
        <v>-</v>
      </c>
      <c r="L177" s="83" t="str">
        <f>IF(SP_SUL!AM177="","*",SP_SUL!AM177)</f>
        <v>ZEM</v>
      </c>
      <c r="M177" s="83">
        <f>IF(SP_SUL!AP177="","*",SP_SUL!AP177)</f>
        <v>135</v>
      </c>
      <c r="N177" s="83" t="str">
        <f>IF(SP_SUL!AM177="","*",SP_SUL!AM177)</f>
        <v>ZEM</v>
      </c>
      <c r="O177" s="110">
        <f>IF(SP_SUL!BH177="","*",SP_SUL!BH177)</f>
        <v>0</v>
      </c>
      <c r="P177" s="147" t="str">
        <f>IF($A$2=1,IF(SP_SUL!BJ177="","*",SP_SUL!BJ177),IF(SP_SUL!BK177="","*",SP_SUL!BK177))</f>
        <v xml:space="preserve">Não solicitou intervalo </v>
      </c>
    </row>
    <row r="178" spans="1:16" hidden="1">
      <c r="A178" s="82" t="str">
        <f>IF(SP_SUL!B178="","*",SP_SUL!B178)</f>
        <v>*</v>
      </c>
      <c r="B178" s="83" t="str">
        <f>IF(SP_SUL!X178="","*",SP_SUL!X178)</f>
        <v>*</v>
      </c>
      <c r="C178" s="83" t="str">
        <f>IF(SP_SUL!S178="","*",SP_SUL!S178)</f>
        <v>-</v>
      </c>
      <c r="D178" s="83" t="str">
        <f>IF(SP_SUL!T178="","*",SP_SUL!T178)</f>
        <v>-</v>
      </c>
      <c r="E178" s="83" t="str">
        <f>IF(SP_SUL!D178="","*",SP_SUL!D178)</f>
        <v>*</v>
      </c>
      <c r="F178" s="83" t="str">
        <f>IF(SP_SUL!H178="","*",SP_SUL!H178)</f>
        <v>*</v>
      </c>
      <c r="G178" s="83" t="str">
        <f>IF(SP_SUL!M178="","*",SP_SUL!M178)</f>
        <v>-</v>
      </c>
      <c r="H178" s="116" t="str">
        <f>IF(SP_SUL!K178="","*",SP_SUL!K178)</f>
        <v>*</v>
      </c>
      <c r="I178" s="113" t="str">
        <f>IF(SP_SUL!O178="","*",SP_SUL!O178)</f>
        <v>*</v>
      </c>
      <c r="J178" s="113" t="str">
        <f>IF(SP_SUL!P178="","*",SP_SUL!P178)</f>
        <v>*</v>
      </c>
      <c r="K178" s="83">
        <f>IF(SP_SUL!AK178="","*",SP_SUL!AK178)</f>
        <v>0</v>
      </c>
      <c r="L178" s="83" t="str">
        <f>IF(SP_SUL!AM178="","*",SP_SUL!AM178)</f>
        <v>-</v>
      </c>
      <c r="M178" s="83">
        <f>IF(SP_SUL!AP178="","*",SP_SUL!AP178)</f>
        <v>0</v>
      </c>
      <c r="N178" s="83" t="str">
        <f>IF(SP_SUL!AM178="","*",SP_SUL!AM178)</f>
        <v>-</v>
      </c>
      <c r="O178" s="110" t="str">
        <f>IF(SP_SUL!BH178="","*",SP_SUL!BH178)</f>
        <v>*</v>
      </c>
      <c r="P178" s="147" t="str">
        <f>IF($A$2=1,IF(SP_SUL!BJ178="","*",SP_SUL!BJ178),IF(SP_SUL!BK178="","*",SP_SUL!BK178))</f>
        <v>*</v>
      </c>
    </row>
    <row r="179" spans="1:16" hidden="1">
      <c r="A179" s="82">
        <f>IF(SP_SUL!B179="","*",SP_SUL!B179)</f>
        <v>46060</v>
      </c>
      <c r="B179" s="83" t="str">
        <f>IF(SP_SUL!X179="","*",SP_SUL!X179)</f>
        <v>Contrato</v>
      </c>
      <c r="C179" s="83" t="str">
        <f>IF(SP_SUL!S179="","*",SP_SUL!S179)</f>
        <v>SP SUL</v>
      </c>
      <c r="D179" s="83" t="str">
        <f>IF(SP_SUL!T179="","*",SP_SUL!T179)</f>
        <v>ZKE-ZEV</v>
      </c>
      <c r="E179" s="83" t="str">
        <f>IF(SP_SUL!D179="","*",SP_SUL!D179)</f>
        <v>MOD ZRB</v>
      </c>
      <c r="F179" s="83" t="str">
        <f>IF(SP_SUL!H179="","*",SP_SUL!H179)</f>
        <v>-</v>
      </c>
      <c r="G179" s="83" t="str">
        <f>IF(SP_SUL!M179="","*",SP_SUL!M179)</f>
        <v>ZEJ</v>
      </c>
      <c r="H179" s="116">
        <f>IF(SP_SUL!K179="","*",SP_SUL!K179)</f>
        <v>145.834</v>
      </c>
      <c r="I179" s="113">
        <f>IF(SP_SUL!O179="","*",SP_SUL!O179)</f>
        <v>0.33333333333333331</v>
      </c>
      <c r="J179" s="113">
        <f>IF(SP_SUL!P179="","*",SP_SUL!P179)</f>
        <v>0.16666666666666666</v>
      </c>
      <c r="K179" s="83" t="str">
        <f>IF(SP_SUL!AK179="","*",SP_SUL!AK179)</f>
        <v>-</v>
      </c>
      <c r="L179" s="83" t="str">
        <f>IF(SP_SUL!AM179="","*",SP_SUL!AM179)</f>
        <v>ZEJ</v>
      </c>
      <c r="M179" s="83">
        <f>IF(SP_SUL!AP179="","*",SP_SUL!AP179)</f>
        <v>145.834</v>
      </c>
      <c r="N179" s="83" t="str">
        <f>IF(SP_SUL!AM179="","*",SP_SUL!AM179)</f>
        <v>ZEJ</v>
      </c>
      <c r="O179" s="110">
        <f>IF(SP_SUL!BH179="","*",SP_SUL!BH179)</f>
        <v>2</v>
      </c>
      <c r="P179" s="147" t="str">
        <f>IF($A$2=1,IF(SP_SUL!BJ179="","*",SP_SUL!BJ179),IF(SP_SUL!BK179="","*",SP_SUL!BK179))</f>
        <v>Em intervalo 09:45 até 13:45</v>
      </c>
    </row>
    <row r="180" spans="1:16" hidden="1">
      <c r="A180" s="82">
        <f>IF(SP_SUL!B180="","*",SP_SUL!B180)</f>
        <v>46060</v>
      </c>
      <c r="B180" s="83" t="str">
        <f>IF(SP_SUL!X180="","*",SP_SUL!X180)</f>
        <v>Contrato</v>
      </c>
      <c r="C180" s="83" t="str">
        <f>IF(SP_SUL!S180="","*",SP_SUL!S180)</f>
        <v>SP SUL</v>
      </c>
      <c r="D180" s="83" t="str">
        <f>IF(SP_SUL!T180="","*",SP_SUL!T180)</f>
        <v>ZKE-ZEV</v>
      </c>
      <c r="E180" s="83" t="str">
        <f>IF(SP_SUL!D180="","*",SP_SUL!D180)</f>
        <v>W96</v>
      </c>
      <c r="F180" s="83" t="str">
        <f>IF(SP_SUL!H180="","*",SP_SUL!H180)</f>
        <v>ZEM-1</v>
      </c>
      <c r="G180" s="83" t="str">
        <f>IF(SP_SUL!M180="","*",SP_SUL!M180)</f>
        <v>ZEJ-ZRB</v>
      </c>
      <c r="H180" s="116">
        <f>IF(SP_SUL!K180="","*",SP_SUL!K180)</f>
        <v>150.6</v>
      </c>
      <c r="I180" s="113">
        <f>IF(SP_SUL!O180="","*",SP_SUL!O180)</f>
        <v>0.3125</v>
      </c>
      <c r="J180" s="113">
        <f>IF(SP_SUL!P180="","*",SP_SUL!P180)</f>
        <v>6.9444444444444447E-4</v>
      </c>
      <c r="K180" s="83" t="str">
        <f>IF(SP_SUL!AK180="","*",SP_SUL!AK180)</f>
        <v>ZEM-1</v>
      </c>
      <c r="L180" s="83" t="str">
        <f>IF(SP_SUL!AM180="","*",SP_SUL!AM180)</f>
        <v>ZEJ-ZRB</v>
      </c>
      <c r="M180" s="83">
        <f>IF(SP_SUL!AP180="","*",SP_SUL!AP180)</f>
        <v>150.6</v>
      </c>
      <c r="N180" s="83" t="str">
        <f>IF(SP_SUL!AM180="","*",SP_SUL!AM180)</f>
        <v>ZEJ-ZRB</v>
      </c>
      <c r="O180" s="110">
        <f>IF(SP_SUL!BH180="","*",SP_SUL!BH180)</f>
        <v>2</v>
      </c>
      <c r="P180" s="147" t="str">
        <f>IF($A$2=1,IF(SP_SUL!BJ180="","*",SP_SUL!BJ180),IF(SP_SUL!BK180="","*",SP_SUL!BK180))</f>
        <v>Em intervalo 09:45 até 13:45, descarregou 1800 dormentes de concreto e 400 de madeira</v>
      </c>
    </row>
    <row r="181" spans="1:16" hidden="1">
      <c r="A181" s="82">
        <f>IF(SP_SUL!B181="","*",SP_SUL!B181)</f>
        <v>46060</v>
      </c>
      <c r="B181" s="83" t="str">
        <f>IF(SP_SUL!X181="","*",SP_SUL!X181)</f>
        <v>Contrato</v>
      </c>
      <c r="C181" s="83" t="str">
        <f>IF(SP_SUL!S181="","*",SP_SUL!S181)</f>
        <v>SP SUL</v>
      </c>
      <c r="D181" s="83" t="str">
        <f>IF(SP_SUL!T181="","*",SP_SUL!T181)</f>
        <v>ZKE-ZEV</v>
      </c>
      <c r="E181" s="83" t="str">
        <f>IF(SP_SUL!D181="","*",SP_SUL!D181)</f>
        <v>CAIQUE (TMA-677)</v>
      </c>
      <c r="F181" s="83" t="str">
        <f>IF(SP_SUL!H181="","*",SP_SUL!H181)</f>
        <v>-</v>
      </c>
      <c r="G181" s="83" t="str">
        <f>IF(SP_SUL!M181="","*",SP_SUL!M181)</f>
        <v>ZEJ-ZRB</v>
      </c>
      <c r="H181" s="116">
        <f>IF(SP_SUL!K181="","*",SP_SUL!K181)</f>
        <v>150.827</v>
      </c>
      <c r="I181" s="113">
        <f>IF(SP_SUL!O181="","*",SP_SUL!O181)</f>
        <v>0.33333333333333331</v>
      </c>
      <c r="J181" s="113">
        <f>IF(SP_SUL!P181="","*",SP_SUL!P181)</f>
        <v>6.9444444444444447E-4</v>
      </c>
      <c r="K181" s="83" t="str">
        <f>IF(SP_SUL!AK181="","*",SP_SUL!AK181)</f>
        <v>-</v>
      </c>
      <c r="L181" s="83" t="str">
        <f>IF(SP_SUL!AM181="","*",SP_SUL!AM181)</f>
        <v>ZEJ-ZRB</v>
      </c>
      <c r="M181" s="83">
        <f>IF(SP_SUL!AP181="","*",SP_SUL!AP181)</f>
        <v>150.827</v>
      </c>
      <c r="N181" s="83" t="str">
        <f>IF(SP_SUL!AM181="","*",SP_SUL!AM181)</f>
        <v>ZEJ-ZRB</v>
      </c>
      <c r="O181" s="110">
        <f>IF(SP_SUL!BH181="","*",SP_SUL!BH181)</f>
        <v>2</v>
      </c>
      <c r="P181" s="147" t="str">
        <f>IF($A$2=1,IF(SP_SUL!BJ181="","*",SP_SUL!BJ181),IF(SP_SUL!BK181="","*",SP_SUL!BK181))</f>
        <v xml:space="preserve">Em intervalo 09:45 até 13:45, realizou 2 soldas </v>
      </c>
    </row>
    <row r="182" spans="1:16" hidden="1">
      <c r="A182" s="82">
        <f>IF(SP_SUL!B182="","*",SP_SUL!B182)</f>
        <v>46060</v>
      </c>
      <c r="B182" s="83" t="str">
        <f>IF(SP_SUL!X182="","*",SP_SUL!X182)</f>
        <v>Contrato</v>
      </c>
      <c r="C182" s="83" t="str">
        <f>IF(SP_SUL!S182="","*",SP_SUL!S182)</f>
        <v>SP SUL</v>
      </c>
      <c r="D182" s="83" t="str">
        <f>IF(SP_SUL!T182="","*",SP_SUL!T182)</f>
        <v>ZKE-ZEV</v>
      </c>
      <c r="E182" s="83" t="str">
        <f>IF(SP_SUL!D182="","*",SP_SUL!D182)</f>
        <v>WALTER (TP-810)</v>
      </c>
      <c r="F182" s="83" t="str">
        <f>IF(SP_SUL!H182="","*",SP_SUL!H182)</f>
        <v>-</v>
      </c>
      <c r="G182" s="83" t="str">
        <f>IF(SP_SUL!M182="","*",SP_SUL!M182)</f>
        <v>ZEJ-ZRB</v>
      </c>
      <c r="H182" s="116">
        <f>IF(SP_SUL!K182="","*",SP_SUL!K182)</f>
        <v>150.92500000000001</v>
      </c>
      <c r="I182" s="113">
        <f>IF(SP_SUL!O182="","*",SP_SUL!O182)</f>
        <v>0.33333333333333331</v>
      </c>
      <c r="J182" s="113">
        <f>IF(SP_SUL!P182="","*",SP_SUL!P182)</f>
        <v>6.9444444444444447E-4</v>
      </c>
      <c r="K182" s="83" t="str">
        <f>IF(SP_SUL!AK182="","*",SP_SUL!AK182)</f>
        <v>-</v>
      </c>
      <c r="L182" s="83" t="str">
        <f>IF(SP_SUL!AM182="","*",SP_SUL!AM182)</f>
        <v>ZEJ-ZRB</v>
      </c>
      <c r="M182" s="83">
        <f>IF(SP_SUL!AP182="","*",SP_SUL!AP182)</f>
        <v>150.92500000000001</v>
      </c>
      <c r="N182" s="83" t="str">
        <f>IF(SP_SUL!AM182="","*",SP_SUL!AM182)</f>
        <v>ZEJ-ZRB</v>
      </c>
      <c r="O182" s="110">
        <f>IF(SP_SUL!BH182="","*",SP_SUL!BH182)</f>
        <v>2</v>
      </c>
      <c r="P182" s="147" t="str">
        <f>IF($A$2=1,IF(SP_SUL!BJ182="","*",SP_SUL!BJ182),IF(SP_SUL!BK182="","*",SP_SUL!BK182))</f>
        <v xml:space="preserve">Em intervalo 09:45 até 13:45, realizou 2 soldas </v>
      </c>
    </row>
    <row r="183" spans="1:16" hidden="1">
      <c r="A183" s="82" t="str">
        <f>IF(SP_SUL!B183="","*",SP_SUL!B183)</f>
        <v>*</v>
      </c>
      <c r="B183" s="83" t="str">
        <f>IF(SP_SUL!X183="","*",SP_SUL!X183)</f>
        <v>*</v>
      </c>
      <c r="C183" s="83" t="str">
        <f>IF(SP_SUL!S183="","*",SP_SUL!S183)</f>
        <v>-</v>
      </c>
      <c r="D183" s="83" t="str">
        <f>IF(SP_SUL!T183="","*",SP_SUL!T183)</f>
        <v>-</v>
      </c>
      <c r="E183" s="83" t="str">
        <f>IF(SP_SUL!D183="","*",SP_SUL!D183)</f>
        <v>*</v>
      </c>
      <c r="F183" s="83" t="str">
        <f>IF(SP_SUL!H183="","*",SP_SUL!H183)</f>
        <v>*</v>
      </c>
      <c r="G183" s="83" t="str">
        <f>IF(SP_SUL!M183="","*",SP_SUL!M183)</f>
        <v>-</v>
      </c>
      <c r="H183" s="116" t="str">
        <f>IF(SP_SUL!K183="","*",SP_SUL!K183)</f>
        <v>*</v>
      </c>
      <c r="I183" s="113" t="str">
        <f>IF(SP_SUL!O183="","*",SP_SUL!O183)</f>
        <v>*</v>
      </c>
      <c r="J183" s="113" t="str">
        <f>IF(SP_SUL!P183="","*",SP_SUL!P183)</f>
        <v>*</v>
      </c>
      <c r="K183" s="83">
        <f>IF(SP_SUL!AK183="","*",SP_SUL!AK183)</f>
        <v>0</v>
      </c>
      <c r="L183" s="83" t="str">
        <f>IF(SP_SUL!AM183="","*",SP_SUL!AM183)</f>
        <v>-</v>
      </c>
      <c r="M183" s="83">
        <f>IF(SP_SUL!AP183="","*",SP_SUL!AP183)</f>
        <v>0</v>
      </c>
      <c r="N183" s="83" t="str">
        <f>IF(SP_SUL!AM183="","*",SP_SUL!AM183)</f>
        <v>-</v>
      </c>
      <c r="O183" s="110" t="str">
        <f>IF(SP_SUL!BH183="","*",SP_SUL!BH183)</f>
        <v>*</v>
      </c>
      <c r="P183" s="147" t="str">
        <f>IF($A$2=1,IF(SP_SUL!BJ183="","*",SP_SUL!BJ183),IF(SP_SUL!BK183="","*",SP_SUL!BK183))</f>
        <v>*</v>
      </c>
    </row>
    <row r="184" spans="1:16" hidden="1">
      <c r="A184" s="82">
        <f>IF(SP_SUL!B184="","*",SP_SUL!B184)</f>
        <v>46060</v>
      </c>
      <c r="B184" s="83" t="str">
        <f>IF(SP_SUL!X184="","*",SP_SUL!X184)</f>
        <v>Contrato</v>
      </c>
      <c r="C184" s="83" t="str">
        <f>IF(SP_SUL!S184="","*",SP_SUL!S184)</f>
        <v>SP SUL</v>
      </c>
      <c r="D184" s="83" t="str">
        <f>IF(SP_SUL!T184="","*",SP_SUL!T184)</f>
        <v>ZEV-ZPT</v>
      </c>
      <c r="E184" s="83" t="str">
        <f>IF(SP_SUL!D184="","*",SP_SUL!D184)</f>
        <v>W61</v>
      </c>
      <c r="F184" s="83" t="str">
        <f>IF(SP_SUL!H184="","*",SP_SUL!H184)</f>
        <v>K67ZEV2</v>
      </c>
      <c r="G184" s="83" t="str">
        <f>IF(SP_SUL!M184="","*",SP_SUL!M184)</f>
        <v>ZXW-ZGP</v>
      </c>
      <c r="H184" s="116">
        <f>IF(SP_SUL!K184="","*",SP_SUL!K184)</f>
        <v>83.7</v>
      </c>
      <c r="I184" s="113">
        <f>IF(SP_SUL!O184="","*",SP_SUL!O184)</f>
        <v>0.33333333333333331</v>
      </c>
      <c r="J184" s="113">
        <f>IF(SP_SUL!P184="","*",SP_SUL!P184)</f>
        <v>4.1666666666666664E-2</v>
      </c>
      <c r="K184" s="83" t="str">
        <f>IF(SP_SUL!AK184="","*",SP_SUL!AK184)</f>
        <v>K67ZEV2</v>
      </c>
      <c r="L184" s="83" t="str">
        <f>IF(SP_SUL!AM184="","*",SP_SUL!AM184)</f>
        <v>ZXW-ZGP</v>
      </c>
      <c r="M184" s="83">
        <f>IF(SP_SUL!AP184="","*",SP_SUL!AP184)</f>
        <v>83.7</v>
      </c>
      <c r="N184" s="83" t="str">
        <f>IF(SP_SUL!AM184="","*",SP_SUL!AM184)</f>
        <v>ZXW-ZGP</v>
      </c>
      <c r="O184" s="110">
        <f>IF(SP_SUL!BH184="","*",SP_SUL!BH184)</f>
        <v>2</v>
      </c>
      <c r="P184" s="147" t="str">
        <f>IF($A$2=1,IF(SP_SUL!BJ184="","*",SP_SUL!BJ184),IF(SP_SUL!BK184="","*",SP_SUL!BK184))</f>
        <v xml:space="preserve">Deslocamento ok </v>
      </c>
    </row>
    <row r="185" spans="1:16" hidden="1">
      <c r="A185" s="82">
        <f>IF(SP_SUL!B185="","*",SP_SUL!B185)</f>
        <v>46060</v>
      </c>
      <c r="B185" s="83" t="str">
        <f>IF(SP_SUL!X185="","*",SP_SUL!X185)</f>
        <v>Oportunidade</v>
      </c>
      <c r="C185" s="83" t="str">
        <f>IF(SP_SUL!S185="","*",SP_SUL!S185)</f>
        <v>SP SUL</v>
      </c>
      <c r="D185" s="83" t="str">
        <f>IF(SP_SUL!T185="","*",SP_SUL!T185)</f>
        <v>ZEV-ZPT</v>
      </c>
      <c r="E185" s="83" t="str">
        <f>IF(SP_SUL!D185="","*",SP_SUL!D185)</f>
        <v>V85</v>
      </c>
      <c r="F185" s="83" t="str">
        <f>IF(SP_SUL!H185="","*",SP_SUL!H185)</f>
        <v>ZDRZPT</v>
      </c>
      <c r="G185" s="83" t="str">
        <f>IF(SP_SUL!M185="","*",SP_SUL!M185)</f>
        <v>ZPT-ZEV</v>
      </c>
      <c r="H185" s="116">
        <f>IF(SP_SUL!K185="","*",SP_SUL!K185)</f>
        <v>106</v>
      </c>
      <c r="I185" s="113">
        <f>IF(SP_SUL!O185="","*",SP_SUL!O185)</f>
        <v>0.33333333333333331</v>
      </c>
      <c r="J185" s="113">
        <f>IF(SP_SUL!P185="","*",SP_SUL!P185)</f>
        <v>4.1666666666666664E-2</v>
      </c>
      <c r="K185" s="83" t="str">
        <f>IF(SP_SUL!AK185="","*",SP_SUL!AK185)</f>
        <v>ZDRZPT</v>
      </c>
      <c r="L185" s="83" t="str">
        <f>IF(SP_SUL!AM185="","*",SP_SUL!AM185)</f>
        <v>ZPT-ZEV</v>
      </c>
      <c r="M185" s="83">
        <f>IF(SP_SUL!AP185="","*",SP_SUL!AP185)</f>
        <v>106</v>
      </c>
      <c r="N185" s="83" t="str">
        <f>IF(SP_SUL!AM185="","*",SP_SUL!AM185)</f>
        <v>ZPT-ZEV</v>
      </c>
      <c r="O185" s="110">
        <f>IF(SP_SUL!BH185="","*",SP_SUL!BH185)</f>
        <v>2</v>
      </c>
      <c r="P185" s="147" t="str">
        <f>IF($A$2=1,IF(SP_SUL!BJ185="","*",SP_SUL!BJ185),IF(SP_SUL!BK185="","*",SP_SUL!BK185))</f>
        <v xml:space="preserve">Deslocamento ok </v>
      </c>
    </row>
    <row r="186" spans="1:16" hidden="1">
      <c r="A186" s="82" t="str">
        <f>IF(SP_SUL!B186="","*",SP_SUL!B186)</f>
        <v>*</v>
      </c>
      <c r="B186" s="83" t="str">
        <f>IF(SP_SUL!X186="","*",SP_SUL!X186)</f>
        <v>*</v>
      </c>
      <c r="C186" s="83" t="str">
        <f>IF(SP_SUL!S186="","*",SP_SUL!S186)</f>
        <v>-</v>
      </c>
      <c r="D186" s="83" t="str">
        <f>IF(SP_SUL!T186="","*",SP_SUL!T186)</f>
        <v>-</v>
      </c>
      <c r="E186" s="83" t="str">
        <f>IF(SP_SUL!D186="","*",SP_SUL!D186)</f>
        <v>*</v>
      </c>
      <c r="F186" s="83" t="str">
        <f>IF(SP_SUL!H186="","*",SP_SUL!H186)</f>
        <v>*</v>
      </c>
      <c r="G186" s="83" t="str">
        <f>IF(SP_SUL!M186="","*",SP_SUL!M186)</f>
        <v>-</v>
      </c>
      <c r="H186" s="116" t="str">
        <f>IF(SP_SUL!K186="","*",SP_SUL!K186)</f>
        <v>*</v>
      </c>
      <c r="I186" s="113" t="str">
        <f>IF(SP_SUL!O186="","*",SP_SUL!O186)</f>
        <v>*</v>
      </c>
      <c r="J186" s="113" t="str">
        <f>IF(SP_SUL!P186="","*",SP_SUL!P186)</f>
        <v>*</v>
      </c>
      <c r="K186" s="83">
        <f>IF(SP_SUL!AK186="","*",SP_SUL!AK186)</f>
        <v>0</v>
      </c>
      <c r="L186" s="83" t="str">
        <f>IF(SP_SUL!AM186="","*",SP_SUL!AM186)</f>
        <v>-</v>
      </c>
      <c r="M186" s="83">
        <f>IF(SP_SUL!AP186="","*",SP_SUL!AP186)</f>
        <v>0</v>
      </c>
      <c r="N186" s="83" t="str">
        <f>IF(SP_SUL!AM186="","*",SP_SUL!AM186)</f>
        <v>-</v>
      </c>
      <c r="O186" s="110" t="str">
        <f>IF(SP_SUL!BH186="","*",SP_SUL!BH186)</f>
        <v>*</v>
      </c>
      <c r="P186" s="147" t="str">
        <f>IF($A$2=1,IF(SP_SUL!BJ186="","*",SP_SUL!BJ186),IF(SP_SUL!BK186="","*",SP_SUL!BK186))</f>
        <v>*</v>
      </c>
    </row>
    <row r="187" spans="1:16" hidden="1">
      <c r="A187" s="82">
        <f>IF(SP_SUL!B187="","*",SP_SUL!B187)</f>
        <v>46060</v>
      </c>
      <c r="B187" s="83" t="str">
        <f>IF(SP_SUL!X187="","*",SP_SUL!X187)</f>
        <v>Oportunidade</v>
      </c>
      <c r="C187" s="83" t="str">
        <f>IF(SP_SUL!S187="","*",SP_SUL!S187)</f>
        <v>SP SUL</v>
      </c>
      <c r="D187" s="83" t="str">
        <f>IF(SP_SUL!T187="","*",SP_SUL!T187)</f>
        <v>ZPT-ZPG</v>
      </c>
      <c r="E187" s="83" t="str">
        <f>IF(SP_SUL!D187="","*",SP_SUL!D187)</f>
        <v>W62</v>
      </c>
      <c r="F187" s="83" t="str">
        <f>IF(SP_SUL!H187="","*",SP_SUL!H187)</f>
        <v>ZDRZPT</v>
      </c>
      <c r="G187" s="83" t="str">
        <f>IF(SP_SUL!M187="","*",SP_SUL!M187)</f>
        <v>PAT-ZGM</v>
      </c>
      <c r="H187" s="116">
        <f>IF(SP_SUL!K187="","*",SP_SUL!K187)</f>
        <v>109.5</v>
      </c>
      <c r="I187" s="113">
        <f>IF(SP_SUL!O187="","*",SP_SUL!O187)</f>
        <v>0.33333333333333331</v>
      </c>
      <c r="J187" s="113">
        <f>IF(SP_SUL!P187="","*",SP_SUL!P187)</f>
        <v>4.1666666666666664E-2</v>
      </c>
      <c r="K187" s="83" t="str">
        <f>IF(SP_SUL!AK187="","*",SP_SUL!AK187)</f>
        <v>ZDRZPT</v>
      </c>
      <c r="L187" s="83" t="str">
        <f>IF(SP_SUL!AM187="","*",SP_SUL!AM187)</f>
        <v>PAT-ZGM</v>
      </c>
      <c r="M187" s="83">
        <f>IF(SP_SUL!AP187="","*",SP_SUL!AP187)</f>
        <v>109.5</v>
      </c>
      <c r="N187" s="83" t="str">
        <f>IF(SP_SUL!AM187="","*",SP_SUL!AM187)</f>
        <v>PAT-ZGM</v>
      </c>
      <c r="O187" s="110">
        <f>IF(SP_SUL!BH187="","*",SP_SUL!BH187)</f>
        <v>2</v>
      </c>
      <c r="P187" s="147" t="str">
        <f>IF($A$2=1,IF(SP_SUL!BJ187="","*",SP_SUL!BJ187),IF(SP_SUL!BK187="","*",SP_SUL!BK187))</f>
        <v xml:space="preserve">MC1 07:38, autorizado 10:23, descarga ok </v>
      </c>
    </row>
    <row r="188" spans="1:16" hidden="1">
      <c r="A188" s="82">
        <f>IF(SP_SUL!B188="","*",SP_SUL!B188)</f>
        <v>46060</v>
      </c>
      <c r="B188" s="83" t="str">
        <f>IF(SP_SUL!X188="","*",SP_SUL!X188)</f>
        <v>Oportunidade</v>
      </c>
      <c r="C188" s="83" t="str">
        <f>IF(SP_SUL!S188="","*",SP_SUL!S188)</f>
        <v>SP SUL</v>
      </c>
      <c r="D188" s="83" t="str">
        <f>IF(SP_SUL!T188="","*",SP_SUL!T188)</f>
        <v>ZEV-ZPT</v>
      </c>
      <c r="E188" s="83" t="str">
        <f>IF(SP_SUL!D188="","*",SP_SUL!D188)</f>
        <v>RAFAEL (TP-695)</v>
      </c>
      <c r="F188" s="83" t="str">
        <f>IF(SP_SUL!H188="","*",SP_SUL!H188)</f>
        <v>-</v>
      </c>
      <c r="G188" s="83" t="str">
        <f>IF(SP_SUL!M188="","*",SP_SUL!M188)</f>
        <v>ZPT</v>
      </c>
      <c r="H188" s="116">
        <f>IF(SP_SUL!K188="","*",SP_SUL!K188)</f>
        <v>108</v>
      </c>
      <c r="I188" s="113">
        <f>IF(SP_SUL!O188="","*",SP_SUL!O188)</f>
        <v>0.45833333333333331</v>
      </c>
      <c r="J188" s="113">
        <f>IF(SP_SUL!P188="","*",SP_SUL!P188)</f>
        <v>8.3333333333333329E-2</v>
      </c>
      <c r="K188" s="83" t="str">
        <f>IF(SP_SUL!AK188="","*",SP_SUL!AK188)</f>
        <v>-</v>
      </c>
      <c r="L188" s="83" t="str">
        <f>IF(SP_SUL!AM188="","*",SP_SUL!AM188)</f>
        <v>ZPT</v>
      </c>
      <c r="M188" s="83">
        <f>IF(SP_SUL!AP188="","*",SP_SUL!AP188)</f>
        <v>108</v>
      </c>
      <c r="N188" s="83" t="str">
        <f>IF(SP_SUL!AM188="","*",SP_SUL!AM188)</f>
        <v>ZPT</v>
      </c>
      <c r="O188" s="110">
        <f>IF(SP_SUL!BH188="","*",SP_SUL!BH188)</f>
        <v>0</v>
      </c>
      <c r="P188" s="147" t="str">
        <f>IF($A$2=1,IF(SP_SUL!BJ188="","*",SP_SUL!BJ188),IF(SP_SUL!BK188="","*",SP_SUL!BK188))</f>
        <v xml:space="preserve">Não solicitou intervalo </v>
      </c>
    </row>
    <row r="189" spans="1:16" hidden="1">
      <c r="A189" s="82">
        <f>IF(SP_SUL!B189="","*",SP_SUL!B189)</f>
        <v>46060</v>
      </c>
      <c r="B189" s="83" t="str">
        <f>IF(SP_SUL!X189="","*",SP_SUL!X189)</f>
        <v>Oportunidade</v>
      </c>
      <c r="C189" s="83" t="str">
        <f>IF(SP_SUL!S189="","*",SP_SUL!S189)</f>
        <v>SP SUL</v>
      </c>
      <c r="D189" s="83" t="str">
        <f>IF(SP_SUL!T189="","*",SP_SUL!T189)</f>
        <v>ZPT-ZPG</v>
      </c>
      <c r="E189" s="83" t="str">
        <f>IF(SP_SUL!D189="","*",SP_SUL!D189)</f>
        <v>DIEGO (TF-42)</v>
      </c>
      <c r="F189" s="83" t="str">
        <f>IF(SP_SUL!H189="","*",SP_SUL!H189)</f>
        <v>-</v>
      </c>
      <c r="G189" s="83" t="str">
        <f>IF(SP_SUL!M189="","*",SP_SUL!M189)</f>
        <v>PAT-ZGM</v>
      </c>
      <c r="H189" s="116">
        <f>IF(SP_SUL!K189="","*",SP_SUL!K189)</f>
        <v>109.05</v>
      </c>
      <c r="I189" s="113">
        <f>IF(SP_SUL!O189="","*",SP_SUL!O189)</f>
        <v>0.41666666666666669</v>
      </c>
      <c r="J189" s="113">
        <f>IF(SP_SUL!P189="","*",SP_SUL!P189)</f>
        <v>8.3333333333333329E-2</v>
      </c>
      <c r="K189" s="83" t="str">
        <f>IF(SP_SUL!AK189="","*",SP_SUL!AK189)</f>
        <v>-</v>
      </c>
      <c r="L189" s="83" t="str">
        <f>IF(SP_SUL!AM189="","*",SP_SUL!AM189)</f>
        <v>PAT-ZGM</v>
      </c>
      <c r="M189" s="83">
        <f>IF(SP_SUL!AP189="","*",SP_SUL!AP189)</f>
        <v>109.05</v>
      </c>
      <c r="N189" s="83" t="str">
        <f>IF(SP_SUL!AM189="","*",SP_SUL!AM189)</f>
        <v>PAT-ZGM</v>
      </c>
      <c r="O189" s="110">
        <f>IF(SP_SUL!BH189="","*",SP_SUL!BH189)</f>
        <v>2</v>
      </c>
      <c r="P189" s="147" t="str">
        <f>IF($A$2=1,IF(SP_SUL!BJ189="","*",SP_SUL!BJ189),IF(SP_SUL!BK189="","*",SP_SUL!BK189))</f>
        <v xml:space="preserve">Equipe pronta 09:21, aguarda chegada W62 para intervalo </v>
      </c>
    </row>
    <row r="190" spans="1:16" hidden="1">
      <c r="A190" s="82">
        <f>IF(SP_SUL!B190="","*",SP_SUL!B190)</f>
        <v>46060</v>
      </c>
      <c r="B190" s="83" t="str">
        <f>IF(SP_SUL!X190="","*",SP_SUL!X190)</f>
        <v>Oportunidade</v>
      </c>
      <c r="C190" s="83" t="str">
        <f>IF(SP_SUL!S190="","*",SP_SUL!S190)</f>
        <v>SP SUL</v>
      </c>
      <c r="D190" s="83" t="str">
        <f>IF(SP_SUL!T190="","*",SP_SUL!T190)</f>
        <v>ZPT-ZPG</v>
      </c>
      <c r="E190" s="83" t="str">
        <f>IF(SP_SUL!D190="","*",SP_SUL!D190)</f>
        <v>W62</v>
      </c>
      <c r="F190" s="83" t="str">
        <f>IF(SP_SUL!H190="","*",SP_SUL!H190)</f>
        <v>ZDRZPT</v>
      </c>
      <c r="G190" s="83" t="str">
        <f>IF(SP_SUL!M190="","*",SP_SUL!M190)</f>
        <v>ZZV-ZPG</v>
      </c>
      <c r="H190" s="116">
        <f>IF(SP_SUL!K190="","*",SP_SUL!K190)</f>
        <v>125</v>
      </c>
      <c r="I190" s="113">
        <f>IF(SP_SUL!O190="","*",SP_SUL!O190)</f>
        <v>0.45833333333333331</v>
      </c>
      <c r="J190" s="113">
        <f>IF(SP_SUL!P190="","*",SP_SUL!P190)</f>
        <v>4.1666666666666664E-2</v>
      </c>
      <c r="K190" s="83" t="str">
        <f>IF(SP_SUL!AK190="","*",SP_SUL!AK190)</f>
        <v>ZDRZPT</v>
      </c>
      <c r="L190" s="83" t="str">
        <f>IF(SP_SUL!AM190="","*",SP_SUL!AM190)</f>
        <v>ZZV-ZPG</v>
      </c>
      <c r="M190" s="83">
        <f>IF(SP_SUL!AP190="","*",SP_SUL!AP190)</f>
        <v>125</v>
      </c>
      <c r="N190" s="83" t="str">
        <f>IF(SP_SUL!AM190="","*",SP_SUL!AM190)</f>
        <v>ZZV-ZPG</v>
      </c>
      <c r="O190" s="110">
        <f>IF(SP_SUL!BH190="","*",SP_SUL!BH190)</f>
        <v>0</v>
      </c>
      <c r="P190" s="147" t="str">
        <f>IF($A$2=1,IF(SP_SUL!BJ190="","*",SP_SUL!BJ190),IF(SP_SUL!BK190="","*",SP_SUL!BK190))</f>
        <v xml:space="preserve">Sem oportunidade em ZPG, realizou somente descarga de pedra </v>
      </c>
    </row>
    <row r="191" spans="1:16" hidden="1">
      <c r="A191" s="82">
        <f>IF(SP_SUL!B191="","*",SP_SUL!B191)</f>
        <v>46060</v>
      </c>
      <c r="B191" s="83" t="str">
        <f>IF(SP_SUL!X191="","*",SP_SUL!X191)</f>
        <v>Oportunidade</v>
      </c>
      <c r="C191" s="83" t="str">
        <f>IF(SP_SUL!S191="","*",SP_SUL!S191)</f>
        <v>SP SUL</v>
      </c>
      <c r="D191" s="83" t="str">
        <f>IF(SP_SUL!T191="","*",SP_SUL!T191)</f>
        <v>ZPT-ZPG</v>
      </c>
      <c r="E191" s="83" t="str">
        <f>IF(SP_SUL!D191="","*",SP_SUL!D191)</f>
        <v>EXPANSÃO TURMA 1</v>
      </c>
      <c r="F191" s="83" t="str">
        <f>IF(SP_SUL!H191="","*",SP_SUL!H191)</f>
        <v>-</v>
      </c>
      <c r="G191" s="83" t="str">
        <f>IF(SP_SUL!M191="","*",SP_SUL!M191)</f>
        <v>ZZV-ZPG</v>
      </c>
      <c r="H191" s="116">
        <f>IF(SP_SUL!K191="","*",SP_SUL!K191)</f>
        <v>123.67</v>
      </c>
      <c r="I191" s="113">
        <f>IF(SP_SUL!O191="","*",SP_SUL!O191)</f>
        <v>0.33333333333333331</v>
      </c>
      <c r="J191" s="113">
        <f>IF(SP_SUL!P191="","*",SP_SUL!P191)</f>
        <v>6.25E-2</v>
      </c>
      <c r="K191" s="83" t="str">
        <f>IF(SP_SUL!AK191="","*",SP_SUL!AK191)</f>
        <v>-</v>
      </c>
      <c r="L191" s="83" t="str">
        <f>IF(SP_SUL!AM191="","*",SP_SUL!AM191)</f>
        <v>ZZV-ZPG</v>
      </c>
      <c r="M191" s="83">
        <f>IF(SP_SUL!AP191="","*",SP_SUL!AP191)</f>
        <v>123.67</v>
      </c>
      <c r="N191" s="83" t="str">
        <f>IF(SP_SUL!AM191="","*",SP_SUL!AM191)</f>
        <v>ZZV-ZPG</v>
      </c>
      <c r="O191" s="110">
        <f>IF(SP_SUL!BH191="","*",SP_SUL!BH191)</f>
        <v>0</v>
      </c>
      <c r="P191" s="147" t="str">
        <f>IF($A$2=1,IF(SP_SUL!BJ191="","*",SP_SUL!BJ191),IF(SP_SUL!BK191="","*",SP_SUL!BK191))</f>
        <v>Equipe pronta 08:30, sem oportunidade</v>
      </c>
    </row>
    <row r="192" spans="1:16" hidden="1">
      <c r="A192" s="82">
        <f>IF(SP_SUL!B192="","*",SP_SUL!B192)</f>
        <v>46061</v>
      </c>
      <c r="B192" s="83" t="str">
        <f>IF(SP_SUL!X192="","*",SP_SUL!X192)</f>
        <v>Extra</v>
      </c>
      <c r="C192" s="83" t="str">
        <f>IF(SP_SUL!S192="","*",SP_SUL!S192)</f>
        <v>SP SUL</v>
      </c>
      <c r="D192" s="83" t="str">
        <f>IF(SP_SUL!T192="","*",SP_SUL!T192)</f>
        <v>ZBV-ZKE</v>
      </c>
      <c r="E192" s="83" t="str">
        <f>IF(SP_SUL!D192="","*",SP_SUL!D192)</f>
        <v>V93</v>
      </c>
      <c r="F192" s="83" t="str">
        <f>IF(SP_SUL!H192="","*",SP_SUL!H192)</f>
        <v>ZYU1</v>
      </c>
      <c r="G192" s="83" t="str">
        <f>IF(SP_SUL!M192="","*",SP_SUL!M192)</f>
        <v>ZYU-ZST</v>
      </c>
      <c r="H192" s="116">
        <f>IF(SP_SUL!K192="","*",SP_SUL!K192)</f>
        <v>204.5</v>
      </c>
      <c r="I192" s="113">
        <f>IF(SP_SUL!O192="","*",SP_SUL!O192)</f>
        <v>0.41666666666666669</v>
      </c>
      <c r="J192" s="113">
        <f>IF(SP_SUL!P192="","*",SP_SUL!P192)</f>
        <v>8.3333333333333329E-2</v>
      </c>
      <c r="K192" s="83" t="str">
        <f>IF(SP_SUL!AK192="","*",SP_SUL!AK192)</f>
        <v>ZYU1</v>
      </c>
      <c r="L192" s="83" t="str">
        <f>IF(SP_SUL!AM192="","*",SP_SUL!AM192)</f>
        <v>ZYU-ZST</v>
      </c>
      <c r="M192" s="83">
        <f>IF(SP_SUL!AP192="","*",SP_SUL!AP192)</f>
        <v>204.5</v>
      </c>
      <c r="N192" s="83" t="str">
        <f>IF(SP_SUL!AM192="","*",SP_SUL!AM192)</f>
        <v>ZYU-ZST</v>
      </c>
      <c r="O192" s="110">
        <f>IF(SP_SUL!BH192="","*",SP_SUL!BH192)</f>
        <v>0</v>
      </c>
      <c r="P192" s="147" t="str">
        <f>IF($A$2=1,IF(SP_SUL!BJ192="","*",SP_SUL!BJ192),IF(SP_SUL!BK192="","*",SP_SUL!BK192))</f>
        <v xml:space="preserve">MC1 10:54, autorizado 11:02, em intervalo 12:32, solicitou para recolher devido avaria </v>
      </c>
    </row>
    <row r="193" spans="1:16" hidden="1">
      <c r="A193" s="82">
        <f>IF(SP_SUL!B193="","*",SP_SUL!B193)</f>
        <v>46061</v>
      </c>
      <c r="B193" s="83" t="str">
        <f>IF(SP_SUL!X193="","*",SP_SUL!X193)</f>
        <v>Oportunidade</v>
      </c>
      <c r="C193" s="83" t="str">
        <f>IF(SP_SUL!S193="","*",SP_SUL!S193)</f>
        <v>SP SUL</v>
      </c>
      <c r="D193" s="83" t="str">
        <f>IF(SP_SUL!T193="","*",SP_SUL!T193)</f>
        <v>ZKE-ZEV</v>
      </c>
      <c r="E193" s="83" t="str">
        <f>IF(SP_SUL!D193="","*",SP_SUL!D193)</f>
        <v>E17</v>
      </c>
      <c r="F193" s="83" t="str">
        <f>IF(SP_SUL!H193="","*",SP_SUL!H193)</f>
        <v>102ZKW2</v>
      </c>
      <c r="G193" s="83" t="str">
        <f>IF(SP_SUL!M193="","*",SP_SUL!M193)</f>
        <v>ZKE-ZWW</v>
      </c>
      <c r="H193" s="116">
        <f>IF(SP_SUL!K193="","*",SP_SUL!K193)</f>
        <v>81</v>
      </c>
      <c r="I193" s="113">
        <f>IF(SP_SUL!O193="","*",SP_SUL!O193)</f>
        <v>0.375</v>
      </c>
      <c r="J193" s="113">
        <f>IF(SP_SUL!P193="","*",SP_SUL!P193)</f>
        <v>0.16666666666666666</v>
      </c>
      <c r="K193" s="83" t="str">
        <f>IF(SP_SUL!AK193="","*",SP_SUL!AK193)</f>
        <v>ZKEZGA1</v>
      </c>
      <c r="L193" s="83" t="str">
        <f>IF(SP_SUL!AM193="","*",SP_SUL!AM193)</f>
        <v>ZKE-ZWW</v>
      </c>
      <c r="M193" s="83">
        <f>IF(SP_SUL!AP193="","*",SP_SUL!AP193)</f>
        <v>81</v>
      </c>
      <c r="N193" s="83" t="str">
        <f>IF(SP_SUL!AM193="","*",SP_SUL!AM193)</f>
        <v>ZKE-ZWW</v>
      </c>
      <c r="O193" s="110">
        <f>IF(SP_SUL!BH193="","*",SP_SUL!BH193)</f>
        <v>2</v>
      </c>
      <c r="P193" s="147" t="str">
        <f>IF($A$2=1,IF(SP_SUL!BJ193="","*",SP_SUL!BJ193),IF(SP_SUL!BK193="","*",SP_SUL!BK193))</f>
        <v xml:space="preserve">Em deslocamento para ZKW </v>
      </c>
    </row>
    <row r="194" spans="1:16" hidden="1">
      <c r="A194" s="82">
        <f>IF(SP_SUL!B194="","*",SP_SUL!B194)</f>
        <v>46061</v>
      </c>
      <c r="B194" s="83" t="str">
        <f>IF(SP_SUL!X194="","*",SP_SUL!X194)</f>
        <v>Oportunidade</v>
      </c>
      <c r="C194" s="83" t="str">
        <f>IF(SP_SUL!S194="","*",SP_SUL!S194)</f>
        <v>SP SUL</v>
      </c>
      <c r="D194" s="83" t="str">
        <f>IF(SP_SUL!T194="","*",SP_SUL!T194)</f>
        <v>ZKE-ZEV</v>
      </c>
      <c r="E194" s="83" t="str">
        <f>IF(SP_SUL!D194="","*",SP_SUL!D194)</f>
        <v xml:space="preserve">TURMA FIXA VIA </v>
      </c>
      <c r="F194" s="83" t="str">
        <f>IF(SP_SUL!H194="","*",SP_SUL!H194)</f>
        <v>-</v>
      </c>
      <c r="G194" s="83" t="str">
        <f>IF(SP_SUL!M194="","*",SP_SUL!M194)</f>
        <v>ZEM</v>
      </c>
      <c r="H194" s="116">
        <f>IF(SP_SUL!K194="","*",SP_SUL!K194)</f>
        <v>135</v>
      </c>
      <c r="I194" s="113">
        <f>IF(SP_SUL!O194="","*",SP_SUL!O194)</f>
        <v>0.375</v>
      </c>
      <c r="J194" s="113">
        <f>IF(SP_SUL!P194="","*",SP_SUL!P194)</f>
        <v>6.25E-2</v>
      </c>
      <c r="K194" s="83" t="str">
        <f>IF(SP_SUL!AK194="","*",SP_SUL!AK194)</f>
        <v>-</v>
      </c>
      <c r="L194" s="83" t="str">
        <f>IF(SP_SUL!AM194="","*",SP_SUL!AM194)</f>
        <v>ZEM</v>
      </c>
      <c r="M194" s="83">
        <f>IF(SP_SUL!AP194="","*",SP_SUL!AP194)</f>
        <v>135</v>
      </c>
      <c r="N194" s="83" t="str">
        <f>IF(SP_SUL!AM194="","*",SP_SUL!AM194)</f>
        <v>ZEM</v>
      </c>
      <c r="O194" s="110">
        <f>IF(SP_SUL!BH194="","*",SP_SUL!BH194)</f>
        <v>0</v>
      </c>
      <c r="P194" s="147" t="str">
        <f>IF($A$2=1,IF(SP_SUL!BJ194="","*",SP_SUL!BJ194),IF(SP_SUL!BK194="","*",SP_SUL!BK194))</f>
        <v xml:space="preserve">Não solicitou intervalo </v>
      </c>
    </row>
    <row r="195" spans="1:16" hidden="1">
      <c r="A195" s="82">
        <f>IF(SP_SUL!B195="","*",SP_SUL!B195)</f>
        <v>46061</v>
      </c>
      <c r="B195" s="83" t="str">
        <f>IF(SP_SUL!X195="","*",SP_SUL!X195)</f>
        <v>Oportunidade</v>
      </c>
      <c r="C195" s="83" t="str">
        <f>IF(SP_SUL!S195="","*",SP_SUL!S195)</f>
        <v>SP SUL</v>
      </c>
      <c r="D195" s="83" t="str">
        <f>IF(SP_SUL!T195="","*",SP_SUL!T195)</f>
        <v>ZPT-ZPG</v>
      </c>
      <c r="E195" s="83" t="str">
        <f>IF(SP_SUL!D195="","*",SP_SUL!D195)</f>
        <v>DIEGO (TF-42)</v>
      </c>
      <c r="F195" s="83" t="str">
        <f>IF(SP_SUL!H195="","*",SP_SUL!H195)</f>
        <v>-</v>
      </c>
      <c r="G195" s="83" t="str">
        <f>IF(SP_SUL!M195="","*",SP_SUL!M195)</f>
        <v>PAT-ZGM</v>
      </c>
      <c r="H195" s="116">
        <f>IF(SP_SUL!K195="","*",SP_SUL!K195)</f>
        <v>109.05</v>
      </c>
      <c r="I195" s="113">
        <f>IF(SP_SUL!O195="","*",SP_SUL!O195)</f>
        <v>0.41666666666666669</v>
      </c>
      <c r="J195" s="113">
        <f>IF(SP_SUL!P195="","*",SP_SUL!P195)</f>
        <v>8.3333333333333329E-2</v>
      </c>
      <c r="K195" s="83" t="str">
        <f>IF(SP_SUL!AK195="","*",SP_SUL!AK195)</f>
        <v>-</v>
      </c>
      <c r="L195" s="83" t="str">
        <f>IF(SP_SUL!AM195="","*",SP_SUL!AM195)</f>
        <v>PAT-ZGM</v>
      </c>
      <c r="M195" s="83">
        <f>IF(SP_SUL!AP195="","*",SP_SUL!AP195)</f>
        <v>109.05</v>
      </c>
      <c r="N195" s="83" t="str">
        <f>IF(SP_SUL!AM195="","*",SP_SUL!AM195)</f>
        <v>PAT-ZGM</v>
      </c>
      <c r="O195" s="110">
        <f>IF(SP_SUL!BH195="","*",SP_SUL!BH195)</f>
        <v>0</v>
      </c>
      <c r="P195" s="147" t="str">
        <f>IF($A$2=1,IF(SP_SUL!BJ195="","*",SP_SUL!BJ195),IF(SP_SUL!BK195="","*",SP_SUL!BK195))</f>
        <v xml:space="preserve">Não solicitou intervalo </v>
      </c>
    </row>
    <row r="196" spans="1:16" hidden="1">
      <c r="A196" s="82">
        <f>IF(SP_SUL!B196="","*",SP_SUL!B196)</f>
        <v>46062</v>
      </c>
      <c r="B196" s="83" t="str">
        <f>IF(SP_SUL!X196="","*",SP_SUL!X196)</f>
        <v>Oportunidade</v>
      </c>
      <c r="C196" s="83" t="str">
        <f>IF(SP_SUL!S196="","*",SP_SUL!S196)</f>
        <v>SP SUL</v>
      </c>
      <c r="D196" s="83" t="str">
        <f>IF(SP_SUL!T196="","*",SP_SUL!T196)</f>
        <v>ZBV-ZRX</v>
      </c>
      <c r="E196" s="83" t="str">
        <f>IF(SP_SUL!D196="","*",SP_SUL!D196)</f>
        <v>EXPANSÃO TURMA 1</v>
      </c>
      <c r="F196" s="83" t="str">
        <f>IF(SP_SUL!H196="","*",SP_SUL!H196)</f>
        <v>-</v>
      </c>
      <c r="G196" s="83" t="str">
        <f>IF(SP_SUL!M196="","*",SP_SUL!M196)</f>
        <v>ZCD</v>
      </c>
      <c r="H196" s="116">
        <f>IF(SP_SUL!K196="","*",SP_SUL!K196)</f>
        <v>113.6</v>
      </c>
      <c r="I196" s="113">
        <f>IF(SP_SUL!O196="","*",SP_SUL!O196)</f>
        <v>0.375</v>
      </c>
      <c r="J196" s="113">
        <f>IF(SP_SUL!P196="","*",SP_SUL!P196)</f>
        <v>6.25E-2</v>
      </c>
      <c r="K196" s="83" t="str">
        <f>IF(SP_SUL!AK196="","*",SP_SUL!AK196)</f>
        <v>-</v>
      </c>
      <c r="L196" s="83" t="str">
        <f>IF(SP_SUL!AM196="","*",SP_SUL!AM196)</f>
        <v>ZCD</v>
      </c>
      <c r="M196" s="83">
        <f>IF(SP_SUL!AP196="","*",SP_SUL!AP196)</f>
        <v>113.6</v>
      </c>
      <c r="N196" s="83" t="str">
        <f>IF(SP_SUL!AM196="","*",SP_SUL!AM196)</f>
        <v>ZCD</v>
      </c>
      <c r="O196" s="110">
        <f>IF(SP_SUL!BH196="","*",SP_SUL!BH196)</f>
        <v>0</v>
      </c>
      <c r="P196" s="147" t="str">
        <f>IF($A$2=1,IF(SP_SUL!BJ196="","*",SP_SUL!BJ196),IF(SP_SUL!BK196="","*",SP_SUL!BK196))</f>
        <v>TP não solicita intervalo / condições climáticas (chuva)</v>
      </c>
    </row>
    <row r="197" spans="1:16" hidden="1">
      <c r="A197" s="82">
        <f>IF(SP_SUL!B197="","*",SP_SUL!B197)</f>
        <v>46062</v>
      </c>
      <c r="B197" s="83" t="str">
        <f>IF(SP_SUL!X197="","*",SP_SUL!X197)</f>
        <v>Oportunidade</v>
      </c>
      <c r="C197" s="83" t="str">
        <f>IF(SP_SUL!S197="","*",SP_SUL!S197)</f>
        <v>SP SUL</v>
      </c>
      <c r="D197" s="83" t="str">
        <f>IF(SP_SUL!T197="","*",SP_SUL!T197)</f>
        <v>ZBV-ZRX</v>
      </c>
      <c r="E197" s="83" t="str">
        <f>IF(SP_SUL!D197="","*",SP_SUL!D197)</f>
        <v>KLECIO (TP-699)</v>
      </c>
      <c r="F197" s="83" t="str">
        <f>IF(SP_SUL!H197="","*",SP_SUL!H197)</f>
        <v>-</v>
      </c>
      <c r="G197" s="83" t="str">
        <f>IF(SP_SUL!M197="","*",SP_SUL!M197)</f>
        <v>ZRX-ZRQ</v>
      </c>
      <c r="H197" s="116">
        <f>IF(SP_SUL!K197="","*",SP_SUL!K197)</f>
        <v>134.85</v>
      </c>
      <c r="I197" s="113">
        <f>IF(SP_SUL!O197="","*",SP_SUL!O197)</f>
        <v>0.33333333333333331</v>
      </c>
      <c r="J197" s="113">
        <f>IF(SP_SUL!P197="","*",SP_SUL!P197)</f>
        <v>6.25E-2</v>
      </c>
      <c r="K197" s="83" t="str">
        <f>IF(SP_SUL!AK197="","*",SP_SUL!AK197)</f>
        <v>-</v>
      </c>
      <c r="L197" s="83" t="str">
        <f>IF(SP_SUL!AM197="","*",SP_SUL!AM197)</f>
        <v>ZRX-ZRQ</v>
      </c>
      <c r="M197" s="83">
        <f>IF(SP_SUL!AP197="","*",SP_SUL!AP197)</f>
        <v>134.85</v>
      </c>
      <c r="N197" s="83" t="str">
        <f>IF(SP_SUL!AM197="","*",SP_SUL!AM197)</f>
        <v>ZRX-ZRQ</v>
      </c>
      <c r="O197" s="110">
        <f>IF(SP_SUL!BH197="","*",SP_SUL!BH197)</f>
        <v>0</v>
      </c>
      <c r="P197" s="147" t="str">
        <f>IF($A$2=1,IF(SP_SUL!BJ197="","*",SP_SUL!BJ197),IF(SP_SUL!BK197="","*",SP_SUL!BK197))</f>
        <v>TP pronto 09h00 / não solicita intervalo, devido condições climáticas (chuva)</v>
      </c>
    </row>
    <row r="198" spans="1:16" hidden="1">
      <c r="A198" s="82" t="str">
        <f>IF(SP_SUL!B198="","*",SP_SUL!B198)</f>
        <v>*</v>
      </c>
      <c r="B198" s="83" t="str">
        <f>IF(SP_SUL!X198="","*",SP_SUL!X198)</f>
        <v>Oportunidade</v>
      </c>
      <c r="C198" s="83" t="str">
        <f>IF(SP_SUL!S198="","*",SP_SUL!S198)</f>
        <v>SP SUL</v>
      </c>
      <c r="D198" s="83" t="str">
        <f>IF(SP_SUL!T198="","*",SP_SUL!T198)</f>
        <v>ZBV-ZRX</v>
      </c>
      <c r="E198" s="83" t="str">
        <f>IF(SP_SUL!D198="","*",SP_SUL!D198)</f>
        <v>W58</v>
      </c>
      <c r="F198" s="83">
        <f>IF(SP_SUL!H198="","*",SP_SUL!H198)</f>
        <v>106109</v>
      </c>
      <c r="G198" s="83" t="str">
        <f>IF(SP_SUL!M198="","*",SP_SUL!M198)</f>
        <v>ZBM-ZHO</v>
      </c>
      <c r="H198" s="116">
        <f>IF(SP_SUL!K198="","*",SP_SUL!K198)</f>
        <v>57</v>
      </c>
      <c r="I198" s="113">
        <f>IF(SP_SUL!O198="","*",SP_SUL!O198)</f>
        <v>0.33333333333333331</v>
      </c>
      <c r="J198" s="113">
        <f>IF(SP_SUL!P198="","*",SP_SUL!P198)</f>
        <v>4.1666666666666664E-2</v>
      </c>
      <c r="K198" s="83">
        <f>IF(SP_SUL!AK198="","*",SP_SUL!AK198)</f>
        <v>106109</v>
      </c>
      <c r="L198" s="83" t="str">
        <f>IF(SP_SUL!AM198="","*",SP_SUL!AM198)</f>
        <v>ZBM-ZHO</v>
      </c>
      <c r="M198" s="83">
        <f>IF(SP_SUL!AP198="","*",SP_SUL!AP198)</f>
        <v>57</v>
      </c>
      <c r="N198" s="83" t="str">
        <f>IF(SP_SUL!AM198="","*",SP_SUL!AM198)</f>
        <v>ZBM-ZHO</v>
      </c>
      <c r="O198" s="110" t="str">
        <f>IF(SP_SUL!BH198="","*",SP_SUL!BH198)</f>
        <v>*</v>
      </c>
      <c r="P198" s="147" t="str">
        <f>IF($A$2=1,IF(SP_SUL!BJ198="","*",SP_SUL!BJ198),IF(SP_SUL!BK198="","*",SP_SUL!BK198))</f>
        <v>*</v>
      </c>
    </row>
    <row r="199" spans="1:16" hidden="1">
      <c r="A199" s="82">
        <f>IF(SP_SUL!B199="","*",SP_SUL!B199)</f>
        <v>46062</v>
      </c>
      <c r="B199" s="83" t="str">
        <f>IF(SP_SUL!X199="","*",SP_SUL!X199)</f>
        <v>Oportunidade</v>
      </c>
      <c r="C199" s="83" t="str">
        <f>IF(SP_SUL!S199="","*",SP_SUL!S199)</f>
        <v>SP SUL</v>
      </c>
      <c r="D199" s="83" t="str">
        <f>IF(SP_SUL!T199="","*",SP_SUL!T199)</f>
        <v>ZBV-ZRX</v>
      </c>
      <c r="E199" s="83" t="str">
        <f>IF(SP_SUL!D199="","*",SP_SUL!D199)</f>
        <v>E42</v>
      </c>
      <c r="F199" s="83" t="str">
        <f>IF(SP_SUL!H199="","*",SP_SUL!H199)</f>
        <v>ZBV3</v>
      </c>
      <c r="G199" s="83" t="str">
        <f>IF(SP_SUL!M199="","*",SP_SUL!M199)</f>
        <v>ZBM</v>
      </c>
      <c r="H199" s="116">
        <f>IF(SP_SUL!K199="","*",SP_SUL!K199)</f>
        <v>54.96</v>
      </c>
      <c r="I199" s="113">
        <f>IF(SP_SUL!O199="","*",SP_SUL!O199)</f>
        <v>0.45833333333333331</v>
      </c>
      <c r="J199" s="113">
        <f>IF(SP_SUL!P199="","*",SP_SUL!P199)</f>
        <v>0.125</v>
      </c>
      <c r="K199" s="83" t="str">
        <f>IF(SP_SUL!AK199="","*",SP_SUL!AK199)</f>
        <v>ZBV3</v>
      </c>
      <c r="L199" s="83" t="str">
        <f>IF(SP_SUL!AM199="","*",SP_SUL!AM199)</f>
        <v>ZBM</v>
      </c>
      <c r="M199" s="83">
        <f>IF(SP_SUL!AP199="","*",SP_SUL!AP199)</f>
        <v>54.96</v>
      </c>
      <c r="N199" s="83" t="str">
        <f>IF(SP_SUL!AM199="","*",SP_SUL!AM199)</f>
        <v>ZBM</v>
      </c>
      <c r="O199" s="110">
        <f>IF(SP_SUL!BH199="","*",SP_SUL!BH199)</f>
        <v>0</v>
      </c>
      <c r="P199" s="147" t="str">
        <f>IF($A$2=1,IF(SP_SUL!BJ199="","*",SP_SUL!BJ199),IF(SP_SUL!BK199="","*",SP_SUL!BK199))</f>
        <v xml:space="preserve">Sem oportunidade de faixa, devido anomalia na madrugada entre ZYU-ZST, retornando a circulação no trecho após as 07h00. </v>
      </c>
    </row>
    <row r="200" spans="1:16" hidden="1">
      <c r="A200" s="82">
        <f>IF(SP_SUL!B200="","*",SP_SUL!B200)</f>
        <v>46062</v>
      </c>
      <c r="B200" s="83" t="str">
        <f>IF(SP_SUL!X200="","*",SP_SUL!X200)</f>
        <v>Contrato</v>
      </c>
      <c r="C200" s="83" t="str">
        <f>IF(SP_SUL!S200="","*",SP_SUL!S200)</f>
        <v>SP SUL</v>
      </c>
      <c r="D200" s="83" t="str">
        <f>IF(SP_SUL!T200="","*",SP_SUL!T200)</f>
        <v>ZBV-ZKE</v>
      </c>
      <c r="E200" s="83" t="str">
        <f>IF(SP_SUL!D200="","*",SP_SUL!D200)</f>
        <v>V93</v>
      </c>
      <c r="F200" s="83" t="str">
        <f>IF(SP_SUL!H200="","*",SP_SUL!H200)</f>
        <v>ZYU1</v>
      </c>
      <c r="G200" s="83" t="str">
        <f>IF(SP_SUL!M200="","*",SP_SUL!M200)</f>
        <v>ZYU-ZST</v>
      </c>
      <c r="H200" s="116">
        <f>IF(SP_SUL!K200="","*",SP_SUL!K200)</f>
        <v>204.5</v>
      </c>
      <c r="I200" s="113">
        <f>IF(SP_SUL!O200="","*",SP_SUL!O200)</f>
        <v>0.375</v>
      </c>
      <c r="J200" s="113">
        <f>IF(SP_SUL!P200="","*",SP_SUL!P200)</f>
        <v>8.3333333333333329E-2</v>
      </c>
      <c r="K200" s="83" t="str">
        <f>IF(SP_SUL!AK200="","*",SP_SUL!AK200)</f>
        <v>ZYU1</v>
      </c>
      <c r="L200" s="83" t="str">
        <f>IF(SP_SUL!AM200="","*",SP_SUL!AM200)</f>
        <v>ZYU-ZST</v>
      </c>
      <c r="M200" s="83">
        <f>IF(SP_SUL!AP200="","*",SP_SUL!AP200)</f>
        <v>204.5</v>
      </c>
      <c r="N200" s="83" t="str">
        <f>IF(SP_SUL!AM200="","*",SP_SUL!AM200)</f>
        <v>ZYU-ZST</v>
      </c>
      <c r="O200" s="110">
        <f>IF(SP_SUL!BH200="","*",SP_SUL!BH200)</f>
        <v>0</v>
      </c>
      <c r="P200" s="147" t="str">
        <f>IF($A$2=1,IF(SP_SUL!BJ200="","*",SP_SUL!BJ200),IF(SP_SUL!BK200="","*",SP_SUL!BK200))</f>
        <v>Cancelado / Impacto Anomalia entre ZST206.</v>
      </c>
    </row>
    <row r="201" spans="1:16" hidden="1">
      <c r="A201" s="82">
        <f>IF(SP_SUL!B201="","*",SP_SUL!B201)</f>
        <v>46062</v>
      </c>
      <c r="B201" s="83" t="str">
        <f>IF(SP_SUL!X201="","*",SP_SUL!X201)</f>
        <v>Contrato</v>
      </c>
      <c r="C201" s="83" t="str">
        <f>IF(SP_SUL!S201="","*",SP_SUL!S201)</f>
        <v>SP SUL</v>
      </c>
      <c r="D201" s="83" t="str">
        <f>IF(SP_SUL!T201="","*",SP_SUL!T201)</f>
        <v>ZBV-ZKE</v>
      </c>
      <c r="E201" s="83" t="str">
        <f>IF(SP_SUL!D201="","*",SP_SUL!D201)</f>
        <v>EDSON (TP-780)</v>
      </c>
      <c r="F201" s="83" t="str">
        <f>IF(SP_SUL!H201="","*",SP_SUL!H201)</f>
        <v>-</v>
      </c>
      <c r="G201" s="83" t="str">
        <f>IF(SP_SUL!M201="","*",SP_SUL!M201)</f>
        <v>ZYU-ZST</v>
      </c>
      <c r="H201" s="116">
        <f>IF(SP_SUL!K201="","*",SP_SUL!K201)</f>
        <v>205</v>
      </c>
      <c r="I201" s="113">
        <f>IF(SP_SUL!O201="","*",SP_SUL!O201)</f>
        <v>0.39583333333333331</v>
      </c>
      <c r="J201" s="113">
        <f>IF(SP_SUL!P201="","*",SP_SUL!P201)</f>
        <v>8.3333333333333329E-2</v>
      </c>
      <c r="K201" s="83" t="str">
        <f>IF(SP_SUL!AK201="","*",SP_SUL!AK201)</f>
        <v>-</v>
      </c>
      <c r="L201" s="83" t="str">
        <f>IF(SP_SUL!AM201="","*",SP_SUL!AM201)</f>
        <v>ZYU-ZST</v>
      </c>
      <c r="M201" s="83">
        <f>IF(SP_SUL!AP201="","*",SP_SUL!AP201)</f>
        <v>205</v>
      </c>
      <c r="N201" s="83" t="str">
        <f>IF(SP_SUL!AM201="","*",SP_SUL!AM201)</f>
        <v>ZYU-ZST</v>
      </c>
      <c r="O201" s="110">
        <f>IF(SP_SUL!BH201="","*",SP_SUL!BH201)</f>
        <v>0</v>
      </c>
      <c r="P201" s="147" t="str">
        <f>IF($A$2=1,IF(SP_SUL!BJ201="","*",SP_SUL!BJ201),IF(SP_SUL!BK201="","*",SP_SUL!BK201))</f>
        <v>Cancelado / Impacto Anomalia entre ZST206.</v>
      </c>
    </row>
    <row r="202" spans="1:16" hidden="1">
      <c r="A202" s="82">
        <f>IF(SP_SUL!B202="","*",SP_SUL!B202)</f>
        <v>46062</v>
      </c>
      <c r="B202" s="83" t="str">
        <f>IF(SP_SUL!X202="","*",SP_SUL!X202)</f>
        <v>Contrato</v>
      </c>
      <c r="C202" s="83" t="str">
        <f>IF(SP_SUL!S202="","*",SP_SUL!S202)</f>
        <v>SP SUL</v>
      </c>
      <c r="D202" s="83" t="str">
        <f>IF(SP_SUL!T202="","*",SP_SUL!T202)</f>
        <v>ZBV-ZKE</v>
      </c>
      <c r="E202" s="83" t="str">
        <f>IF(SP_SUL!D202="","*",SP_SUL!D202)</f>
        <v>ROGÉRIO (TP-730)</v>
      </c>
      <c r="F202" s="83" t="str">
        <f>IF(SP_SUL!H202="","*",SP_SUL!H202)</f>
        <v>-</v>
      </c>
      <c r="G202" s="83" t="str">
        <f>IF(SP_SUL!M202="","*",SP_SUL!M202)</f>
        <v>ZYU-ZST</v>
      </c>
      <c r="H202" s="116">
        <f>IF(SP_SUL!K202="","*",SP_SUL!K202)</f>
        <v>205</v>
      </c>
      <c r="I202" s="113">
        <f>IF(SP_SUL!O202="","*",SP_SUL!O202)</f>
        <v>0.39583333333333331</v>
      </c>
      <c r="J202" s="113">
        <f>IF(SP_SUL!P202="","*",SP_SUL!P202)</f>
        <v>8.3333333333333329E-2</v>
      </c>
      <c r="K202" s="83" t="str">
        <f>IF(SP_SUL!AK202="","*",SP_SUL!AK202)</f>
        <v>-</v>
      </c>
      <c r="L202" s="83" t="str">
        <f>IF(SP_SUL!AM202="","*",SP_SUL!AM202)</f>
        <v>ZYU-ZST</v>
      </c>
      <c r="M202" s="83">
        <f>IF(SP_SUL!AP202="","*",SP_SUL!AP202)</f>
        <v>205</v>
      </c>
      <c r="N202" s="83" t="str">
        <f>IF(SP_SUL!AM202="","*",SP_SUL!AM202)</f>
        <v>ZYU-ZST</v>
      </c>
      <c r="O202" s="110">
        <f>IF(SP_SUL!BH202="","*",SP_SUL!BH202)</f>
        <v>0</v>
      </c>
      <c r="P202" s="147" t="str">
        <f>IF($A$2=1,IF(SP_SUL!BJ202="","*",SP_SUL!BJ202),IF(SP_SUL!BK202="","*",SP_SUL!BK202))</f>
        <v>Cancelado / Impacto Anomalia entre ZST206.</v>
      </c>
    </row>
    <row r="203" spans="1:16" hidden="1">
      <c r="A203" s="82">
        <f>IF(SP_SUL!B203="","*",SP_SUL!B203)</f>
        <v>46062</v>
      </c>
      <c r="B203" s="83" t="str">
        <f>IF(SP_SUL!X203="","*",SP_SUL!X203)</f>
        <v>Oportunidade</v>
      </c>
      <c r="C203" s="83" t="str">
        <f>IF(SP_SUL!S203="","*",SP_SUL!S203)</f>
        <v>SP SUL</v>
      </c>
      <c r="D203" s="83" t="str">
        <f>IF(SP_SUL!T203="","*",SP_SUL!T203)</f>
        <v>ZBV-ZKE</v>
      </c>
      <c r="E203" s="83" t="str">
        <f>IF(SP_SUL!D203="","*",SP_SUL!D203)</f>
        <v>W59</v>
      </c>
      <c r="F203" s="83" t="str">
        <f>IF(SP_SUL!H203="","*",SP_SUL!H203)</f>
        <v>ZYU1</v>
      </c>
      <c r="G203" s="83" t="str">
        <f>IF(SP_SUL!M203="","*",SP_SUL!M203)</f>
        <v>ZYU</v>
      </c>
      <c r="H203" s="116">
        <f>IF(SP_SUL!K203="","*",SP_SUL!K203)</f>
        <v>203.57</v>
      </c>
      <c r="I203" s="113">
        <f>IF(SP_SUL!O203="","*",SP_SUL!O203)</f>
        <v>0.35416666666666669</v>
      </c>
      <c r="J203" s="113">
        <f>IF(SP_SUL!P203="","*",SP_SUL!P203)</f>
        <v>6.25E-2</v>
      </c>
      <c r="K203" s="83" t="str">
        <f>IF(SP_SUL!AK203="","*",SP_SUL!AK203)</f>
        <v>ZYU1</v>
      </c>
      <c r="L203" s="83" t="str">
        <f>IF(SP_SUL!AM203="","*",SP_SUL!AM203)</f>
        <v>ZYU</v>
      </c>
      <c r="M203" s="83">
        <f>IF(SP_SUL!AP203="","*",SP_SUL!AP203)</f>
        <v>203.57</v>
      </c>
      <c r="N203" s="83" t="str">
        <f>IF(SP_SUL!AM203="","*",SP_SUL!AM203)</f>
        <v>ZYU</v>
      </c>
      <c r="O203" s="110">
        <f>IF(SP_SUL!BH203="","*",SP_SUL!BH203)</f>
        <v>0</v>
      </c>
      <c r="P203" s="147" t="str">
        <f>IF($A$2=1,IF(SP_SUL!BJ203="","*",SP_SUL!BJ203),IF(SP_SUL!BK203="","*",SP_SUL!BK203))</f>
        <v>Cancelado / Impacto Anomalia entre ZST206.</v>
      </c>
    </row>
    <row r="204" spans="1:16" hidden="1">
      <c r="A204" s="82" t="str">
        <f>IF(SP_SUL!B204="","*",SP_SUL!B204)</f>
        <v>*</v>
      </c>
      <c r="B204" s="83" t="str">
        <f>IF(SP_SUL!X204="","*",SP_SUL!X204)</f>
        <v>*</v>
      </c>
      <c r="C204" s="83" t="str">
        <f>IF(SP_SUL!S204="","*",SP_SUL!S204)</f>
        <v>-</v>
      </c>
      <c r="D204" s="83" t="str">
        <f>IF(SP_SUL!T204="","*",SP_SUL!T204)</f>
        <v>-</v>
      </c>
      <c r="E204" s="83" t="str">
        <f>IF(SP_SUL!D204="","*",SP_SUL!D204)</f>
        <v>*</v>
      </c>
      <c r="F204" s="83" t="str">
        <f>IF(SP_SUL!H204="","*",SP_SUL!H204)</f>
        <v>*</v>
      </c>
      <c r="G204" s="83" t="str">
        <f>IF(SP_SUL!M204="","*",SP_SUL!M204)</f>
        <v>-</v>
      </c>
      <c r="H204" s="116" t="str">
        <f>IF(SP_SUL!K204="","*",SP_SUL!K204)</f>
        <v>*</v>
      </c>
      <c r="I204" s="113" t="str">
        <f>IF(SP_SUL!O204="","*",SP_SUL!O204)</f>
        <v>*</v>
      </c>
      <c r="J204" s="113" t="str">
        <f>IF(SP_SUL!P204="","*",SP_SUL!P204)</f>
        <v>*</v>
      </c>
      <c r="K204" s="83">
        <f>IF(SP_SUL!AK204="","*",SP_SUL!AK204)</f>
        <v>0</v>
      </c>
      <c r="L204" s="83" t="str">
        <f>IF(SP_SUL!AM204="","*",SP_SUL!AM204)</f>
        <v>-</v>
      </c>
      <c r="M204" s="83">
        <f>IF(SP_SUL!AP204="","*",SP_SUL!AP204)</f>
        <v>0</v>
      </c>
      <c r="N204" s="83" t="str">
        <f>IF(SP_SUL!AM204="","*",SP_SUL!AM204)</f>
        <v>-</v>
      </c>
      <c r="O204" s="110" t="str">
        <f>IF(SP_SUL!BH204="","*",SP_SUL!BH204)</f>
        <v>*</v>
      </c>
      <c r="P204" s="147" t="str">
        <f>IF($A$2=1,IF(SP_SUL!BJ204="","*",SP_SUL!BJ204),IF(SP_SUL!BK204="","*",SP_SUL!BK204))</f>
        <v>*</v>
      </c>
    </row>
    <row r="205" spans="1:16" hidden="1">
      <c r="A205" s="82" t="str">
        <f>IF(SP_SUL!B205="","*",SP_SUL!B205)</f>
        <v>*</v>
      </c>
      <c r="B205" s="83" t="str">
        <f>IF(SP_SUL!X205="","*",SP_SUL!X205)</f>
        <v>*</v>
      </c>
      <c r="C205" s="83" t="str">
        <f>IF(SP_SUL!S205="","*",SP_SUL!S205)</f>
        <v>-</v>
      </c>
      <c r="D205" s="83" t="str">
        <f>IF(SP_SUL!T205="","*",SP_SUL!T205)</f>
        <v>-</v>
      </c>
      <c r="E205" s="83" t="str">
        <f>IF(SP_SUL!D205="","*",SP_SUL!D205)</f>
        <v>*</v>
      </c>
      <c r="F205" s="83" t="str">
        <f>IF(SP_SUL!H205="","*",SP_SUL!H205)</f>
        <v>*</v>
      </c>
      <c r="G205" s="83" t="str">
        <f>IF(SP_SUL!M205="","*",SP_SUL!M205)</f>
        <v>-</v>
      </c>
      <c r="H205" s="116" t="str">
        <f>IF(SP_SUL!K205="","*",SP_SUL!K205)</f>
        <v>*</v>
      </c>
      <c r="I205" s="113" t="str">
        <f>IF(SP_SUL!O205="","*",SP_SUL!O205)</f>
        <v>*</v>
      </c>
      <c r="J205" s="113" t="str">
        <f>IF(SP_SUL!P205="","*",SP_SUL!P205)</f>
        <v>*</v>
      </c>
      <c r="K205" s="83">
        <f>IF(SP_SUL!AK205="","*",SP_SUL!AK205)</f>
        <v>0</v>
      </c>
      <c r="L205" s="83" t="str">
        <f>IF(SP_SUL!AM205="","*",SP_SUL!AM205)</f>
        <v>-</v>
      </c>
      <c r="M205" s="83">
        <f>IF(SP_SUL!AP205="","*",SP_SUL!AP205)</f>
        <v>0</v>
      </c>
      <c r="N205" s="83" t="str">
        <f>IF(SP_SUL!AM205="","*",SP_SUL!AM205)</f>
        <v>-</v>
      </c>
      <c r="O205" s="110" t="str">
        <f>IF(SP_SUL!BH205="","*",SP_SUL!BH205)</f>
        <v>*</v>
      </c>
      <c r="P205" s="147" t="str">
        <f>IF($A$2=1,IF(SP_SUL!BJ205="","*",SP_SUL!BJ205),IF(SP_SUL!BK205="","*",SP_SUL!BK205))</f>
        <v>*</v>
      </c>
    </row>
    <row r="206" spans="1:16" hidden="1">
      <c r="A206" s="82">
        <f>IF(SP_SUL!B206="","*",SP_SUL!B206)</f>
        <v>46062</v>
      </c>
      <c r="B206" s="83" t="str">
        <f>IF(SP_SUL!X206="","*",SP_SUL!X206)</f>
        <v>Oportunidade</v>
      </c>
      <c r="C206" s="83" t="str">
        <f>IF(SP_SUL!S206="","*",SP_SUL!S206)</f>
        <v>SP SUL</v>
      </c>
      <c r="D206" s="83" t="str">
        <f>IF(SP_SUL!T206="","*",SP_SUL!T206)</f>
        <v>ZKE-ZEV</v>
      </c>
      <c r="E206" s="83" t="str">
        <f>IF(SP_SUL!D206="","*",SP_SUL!D206)</f>
        <v>E17</v>
      </c>
      <c r="F206" s="83" t="str">
        <f>IF(SP_SUL!H206="","*",SP_SUL!H206)</f>
        <v>102ZKW2</v>
      </c>
      <c r="G206" s="83" t="str">
        <f>IF(SP_SUL!M206="","*",SP_SUL!M206)</f>
        <v>ZKW-ZLU</v>
      </c>
      <c r="H206" s="116">
        <f>IF(SP_SUL!K206="","*",SP_SUL!K206)</f>
        <v>100.56100000000001</v>
      </c>
      <c r="I206" s="113">
        <f>IF(SP_SUL!O206="","*",SP_SUL!O206)</f>
        <v>0.375</v>
      </c>
      <c r="J206" s="113">
        <f>IF(SP_SUL!P206="","*",SP_SUL!P206)</f>
        <v>0.125</v>
      </c>
      <c r="K206" s="83" t="str">
        <f>IF(SP_SUL!AK206="","*",SP_SUL!AK206)</f>
        <v>102ZKW2</v>
      </c>
      <c r="L206" s="83" t="str">
        <f>IF(SP_SUL!AM206="","*",SP_SUL!AM206)</f>
        <v>ZKW-ZLU</v>
      </c>
      <c r="M206" s="83">
        <f>IF(SP_SUL!AP206="","*",SP_SUL!AP206)</f>
        <v>100.56100000000001</v>
      </c>
      <c r="N206" s="83" t="str">
        <f>IF(SP_SUL!AM206="","*",SP_SUL!AM206)</f>
        <v>ZKW-ZLU</v>
      </c>
      <c r="O206" s="110">
        <f>IF(SP_SUL!BH206="","*",SP_SUL!BH206)</f>
        <v>0</v>
      </c>
      <c r="P206" s="147" t="str">
        <f>IF($A$2=1,IF(SP_SUL!BJ206="","*",SP_SUL!BJ206),IF(SP_SUL!BK206="","*",SP_SUL!BK206))</f>
        <v>MC1 09h00 / Sem oportunidade de faixa, devido trilho quebrado</v>
      </c>
    </row>
    <row r="207" spans="1:16" hidden="1">
      <c r="A207" s="82">
        <f>IF(SP_SUL!B207="","*",SP_SUL!B207)</f>
        <v>46062</v>
      </c>
      <c r="B207" s="83" t="str">
        <f>IF(SP_SUL!X207="","*",SP_SUL!X207)</f>
        <v>Oportunidade</v>
      </c>
      <c r="C207" s="83" t="str">
        <f>IF(SP_SUL!S207="","*",SP_SUL!S207)</f>
        <v>SP SUL</v>
      </c>
      <c r="D207" s="83" t="str">
        <f>IF(SP_SUL!T207="","*",SP_SUL!T207)</f>
        <v>ZKE-ZEV</v>
      </c>
      <c r="E207" s="83" t="str">
        <f>IF(SP_SUL!D207="","*",SP_SUL!D207)</f>
        <v>V89</v>
      </c>
      <c r="F207" s="83" t="str">
        <f>IF(SP_SUL!H207="","*",SP_SUL!H207)</f>
        <v>102ZKW2</v>
      </c>
      <c r="G207" s="83" t="str">
        <f>IF(SP_SUL!M207="","*",SP_SUL!M207)</f>
        <v>ZKW-ZLU</v>
      </c>
      <c r="H207" s="116">
        <f>IF(SP_SUL!K207="","*",SP_SUL!K207)</f>
        <v>106</v>
      </c>
      <c r="I207" s="113">
        <f>IF(SP_SUL!O207="","*",SP_SUL!O207)</f>
        <v>0.35416666666666669</v>
      </c>
      <c r="J207" s="113">
        <f>IF(SP_SUL!P207="","*",SP_SUL!P207)</f>
        <v>0.125</v>
      </c>
      <c r="K207" s="83" t="str">
        <f>IF(SP_SUL!AK207="","*",SP_SUL!AK207)</f>
        <v>102ZKW2</v>
      </c>
      <c r="L207" s="83" t="str">
        <f>IF(SP_SUL!AM207="","*",SP_SUL!AM207)</f>
        <v>ZKW-ZLU</v>
      </c>
      <c r="M207" s="83">
        <f>IF(SP_SUL!AP207="","*",SP_SUL!AP207)</f>
        <v>106</v>
      </c>
      <c r="N207" s="83" t="str">
        <f>IF(SP_SUL!AM207="","*",SP_SUL!AM207)</f>
        <v>ZKW-ZLU</v>
      </c>
      <c r="O207" s="110">
        <f>IF(SP_SUL!BH207="","*",SP_SUL!BH207)</f>
        <v>0</v>
      </c>
      <c r="P207" s="147" t="str">
        <f>IF($A$2=1,IF(SP_SUL!BJ207="","*",SP_SUL!BJ207),IF(SP_SUL!BK207="","*",SP_SUL!BK207))</f>
        <v>MC1 10h08 / Sem oportunidade de faixa, devido trilho quebrado</v>
      </c>
    </row>
    <row r="208" spans="1:16" hidden="1">
      <c r="A208" s="82">
        <f>IF(SP_SUL!B208="","*",SP_SUL!B208)</f>
        <v>46062</v>
      </c>
      <c r="B208" s="83" t="str">
        <f>IF(SP_SUL!X208="","*",SP_SUL!X208)</f>
        <v>Oportunidade</v>
      </c>
      <c r="C208" s="83" t="str">
        <f>IF(SP_SUL!S208="","*",SP_SUL!S208)</f>
        <v>SP SUL</v>
      </c>
      <c r="D208" s="83" t="str">
        <f>IF(SP_SUL!T208="","*",SP_SUL!T208)</f>
        <v>ZKE-ZEV</v>
      </c>
      <c r="E208" s="83" t="str">
        <f>IF(SP_SUL!D208="","*",SP_SUL!D208)</f>
        <v>DIEGO (TP-681)</v>
      </c>
      <c r="F208" s="83" t="str">
        <f>IF(SP_SUL!H208="","*",SP_SUL!H208)</f>
        <v>-</v>
      </c>
      <c r="G208" s="83" t="str">
        <f>IF(SP_SUL!M208="","*",SP_SUL!M208)</f>
        <v>ZKE-ZWW</v>
      </c>
      <c r="H208" s="116">
        <f>IF(SP_SUL!K208="","*",SP_SUL!K208)</f>
        <v>83.334999999999994</v>
      </c>
      <c r="I208" s="113">
        <f>IF(SP_SUL!O208="","*",SP_SUL!O208)</f>
        <v>0.375</v>
      </c>
      <c r="J208" s="113">
        <f>IF(SP_SUL!P208="","*",SP_SUL!P208)</f>
        <v>8.3333333333333329E-2</v>
      </c>
      <c r="K208" s="83" t="str">
        <f>IF(SP_SUL!AK208="","*",SP_SUL!AK208)</f>
        <v>-</v>
      </c>
      <c r="L208" s="83" t="str">
        <f>IF(SP_SUL!AM208="","*",SP_SUL!AM208)</f>
        <v>ZKE-ZWW</v>
      </c>
      <c r="M208" s="83">
        <f>IF(SP_SUL!AP208="","*",SP_SUL!AP208)</f>
        <v>83.334999999999994</v>
      </c>
      <c r="N208" s="83" t="str">
        <f>IF(SP_SUL!AM208="","*",SP_SUL!AM208)</f>
        <v>ZKE-ZWW</v>
      </c>
      <c r="O208" s="110">
        <f>IF(SP_SUL!BH208="","*",SP_SUL!BH208)</f>
        <v>0</v>
      </c>
      <c r="P208" s="147" t="str">
        <f>IF($A$2=1,IF(SP_SUL!BJ208="","*",SP_SUL!BJ208),IF(SP_SUL!BK208="","*",SP_SUL!BK208))</f>
        <v>TP pronto 09h47 /  Sem oportunidade de faixa, devido impacto na madrugda entre ZSTxZYU.</v>
      </c>
    </row>
    <row r="209" spans="1:16" hidden="1">
      <c r="A209" s="82">
        <f>IF(SP_SUL!B209="","*",SP_SUL!B209)</f>
        <v>46062</v>
      </c>
      <c r="B209" s="83" t="str">
        <f>IF(SP_SUL!X209="","*",SP_SUL!X209)</f>
        <v>Oportunidade</v>
      </c>
      <c r="C209" s="83" t="str">
        <f>IF(SP_SUL!S209="","*",SP_SUL!S209)</f>
        <v>SP SUL</v>
      </c>
      <c r="D209" s="83" t="str">
        <f>IF(SP_SUL!T209="","*",SP_SUL!T209)</f>
        <v>ZKE-ZEV</v>
      </c>
      <c r="E209" s="83" t="str">
        <f>IF(SP_SUL!D209="","*",SP_SUL!D209)</f>
        <v>CLEBISON (TP-728)</v>
      </c>
      <c r="F209" s="83" t="str">
        <f>IF(SP_SUL!H209="","*",SP_SUL!H209)</f>
        <v>-</v>
      </c>
      <c r="G209" s="83" t="str">
        <f>IF(SP_SUL!M209="","*",SP_SUL!M209)</f>
        <v>ZKE-ZWW</v>
      </c>
      <c r="H209" s="116">
        <f>IF(SP_SUL!K209="","*",SP_SUL!K209)</f>
        <v>83.6</v>
      </c>
      <c r="I209" s="113">
        <f>IF(SP_SUL!O209="","*",SP_SUL!O209)</f>
        <v>0.375</v>
      </c>
      <c r="J209" s="113">
        <f>IF(SP_SUL!P209="","*",SP_SUL!P209)</f>
        <v>8.3333333333333329E-2</v>
      </c>
      <c r="K209" s="83" t="str">
        <f>IF(SP_SUL!AK209="","*",SP_SUL!AK209)</f>
        <v>-</v>
      </c>
      <c r="L209" s="83" t="str">
        <f>IF(SP_SUL!AM209="","*",SP_SUL!AM209)</f>
        <v>ZRB-ZEV</v>
      </c>
      <c r="M209" s="83">
        <f>IF(SP_SUL!AP209="","*",SP_SUL!AP209)</f>
        <v>156</v>
      </c>
      <c r="N209" s="83" t="str">
        <f>IF(SP_SUL!AM209="","*",SP_SUL!AM209)</f>
        <v>ZRB-ZEV</v>
      </c>
      <c r="O209" s="110">
        <f>IF(SP_SUL!BH209="","*",SP_SUL!BH209)</f>
        <v>0</v>
      </c>
      <c r="P209" s="147" t="str">
        <f>IF($A$2=1,IF(SP_SUL!BJ209="","*",SP_SUL!BJ209),IF(SP_SUL!BK209="","*",SP_SUL!BK209))</f>
        <v>Alterado programação para km 156+000 via 2 / TP pronto 11h00 / Sem oportunidade de faixa</v>
      </c>
    </row>
    <row r="210" spans="1:16" hidden="1">
      <c r="A210" s="82">
        <f>IF(SP_SUL!B210="","*",SP_SUL!B210)</f>
        <v>46062</v>
      </c>
      <c r="B210" s="83" t="str">
        <f>IF(SP_SUL!X210="","*",SP_SUL!X210)</f>
        <v>Oportunidade</v>
      </c>
      <c r="C210" s="83" t="str">
        <f>IF(SP_SUL!S210="","*",SP_SUL!S210)</f>
        <v>SP SUL</v>
      </c>
      <c r="D210" s="83" t="str">
        <f>IF(SP_SUL!T210="","*",SP_SUL!T210)</f>
        <v>ZKE-ZEV</v>
      </c>
      <c r="E210" s="83" t="str">
        <f>IF(SP_SUL!D210="","*",SP_SUL!D210)</f>
        <v>ISMAEL(TP-726)</v>
      </c>
      <c r="F210" s="83" t="str">
        <f>IF(SP_SUL!H210="","*",SP_SUL!H210)</f>
        <v>-</v>
      </c>
      <c r="G210" s="83" t="str">
        <f>IF(SP_SUL!M210="","*",SP_SUL!M210)</f>
        <v>ZKE-ZWW</v>
      </c>
      <c r="H210" s="116">
        <f>IF(SP_SUL!K210="","*",SP_SUL!K210)</f>
        <v>83.6</v>
      </c>
      <c r="I210" s="113">
        <f>IF(SP_SUL!O210="","*",SP_SUL!O210)</f>
        <v>0.375</v>
      </c>
      <c r="J210" s="113">
        <f>IF(SP_SUL!P210="","*",SP_SUL!P210)</f>
        <v>8.3333333333333329E-2</v>
      </c>
      <c r="K210" s="83" t="str">
        <f>IF(SP_SUL!AK210="","*",SP_SUL!AK210)</f>
        <v>-</v>
      </c>
      <c r="L210" s="83" t="str">
        <f>IF(SP_SUL!AM210="","*",SP_SUL!AM210)</f>
        <v>ZRB-ZEV</v>
      </c>
      <c r="M210" s="83">
        <f>IF(SP_SUL!AP210="","*",SP_SUL!AP210)</f>
        <v>156</v>
      </c>
      <c r="N210" s="83" t="str">
        <f>IF(SP_SUL!AM210="","*",SP_SUL!AM210)</f>
        <v>ZRB-ZEV</v>
      </c>
      <c r="O210" s="110">
        <f>IF(SP_SUL!BH210="","*",SP_SUL!BH210)</f>
        <v>0</v>
      </c>
      <c r="P210" s="147" t="str">
        <f>IF($A$2=1,IF(SP_SUL!BJ210="","*",SP_SUL!BJ210),IF(SP_SUL!BK210="","*",SP_SUL!BK210))</f>
        <v>Alterado programação para km 156+000 via 2 / TP pronto 11h00 / Sem oportunidade de faixa</v>
      </c>
    </row>
    <row r="211" spans="1:16" hidden="1">
      <c r="A211" s="82">
        <f>IF(SP_SUL!B211="","*",SP_SUL!B211)</f>
        <v>46062</v>
      </c>
      <c r="B211" s="83" t="str">
        <f>IF(SP_SUL!X211="","*",SP_SUL!X211)</f>
        <v>Oportunidade</v>
      </c>
      <c r="C211" s="83" t="str">
        <f>IF(SP_SUL!S211="","*",SP_SUL!S211)</f>
        <v>SP SUL</v>
      </c>
      <c r="D211" s="83" t="str">
        <f>IF(SP_SUL!T211="","*",SP_SUL!T211)</f>
        <v>ZKE-ZEV</v>
      </c>
      <c r="E211" s="83" t="str">
        <f>IF(SP_SUL!D211="","*",SP_SUL!D211)</f>
        <v>W60</v>
      </c>
      <c r="F211" s="83" t="str">
        <f>IF(SP_SUL!H211="","*",SP_SUL!H211)</f>
        <v>ZEM1302</v>
      </c>
      <c r="G211" s="83" t="str">
        <f>IF(SP_SUL!M211="","*",SP_SUL!M211)</f>
        <v>ZEM-ZEJ</v>
      </c>
      <c r="H211" s="116">
        <f>IF(SP_SUL!K211="","*",SP_SUL!K211)</f>
        <v>145.6</v>
      </c>
      <c r="I211" s="113">
        <f>IF(SP_SUL!O211="","*",SP_SUL!O211)</f>
        <v>0.35416666666666669</v>
      </c>
      <c r="J211" s="113">
        <f>IF(SP_SUL!P211="","*",SP_SUL!P211)</f>
        <v>4.1666666666666664E-2</v>
      </c>
      <c r="K211" s="83" t="str">
        <f>IF(SP_SUL!AK211="","*",SP_SUL!AK211)</f>
        <v>ZEM1302</v>
      </c>
      <c r="L211" s="83" t="str">
        <f>IF(SP_SUL!AM211="","*",SP_SUL!AM211)</f>
        <v>ZEM-ZEJ</v>
      </c>
      <c r="M211" s="83">
        <f>IF(SP_SUL!AP211="","*",SP_SUL!AP211)</f>
        <v>145.6</v>
      </c>
      <c r="N211" s="83" t="str">
        <f>IF(SP_SUL!AM211="","*",SP_SUL!AM211)</f>
        <v>ZEM-ZEJ</v>
      </c>
      <c r="O211" s="110">
        <f>IF(SP_SUL!BH211="","*",SP_SUL!BH211)</f>
        <v>2</v>
      </c>
      <c r="P211" s="147" t="str">
        <f>IF($A$2=1,IF(SP_SUL!BJ211="","*",SP_SUL!BJ211),IF(SP_SUL!BK211="","*",SP_SUL!BK211))</f>
        <v>MC1 08h21 /  Autorizado entrada na via 09h32 / Realizado intervalo.</v>
      </c>
    </row>
    <row r="212" spans="1:16" hidden="1">
      <c r="A212" s="82">
        <f>IF(SP_SUL!B212="","*",SP_SUL!B212)</f>
        <v>46062</v>
      </c>
      <c r="B212" s="83" t="str">
        <f>IF(SP_SUL!X212="","*",SP_SUL!X212)</f>
        <v>Oportunidade</v>
      </c>
      <c r="C212" s="83" t="str">
        <f>IF(SP_SUL!S212="","*",SP_SUL!S212)</f>
        <v>SP SUL</v>
      </c>
      <c r="D212" s="83" t="str">
        <f>IF(SP_SUL!T212="","*",SP_SUL!T212)</f>
        <v>ZKE-ZEV</v>
      </c>
      <c r="E212" s="83" t="str">
        <f>IF(SP_SUL!D212="","*",SP_SUL!D212)</f>
        <v>A84</v>
      </c>
      <c r="F212" s="83" t="str">
        <f>IF(SP_SUL!H212="","*",SP_SUL!H212)</f>
        <v>ZWI1</v>
      </c>
      <c r="G212" s="83" t="str">
        <f>IF(SP_SUL!M212="","*",SP_SUL!M212)</f>
        <v>ZWI-ZKEZGA.ZWI</v>
      </c>
      <c r="H212" s="116">
        <f>IF(SP_SUL!K212="","*",SP_SUL!K212)</f>
        <v>120</v>
      </c>
      <c r="I212" s="113">
        <f>IF(SP_SUL!O212="","*",SP_SUL!O212)</f>
        <v>0.33333333333333331</v>
      </c>
      <c r="J212" s="113">
        <f>IF(SP_SUL!P212="","*",SP_SUL!P212)</f>
        <v>4.1666666666666664E-2</v>
      </c>
      <c r="K212" s="83" t="str">
        <f>IF(SP_SUL!AK212="","*",SP_SUL!AK212)</f>
        <v>ZWI1</v>
      </c>
      <c r="L212" s="83" t="str">
        <f>IF(SP_SUL!AM212="","*",SP_SUL!AM212)</f>
        <v>ZWI-ZKEZGA.ZWI</v>
      </c>
      <c r="M212" s="83">
        <f>IF(SP_SUL!AP212="","*",SP_SUL!AP212)</f>
        <v>120</v>
      </c>
      <c r="N212" s="83" t="str">
        <f>IF(SP_SUL!AM212="","*",SP_SUL!AM212)</f>
        <v>ZWI-ZKEZGA.ZWI</v>
      </c>
      <c r="O212" s="110">
        <f>IF(SP_SUL!BH212="","*",SP_SUL!BH212)</f>
        <v>2</v>
      </c>
      <c r="P212" s="147" t="str">
        <f>IF($A$2=1,IF(SP_SUL!BJ212="","*",SP_SUL!BJ212),IF(SP_SUL!BK212="","*",SP_SUL!BK212))</f>
        <v>MC1 08h27 / autorizado entrada na via 08h40 / Realizado inspeção</v>
      </c>
    </row>
    <row r="213" spans="1:16" hidden="1">
      <c r="A213" s="82">
        <f>IF(SP_SUL!B213="","*",SP_SUL!B213)</f>
        <v>46062</v>
      </c>
      <c r="B213" s="83" t="str">
        <f>IF(SP_SUL!X213="","*",SP_SUL!X213)</f>
        <v>Oportunidade</v>
      </c>
      <c r="C213" s="83" t="str">
        <f>IF(SP_SUL!S213="","*",SP_SUL!S213)</f>
        <v>SP SUL</v>
      </c>
      <c r="D213" s="83" t="str">
        <f>IF(SP_SUL!T213="","*",SP_SUL!T213)</f>
        <v>ZKE-ZEV</v>
      </c>
      <c r="E213" s="83" t="str">
        <f>IF(SP_SUL!D213="","*",SP_SUL!D213)</f>
        <v>CAIQUE (TMA-677)</v>
      </c>
      <c r="F213" s="83" t="str">
        <f>IF(SP_SUL!H213="","*",SP_SUL!H213)</f>
        <v>-</v>
      </c>
      <c r="G213" s="83" t="str">
        <f>IF(SP_SUL!M213="","*",SP_SUL!M213)</f>
        <v>ZWI-ZEM</v>
      </c>
      <c r="H213" s="116">
        <f>IF(SP_SUL!K213="","*",SP_SUL!K213)</f>
        <v>123.465</v>
      </c>
      <c r="I213" s="113">
        <f>IF(SP_SUL!O213="","*",SP_SUL!O213)</f>
        <v>0.35416666666666669</v>
      </c>
      <c r="J213" s="113">
        <f>IF(SP_SUL!P213="","*",SP_SUL!P213)</f>
        <v>6.9444444444444448E-2</v>
      </c>
      <c r="K213" s="83" t="str">
        <f>IF(SP_SUL!AK213="","*",SP_SUL!AK213)</f>
        <v>-</v>
      </c>
      <c r="L213" s="83" t="str">
        <f>IF(SP_SUL!AM213="","*",SP_SUL!AM213)</f>
        <v>ZWI-ZEM</v>
      </c>
      <c r="M213" s="83">
        <f>IF(SP_SUL!AP213="","*",SP_SUL!AP213)</f>
        <v>123.465</v>
      </c>
      <c r="N213" s="83" t="str">
        <f>IF(SP_SUL!AM213="","*",SP_SUL!AM213)</f>
        <v>ZWI-ZEM</v>
      </c>
      <c r="O213" s="110">
        <f>IF(SP_SUL!BH213="","*",SP_SUL!BH213)</f>
        <v>2</v>
      </c>
      <c r="P213" s="147" t="str">
        <f>IF($A$2=1,IF(SP_SUL!BJ213="","*",SP_SUL!BJ213),IF(SP_SUL!BK213="","*",SP_SUL!BK213))</f>
        <v>TP pronto 08h48 / Realizado ntervalo das 09h07 até 10h47.</v>
      </c>
    </row>
    <row r="214" spans="1:16" hidden="1">
      <c r="A214" s="82">
        <f>IF(SP_SUL!B214="","*",SP_SUL!B214)</f>
        <v>46062</v>
      </c>
      <c r="B214" s="83" t="str">
        <f>IF(SP_SUL!X214="","*",SP_SUL!X214)</f>
        <v>Oportunidade</v>
      </c>
      <c r="C214" s="83" t="str">
        <f>IF(SP_SUL!S214="","*",SP_SUL!S214)</f>
        <v>SP SUL</v>
      </c>
      <c r="D214" s="83" t="str">
        <f>IF(SP_SUL!T214="","*",SP_SUL!T214)</f>
        <v>ZKE-ZEV</v>
      </c>
      <c r="E214" s="83" t="str">
        <f>IF(SP_SUL!D214="","*",SP_SUL!D214)</f>
        <v>WALTER (TP-810)</v>
      </c>
      <c r="F214" s="83" t="str">
        <f>IF(SP_SUL!H214="","*",SP_SUL!H214)</f>
        <v>-</v>
      </c>
      <c r="G214" s="83" t="str">
        <f>IF(SP_SUL!M214="","*",SP_SUL!M214)</f>
        <v>ZWI-ZEM</v>
      </c>
      <c r="H214" s="116">
        <f>IF(SP_SUL!K214="","*",SP_SUL!K214)</f>
        <v>123.929</v>
      </c>
      <c r="I214" s="113">
        <f>IF(SP_SUL!O214="","*",SP_SUL!O214)</f>
        <v>0.35416666666666669</v>
      </c>
      <c r="J214" s="113">
        <f>IF(SP_SUL!P214="","*",SP_SUL!P214)</f>
        <v>6.9444444444444448E-2</v>
      </c>
      <c r="K214" s="83" t="str">
        <f>IF(SP_SUL!AK214="","*",SP_SUL!AK214)</f>
        <v>-</v>
      </c>
      <c r="L214" s="83" t="str">
        <f>IF(SP_SUL!AM214="","*",SP_SUL!AM214)</f>
        <v>ZWI-ZEM</v>
      </c>
      <c r="M214" s="83">
        <f>IF(SP_SUL!AP214="","*",SP_SUL!AP214)</f>
        <v>123.929</v>
      </c>
      <c r="N214" s="83" t="str">
        <f>IF(SP_SUL!AM214="","*",SP_SUL!AM214)</f>
        <v>ZWI-ZEM</v>
      </c>
      <c r="O214" s="110">
        <f>IF(SP_SUL!BH214="","*",SP_SUL!BH214)</f>
        <v>2</v>
      </c>
      <c r="P214" s="147" t="str">
        <f>IF($A$2=1,IF(SP_SUL!BJ214="","*",SP_SUL!BJ214),IF(SP_SUL!BK214="","*",SP_SUL!BK214))</f>
        <v>TP pronto 08h48 / Realizado ntervalo das 09h07 até 10h47.</v>
      </c>
    </row>
    <row r="215" spans="1:16" hidden="1">
      <c r="A215" s="82" t="str">
        <f>IF(SP_SUL!B215="","*",SP_SUL!B215)</f>
        <v>*</v>
      </c>
      <c r="B215" s="83" t="str">
        <f>IF(SP_SUL!X215="","*",SP_SUL!X215)</f>
        <v>*</v>
      </c>
      <c r="C215" s="83" t="str">
        <f>IF(SP_SUL!S215="","*",SP_SUL!S215)</f>
        <v>-</v>
      </c>
      <c r="D215" s="83" t="str">
        <f>IF(SP_SUL!T215="","*",SP_SUL!T215)</f>
        <v>-</v>
      </c>
      <c r="E215" s="83" t="str">
        <f>IF(SP_SUL!D215="","*",SP_SUL!D215)</f>
        <v>*</v>
      </c>
      <c r="F215" s="83" t="str">
        <f>IF(SP_SUL!H215="","*",SP_SUL!H215)</f>
        <v>*</v>
      </c>
      <c r="G215" s="83" t="str">
        <f>IF(SP_SUL!M215="","*",SP_SUL!M215)</f>
        <v>-</v>
      </c>
      <c r="H215" s="116" t="str">
        <f>IF(SP_SUL!K215="","*",SP_SUL!K215)</f>
        <v>*</v>
      </c>
      <c r="I215" s="113" t="str">
        <f>IF(SP_SUL!O215="","*",SP_SUL!O215)</f>
        <v>*</v>
      </c>
      <c r="J215" s="113" t="str">
        <f>IF(SP_SUL!P215="","*",SP_SUL!P215)</f>
        <v>*</v>
      </c>
      <c r="K215" s="83">
        <f>IF(SP_SUL!AK215="","*",SP_SUL!AK215)</f>
        <v>0</v>
      </c>
      <c r="L215" s="83" t="str">
        <f>IF(SP_SUL!AM215="","*",SP_SUL!AM215)</f>
        <v>-</v>
      </c>
      <c r="M215" s="83">
        <f>IF(SP_SUL!AP215="","*",SP_SUL!AP215)</f>
        <v>0</v>
      </c>
      <c r="N215" s="83" t="str">
        <f>IF(SP_SUL!AM215="","*",SP_SUL!AM215)</f>
        <v>-</v>
      </c>
      <c r="O215" s="110" t="str">
        <f>IF(SP_SUL!BH215="","*",SP_SUL!BH215)</f>
        <v>*</v>
      </c>
      <c r="P215" s="147" t="str">
        <f>IF($A$2=1,IF(SP_SUL!BJ215="","*",SP_SUL!BJ215),IF(SP_SUL!BK215="","*",SP_SUL!BK215))</f>
        <v>*</v>
      </c>
    </row>
    <row r="216" spans="1:16" hidden="1">
      <c r="A216" s="82">
        <f>IF(SP_SUL!B216="","*",SP_SUL!B216)</f>
        <v>46062</v>
      </c>
      <c r="B216" s="83" t="str">
        <f>IF(SP_SUL!X216="","*",SP_SUL!X216)</f>
        <v>Oportunidade</v>
      </c>
      <c r="C216" s="83" t="str">
        <f>IF(SP_SUL!S216="","*",SP_SUL!S216)</f>
        <v>SP SUL</v>
      </c>
      <c r="D216" s="83" t="str">
        <f>IF(SP_SUL!T216="","*",SP_SUL!T216)</f>
        <v>ZEV-ZPT</v>
      </c>
      <c r="E216" s="83" t="str">
        <f>IF(SP_SUL!D216="","*",SP_SUL!D216)</f>
        <v>W95</v>
      </c>
      <c r="F216" s="83" t="str">
        <f>IF(SP_SUL!H216="","*",SP_SUL!H216)</f>
        <v>Z3ZEV</v>
      </c>
      <c r="G216" s="83" t="str">
        <f>IF(SP_SUL!M216="","*",SP_SUL!M216)</f>
        <v>ZEV-ZTP</v>
      </c>
      <c r="H216" s="116">
        <f>IF(SP_SUL!K216="","*",SP_SUL!K216)</f>
        <v>67</v>
      </c>
      <c r="I216" s="113">
        <f>IF(SP_SUL!O216="","*",SP_SUL!O216)</f>
        <v>0.33333333333333331</v>
      </c>
      <c r="J216" s="113">
        <f>IF(SP_SUL!P216="","*",SP_SUL!P216)</f>
        <v>4.1666666666666664E-2</v>
      </c>
      <c r="K216" s="83" t="str">
        <f>IF(SP_SUL!AK216="","*",SP_SUL!AK216)</f>
        <v>Z3ZEV</v>
      </c>
      <c r="L216" s="83" t="str">
        <f>IF(SP_SUL!AM216="","*",SP_SUL!AM216)</f>
        <v>ZEV-ZTP</v>
      </c>
      <c r="M216" s="83">
        <f>IF(SP_SUL!AP216="","*",SP_SUL!AP216)</f>
        <v>67</v>
      </c>
      <c r="N216" s="83" t="str">
        <f>IF(SP_SUL!AM216="","*",SP_SUL!AM216)</f>
        <v>ZEV-ZTP</v>
      </c>
      <c r="O216" s="110">
        <f>IF(SP_SUL!BH216="","*",SP_SUL!BH216)</f>
        <v>0</v>
      </c>
      <c r="P216" s="147" t="str">
        <f>IF($A$2=1,IF(SP_SUL!BJ216="","*",SP_SUL!BJ216),IF(SP_SUL!BK216="","*",SP_SUL!BK216))</f>
        <v>Não solicita MC1, devido problemas com CBL.</v>
      </c>
    </row>
    <row r="217" spans="1:16" hidden="1">
      <c r="A217" s="82">
        <f>IF(SP_SUL!B217="","*",SP_SUL!B217)</f>
        <v>46062</v>
      </c>
      <c r="B217" s="83" t="str">
        <f>IF(SP_SUL!X217="","*",SP_SUL!X217)</f>
        <v>Contrato</v>
      </c>
      <c r="C217" s="83" t="str">
        <f>IF(SP_SUL!S217="","*",SP_SUL!S217)</f>
        <v>SP SUL</v>
      </c>
      <c r="D217" s="83" t="str">
        <f>IF(SP_SUL!T217="","*",SP_SUL!T217)</f>
        <v>ZEV-ZPT</v>
      </c>
      <c r="E217" s="83" t="str">
        <f>IF(SP_SUL!D217="","*",SP_SUL!D217)</f>
        <v>W61</v>
      </c>
      <c r="F217" s="83" t="str">
        <f>IF(SP_SUL!H217="","*",SP_SUL!H217)</f>
        <v>K67ZEV2</v>
      </c>
      <c r="G217" s="83" t="str">
        <f>IF(SP_SUL!M217="","*",SP_SUL!M217)</f>
        <v>ZXW-ZGP</v>
      </c>
      <c r="H217" s="116">
        <f>IF(SP_SUL!K217="","*",SP_SUL!K217)</f>
        <v>83.7</v>
      </c>
      <c r="I217" s="113">
        <f>IF(SP_SUL!O217="","*",SP_SUL!O217)</f>
        <v>0.33333333333333331</v>
      </c>
      <c r="J217" s="113">
        <f>IF(SP_SUL!P217="","*",SP_SUL!P217)</f>
        <v>4.1666666666666664E-2</v>
      </c>
      <c r="K217" s="83" t="str">
        <f>IF(SP_SUL!AK217="","*",SP_SUL!AK217)</f>
        <v>K67ZEV2</v>
      </c>
      <c r="L217" s="83" t="str">
        <f>IF(SP_SUL!AM217="","*",SP_SUL!AM217)</f>
        <v>ZXW-ZGP</v>
      </c>
      <c r="M217" s="83">
        <f>IF(SP_SUL!AP217="","*",SP_SUL!AP217)</f>
        <v>83.7</v>
      </c>
      <c r="N217" s="83" t="str">
        <f>IF(SP_SUL!AM217="","*",SP_SUL!AM217)</f>
        <v>ZXW-ZGP</v>
      </c>
      <c r="O217" s="110">
        <f>IF(SP_SUL!BH217="","*",SP_SUL!BH217)</f>
        <v>2</v>
      </c>
      <c r="P217" s="147" t="str">
        <f>IF($A$2=1,IF(SP_SUL!BJ217="","*",SP_SUL!BJ217),IF(SP_SUL!BK217="","*",SP_SUL!BK217))</f>
        <v>MC1 07h53 / Autorizado entrada na via 09h27 / Em deslocamento</v>
      </c>
    </row>
    <row r="218" spans="1:16" hidden="1">
      <c r="A218" s="82">
        <f>IF(SP_SUL!B218="","*",SP_SUL!B218)</f>
        <v>46062</v>
      </c>
      <c r="B218" s="83" t="str">
        <f>IF(SP_SUL!X218="","*",SP_SUL!X218)</f>
        <v>Contrato</v>
      </c>
      <c r="C218" s="83" t="str">
        <f>IF(SP_SUL!S218="","*",SP_SUL!S218)</f>
        <v>SP SUL</v>
      </c>
      <c r="D218" s="83" t="str">
        <f>IF(SP_SUL!T218="","*",SP_SUL!T218)</f>
        <v>ZEV-ZPT</v>
      </c>
      <c r="E218" s="83" t="str">
        <f>IF(SP_SUL!D218="","*",SP_SUL!D218)</f>
        <v>W62</v>
      </c>
      <c r="F218" s="83" t="str">
        <f>IF(SP_SUL!H218="","*",SP_SUL!H218)</f>
        <v>ZDRZPT</v>
      </c>
      <c r="G218" s="83" t="str">
        <f>IF(SP_SUL!M218="","*",SP_SUL!M218)</f>
        <v>ZXW-ZGP</v>
      </c>
      <c r="H218" s="116">
        <f>IF(SP_SUL!K218="","*",SP_SUL!K218)</f>
        <v>83.7</v>
      </c>
      <c r="I218" s="113">
        <f>IF(SP_SUL!O218="","*",SP_SUL!O218)</f>
        <v>0.33333333333333331</v>
      </c>
      <c r="J218" s="113">
        <f>IF(SP_SUL!P218="","*",SP_SUL!P218)</f>
        <v>4.1666666666666664E-2</v>
      </c>
      <c r="K218" s="83" t="str">
        <f>IF(SP_SUL!AK218="","*",SP_SUL!AK218)</f>
        <v>ZDRZPT</v>
      </c>
      <c r="L218" s="83" t="str">
        <f>IF(SP_SUL!AM218="","*",SP_SUL!AM218)</f>
        <v>ZXW-ZGP</v>
      </c>
      <c r="M218" s="83">
        <f>IF(SP_SUL!AP218="","*",SP_SUL!AP218)</f>
        <v>83.7</v>
      </c>
      <c r="N218" s="83" t="str">
        <f>IF(SP_SUL!AM218="","*",SP_SUL!AM218)</f>
        <v>ZXW-ZGP</v>
      </c>
      <c r="O218" s="110">
        <f>IF(SP_SUL!BH218="","*",SP_SUL!BH218)</f>
        <v>2</v>
      </c>
      <c r="P218" s="147" t="str">
        <f>IF($A$2=1,IF(SP_SUL!BJ218="","*",SP_SUL!BJ218),IF(SP_SUL!BK218="","*",SP_SUL!BK218))</f>
        <v>MC1 07h49 /  Autorizado entrada na via 09h36/ Em deslocamento</v>
      </c>
    </row>
    <row r="219" spans="1:16" hidden="1">
      <c r="A219" s="82">
        <f>IF(SP_SUL!B219="","*",SP_SUL!B219)</f>
        <v>46062</v>
      </c>
      <c r="B219" s="83" t="str">
        <f>IF(SP_SUL!X219="","*",SP_SUL!X219)</f>
        <v>Oportunidade</v>
      </c>
      <c r="C219" s="83" t="str">
        <f>IF(SP_SUL!S219="","*",SP_SUL!S219)</f>
        <v>SP SUL</v>
      </c>
      <c r="D219" s="83" t="str">
        <f>IF(SP_SUL!T219="","*",SP_SUL!T219)</f>
        <v>ZPT-ZPG</v>
      </c>
      <c r="E219" s="83" t="str">
        <f>IF(SP_SUL!D219="","*",SP_SUL!D219)</f>
        <v>DIEGO (TF-42)</v>
      </c>
      <c r="F219" s="83" t="str">
        <f>IF(SP_SUL!H219="","*",SP_SUL!H219)</f>
        <v>-</v>
      </c>
      <c r="G219" s="83" t="str">
        <f>IF(SP_SUL!M219="","*",SP_SUL!M219)</f>
        <v>PAT-ZGM</v>
      </c>
      <c r="H219" s="116">
        <f>IF(SP_SUL!K219="","*",SP_SUL!K219)</f>
        <v>109.05</v>
      </c>
      <c r="I219" s="113">
        <f>IF(SP_SUL!O219="","*",SP_SUL!O219)</f>
        <v>0.41666666666666669</v>
      </c>
      <c r="J219" s="113">
        <f>IF(SP_SUL!P219="","*",SP_SUL!P219)</f>
        <v>8.3333333333333329E-2</v>
      </c>
      <c r="K219" s="83" t="str">
        <f>IF(SP_SUL!AK219="","*",SP_SUL!AK219)</f>
        <v>-</v>
      </c>
      <c r="L219" s="83" t="str">
        <f>IF(SP_SUL!AM219="","*",SP_SUL!AM219)</f>
        <v>PAT-ZGM</v>
      </c>
      <c r="M219" s="83">
        <f>IF(SP_SUL!AP219="","*",SP_SUL!AP219)</f>
        <v>109.05</v>
      </c>
      <c r="N219" s="83" t="str">
        <f>IF(SP_SUL!AM219="","*",SP_SUL!AM219)</f>
        <v>PAT-ZGM</v>
      </c>
      <c r="O219" s="110">
        <f>IF(SP_SUL!BH219="","*",SP_SUL!BH219)</f>
        <v>2</v>
      </c>
      <c r="P219" s="147" t="str">
        <f>IF($A$2=1,IF(SP_SUL!BJ219="","*",SP_SUL!BJ219),IF(SP_SUL!BK219="","*",SP_SUL!BK219))</f>
        <v xml:space="preserve">TP pronto 09h25 / Realizado intervalo das 09h35 até 11h00 e 14h10 até 14h30. </v>
      </c>
    </row>
    <row r="220" spans="1:16" hidden="1">
      <c r="A220" s="82">
        <f>IF(SP_SUL!B220="","*",SP_SUL!B220)</f>
        <v>46062</v>
      </c>
      <c r="B220" s="83" t="str">
        <f>IF(SP_SUL!X220="","*",SP_SUL!X220)</f>
        <v>Oportunidade</v>
      </c>
      <c r="C220" s="83" t="str">
        <f>IF(SP_SUL!S220="","*",SP_SUL!S220)</f>
        <v>SP SUL</v>
      </c>
      <c r="D220" s="83" t="str">
        <f>IF(SP_SUL!T220="","*",SP_SUL!T220)</f>
        <v>ZEV-ZPT</v>
      </c>
      <c r="E220" s="83" t="str">
        <f>IF(SP_SUL!D220="","*",SP_SUL!D220)</f>
        <v>EXPANSÃO TURMA 1</v>
      </c>
      <c r="F220" s="83" t="str">
        <f>IF(SP_SUL!H220="","*",SP_SUL!H220)</f>
        <v>-</v>
      </c>
      <c r="G220" s="83" t="str">
        <f>IF(SP_SUL!M220="","*",SP_SUL!M220)</f>
        <v>109-ZGM</v>
      </c>
      <c r="H220" s="116">
        <f>IF(SP_SUL!K220="","*",SP_SUL!K220)</f>
        <v>109</v>
      </c>
      <c r="I220" s="113">
        <f>IF(SP_SUL!O220="","*",SP_SUL!O220)</f>
        <v>0.33333333333333331</v>
      </c>
      <c r="J220" s="113">
        <f>IF(SP_SUL!P220="","*",SP_SUL!P220)</f>
        <v>6.25E-2</v>
      </c>
      <c r="K220" s="83" t="str">
        <f>IF(SP_SUL!AK220="","*",SP_SUL!AK220)</f>
        <v>-</v>
      </c>
      <c r="L220" s="83" t="str">
        <f>IF(SP_SUL!AM220="","*",SP_SUL!AM220)</f>
        <v>ZPG</v>
      </c>
      <c r="M220" s="83">
        <f>IF(SP_SUL!AP220="","*",SP_SUL!AP220)</f>
        <v>123.76</v>
      </c>
      <c r="N220" s="83" t="str">
        <f>IF(SP_SUL!AM220="","*",SP_SUL!AM220)</f>
        <v>ZPG</v>
      </c>
      <c r="O220" s="110">
        <f>IF(SP_SUL!BH220="","*",SP_SUL!BH220)</f>
        <v>0</v>
      </c>
      <c r="P220" s="147" t="str">
        <f>IF($A$2=1,IF(SP_SUL!BJ220="","*",SP_SUL!BJ220),IF(SP_SUL!BK220="","*",SP_SUL!BK220))</f>
        <v>Alterado programação para km 127+760 via 2 / TP pronto 08h07 / Sem oportunidade de faixa</v>
      </c>
    </row>
    <row r="221" spans="1:16" hidden="1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 hidden="1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-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 hidden="1">
      <c r="A223" s="82">
        <f>IF(SP_SUL!B223="","*",SP_SUL!B223)</f>
        <v>46063</v>
      </c>
      <c r="B223" s="83" t="str">
        <f>IF(SP_SUL!X223="","*",SP_SUL!X223)</f>
        <v>Oportunidade</v>
      </c>
      <c r="C223" s="83" t="str">
        <f>IF(SP_SUL!S223="","*",SP_SUL!S223)</f>
        <v>SP SUL</v>
      </c>
      <c r="D223" s="83" t="str">
        <f>IF(SP_SUL!T223="","*",SP_SUL!T223)</f>
        <v>ZBV-ZRX</v>
      </c>
      <c r="E223" s="83" t="str">
        <f>IF(SP_SUL!D223="","*",SP_SUL!D223)</f>
        <v>EXPANSÃO TURMA 1</v>
      </c>
      <c r="F223" s="83" t="str">
        <f>IF(SP_SUL!H223="","*",SP_SUL!H223)</f>
        <v>-</v>
      </c>
      <c r="G223" s="83" t="str">
        <f>IF(SP_SUL!M223="","*",SP_SUL!M223)</f>
        <v>ZCD</v>
      </c>
      <c r="H223" s="116">
        <f>IF(SP_SUL!K223="","*",SP_SUL!K223)</f>
        <v>113.6</v>
      </c>
      <c r="I223" s="113">
        <f>IF(SP_SUL!O223="","*",SP_SUL!O223)</f>
        <v>0.375</v>
      </c>
      <c r="J223" s="113">
        <f>IF(SP_SUL!P223="","*",SP_SUL!P223)</f>
        <v>6.25E-2</v>
      </c>
      <c r="K223" s="83" t="str">
        <f>IF(SP_SUL!AK223="","*",SP_SUL!AK223)</f>
        <v>-</v>
      </c>
      <c r="L223" s="83" t="str">
        <f>IF(SP_SUL!AM223="","*",SP_SUL!AM223)</f>
        <v>ZCD</v>
      </c>
      <c r="M223" s="83">
        <f>IF(SP_SUL!AP223="","*",SP_SUL!AP223)</f>
        <v>113.6</v>
      </c>
      <c r="N223" s="83" t="str">
        <f>IF(SP_SUL!AM223="","*",SP_SUL!AM223)</f>
        <v>ZCD</v>
      </c>
      <c r="O223" s="110">
        <f>IF(SP_SUL!BH223="","*",SP_SUL!BH223)</f>
        <v>0</v>
      </c>
      <c r="P223" s="147" t="str">
        <f>IF($A$2=1,IF(SP_SUL!BJ223="","*",SP_SUL!BJ223),IF(SP_SUL!BK223="","*",SP_SUL!BK223))</f>
        <v>TP não solicita intervalo/ condições climáticas (chuva)</v>
      </c>
    </row>
    <row r="224" spans="1:16" hidden="1">
      <c r="A224" s="82">
        <f>IF(SP_SUL!B224="","*",SP_SUL!B224)</f>
        <v>46063</v>
      </c>
      <c r="B224" s="83" t="str">
        <f>IF(SP_SUL!X224="","*",SP_SUL!X224)</f>
        <v>Oportunidade</v>
      </c>
      <c r="C224" s="83" t="str">
        <f>IF(SP_SUL!S224="","*",SP_SUL!S224)</f>
        <v>SP SUL</v>
      </c>
      <c r="D224" s="83" t="str">
        <f>IF(SP_SUL!T224="","*",SP_SUL!T224)</f>
        <v>ZBV-ZRX</v>
      </c>
      <c r="E224" s="83" t="str">
        <f>IF(SP_SUL!D224="","*",SP_SUL!D224)</f>
        <v>KLECIO (TP-699)</v>
      </c>
      <c r="F224" s="83" t="str">
        <f>IF(SP_SUL!H224="","*",SP_SUL!H224)</f>
        <v>-</v>
      </c>
      <c r="G224" s="83" t="str">
        <f>IF(SP_SUL!M224="","*",SP_SUL!M224)</f>
        <v>ZRX-ZRQ</v>
      </c>
      <c r="H224" s="116">
        <f>IF(SP_SUL!K224="","*",SP_SUL!K224)</f>
        <v>134.85</v>
      </c>
      <c r="I224" s="113">
        <f>IF(SP_SUL!O224="","*",SP_SUL!O224)</f>
        <v>0.35416666666666669</v>
      </c>
      <c r="J224" s="113">
        <f>IF(SP_SUL!P224="","*",SP_SUL!P224)</f>
        <v>6.25E-2</v>
      </c>
      <c r="K224" s="83" t="str">
        <f>IF(SP_SUL!AK224="","*",SP_SUL!AK224)</f>
        <v>-</v>
      </c>
      <c r="L224" s="83" t="str">
        <f>IF(SP_SUL!AM224="","*",SP_SUL!AM224)</f>
        <v>ZRX-ZRQ</v>
      </c>
      <c r="M224" s="83">
        <f>IF(SP_SUL!AP224="","*",SP_SUL!AP224)</f>
        <v>134.85</v>
      </c>
      <c r="N224" s="83" t="str">
        <f>IF(SP_SUL!AM224="","*",SP_SUL!AM224)</f>
        <v>ZRX-ZRQ</v>
      </c>
      <c r="O224" s="110">
        <f>IF(SP_SUL!BH224="","*",SP_SUL!BH224)</f>
        <v>0</v>
      </c>
      <c r="P224" s="147" t="str">
        <f>IF($A$2=1,IF(SP_SUL!BJ224="","*",SP_SUL!BJ224),IF(SP_SUL!BK224="","*",SP_SUL!BK224))</f>
        <v>TP não solicitou intervalo / parada de segurança.</v>
      </c>
    </row>
    <row r="225" spans="1:16" hidden="1">
      <c r="A225" s="82" t="str">
        <f>IF(SP_SUL!B225="","*",SP_SUL!B225)</f>
        <v>*</v>
      </c>
      <c r="B225" s="83" t="str">
        <f>IF(SP_SUL!X225="","*",SP_SUL!X225)</f>
        <v>Oportunidade</v>
      </c>
      <c r="C225" s="83" t="str">
        <f>IF(SP_SUL!S225="","*",SP_SUL!S225)</f>
        <v>SP SUL</v>
      </c>
      <c r="D225" s="83" t="str">
        <f>IF(SP_SUL!T225="","*",SP_SUL!T225)</f>
        <v>ZBV-ZRX</v>
      </c>
      <c r="E225" s="83" t="str">
        <f>IF(SP_SUL!D225="","*",SP_SUL!D225)</f>
        <v>W58</v>
      </c>
      <c r="F225" s="83">
        <f>IF(SP_SUL!H225="","*",SP_SUL!H225)</f>
        <v>106109</v>
      </c>
      <c r="G225" s="83" t="str">
        <f>IF(SP_SUL!M225="","*",SP_SUL!M225)</f>
        <v>ZBM-ZHO</v>
      </c>
      <c r="H225" s="116">
        <f>IF(SP_SUL!K225="","*",SP_SUL!K225)</f>
        <v>57</v>
      </c>
      <c r="I225" s="113">
        <f>IF(SP_SUL!O225="","*",SP_SUL!O225)</f>
        <v>0.33333333333333331</v>
      </c>
      <c r="J225" s="113">
        <f>IF(SP_SUL!P225="","*",SP_SUL!P225)</f>
        <v>4.1666666666666664E-2</v>
      </c>
      <c r="K225" s="83">
        <f>IF(SP_SUL!AK225="","*",SP_SUL!AK225)</f>
        <v>106109</v>
      </c>
      <c r="L225" s="83" t="str">
        <f>IF(SP_SUL!AM225="","*",SP_SUL!AM225)</f>
        <v>ZBM-ZHO</v>
      </c>
      <c r="M225" s="83">
        <f>IF(SP_SUL!AP225="","*",SP_SUL!AP225)</f>
        <v>57</v>
      </c>
      <c r="N225" s="83" t="str">
        <f>IF(SP_SUL!AM225="","*",SP_SUL!AM225)</f>
        <v>ZBM-ZHO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 hidden="1">
      <c r="A226" s="82">
        <f>IF(SP_SUL!B226="","*",SP_SUL!B226)</f>
        <v>46063</v>
      </c>
      <c r="B226" s="83" t="str">
        <f>IF(SP_SUL!X226="","*",SP_SUL!X226)</f>
        <v>Contrato</v>
      </c>
      <c r="C226" s="83" t="str">
        <f>IF(SP_SUL!S226="","*",SP_SUL!S226)</f>
        <v>SP SUL</v>
      </c>
      <c r="D226" s="83" t="str">
        <f>IF(SP_SUL!T226="","*",SP_SUL!T226)</f>
        <v>ZBV-ZRX</v>
      </c>
      <c r="E226" s="83" t="str">
        <f>IF(SP_SUL!D226="","*",SP_SUL!D226)</f>
        <v>E42</v>
      </c>
      <c r="F226" s="83" t="str">
        <f>IF(SP_SUL!H226="","*",SP_SUL!H226)</f>
        <v>ZBV3</v>
      </c>
      <c r="G226" s="83" t="str">
        <f>IF(SP_SUL!M226="","*",SP_SUL!M226)</f>
        <v>ZBM</v>
      </c>
      <c r="H226" s="116">
        <f>IF(SP_SUL!K226="","*",SP_SUL!K226)</f>
        <v>54.96</v>
      </c>
      <c r="I226" s="113">
        <f>IF(SP_SUL!O226="","*",SP_SUL!O226)</f>
        <v>0.45833333333333331</v>
      </c>
      <c r="J226" s="113">
        <f>IF(SP_SUL!P226="","*",SP_SUL!P226)</f>
        <v>0.16666666666666666</v>
      </c>
      <c r="K226" s="83" t="str">
        <f>IF(SP_SUL!AK226="","*",SP_SUL!AK226)</f>
        <v>ZBV3</v>
      </c>
      <c r="L226" s="83" t="str">
        <f>IF(SP_SUL!AM226="","*",SP_SUL!AM226)</f>
        <v>ZBM</v>
      </c>
      <c r="M226" s="83">
        <f>IF(SP_SUL!AP226="","*",SP_SUL!AP226)</f>
        <v>54.96</v>
      </c>
      <c r="N226" s="83" t="str">
        <f>IF(SP_SUL!AM226="","*",SP_SUL!AM226)</f>
        <v>ZBM</v>
      </c>
      <c r="O226" s="110">
        <f>IF(SP_SUL!BH226="","*",SP_SUL!BH226)</f>
        <v>0</v>
      </c>
      <c r="P226" s="147" t="str">
        <f>IF($A$2=1,IF(SP_SUL!BJ226="","*",SP_SUL!BJ226),IF(SP_SUL!BK226="","*",SP_SUL!BK226))</f>
        <v>Cancelado CCO / Priorização da circulação de trens</v>
      </c>
    </row>
    <row r="227" spans="1:16" hidden="1">
      <c r="A227" s="82">
        <f>IF(SP_SUL!B227="","*",SP_SUL!B227)</f>
        <v>46063</v>
      </c>
      <c r="B227" s="83" t="str">
        <f>IF(SP_SUL!X227="","*",SP_SUL!X227)</f>
        <v>Oportunidade</v>
      </c>
      <c r="C227" s="83" t="str">
        <f>IF(SP_SUL!S227="","*",SP_SUL!S227)</f>
        <v>SP SUL</v>
      </c>
      <c r="D227" s="83" t="str">
        <f>IF(SP_SUL!T227="","*",SP_SUL!T227)</f>
        <v>ZBV-ZRX</v>
      </c>
      <c r="E227" s="83" t="str">
        <f>IF(SP_SUL!D227="","*",SP_SUL!D227)</f>
        <v>V53</v>
      </c>
      <c r="F227" s="83" t="str">
        <f>IF(SP_SUL!H227="","*",SP_SUL!H227)</f>
        <v>ZAC-2</v>
      </c>
      <c r="G227" s="83" t="str">
        <f>IF(SP_SUL!M227="","*",SP_SUL!M227)</f>
        <v>ZAC-ZSK</v>
      </c>
      <c r="H227" s="116">
        <f>IF(SP_SUL!K227="","*",SP_SUL!K227)</f>
        <v>82</v>
      </c>
      <c r="I227" s="113">
        <f>IF(SP_SUL!O227="","*",SP_SUL!O227)</f>
        <v>0.33333333333333331</v>
      </c>
      <c r="J227" s="113">
        <f>IF(SP_SUL!P227="","*",SP_SUL!P227)</f>
        <v>4.1666666666666664E-2</v>
      </c>
      <c r="K227" s="83" t="str">
        <f>IF(SP_SUL!AK227="","*",SP_SUL!AK227)</f>
        <v>ZAC-2</v>
      </c>
      <c r="L227" s="83" t="str">
        <f>IF(SP_SUL!AM227="","*",SP_SUL!AM227)</f>
        <v>ZAC-ZSK</v>
      </c>
      <c r="M227" s="83">
        <f>IF(SP_SUL!AP227="","*",SP_SUL!AP227)</f>
        <v>82</v>
      </c>
      <c r="N227" s="83" t="str">
        <f>IF(SP_SUL!AM227="","*",SP_SUL!AM227)</f>
        <v>ZAC-ZSK</v>
      </c>
      <c r="O227" s="110">
        <f>IF(SP_SUL!BH227="","*",SP_SUL!BH227)</f>
        <v>2</v>
      </c>
      <c r="P227" s="147" t="str">
        <f>IF($A$2=1,IF(SP_SUL!BJ227="","*",SP_SUL!BJ227),IF(SP_SUL!BK227="","*",SP_SUL!BK227))</f>
        <v>MC1 07h33 / Em deslocamento</v>
      </c>
    </row>
    <row r="228" spans="1:16" hidden="1">
      <c r="A228" s="82">
        <f>IF(SP_SUL!B228="","*",SP_SUL!B228)</f>
        <v>46063</v>
      </c>
      <c r="B228" s="83" t="str">
        <f>IF(SP_SUL!X228="","*",SP_SUL!X228)</f>
        <v>Oportunidade</v>
      </c>
      <c r="C228" s="83" t="str">
        <f>IF(SP_SUL!S228="","*",SP_SUL!S228)</f>
        <v>SP SUL</v>
      </c>
      <c r="D228" s="83" t="str">
        <f>IF(SP_SUL!T228="","*",SP_SUL!T228)</f>
        <v>ZBV-ZKE</v>
      </c>
      <c r="E228" s="83" t="str">
        <f>IF(SP_SUL!D228="","*",SP_SUL!D228)</f>
        <v>V93</v>
      </c>
      <c r="F228" s="83" t="str">
        <f>IF(SP_SUL!H228="","*",SP_SUL!H228)</f>
        <v>ZYU1</v>
      </c>
      <c r="G228" s="83" t="str">
        <f>IF(SP_SUL!M228="","*",SP_SUL!M228)</f>
        <v>ZYU-ZST</v>
      </c>
      <c r="H228" s="116">
        <f>IF(SP_SUL!K228="","*",SP_SUL!K228)</f>
        <v>204.5</v>
      </c>
      <c r="I228" s="113">
        <f>IF(SP_SUL!O228="","*",SP_SUL!O228)</f>
        <v>0.375</v>
      </c>
      <c r="J228" s="113">
        <f>IF(SP_SUL!P228="","*",SP_SUL!P228)</f>
        <v>8.3333333333333329E-2</v>
      </c>
      <c r="K228" s="83" t="str">
        <f>IF(SP_SUL!AK228="","*",SP_SUL!AK228)</f>
        <v>ZYU1</v>
      </c>
      <c r="L228" s="83" t="str">
        <f>IF(SP_SUL!AM228="","*",SP_SUL!AM228)</f>
        <v>ZYU-ZST</v>
      </c>
      <c r="M228" s="83">
        <f>IF(SP_SUL!AP228="","*",SP_SUL!AP228)</f>
        <v>204.5</v>
      </c>
      <c r="N228" s="83" t="str">
        <f>IF(SP_SUL!AM228="","*",SP_SUL!AM228)</f>
        <v>ZYU-ZST</v>
      </c>
      <c r="O228" s="110">
        <f>IF(SP_SUL!BH228="","*",SP_SUL!BH228)</f>
        <v>2</v>
      </c>
      <c r="P228" s="147" t="str">
        <f>IF($A$2=1,IF(SP_SUL!BJ228="","*",SP_SUL!BJ228),IF(SP_SUL!BK228="","*",SP_SUL!BK228))</f>
        <v xml:space="preserve">MC1 14h58 / Autorizado entrada na via 16h17 / Realizado intervalo  km199+222 via 2. </v>
      </c>
    </row>
    <row r="229" spans="1:16" hidden="1">
      <c r="A229" s="82">
        <f>IF(SP_SUL!B229="","*",SP_SUL!B229)</f>
        <v>46063</v>
      </c>
      <c r="B229" s="83" t="str">
        <f>IF(SP_SUL!X229="","*",SP_SUL!X229)</f>
        <v>Oportunidade</v>
      </c>
      <c r="C229" s="83" t="str">
        <f>IF(SP_SUL!S229="","*",SP_SUL!S229)</f>
        <v>SP SUL</v>
      </c>
      <c r="D229" s="83" t="str">
        <f>IF(SP_SUL!T229="","*",SP_SUL!T229)</f>
        <v>ZBV-ZKE</v>
      </c>
      <c r="E229" s="83" t="str">
        <f>IF(SP_SUL!D229="","*",SP_SUL!D229)</f>
        <v>EDSON (TP-780)</v>
      </c>
      <c r="F229" s="83" t="str">
        <f>IF(SP_SUL!H229="","*",SP_SUL!H229)</f>
        <v>-</v>
      </c>
      <c r="G229" s="83" t="str">
        <f>IF(SP_SUL!M229="","*",SP_SUL!M229)</f>
        <v>ZYU-ZST</v>
      </c>
      <c r="H229" s="116">
        <f>IF(SP_SUL!K229="","*",SP_SUL!K229)</f>
        <v>205</v>
      </c>
      <c r="I229" s="113">
        <f>IF(SP_SUL!O229="","*",SP_SUL!O229)</f>
        <v>0.39583333333333331</v>
      </c>
      <c r="J229" s="113">
        <f>IF(SP_SUL!P229="","*",SP_SUL!P229)</f>
        <v>8.3333333333333329E-2</v>
      </c>
      <c r="K229" s="83" t="str">
        <f>IF(SP_SUL!AK229="","*",SP_SUL!AK229)</f>
        <v>-</v>
      </c>
      <c r="L229" s="83" t="str">
        <f>IF(SP_SUL!AM229="","*",SP_SUL!AM229)</f>
        <v>ZYU-ZST</v>
      </c>
      <c r="M229" s="83">
        <f>IF(SP_SUL!AP229="","*",SP_SUL!AP229)</f>
        <v>205</v>
      </c>
      <c r="N229" s="83" t="str">
        <f>IF(SP_SUL!AM229="","*",SP_SUL!AM229)</f>
        <v>ZYU-ZST</v>
      </c>
      <c r="O229" s="110">
        <f>IF(SP_SUL!BH229="","*",SP_SUL!BH229)</f>
        <v>0</v>
      </c>
      <c r="P229" s="147" t="str">
        <f>IF($A$2=1,IF(SP_SUL!BJ229="","*",SP_SUL!BJ229),IF(SP_SUL!BK229="","*",SP_SUL!BK229))</f>
        <v>TP pronto 12h50 / Realizado intervalo das 13h57 até 15h00. Realizado reposição de fixação elásticas (20unidades) e 100m de limpeza de canaleta.</v>
      </c>
    </row>
    <row r="230" spans="1:16" hidden="1">
      <c r="A230" s="82">
        <f>IF(SP_SUL!B230="","*",SP_SUL!B230)</f>
        <v>46063</v>
      </c>
      <c r="B230" s="83" t="str">
        <f>IF(SP_SUL!X230="","*",SP_SUL!X230)</f>
        <v>Oportunidade</v>
      </c>
      <c r="C230" s="83" t="str">
        <f>IF(SP_SUL!S230="","*",SP_SUL!S230)</f>
        <v>SP SUL</v>
      </c>
      <c r="D230" s="83" t="str">
        <f>IF(SP_SUL!T230="","*",SP_SUL!T230)</f>
        <v>ZBV-ZKE</v>
      </c>
      <c r="E230" s="83" t="str">
        <f>IF(SP_SUL!D230="","*",SP_SUL!D230)</f>
        <v>ROGÉRIO (TP-730)</v>
      </c>
      <c r="F230" s="83" t="str">
        <f>IF(SP_SUL!H230="","*",SP_SUL!H230)</f>
        <v>-</v>
      </c>
      <c r="G230" s="83" t="str">
        <f>IF(SP_SUL!M230="","*",SP_SUL!M230)</f>
        <v>ZYU-ZST</v>
      </c>
      <c r="H230" s="116">
        <f>IF(SP_SUL!K230="","*",SP_SUL!K230)</f>
        <v>205</v>
      </c>
      <c r="I230" s="113">
        <f>IF(SP_SUL!O230="","*",SP_SUL!O230)</f>
        <v>0.39583333333333331</v>
      </c>
      <c r="J230" s="113">
        <f>IF(SP_SUL!P230="","*",SP_SUL!P230)</f>
        <v>8.3333333333333329E-2</v>
      </c>
      <c r="K230" s="83" t="str">
        <f>IF(SP_SUL!AK230="","*",SP_SUL!AK230)</f>
        <v>-</v>
      </c>
      <c r="L230" s="83" t="str">
        <f>IF(SP_SUL!AM230="","*",SP_SUL!AM230)</f>
        <v>ZYU-ZST</v>
      </c>
      <c r="M230" s="83">
        <f>IF(SP_SUL!AP230="","*",SP_SUL!AP230)</f>
        <v>205</v>
      </c>
      <c r="N230" s="83" t="str">
        <f>IF(SP_SUL!AM230="","*",SP_SUL!AM230)</f>
        <v>ZYU-ZST</v>
      </c>
      <c r="O230" s="110">
        <f>IF(SP_SUL!BH230="","*",SP_SUL!BH230)</f>
        <v>2</v>
      </c>
      <c r="P230" s="147" t="str">
        <f>IF($A$2=1,IF(SP_SUL!BJ230="","*",SP_SUL!BJ230),IF(SP_SUL!BK230="","*",SP_SUL!BK230))</f>
        <v>TP pronto 12h50 / realizado  intervalo das 14h47 até 15h10.</v>
      </c>
    </row>
    <row r="231" spans="1:16" hidden="1">
      <c r="A231" s="82">
        <f>IF(SP_SUL!B231="","*",SP_SUL!B231)</f>
        <v>46063</v>
      </c>
      <c r="B231" s="83" t="str">
        <f>IF(SP_SUL!X231="","*",SP_SUL!X231)</f>
        <v>Oportunidade</v>
      </c>
      <c r="C231" s="83" t="str">
        <f>IF(SP_SUL!S231="","*",SP_SUL!S231)</f>
        <v>SP SUL</v>
      </c>
      <c r="D231" s="83" t="str">
        <f>IF(SP_SUL!T231="","*",SP_SUL!T231)</f>
        <v>ZBV-ZKE</v>
      </c>
      <c r="E231" s="83" t="str">
        <f>IF(SP_SUL!D231="","*",SP_SUL!D231)</f>
        <v>W59</v>
      </c>
      <c r="F231" s="83" t="str">
        <f>IF(SP_SUL!H231="","*",SP_SUL!H231)</f>
        <v>ZYU1</v>
      </c>
      <c r="G231" s="83" t="str">
        <f>IF(SP_SUL!M231="","*",SP_SUL!M231)</f>
        <v>ZYU</v>
      </c>
      <c r="H231" s="116">
        <f>IF(SP_SUL!K231="","*",SP_SUL!K231)</f>
        <v>203.57</v>
      </c>
      <c r="I231" s="113">
        <f>IF(SP_SUL!O231="","*",SP_SUL!O231)</f>
        <v>0.35416666666666669</v>
      </c>
      <c r="J231" s="113">
        <f>IF(SP_SUL!P231="","*",SP_SUL!P231)</f>
        <v>4.1666666666666664E-2</v>
      </c>
      <c r="K231" s="83" t="str">
        <f>IF(SP_SUL!AK231="","*",SP_SUL!AK231)</f>
        <v>ZYU1</v>
      </c>
      <c r="L231" s="83" t="str">
        <f>IF(SP_SUL!AM231="","*",SP_SUL!AM231)</f>
        <v>ZFY-ZXP</v>
      </c>
      <c r="M231" s="83">
        <f>IF(SP_SUL!AP231="","*",SP_SUL!AP231)</f>
        <v>191</v>
      </c>
      <c r="N231" s="83" t="str">
        <f>IF(SP_SUL!AM231="","*",SP_SUL!AM231)</f>
        <v>ZFY-ZXP</v>
      </c>
      <c r="O231" s="110">
        <f>IF(SP_SUL!BH231="","*",SP_SUL!BH231)</f>
        <v>2</v>
      </c>
      <c r="P231" s="147" t="str">
        <f>IF($A$2=1,IF(SP_SUL!BJ231="","*",SP_SUL!BJ231),IF(SP_SUL!BK231="","*",SP_SUL!BK231))</f>
        <v>Alterado programação para descarga de dormentes do km190 ao km 191+000 / MC1 08h06 / Realizado intervalo.</v>
      </c>
    </row>
    <row r="232" spans="1:16" hidden="1">
      <c r="A232" s="82">
        <f>IF(SP_SUL!B232="","*",SP_SUL!B232)</f>
        <v>46063</v>
      </c>
      <c r="B232" s="83" t="str">
        <f>IF(SP_SUL!X232="","*",SP_SUL!X232)</f>
        <v>Contrato</v>
      </c>
      <c r="C232" s="83" t="str">
        <f>IF(SP_SUL!S232="","*",SP_SUL!S232)</f>
        <v>SP SUL</v>
      </c>
      <c r="D232" s="83" t="str">
        <f>IF(SP_SUL!T232="","*",SP_SUL!T232)</f>
        <v>ZKE-ZEV</v>
      </c>
      <c r="E232" s="83" t="str">
        <f>IF(SP_SUL!D232="","*",SP_SUL!D232)</f>
        <v>SUPER ZWW</v>
      </c>
      <c r="F232" s="83" t="str">
        <f>IF(SP_SUL!H232="","*",SP_SUL!H232)</f>
        <v>-</v>
      </c>
      <c r="G232" s="83" t="str">
        <f>IF(SP_SUL!M232="","*",SP_SUL!M232)</f>
        <v>ZKW-ZLU</v>
      </c>
      <c r="H232" s="116">
        <f>IF(SP_SUL!K232="","*",SP_SUL!K232)</f>
        <v>97.843000000000004</v>
      </c>
      <c r="I232" s="113">
        <f>IF(SP_SUL!O232="","*",SP_SUL!O232)</f>
        <v>0.45833333333333331</v>
      </c>
      <c r="J232" s="113">
        <f>IF(SP_SUL!P232="","*",SP_SUL!P232)</f>
        <v>0.125</v>
      </c>
      <c r="K232" s="83" t="str">
        <f>IF(SP_SUL!AK232="","*",SP_SUL!AK232)</f>
        <v>-</v>
      </c>
      <c r="L232" s="83" t="str">
        <f>IF(SP_SUL!AM232="","*",SP_SUL!AM232)</f>
        <v>ZKW-ZLU</v>
      </c>
      <c r="M232" s="83">
        <f>IF(SP_SUL!AP232="","*",SP_SUL!AP232)</f>
        <v>97.843000000000004</v>
      </c>
      <c r="N232" s="83" t="str">
        <f>IF(SP_SUL!AM232="","*",SP_SUL!AM232)</f>
        <v>ZKW-ZLU</v>
      </c>
      <c r="O232" s="110">
        <f>IF(SP_SUL!BH232="","*",SP_SUL!BH232)</f>
        <v>0</v>
      </c>
      <c r="P232" s="147" t="str">
        <f>IF($A$2=1,IF(SP_SUL!BJ232="","*",SP_SUL!BJ232),IF(SP_SUL!BK232="","*",SP_SUL!BK232))</f>
        <v>Cancelado CCO / Priorização da circulação de trens</v>
      </c>
    </row>
    <row r="233" spans="1:16" hidden="1">
      <c r="A233" s="82">
        <f>IF(SP_SUL!B233="","*",SP_SUL!B233)</f>
        <v>46063</v>
      </c>
      <c r="B233" s="83" t="str">
        <f>IF(SP_SUL!X233="","*",SP_SUL!X233)</f>
        <v>Contrato</v>
      </c>
      <c r="C233" s="83" t="str">
        <f>IF(SP_SUL!S233="","*",SP_SUL!S233)</f>
        <v>SP SUL</v>
      </c>
      <c r="D233" s="83" t="str">
        <f>IF(SP_SUL!T233="","*",SP_SUL!T233)</f>
        <v>ZKE-ZEV</v>
      </c>
      <c r="E233" s="83" t="str">
        <f>IF(SP_SUL!D233="","*",SP_SUL!D233)</f>
        <v>E17</v>
      </c>
      <c r="F233" s="83" t="str">
        <f>IF(SP_SUL!H233="","*",SP_SUL!H233)</f>
        <v>102ZKW2</v>
      </c>
      <c r="G233" s="83" t="str">
        <f>IF(SP_SUL!M233="","*",SP_SUL!M233)</f>
        <v>ZKW-ZLU</v>
      </c>
      <c r="H233" s="116">
        <f>IF(SP_SUL!K233="","*",SP_SUL!K233)</f>
        <v>100.56100000000001</v>
      </c>
      <c r="I233" s="113">
        <f>IF(SP_SUL!O233="","*",SP_SUL!O233)</f>
        <v>0.41666666666666669</v>
      </c>
      <c r="J233" s="113">
        <f>IF(SP_SUL!P233="","*",SP_SUL!P233)</f>
        <v>6.9444444444444447E-4</v>
      </c>
      <c r="K233" s="83" t="str">
        <f>IF(SP_SUL!AK233="","*",SP_SUL!AK233)</f>
        <v>102ZKW2</v>
      </c>
      <c r="L233" s="83" t="str">
        <f>IF(SP_SUL!AM233="","*",SP_SUL!AM233)</f>
        <v>ZKW-ZLU</v>
      </c>
      <c r="M233" s="83">
        <f>IF(SP_SUL!AP233="","*",SP_SUL!AP233)</f>
        <v>100.56100000000001</v>
      </c>
      <c r="N233" s="83" t="str">
        <f>IF(SP_SUL!AM233="","*",SP_SUL!AM233)</f>
        <v>ZKW-ZLU</v>
      </c>
      <c r="O233" s="110">
        <f>IF(SP_SUL!BH233="","*",SP_SUL!BH233)</f>
        <v>0</v>
      </c>
      <c r="P233" s="147" t="str">
        <f>IF($A$2=1,IF(SP_SUL!BJ233="","*",SP_SUL!BJ233),IF(SP_SUL!BK233="","*",SP_SUL!BK233))</f>
        <v>Cancelado CCO / Priorização da circulação de trens</v>
      </c>
    </row>
    <row r="234" spans="1:16" hidden="1">
      <c r="A234" s="82">
        <f>IF(SP_SUL!B234="","*",SP_SUL!B234)</f>
        <v>46063</v>
      </c>
      <c r="B234" s="83" t="str">
        <f>IF(SP_SUL!X234="","*",SP_SUL!X234)</f>
        <v>Contrato</v>
      </c>
      <c r="C234" s="83" t="str">
        <f>IF(SP_SUL!S234="","*",SP_SUL!S234)</f>
        <v>SP SUL</v>
      </c>
      <c r="D234" s="83" t="str">
        <f>IF(SP_SUL!T234="","*",SP_SUL!T234)</f>
        <v>ZKE-ZEV</v>
      </c>
      <c r="E234" s="83" t="str">
        <f>IF(SP_SUL!D234="","*",SP_SUL!D234)</f>
        <v>EDSON (TP-719)</v>
      </c>
      <c r="F234" s="83" t="str">
        <f>IF(SP_SUL!H234="","*",SP_SUL!H234)</f>
        <v>-</v>
      </c>
      <c r="G234" s="83" t="str">
        <f>IF(SP_SUL!M234="","*",SP_SUL!M234)</f>
        <v>ZKW-ZLU</v>
      </c>
      <c r="H234" s="116">
        <f>IF(SP_SUL!K234="","*",SP_SUL!K234)</f>
        <v>102</v>
      </c>
      <c r="I234" s="113">
        <f>IF(SP_SUL!O234="","*",SP_SUL!O234)</f>
        <v>0.45833333333333331</v>
      </c>
      <c r="J234" s="113">
        <f>IF(SP_SUL!P234="","*",SP_SUL!P234)</f>
        <v>6.9444444444444447E-4</v>
      </c>
      <c r="K234" s="83" t="str">
        <f>IF(SP_SUL!AK234="","*",SP_SUL!AK234)</f>
        <v>-</v>
      </c>
      <c r="L234" s="83" t="str">
        <f>IF(SP_SUL!AM234="","*",SP_SUL!AM234)</f>
        <v>ZKW-ZLU</v>
      </c>
      <c r="M234" s="83">
        <f>IF(SP_SUL!AP234="","*",SP_SUL!AP234)</f>
        <v>102</v>
      </c>
      <c r="N234" s="83" t="str">
        <f>IF(SP_SUL!AM234="","*",SP_SUL!AM234)</f>
        <v>ZKW-ZLU</v>
      </c>
      <c r="O234" s="110">
        <f>IF(SP_SUL!BH234="","*",SP_SUL!BH234)</f>
        <v>0</v>
      </c>
      <c r="P234" s="147" t="str">
        <f>IF($A$2=1,IF(SP_SUL!BJ234="","*",SP_SUL!BJ234),IF(SP_SUL!BK234="","*",SP_SUL!BK234))</f>
        <v>Cancelado CCO / Priorização da circulação de trens</v>
      </c>
    </row>
    <row r="235" spans="1:16" hidden="1">
      <c r="A235" s="82">
        <f>IF(SP_SUL!B235="","*",SP_SUL!B235)</f>
        <v>46063</v>
      </c>
      <c r="B235" s="83" t="str">
        <f>IF(SP_SUL!X235="","*",SP_SUL!X235)</f>
        <v>Contrato</v>
      </c>
      <c r="C235" s="83" t="str">
        <f>IF(SP_SUL!S235="","*",SP_SUL!S235)</f>
        <v>SP SUL</v>
      </c>
      <c r="D235" s="83" t="str">
        <f>IF(SP_SUL!T235="","*",SP_SUL!T235)</f>
        <v>ZKE-ZEV</v>
      </c>
      <c r="E235" s="83" t="str">
        <f>IF(SP_SUL!D235="","*",SP_SUL!D235)</f>
        <v>CLEBISON (TP-728)</v>
      </c>
      <c r="F235" s="83" t="str">
        <f>IF(SP_SUL!H235="","*",SP_SUL!H235)</f>
        <v>-</v>
      </c>
      <c r="G235" s="83" t="str">
        <f>IF(SP_SUL!M235="","*",SP_SUL!M235)</f>
        <v>ZKW-ZLU</v>
      </c>
      <c r="H235" s="116">
        <f>IF(SP_SUL!K235="","*",SP_SUL!K235)</f>
        <v>104</v>
      </c>
      <c r="I235" s="113">
        <f>IF(SP_SUL!O235="","*",SP_SUL!O235)</f>
        <v>0.45833333333333331</v>
      </c>
      <c r="J235" s="113">
        <f>IF(SP_SUL!P235="","*",SP_SUL!P235)</f>
        <v>6.9444444444444447E-4</v>
      </c>
      <c r="K235" s="83" t="str">
        <f>IF(SP_SUL!AK235="","*",SP_SUL!AK235)</f>
        <v>-</v>
      </c>
      <c r="L235" s="83" t="str">
        <f>IF(SP_SUL!AM235="","*",SP_SUL!AM235)</f>
        <v>ZKW-ZLU</v>
      </c>
      <c r="M235" s="83">
        <f>IF(SP_SUL!AP235="","*",SP_SUL!AP235)</f>
        <v>104</v>
      </c>
      <c r="N235" s="83" t="str">
        <f>IF(SP_SUL!AM235="","*",SP_SUL!AM235)</f>
        <v>ZKW-ZLU</v>
      </c>
      <c r="O235" s="110">
        <f>IF(SP_SUL!BH235="","*",SP_SUL!BH235)</f>
        <v>0</v>
      </c>
      <c r="P235" s="147" t="str">
        <f>IF($A$2=1,IF(SP_SUL!BJ235="","*",SP_SUL!BJ235),IF(SP_SUL!BK235="","*",SP_SUL!BK235))</f>
        <v>Cancelado CCO / Priorização da circulação de trens</v>
      </c>
    </row>
    <row r="236" spans="1:16" hidden="1">
      <c r="A236" s="82">
        <f>IF(SP_SUL!B236="","*",SP_SUL!B236)</f>
        <v>46063</v>
      </c>
      <c r="B236" s="83" t="str">
        <f>IF(SP_SUL!X236="","*",SP_SUL!X236)</f>
        <v>Contrato</v>
      </c>
      <c r="C236" s="83" t="str">
        <f>IF(SP_SUL!S236="","*",SP_SUL!S236)</f>
        <v>SP SUL</v>
      </c>
      <c r="D236" s="83" t="str">
        <f>IF(SP_SUL!T236="","*",SP_SUL!T236)</f>
        <v>ZKE-ZEV</v>
      </c>
      <c r="E236" s="83" t="str">
        <f>IF(SP_SUL!D236="","*",SP_SUL!D236)</f>
        <v>ISMAEL(TP-726)</v>
      </c>
      <c r="F236" s="83" t="str">
        <f>IF(SP_SUL!H236="","*",SP_SUL!H236)</f>
        <v>*</v>
      </c>
      <c r="G236" s="83" t="str">
        <f>IF(SP_SUL!M236="","*",SP_SUL!M236)</f>
        <v>ZKW-ZLU</v>
      </c>
      <c r="H236" s="116">
        <f>IF(SP_SUL!K236="","*",SP_SUL!K236)</f>
        <v>104</v>
      </c>
      <c r="I236" s="113">
        <f>IF(SP_SUL!O236="","*",SP_SUL!O236)</f>
        <v>0.45833333333333331</v>
      </c>
      <c r="J236" s="113">
        <f>IF(SP_SUL!P236="","*",SP_SUL!P236)</f>
        <v>6.9444444444444447E-4</v>
      </c>
      <c r="K236" s="83">
        <f>IF(SP_SUL!AK236="","*",SP_SUL!AK236)</f>
        <v>0</v>
      </c>
      <c r="L236" s="83" t="str">
        <f>IF(SP_SUL!AM236="","*",SP_SUL!AM236)</f>
        <v>ZKW-ZLU</v>
      </c>
      <c r="M236" s="83">
        <f>IF(SP_SUL!AP236="","*",SP_SUL!AP236)</f>
        <v>104</v>
      </c>
      <c r="N236" s="83" t="str">
        <f>IF(SP_SUL!AM236="","*",SP_SUL!AM236)</f>
        <v>ZKW-ZLU</v>
      </c>
      <c r="O236" s="110">
        <f>IF(SP_SUL!BH236="","*",SP_SUL!BH236)</f>
        <v>0</v>
      </c>
      <c r="P236" s="147" t="str">
        <f>IF($A$2=1,IF(SP_SUL!BJ236="","*",SP_SUL!BJ236),IF(SP_SUL!BK236="","*",SP_SUL!BK236))</f>
        <v>Cancelado CCO / Priorização da circulação de trens</v>
      </c>
    </row>
    <row r="237" spans="1:16" hidden="1">
      <c r="A237" s="82">
        <f>IF(SP_SUL!B237="","*",SP_SUL!B237)</f>
        <v>46063</v>
      </c>
      <c r="B237" s="83" t="str">
        <f>IF(SP_SUL!X237="","*",SP_SUL!X237)</f>
        <v>Contrato</v>
      </c>
      <c r="C237" s="83" t="str">
        <f>IF(SP_SUL!S237="","*",SP_SUL!S237)</f>
        <v>SP SUL</v>
      </c>
      <c r="D237" s="83" t="str">
        <f>IF(SP_SUL!T237="","*",SP_SUL!T237)</f>
        <v>ZKE-ZEV</v>
      </c>
      <c r="E237" s="83" t="str">
        <f>IF(SP_SUL!D237="","*",SP_SUL!D237)</f>
        <v>V89</v>
      </c>
      <c r="F237" s="83" t="str">
        <f>IF(SP_SUL!H237="","*",SP_SUL!H237)</f>
        <v>102ZKW2</v>
      </c>
      <c r="G237" s="83" t="str">
        <f>IF(SP_SUL!M237="","*",SP_SUL!M237)</f>
        <v>ZKW-ZLU</v>
      </c>
      <c r="H237" s="116">
        <f>IF(SP_SUL!K237="","*",SP_SUL!K237)</f>
        <v>106</v>
      </c>
      <c r="I237" s="113">
        <f>IF(SP_SUL!O237="","*",SP_SUL!O237)</f>
        <v>0.41666666666666669</v>
      </c>
      <c r="J237" s="113">
        <f>IF(SP_SUL!P237="","*",SP_SUL!P237)</f>
        <v>0.125</v>
      </c>
      <c r="K237" s="83" t="str">
        <f>IF(SP_SUL!AK237="","*",SP_SUL!AK237)</f>
        <v>102ZKW2</v>
      </c>
      <c r="L237" s="83" t="str">
        <f>IF(SP_SUL!AM237="","*",SP_SUL!AM237)</f>
        <v>ZKW-ZLU</v>
      </c>
      <c r="M237" s="83">
        <f>IF(SP_SUL!AP237="","*",SP_SUL!AP237)</f>
        <v>106</v>
      </c>
      <c r="N237" s="83" t="str">
        <f>IF(SP_SUL!AM237="","*",SP_SUL!AM237)</f>
        <v>ZKW-ZLU</v>
      </c>
      <c r="O237" s="110">
        <f>IF(SP_SUL!BH237="","*",SP_SUL!BH237)</f>
        <v>0</v>
      </c>
      <c r="P237" s="147" t="str">
        <f>IF($A$2=1,IF(SP_SUL!BJ237="","*",SP_SUL!BJ237),IF(SP_SUL!BK237="","*",SP_SUL!BK237))</f>
        <v>Cancelado CCO / Priorização da circulação de trens</v>
      </c>
    </row>
    <row r="238" spans="1:16" hidden="1">
      <c r="A238" s="82">
        <f>IF(SP_SUL!B238="","*",SP_SUL!B238)</f>
        <v>46063</v>
      </c>
      <c r="B238" s="83" t="str">
        <f>IF(SP_SUL!X238="","*",SP_SUL!X238)</f>
        <v>Oportunidade</v>
      </c>
      <c r="C238" s="83" t="str">
        <f>IF(SP_SUL!S238="","*",SP_SUL!S238)</f>
        <v>SP SUL</v>
      </c>
      <c r="D238" s="83" t="str">
        <f>IF(SP_SUL!T238="","*",SP_SUL!T238)</f>
        <v>ZKE-ZEV</v>
      </c>
      <c r="E238" s="83" t="str">
        <f>IF(SP_SUL!D238="","*",SP_SUL!D238)</f>
        <v>W60</v>
      </c>
      <c r="F238" s="83" t="str">
        <f>IF(SP_SUL!H238="","*",SP_SUL!H238)</f>
        <v>ZEM1302</v>
      </c>
      <c r="G238" s="83" t="str">
        <f>IF(SP_SUL!M238="","*",SP_SUL!M238)</f>
        <v>ZLU-ZWI</v>
      </c>
      <c r="H238" s="116">
        <f>IF(SP_SUL!K238="","*",SP_SUL!K238)</f>
        <v>118</v>
      </c>
      <c r="I238" s="113">
        <f>IF(SP_SUL!O238="","*",SP_SUL!O238)</f>
        <v>0.35416666666666669</v>
      </c>
      <c r="J238" s="113">
        <f>IF(SP_SUL!P238="","*",SP_SUL!P238)</f>
        <v>5.5555555555555552E-2</v>
      </c>
      <c r="K238" s="83" t="str">
        <f>IF(SP_SUL!AK238="","*",SP_SUL!AK238)</f>
        <v>ZEM1302</v>
      </c>
      <c r="L238" s="83" t="str">
        <f>IF(SP_SUL!AM238="","*",SP_SUL!AM238)</f>
        <v>ZLU-ZWI</v>
      </c>
      <c r="M238" s="83">
        <f>IF(SP_SUL!AP238="","*",SP_SUL!AP238)</f>
        <v>118</v>
      </c>
      <c r="N238" s="83" t="str">
        <f>IF(SP_SUL!AM238="","*",SP_SUL!AM238)</f>
        <v>ZLU-ZWI</v>
      </c>
      <c r="O238" s="110">
        <f>IF(SP_SUL!BH238="","*",SP_SUL!BH238)</f>
        <v>0</v>
      </c>
      <c r="P238" s="147" t="str">
        <f>IF($A$2=1,IF(SP_SUL!BJ238="","*",SP_SUL!BJ238),IF(SP_SUL!BK238="","*",SP_SUL!BK238))</f>
        <v>MC1 10h20 / Sem oportuinidade de faixa</v>
      </c>
    </row>
    <row r="239" spans="1:16" hidden="1">
      <c r="A239" s="82">
        <f>IF(SP_SUL!B239="","*",SP_SUL!B239)</f>
        <v>46063</v>
      </c>
      <c r="B239" s="83" t="str">
        <f>IF(SP_SUL!X239="","*",SP_SUL!X239)</f>
        <v>Contrato</v>
      </c>
      <c r="C239" s="83" t="str">
        <f>IF(SP_SUL!S239="","*",SP_SUL!S239)</f>
        <v>SP SUL</v>
      </c>
      <c r="D239" s="83" t="str">
        <f>IF(SP_SUL!T239="","*",SP_SUL!T239)</f>
        <v>ZKE-ZEV</v>
      </c>
      <c r="E239" s="83" t="str">
        <f>IF(SP_SUL!D239="","*",SP_SUL!D239)</f>
        <v>A84</v>
      </c>
      <c r="F239" s="83" t="str">
        <f>IF(SP_SUL!H239="","*",SP_SUL!H239)</f>
        <v>ZWI1</v>
      </c>
      <c r="G239" s="83" t="str">
        <f>IF(SP_SUL!M239="","*",SP_SUL!M239)</f>
        <v>ZWI</v>
      </c>
      <c r="H239" s="116">
        <f>IF(SP_SUL!K239="","*",SP_SUL!K239)</f>
        <v>119</v>
      </c>
      <c r="I239" s="113">
        <f>IF(SP_SUL!O239="","*",SP_SUL!O239)</f>
        <v>0.33333333333333331</v>
      </c>
      <c r="J239" s="113">
        <f>IF(SP_SUL!P239="","*",SP_SUL!P239)</f>
        <v>4.1666666666666664E-2</v>
      </c>
      <c r="K239" s="83" t="str">
        <f>IF(SP_SUL!AK239="","*",SP_SUL!AK239)</f>
        <v>ZWI1</v>
      </c>
      <c r="L239" s="83" t="str">
        <f>IF(SP_SUL!AM239="","*",SP_SUL!AM239)</f>
        <v>ZWI</v>
      </c>
      <c r="M239" s="83">
        <f>IF(SP_SUL!AP239="","*",SP_SUL!AP239)</f>
        <v>119</v>
      </c>
      <c r="N239" s="83" t="str">
        <f>IF(SP_SUL!AM239="","*",SP_SUL!AM239)</f>
        <v>ZWI</v>
      </c>
      <c r="O239" s="110">
        <f>IF(SP_SUL!BH239="","*",SP_SUL!BH239)</f>
        <v>2</v>
      </c>
      <c r="P239" s="147" t="str">
        <f>IF($A$2=1,IF(SP_SUL!BJ239="","*",SP_SUL!BJ239),IF(SP_SUL!BK239="","*",SP_SUL!BK239))</f>
        <v xml:space="preserve">MC1 08h45 / Realizado inspeção. </v>
      </c>
    </row>
    <row r="240" spans="1:16" hidden="1">
      <c r="A240" s="82">
        <f>IF(SP_SUL!B240="","*",SP_SUL!B240)</f>
        <v>46063</v>
      </c>
      <c r="B240" s="83" t="str">
        <f>IF(SP_SUL!X240="","*",SP_SUL!X240)</f>
        <v>Contrato</v>
      </c>
      <c r="C240" s="83" t="str">
        <f>IF(SP_SUL!S240="","*",SP_SUL!S240)</f>
        <v>SP SUL</v>
      </c>
      <c r="D240" s="83" t="str">
        <f>IF(SP_SUL!T240="","*",SP_SUL!T240)</f>
        <v>ZKE-ZEV</v>
      </c>
      <c r="E240" s="83" t="str">
        <f>IF(SP_SUL!D240="","*",SP_SUL!D240)</f>
        <v>MOD ZRB</v>
      </c>
      <c r="F240" s="83" t="str">
        <f>IF(SP_SUL!H240="","*",SP_SUL!H240)</f>
        <v>-</v>
      </c>
      <c r="G240" s="83" t="str">
        <f>IF(SP_SUL!M240="","*",SP_SUL!M240)</f>
        <v>ZRB-ZEV</v>
      </c>
      <c r="H240" s="116">
        <f>IF(SP_SUL!K240="","*",SP_SUL!K240)</f>
        <v>152.19999999999999</v>
      </c>
      <c r="I240" s="113">
        <f>IF(SP_SUL!O240="","*",SP_SUL!O240)</f>
        <v>0.33333333333333331</v>
      </c>
      <c r="J240" s="113">
        <f>IF(SP_SUL!P240="","*",SP_SUL!P240)</f>
        <v>0.33333333333333331</v>
      </c>
      <c r="K240" s="83" t="str">
        <f>IF(SP_SUL!AK240="","*",SP_SUL!AK240)</f>
        <v>-</v>
      </c>
      <c r="L240" s="83" t="str">
        <f>IF(SP_SUL!AM240="","*",SP_SUL!AM240)</f>
        <v>ZRB-ZEV</v>
      </c>
      <c r="M240" s="83">
        <f>IF(SP_SUL!AP240="","*",SP_SUL!AP240)</f>
        <v>152.19999999999999</v>
      </c>
      <c r="N240" s="83" t="str">
        <f>IF(SP_SUL!AM240="","*",SP_SUL!AM240)</f>
        <v>ZRB-ZEV</v>
      </c>
      <c r="O240" s="110">
        <f>IF(SP_SUL!BH240="","*",SP_SUL!BH240)</f>
        <v>0</v>
      </c>
      <c r="P240" s="147" t="str">
        <f>IF($A$2=1,IF(SP_SUL!BJ240="","*",SP_SUL!BJ240),IF(SP_SUL!BK240="","*",SP_SUL!BK240))</f>
        <v>Cancelado CCO / Priorização da circulação de trens</v>
      </c>
    </row>
    <row r="241" spans="1:16" hidden="1">
      <c r="A241" s="82">
        <f>IF(SP_SUL!B241="","*",SP_SUL!B241)</f>
        <v>46063</v>
      </c>
      <c r="B241" s="83" t="str">
        <f>IF(SP_SUL!X241="","*",SP_SUL!X241)</f>
        <v>Contrato</v>
      </c>
      <c r="C241" s="83" t="str">
        <f>IF(SP_SUL!S241="","*",SP_SUL!S241)</f>
        <v>SP SUL</v>
      </c>
      <c r="D241" s="83" t="str">
        <f>IF(SP_SUL!T241="","*",SP_SUL!T241)</f>
        <v>ZKE-ZEV</v>
      </c>
      <c r="E241" s="83" t="str">
        <f>IF(SP_SUL!D241="","*",SP_SUL!D241)</f>
        <v>W97</v>
      </c>
      <c r="F241" s="83" t="str">
        <f>IF(SP_SUL!H241="","*",SP_SUL!H241)</f>
        <v>ZEM1</v>
      </c>
      <c r="G241" s="83" t="str">
        <f>IF(SP_SUL!M241="","*",SP_SUL!M241)</f>
        <v>ZRB-ZEV</v>
      </c>
      <c r="H241" s="116">
        <f>IF(SP_SUL!K241="","*",SP_SUL!K241)</f>
        <v>155.69999999999999</v>
      </c>
      <c r="I241" s="113">
        <f>IF(SP_SUL!O241="","*",SP_SUL!O241)</f>
        <v>0.29166666666666669</v>
      </c>
      <c r="J241" s="113">
        <f>IF(SP_SUL!P241="","*",SP_SUL!P241)</f>
        <v>6.9444444444444447E-4</v>
      </c>
      <c r="K241" s="83" t="str">
        <f>IF(SP_SUL!AK241="","*",SP_SUL!AK241)</f>
        <v>ZEM1</v>
      </c>
      <c r="L241" s="83" t="str">
        <f>IF(SP_SUL!AM241="","*",SP_SUL!AM241)</f>
        <v>ZRB-ZEV</v>
      </c>
      <c r="M241" s="83">
        <f>IF(SP_SUL!AP241="","*",SP_SUL!AP241)</f>
        <v>155.69999999999999</v>
      </c>
      <c r="N241" s="83" t="str">
        <f>IF(SP_SUL!AM241="","*",SP_SUL!AM241)</f>
        <v>ZRB-ZEV</v>
      </c>
      <c r="O241" s="110">
        <f>IF(SP_SUL!BH241="","*",SP_SUL!BH241)</f>
        <v>0</v>
      </c>
      <c r="P241" s="147" t="str">
        <f>IF($A$2=1,IF(SP_SUL!BJ241="","*",SP_SUL!BJ241),IF(SP_SUL!BK241="","*",SP_SUL!BK241))</f>
        <v>Cancelado CCO / Priorização da circulação de trens</v>
      </c>
    </row>
    <row r="242" spans="1:16" hidden="1">
      <c r="A242" s="82">
        <f>IF(SP_SUL!B242="","*",SP_SUL!B242)</f>
        <v>46063</v>
      </c>
      <c r="B242" s="83" t="str">
        <f>IF(SP_SUL!X242="","*",SP_SUL!X242)</f>
        <v>Contrato</v>
      </c>
      <c r="C242" s="83" t="str">
        <f>IF(SP_SUL!S242="","*",SP_SUL!S242)</f>
        <v>SP SUL</v>
      </c>
      <c r="D242" s="83" t="str">
        <f>IF(SP_SUL!T242="","*",SP_SUL!T242)</f>
        <v>ZKE-ZEV</v>
      </c>
      <c r="E242" s="83" t="str">
        <f>IF(SP_SUL!D242="","*",SP_SUL!D242)</f>
        <v>V96</v>
      </c>
      <c r="F242" s="83" t="str">
        <f>IF(SP_SUL!H242="","*",SP_SUL!H242)</f>
        <v>K67ZEV2</v>
      </c>
      <c r="G242" s="83" t="str">
        <f>IF(SP_SUL!M242="","*",SP_SUL!M242)</f>
        <v>ZRB-ZEV</v>
      </c>
      <c r="H242" s="116">
        <f>IF(SP_SUL!K242="","*",SP_SUL!K242)</f>
        <v>157.30000000000001</v>
      </c>
      <c r="I242" s="113">
        <f>IF(SP_SUL!O242="","*",SP_SUL!O242)</f>
        <v>0.30555555555555558</v>
      </c>
      <c r="J242" s="113">
        <f>IF(SP_SUL!P242="","*",SP_SUL!P242)</f>
        <v>6.9444444444444447E-4</v>
      </c>
      <c r="K242" s="83" t="str">
        <f>IF(SP_SUL!AK242="","*",SP_SUL!AK242)</f>
        <v>K67ZEV2</v>
      </c>
      <c r="L242" s="83" t="str">
        <f>IF(SP_SUL!AM242="","*",SP_SUL!AM242)</f>
        <v>ZRB-ZEV</v>
      </c>
      <c r="M242" s="83">
        <f>IF(SP_SUL!AP242="","*",SP_SUL!AP242)</f>
        <v>157.30000000000001</v>
      </c>
      <c r="N242" s="83" t="str">
        <f>IF(SP_SUL!AM242="","*",SP_SUL!AM242)</f>
        <v>ZRB-ZEV</v>
      </c>
      <c r="O242" s="110">
        <f>IF(SP_SUL!BH242="","*",SP_SUL!BH242)</f>
        <v>0</v>
      </c>
      <c r="P242" s="147" t="str">
        <f>IF($A$2=1,IF(SP_SUL!BJ242="","*",SP_SUL!BJ242),IF(SP_SUL!BK242="","*",SP_SUL!BK242))</f>
        <v>Cancelado CCO / Priorização da circulação de trens</v>
      </c>
    </row>
    <row r="243" spans="1:16" hidden="1">
      <c r="A243" s="82">
        <f>IF(SP_SUL!B243="","*",SP_SUL!B243)</f>
        <v>46063</v>
      </c>
      <c r="B243" s="83" t="str">
        <f>IF(SP_SUL!X243="","*",SP_SUL!X243)</f>
        <v>Contrato</v>
      </c>
      <c r="C243" s="83" t="str">
        <f>IF(SP_SUL!S243="","*",SP_SUL!S243)</f>
        <v>SP SUL</v>
      </c>
      <c r="D243" s="83" t="str">
        <f>IF(SP_SUL!T243="","*",SP_SUL!T243)</f>
        <v>ZKE-ZEV</v>
      </c>
      <c r="E243" s="83" t="str">
        <f>IF(SP_SUL!D243="","*",SP_SUL!D243)</f>
        <v>WAGNER (TP-903)</v>
      </c>
      <c r="F243" s="83" t="str">
        <f>IF(SP_SUL!H243="","*",SP_SUL!H243)</f>
        <v>-</v>
      </c>
      <c r="G243" s="83" t="str">
        <f>IF(SP_SUL!M243="","*",SP_SUL!M243)</f>
        <v>ZRB-ZEV</v>
      </c>
      <c r="H243" s="116">
        <f>IF(SP_SUL!K243="","*",SP_SUL!K243)</f>
        <v>156.33199999999999</v>
      </c>
      <c r="I243" s="113">
        <f>IF(SP_SUL!O243="","*",SP_SUL!O243)</f>
        <v>0.33333333333333331</v>
      </c>
      <c r="J243" s="113">
        <f>IF(SP_SUL!P243="","*",SP_SUL!P243)</f>
        <v>6.9444444444444447E-4</v>
      </c>
      <c r="K243" s="83" t="str">
        <f>IF(SP_SUL!AK243="","*",SP_SUL!AK243)</f>
        <v>-</v>
      </c>
      <c r="L243" s="83" t="str">
        <f>IF(SP_SUL!AM243="","*",SP_SUL!AM243)</f>
        <v>ZRB-ZEV</v>
      </c>
      <c r="M243" s="83">
        <f>IF(SP_SUL!AP243="","*",SP_SUL!AP243)</f>
        <v>156.33199999999999</v>
      </c>
      <c r="N243" s="83" t="str">
        <f>IF(SP_SUL!AM243="","*",SP_SUL!AM243)</f>
        <v>ZRB-ZEV</v>
      </c>
      <c r="O243" s="110">
        <f>IF(SP_SUL!BH243="","*",SP_SUL!BH243)</f>
        <v>0</v>
      </c>
      <c r="P243" s="147" t="str">
        <f>IF($A$2=1,IF(SP_SUL!BJ243="","*",SP_SUL!BJ243),IF(SP_SUL!BK243="","*",SP_SUL!BK243))</f>
        <v>Cancelado CCO / Priorização da circulação de trens</v>
      </c>
    </row>
    <row r="244" spans="1:16" hidden="1">
      <c r="A244" s="82">
        <f>IF(SP_SUL!B244="","*",SP_SUL!B244)</f>
        <v>46063</v>
      </c>
      <c r="B244" s="83" t="str">
        <f>IF(SP_SUL!X244="","*",SP_SUL!X244)</f>
        <v>Contrato</v>
      </c>
      <c r="C244" s="83" t="str">
        <f>IF(SP_SUL!S244="","*",SP_SUL!S244)</f>
        <v>SP SUL</v>
      </c>
      <c r="D244" s="83" t="str">
        <f>IF(SP_SUL!T244="","*",SP_SUL!T244)</f>
        <v>ZKE-ZEV</v>
      </c>
      <c r="E244" s="83" t="str">
        <f>IF(SP_SUL!D244="","*",SP_SUL!D244)</f>
        <v>CAIQUE (TMA-677)</v>
      </c>
      <c r="F244" s="83" t="str">
        <f>IF(SP_SUL!H244="","*",SP_SUL!H244)</f>
        <v>-</v>
      </c>
      <c r="G244" s="83" t="str">
        <f>IF(SP_SUL!M244="","*",SP_SUL!M244)</f>
        <v>ZRB-ZEV</v>
      </c>
      <c r="H244" s="116">
        <f>IF(SP_SUL!K244="","*",SP_SUL!K244)</f>
        <v>156.93</v>
      </c>
      <c r="I244" s="113">
        <f>IF(SP_SUL!O244="","*",SP_SUL!O244)</f>
        <v>0.33333333333333331</v>
      </c>
      <c r="J244" s="113">
        <f>IF(SP_SUL!P244="","*",SP_SUL!P244)</f>
        <v>6.9444444444444447E-4</v>
      </c>
      <c r="K244" s="83" t="str">
        <f>IF(SP_SUL!AK244="","*",SP_SUL!AK244)</f>
        <v>-</v>
      </c>
      <c r="L244" s="83" t="str">
        <f>IF(SP_SUL!AM244="","*",SP_SUL!AM244)</f>
        <v>ZRB-ZEV</v>
      </c>
      <c r="M244" s="83">
        <f>IF(SP_SUL!AP244="","*",SP_SUL!AP244)</f>
        <v>156.93</v>
      </c>
      <c r="N244" s="83" t="str">
        <f>IF(SP_SUL!AM244="","*",SP_SUL!AM244)</f>
        <v>ZRB-ZEV</v>
      </c>
      <c r="O244" s="110">
        <f>IF(SP_SUL!BH244="","*",SP_SUL!BH244)</f>
        <v>0</v>
      </c>
      <c r="P244" s="147" t="str">
        <f>IF($A$2=1,IF(SP_SUL!BJ244="","*",SP_SUL!BJ244),IF(SP_SUL!BK244="","*",SP_SUL!BK244))</f>
        <v>Cancelado CCO / Priorização da circulação de trens</v>
      </c>
    </row>
    <row r="245" spans="1:16" hidden="1">
      <c r="A245" s="82" t="str">
        <f>IF(SP_SUL!B245="","*",SP_SUL!B245)</f>
        <v>*</v>
      </c>
      <c r="B245" s="83" t="str">
        <f>IF(SP_SUL!X245="","*",SP_SUL!X245)</f>
        <v>*</v>
      </c>
      <c r="C245" s="83" t="str">
        <f>IF(SP_SUL!S245="","*",SP_SUL!S245)</f>
        <v>-</v>
      </c>
      <c r="D245" s="83" t="str">
        <f>IF(SP_SUL!T245="","*",SP_SUL!T245)</f>
        <v>-</v>
      </c>
      <c r="E245" s="83" t="str">
        <f>IF(SP_SUL!D245="","*",SP_SUL!D245)</f>
        <v>*</v>
      </c>
      <c r="F245" s="83" t="str">
        <f>IF(SP_SUL!H245="","*",SP_SUL!H245)</f>
        <v>*</v>
      </c>
      <c r="G245" s="83" t="str">
        <f>IF(SP_SUL!M245="","*",SP_SUL!M245)</f>
        <v>-</v>
      </c>
      <c r="H245" s="116" t="str">
        <f>IF(SP_SUL!K245="","*",SP_SUL!K245)</f>
        <v>*</v>
      </c>
      <c r="I245" s="113" t="str">
        <f>IF(SP_SUL!O245="","*",SP_SUL!O245)</f>
        <v>*</v>
      </c>
      <c r="J245" s="113" t="str">
        <f>IF(SP_SUL!P245="","*",SP_SUL!P245)</f>
        <v>*</v>
      </c>
      <c r="K245" s="83">
        <f>IF(SP_SUL!AK245="","*",SP_SUL!AK245)</f>
        <v>0</v>
      </c>
      <c r="L245" s="83" t="str">
        <f>IF(SP_SUL!AM245="","*",SP_SUL!AM245)</f>
        <v>-</v>
      </c>
      <c r="M245" s="83">
        <f>IF(SP_SUL!AP245="","*",SP_SUL!AP245)</f>
        <v>0</v>
      </c>
      <c r="N245" s="83" t="str">
        <f>IF(SP_SUL!AM245="","*",SP_SUL!AM245)</f>
        <v>-</v>
      </c>
      <c r="O245" s="110" t="str">
        <f>IF(SP_SUL!BH245="","*",SP_SUL!BH245)</f>
        <v>*</v>
      </c>
      <c r="P245" s="147" t="str">
        <f>IF($A$2=1,IF(SP_SUL!BJ245="","*",SP_SUL!BJ245),IF(SP_SUL!BK245="","*",SP_SUL!BK245))</f>
        <v>*</v>
      </c>
    </row>
    <row r="246" spans="1:16" hidden="1">
      <c r="A246" s="82">
        <f>IF(SP_SUL!B246="","*",SP_SUL!B246)</f>
        <v>46063</v>
      </c>
      <c r="B246" s="83" t="str">
        <f>IF(SP_SUL!X246="","*",SP_SUL!X246)</f>
        <v>Contrato</v>
      </c>
      <c r="C246" s="83" t="str">
        <f>IF(SP_SUL!S246="","*",SP_SUL!S246)</f>
        <v>SP SUL</v>
      </c>
      <c r="D246" s="83" t="str">
        <f>IF(SP_SUL!T246="","*",SP_SUL!T246)</f>
        <v>ZEV-ZPT</v>
      </c>
      <c r="E246" s="83" t="str">
        <f>IF(SP_SUL!D246="","*",SP_SUL!D246)</f>
        <v>MODERNIZAÇÃO SERRA</v>
      </c>
      <c r="F246" s="83" t="str">
        <f>IF(SP_SUL!H246="","*",SP_SUL!H246)</f>
        <v>-</v>
      </c>
      <c r="G246" s="83" t="str">
        <f>IF(SP_SUL!M246="","*",SP_SUL!M246)</f>
        <v>ZEZ-ZXW</v>
      </c>
      <c r="H246" s="116">
        <f>IF(SP_SUL!K246="","*",SP_SUL!K246)</f>
        <v>75.2</v>
      </c>
      <c r="I246" s="113">
        <f>IF(SP_SUL!O246="","*",SP_SUL!O246)</f>
        <v>0.33333333333333331</v>
      </c>
      <c r="J246" s="113">
        <f>IF(SP_SUL!P246="","*",SP_SUL!P246)</f>
        <v>0.33333333333333331</v>
      </c>
      <c r="K246" s="83" t="str">
        <f>IF(SP_SUL!AK246="","*",SP_SUL!AK246)</f>
        <v>-</v>
      </c>
      <c r="L246" s="83" t="str">
        <f>IF(SP_SUL!AM246="","*",SP_SUL!AM246)</f>
        <v>ZEZ-ZXW</v>
      </c>
      <c r="M246" s="83">
        <f>IF(SP_SUL!AP246="","*",SP_SUL!AP246)</f>
        <v>75.2</v>
      </c>
      <c r="N246" s="83" t="str">
        <f>IF(SP_SUL!AM246="","*",SP_SUL!AM246)</f>
        <v>ZEZ-ZXW</v>
      </c>
      <c r="O246" s="110">
        <f>IF(SP_SUL!BH246="","*",SP_SUL!BH246)</f>
        <v>0</v>
      </c>
      <c r="P246" s="147" t="str">
        <f>IF($A$2=1,IF(SP_SUL!BJ246="","*",SP_SUL!BJ246),IF(SP_SUL!BK246="","*",SP_SUL!BK246))</f>
        <v>Cancelado CCO / Priorização da circulação de trens</v>
      </c>
    </row>
    <row r="247" spans="1:16" hidden="1">
      <c r="A247" s="82">
        <f>IF(SP_SUL!B247="","*",SP_SUL!B247)</f>
        <v>46063</v>
      </c>
      <c r="B247" s="83" t="str">
        <f>IF(SP_SUL!X247="","*",SP_SUL!X247)</f>
        <v>Contrato</v>
      </c>
      <c r="C247" s="83" t="str">
        <f>IF(SP_SUL!S247="","*",SP_SUL!S247)</f>
        <v>SP SUL</v>
      </c>
      <c r="D247" s="83" t="str">
        <f>IF(SP_SUL!T247="","*",SP_SUL!T247)</f>
        <v>ZEV-ZPT</v>
      </c>
      <c r="E247" s="83" t="str">
        <f>IF(SP_SUL!D247="","*",SP_SUL!D247)</f>
        <v>W61</v>
      </c>
      <c r="F247" s="83" t="str">
        <f>IF(SP_SUL!H247="","*",SP_SUL!H247)</f>
        <v>K67ZEV-1</v>
      </c>
      <c r="G247" s="83" t="str">
        <f>IF(SP_SUL!M247="","*",SP_SUL!M247)</f>
        <v>ZEZ-ZXW</v>
      </c>
      <c r="H247" s="116">
        <f>IF(SP_SUL!K247="","*",SP_SUL!K247)</f>
        <v>75.2</v>
      </c>
      <c r="I247" s="113">
        <f>IF(SP_SUL!O247="","*",SP_SUL!O247)</f>
        <v>0.3125</v>
      </c>
      <c r="J247" s="113">
        <f>IF(SP_SUL!P247="","*",SP_SUL!P247)</f>
        <v>6.9444444444444447E-4</v>
      </c>
      <c r="K247" s="83" t="str">
        <f>IF(SP_SUL!AK247="","*",SP_SUL!AK247)</f>
        <v>K67ZEV-1</v>
      </c>
      <c r="L247" s="83" t="str">
        <f>IF(SP_SUL!AM247="","*",SP_SUL!AM247)</f>
        <v>ZEZ-ZXW</v>
      </c>
      <c r="M247" s="83">
        <f>IF(SP_SUL!AP247="","*",SP_SUL!AP247)</f>
        <v>75.2</v>
      </c>
      <c r="N247" s="83" t="str">
        <f>IF(SP_SUL!AM247="","*",SP_SUL!AM247)</f>
        <v>ZEZ-ZXW</v>
      </c>
      <c r="O247" s="110">
        <f>IF(SP_SUL!BH247="","*",SP_SUL!BH247)</f>
        <v>2</v>
      </c>
      <c r="P247" s="147" t="str">
        <f>IF($A$2=1,IF(SP_SUL!BJ247="","*",SP_SUL!BJ247),IF(SP_SUL!BK247="","*",SP_SUL!BK247))</f>
        <v>Devido o cancelamento do bloco, alterado a programação para realizar o deslocamento das turmas / Em deslocamento</v>
      </c>
    </row>
    <row r="248" spans="1:16" hidden="1">
      <c r="A248" s="82">
        <f>IF(SP_SUL!B248="","*",SP_SUL!B248)</f>
        <v>46063</v>
      </c>
      <c r="B248" s="83" t="str">
        <f>IF(SP_SUL!X248="","*",SP_SUL!X248)</f>
        <v>Contrato</v>
      </c>
      <c r="C248" s="83" t="str">
        <f>IF(SP_SUL!S248="","*",SP_SUL!S248)</f>
        <v>SP SUL</v>
      </c>
      <c r="D248" s="83" t="str">
        <f>IF(SP_SUL!T248="","*",SP_SUL!T248)</f>
        <v>ZEV-ZPT</v>
      </c>
      <c r="E248" s="83" t="str">
        <f>IF(SP_SUL!D248="","*",SP_SUL!D248)</f>
        <v>V85</v>
      </c>
      <c r="F248" s="83" t="str">
        <f>IF(SP_SUL!H248="","*",SP_SUL!H248)</f>
        <v>K67ZEV-1</v>
      </c>
      <c r="G248" s="83" t="str">
        <f>IF(SP_SUL!M248="","*",SP_SUL!M248)</f>
        <v>ZEZ-ZXW</v>
      </c>
      <c r="H248" s="116">
        <f>IF(SP_SUL!K248="","*",SP_SUL!K248)</f>
        <v>75.2</v>
      </c>
      <c r="I248" s="113">
        <f>IF(SP_SUL!O248="","*",SP_SUL!O248)</f>
        <v>0.3125</v>
      </c>
      <c r="J248" s="113">
        <f>IF(SP_SUL!P248="","*",SP_SUL!P248)</f>
        <v>6.9444444444444447E-4</v>
      </c>
      <c r="K248" s="83" t="str">
        <f>IF(SP_SUL!AK248="","*",SP_SUL!AK248)</f>
        <v>K67ZEV-1</v>
      </c>
      <c r="L248" s="83" t="str">
        <f>IF(SP_SUL!AM248="","*",SP_SUL!AM248)</f>
        <v>ZEZ-ZXW</v>
      </c>
      <c r="M248" s="83">
        <f>IF(SP_SUL!AP248="","*",SP_SUL!AP248)</f>
        <v>75.2</v>
      </c>
      <c r="N248" s="83" t="str">
        <f>IF(SP_SUL!AM248="","*",SP_SUL!AM248)</f>
        <v>ZEZ-ZXW</v>
      </c>
      <c r="O248" s="110">
        <f>IF(SP_SUL!BH248="","*",SP_SUL!BH248)</f>
        <v>0</v>
      </c>
      <c r="P248" s="147" t="str">
        <f>IF($A$2=1,IF(SP_SUL!BJ248="","*",SP_SUL!BJ248),IF(SP_SUL!BK248="","*",SP_SUL!BK248))</f>
        <v>Cancelado CCO / Priorização da circulação de trens</v>
      </c>
    </row>
    <row r="249" spans="1:16" hidden="1">
      <c r="A249" s="82" t="str">
        <f>IF(SP_SUL!B249="","*",SP_SUL!B249)</f>
        <v>*</v>
      </c>
      <c r="B249" s="83" t="str">
        <f>IF(SP_SUL!X249="","*",SP_SUL!X249)</f>
        <v>*</v>
      </c>
      <c r="C249" s="83" t="str">
        <f>IF(SP_SUL!S249="","*",SP_SUL!S249)</f>
        <v>-</v>
      </c>
      <c r="D249" s="83" t="str">
        <f>IF(SP_SUL!T249="","*",SP_SUL!T249)</f>
        <v>-</v>
      </c>
      <c r="E249" s="83" t="str">
        <f>IF(SP_SUL!D249="","*",SP_SUL!D249)</f>
        <v>*</v>
      </c>
      <c r="F249" s="83" t="str">
        <f>IF(SP_SUL!H249="","*",SP_SUL!H249)</f>
        <v>*</v>
      </c>
      <c r="G249" s="83" t="str">
        <f>IF(SP_SUL!M249="","*",SP_SUL!M249)</f>
        <v>-</v>
      </c>
      <c r="H249" s="116" t="str">
        <f>IF(SP_SUL!K249="","*",SP_SUL!K249)</f>
        <v>*</v>
      </c>
      <c r="I249" s="113" t="str">
        <f>IF(SP_SUL!O249="","*",SP_SUL!O249)</f>
        <v>*</v>
      </c>
      <c r="J249" s="113" t="str">
        <f>IF(SP_SUL!P249="","*",SP_SUL!P249)</f>
        <v>*</v>
      </c>
      <c r="K249" s="83">
        <f>IF(SP_SUL!AK249="","*",SP_SUL!AK249)</f>
        <v>0</v>
      </c>
      <c r="L249" s="83" t="str">
        <f>IF(SP_SUL!AM249="","*",SP_SUL!AM249)</f>
        <v>-</v>
      </c>
      <c r="M249" s="83">
        <f>IF(SP_SUL!AP249="","*",SP_SUL!AP249)</f>
        <v>0</v>
      </c>
      <c r="N249" s="83" t="str">
        <f>IF(SP_SUL!AM249="","*",SP_SUL!AM249)</f>
        <v>-</v>
      </c>
      <c r="O249" s="110" t="str">
        <f>IF(SP_SUL!BH249="","*",SP_SUL!BH249)</f>
        <v>*</v>
      </c>
      <c r="P249" s="147" t="str">
        <f>IF($A$2=1,IF(SP_SUL!BJ249="","*",SP_SUL!BJ249),IF(SP_SUL!BK249="","*",SP_SUL!BK249))</f>
        <v>*</v>
      </c>
    </row>
    <row r="250" spans="1:16" hidden="1">
      <c r="A250" s="82">
        <f>IF(SP_SUL!B250="","*",SP_SUL!B250)</f>
        <v>46063</v>
      </c>
      <c r="B250" s="83" t="str">
        <f>IF(SP_SUL!X250="","*",SP_SUL!X250)</f>
        <v>Contrato</v>
      </c>
      <c r="C250" s="83" t="str">
        <f>IF(SP_SUL!S250="","*",SP_SUL!S250)</f>
        <v>SP SUL</v>
      </c>
      <c r="D250" s="83" t="str">
        <f>IF(SP_SUL!T250="","*",SP_SUL!T250)</f>
        <v>ZEV-ZPT</v>
      </c>
      <c r="E250" s="83" t="str">
        <f>IF(SP_SUL!D250="","*",SP_SUL!D250)</f>
        <v>MODERNIZAÇÃO SERRA</v>
      </c>
      <c r="F250" s="83" t="str">
        <f>IF(SP_SUL!H250="","*",SP_SUL!H250)</f>
        <v>-</v>
      </c>
      <c r="G250" s="83" t="str">
        <f>IF(SP_SUL!M250="","*",SP_SUL!M250)</f>
        <v>ZGP-ZPT</v>
      </c>
      <c r="H250" s="116">
        <f>IF(SP_SUL!K250="","*",SP_SUL!K250)</f>
        <v>102.48</v>
      </c>
      <c r="I250" s="113">
        <f>IF(SP_SUL!O250="","*",SP_SUL!O250)</f>
        <v>0.33333333333333331</v>
      </c>
      <c r="J250" s="113">
        <f>IF(SP_SUL!P250="","*",SP_SUL!P250)</f>
        <v>0.22916666666666666</v>
      </c>
      <c r="K250" s="83" t="str">
        <f>IF(SP_SUL!AK250="","*",SP_SUL!AK250)</f>
        <v>-</v>
      </c>
      <c r="L250" s="83" t="str">
        <f>IF(SP_SUL!AM250="","*",SP_SUL!AM250)</f>
        <v>ZGP-ZPT</v>
      </c>
      <c r="M250" s="83">
        <f>IF(SP_SUL!AP250="","*",SP_SUL!AP250)</f>
        <v>102.48</v>
      </c>
      <c r="N250" s="83" t="str">
        <f>IF(SP_SUL!AM250="","*",SP_SUL!AM250)</f>
        <v>ZGP-ZPT</v>
      </c>
      <c r="O250" s="110">
        <f>IF(SP_SUL!BH250="","*",SP_SUL!BH250)</f>
        <v>0</v>
      </c>
      <c r="P250" s="147" t="str">
        <f>IF($A$2=1,IF(SP_SUL!BJ250="","*",SP_SUL!BJ250),IF(SP_SUL!BK250="","*",SP_SUL!BK250))</f>
        <v>Cancelado CCO / Priorização da circulação de trens</v>
      </c>
    </row>
    <row r="251" spans="1:16" hidden="1">
      <c r="A251" s="82">
        <f>IF(SP_SUL!B251="","*",SP_SUL!B251)</f>
        <v>46063</v>
      </c>
      <c r="B251" s="83" t="str">
        <f>IF(SP_SUL!X251="","*",SP_SUL!X251)</f>
        <v>Contrato</v>
      </c>
      <c r="C251" s="83" t="str">
        <f>IF(SP_SUL!S251="","*",SP_SUL!S251)</f>
        <v>SP SUL</v>
      </c>
      <c r="D251" s="83" t="str">
        <f>IF(SP_SUL!T251="","*",SP_SUL!T251)</f>
        <v>ZEV-ZPT</v>
      </c>
      <c r="E251" s="83" t="str">
        <f>IF(SP_SUL!D251="","*",SP_SUL!D251)</f>
        <v>W62</v>
      </c>
      <c r="F251" s="83" t="str">
        <f>IF(SP_SUL!H251="","*",SP_SUL!H251)</f>
        <v>ZPT1051</v>
      </c>
      <c r="G251" s="83" t="str">
        <f>IF(SP_SUL!M251="","*",SP_SUL!M251)</f>
        <v>ZGP</v>
      </c>
      <c r="H251" s="116">
        <f>IF(SP_SUL!K251="","*",SP_SUL!K251)</f>
        <v>102.1</v>
      </c>
      <c r="I251" s="113">
        <f>IF(SP_SUL!O251="","*",SP_SUL!O251)</f>
        <v>0.3125</v>
      </c>
      <c r="J251" s="113">
        <f>IF(SP_SUL!P251="","*",SP_SUL!P251)</f>
        <v>6.9444444444444447E-4</v>
      </c>
      <c r="K251" s="83" t="str">
        <f>IF(SP_SUL!AK251="","*",SP_SUL!AK251)</f>
        <v>ZPT1051</v>
      </c>
      <c r="L251" s="83" t="str">
        <f>IF(SP_SUL!AM251="","*",SP_SUL!AM251)</f>
        <v>ZGP</v>
      </c>
      <c r="M251" s="83">
        <f>IF(SP_SUL!AP251="","*",SP_SUL!AP251)</f>
        <v>102.1</v>
      </c>
      <c r="N251" s="83" t="str">
        <f>IF(SP_SUL!AM251="","*",SP_SUL!AM251)</f>
        <v>ZGP</v>
      </c>
      <c r="O251" s="110">
        <f>IF(SP_SUL!BH251="","*",SP_SUL!BH251)</f>
        <v>2</v>
      </c>
      <c r="P251" s="147" t="str">
        <f>IF($A$2=1,IF(SP_SUL!BJ251="","*",SP_SUL!BJ251),IF(SP_SUL!BK251="","*",SP_SUL!BK251))</f>
        <v xml:space="preserve">Devido o cancelamento do bloco, alterado a programação para realizar descarga de equipamento no km102. </v>
      </c>
    </row>
    <row r="252" spans="1:16" hidden="1">
      <c r="A252" s="82">
        <f>IF(SP_SUL!B252="","*",SP_SUL!B252)</f>
        <v>46063</v>
      </c>
      <c r="B252" s="83" t="str">
        <f>IF(SP_SUL!X252="","*",SP_SUL!X252)</f>
        <v>Oportunidade</v>
      </c>
      <c r="C252" s="83" t="str">
        <f>IF(SP_SUL!S252="","*",SP_SUL!S252)</f>
        <v>SP SUL</v>
      </c>
      <c r="D252" s="83" t="str">
        <f>IF(SP_SUL!T252="","*",SP_SUL!T252)</f>
        <v>ZPT-ZPG</v>
      </c>
      <c r="E252" s="83" t="str">
        <f>IF(SP_SUL!D252="","*",SP_SUL!D252)</f>
        <v>DIEGO (TF-42)</v>
      </c>
      <c r="F252" s="83" t="str">
        <f>IF(SP_SUL!H252="","*",SP_SUL!H252)</f>
        <v>-</v>
      </c>
      <c r="G252" s="83" t="str">
        <f>IF(SP_SUL!M252="","*",SP_SUL!M252)</f>
        <v>PAT-ZGM</v>
      </c>
      <c r="H252" s="116">
        <f>IF(SP_SUL!K252="","*",SP_SUL!K252)</f>
        <v>109.05</v>
      </c>
      <c r="I252" s="113">
        <f>IF(SP_SUL!O252="","*",SP_SUL!O252)</f>
        <v>0.41666666666666669</v>
      </c>
      <c r="J252" s="113">
        <f>IF(SP_SUL!P252="","*",SP_SUL!P252)</f>
        <v>8.3333333333333329E-2</v>
      </c>
      <c r="K252" s="83" t="str">
        <f>IF(SP_SUL!AK252="","*",SP_SUL!AK252)</f>
        <v>-</v>
      </c>
      <c r="L252" s="83" t="str">
        <f>IF(SP_SUL!AM252="","*",SP_SUL!AM252)</f>
        <v>PAT-ZGM</v>
      </c>
      <c r="M252" s="83">
        <f>IF(SP_SUL!AP252="","*",SP_SUL!AP252)</f>
        <v>109.05</v>
      </c>
      <c r="N252" s="83" t="str">
        <f>IF(SP_SUL!AM252="","*",SP_SUL!AM252)</f>
        <v>PAT-ZGM</v>
      </c>
      <c r="O252" s="110">
        <f>IF(SP_SUL!BH252="","*",SP_SUL!BH252)</f>
        <v>0</v>
      </c>
      <c r="P252" s="147" t="str">
        <f>IF($A$2=1,IF(SP_SUL!BJ252="","*",SP_SUL!BJ252),IF(SP_SUL!BK252="","*",SP_SUL!BK252))</f>
        <v>TP não solicita intervalo / realizando trabalho emergêncial</v>
      </c>
    </row>
    <row r="253" spans="1:16" hidden="1">
      <c r="A253" s="82">
        <f>IF(SP_SUL!B253="","*",SP_SUL!B253)</f>
        <v>46063</v>
      </c>
      <c r="B253" s="83" t="str">
        <f>IF(SP_SUL!X253="","*",SP_SUL!X253)</f>
        <v>Oportunidade</v>
      </c>
      <c r="C253" s="83" t="str">
        <f>IF(SP_SUL!S253="","*",SP_SUL!S253)</f>
        <v>SP SUL</v>
      </c>
      <c r="D253" s="83" t="str">
        <f>IF(SP_SUL!T253="","*",SP_SUL!T253)</f>
        <v>ZPT-ZPG</v>
      </c>
      <c r="E253" s="83" t="str">
        <f>IF(SP_SUL!D253="","*",SP_SUL!D253)</f>
        <v>EXPANSÃO TURMA 1</v>
      </c>
      <c r="F253" s="83" t="str">
        <f>IF(SP_SUL!H253="","*",SP_SUL!H253)</f>
        <v>-</v>
      </c>
      <c r="G253" s="83" t="str">
        <f>IF(SP_SUL!M253="","*",SP_SUL!M253)</f>
        <v>ZZV-ZPG</v>
      </c>
      <c r="H253" s="116">
        <f>IF(SP_SUL!K253="","*",SP_SUL!K253)</f>
        <v>123.76</v>
      </c>
      <c r="I253" s="113">
        <f>IF(SP_SUL!O253="","*",SP_SUL!O253)</f>
        <v>0.33333333333333331</v>
      </c>
      <c r="J253" s="113">
        <f>IF(SP_SUL!P253="","*",SP_SUL!P253)</f>
        <v>8.3333333333333329E-2</v>
      </c>
      <c r="K253" s="83" t="str">
        <f>IF(SP_SUL!AK253="","*",SP_SUL!AK253)</f>
        <v>-</v>
      </c>
      <c r="L253" s="83" t="str">
        <f>IF(SP_SUL!AM253="","*",SP_SUL!AM253)</f>
        <v>ZZV-ZPG</v>
      </c>
      <c r="M253" s="83">
        <f>IF(SP_SUL!AP253="","*",SP_SUL!AP253)</f>
        <v>123.76</v>
      </c>
      <c r="N253" s="83" t="str">
        <f>IF(SP_SUL!AM253="","*",SP_SUL!AM253)</f>
        <v>ZZV-ZPG</v>
      </c>
      <c r="O253" s="110">
        <f>IF(SP_SUL!BH253="","*",SP_SUL!BH253)</f>
        <v>0</v>
      </c>
      <c r="P253" s="147" t="str">
        <f>IF($A$2=1,IF(SP_SUL!BJ253="","*",SP_SUL!BJ253),IF(SP_SUL!BK253="","*",SP_SUL!BK253))</f>
        <v>TP não solicita intervalo/ condições climáticas (chuva)</v>
      </c>
    </row>
    <row r="254" spans="1:16" hidden="1">
      <c r="A254" s="82" t="str">
        <f>IF(SP_SUL!B254="","*",SP_SUL!B254)</f>
        <v>*</v>
      </c>
      <c r="B254" s="83" t="str">
        <f>IF(SP_SUL!X254="","*",SP_SUL!X254)</f>
        <v>*</v>
      </c>
      <c r="C254" s="83" t="str">
        <f>IF(SP_SUL!S254="","*",SP_SUL!S254)</f>
        <v>-</v>
      </c>
      <c r="D254" s="83" t="str">
        <f>IF(SP_SUL!T254="","*",SP_SUL!T254)</f>
        <v>-</v>
      </c>
      <c r="E254" s="83" t="str">
        <f>IF(SP_SUL!D254="","*",SP_SUL!D254)</f>
        <v>*</v>
      </c>
      <c r="F254" s="83" t="str">
        <f>IF(SP_SUL!H254="","*",SP_SUL!H254)</f>
        <v>*</v>
      </c>
      <c r="G254" s="83" t="str">
        <f>IF(SP_SUL!M254="","*",SP_SUL!M254)</f>
        <v>*</v>
      </c>
      <c r="H254" s="116" t="str">
        <f>IF(SP_SUL!K254="","*",SP_SUL!K254)</f>
        <v>*</v>
      </c>
      <c r="I254" s="113" t="str">
        <f>IF(SP_SUL!O254="","*",SP_SUL!O254)</f>
        <v>*</v>
      </c>
      <c r="J254" s="113" t="str">
        <f>IF(SP_SUL!P254="","*",SP_SUL!P254)</f>
        <v>*</v>
      </c>
      <c r="K254" s="83">
        <f>IF(SP_SUL!AK254="","*",SP_SUL!AK254)</f>
        <v>0</v>
      </c>
      <c r="L254" s="83" t="str">
        <f>IF(SP_SUL!AM254="","*",SP_SUL!AM254)</f>
        <v>-</v>
      </c>
      <c r="M254" s="83">
        <f>IF(SP_SUL!AP254="","*",SP_SUL!AP254)</f>
        <v>0</v>
      </c>
      <c r="N254" s="83" t="str">
        <f>IF(SP_SUL!AM254="","*",SP_SUL!AM254)</f>
        <v>-</v>
      </c>
      <c r="O254" s="110" t="str">
        <f>IF(SP_SUL!BH254="","*",SP_SUL!BH254)</f>
        <v>*</v>
      </c>
      <c r="P254" s="147" t="str">
        <f>IF($A$2=1,IF(SP_SUL!BJ254="","*",SP_SUL!BJ254),IF(SP_SUL!BK254="","*",SP_SUL!BK254))</f>
        <v>*</v>
      </c>
    </row>
    <row r="255" spans="1:16" hidden="1">
      <c r="A255" s="82" t="str">
        <f>IF(SP_SUL!B255="","*",SP_SUL!B255)</f>
        <v>*</v>
      </c>
      <c r="B255" s="83" t="str">
        <f>IF(SP_SUL!X255="","*",SP_SUL!X255)</f>
        <v>*</v>
      </c>
      <c r="C255" s="83" t="str">
        <f>IF(SP_SUL!S255="","*",SP_SUL!S255)</f>
        <v>-</v>
      </c>
      <c r="D255" s="83" t="str">
        <f>IF(SP_SUL!T255="","*",SP_SUL!T255)</f>
        <v>-</v>
      </c>
      <c r="E255" s="83" t="str">
        <f>IF(SP_SUL!D255="","*",SP_SUL!D255)</f>
        <v>*</v>
      </c>
      <c r="F255" s="83" t="str">
        <f>IF(SP_SUL!H255="","*",SP_SUL!H255)</f>
        <v>*</v>
      </c>
      <c r="G255" s="83" t="str">
        <f>IF(SP_SUL!M255="","*",SP_SUL!M255)</f>
        <v>-</v>
      </c>
      <c r="H255" s="116" t="str">
        <f>IF(SP_SUL!K255="","*",SP_SUL!K255)</f>
        <v>*</v>
      </c>
      <c r="I255" s="113" t="str">
        <f>IF(SP_SUL!O255="","*",SP_SUL!O255)</f>
        <v>*</v>
      </c>
      <c r="J255" s="113" t="str">
        <f>IF(SP_SUL!P255="","*",SP_SUL!P255)</f>
        <v>*</v>
      </c>
      <c r="K255" s="83">
        <f>IF(SP_SUL!AK255="","*",SP_SUL!AK255)</f>
        <v>0</v>
      </c>
      <c r="L255" s="83" t="str">
        <f>IF(SP_SUL!AM255="","*",SP_SUL!AM255)</f>
        <v>-</v>
      </c>
      <c r="M255" s="83">
        <f>IF(SP_SUL!AP255="","*",SP_SUL!AP255)</f>
        <v>0</v>
      </c>
      <c r="N255" s="83" t="str">
        <f>IF(SP_SUL!AM255="","*",SP_SUL!AM255)</f>
        <v>-</v>
      </c>
      <c r="O255" s="110" t="str">
        <f>IF(SP_SUL!BH255="","*",SP_SUL!BH255)</f>
        <v>*</v>
      </c>
      <c r="P255" s="147" t="str">
        <f>IF($A$2=1,IF(SP_SUL!BJ255="","*",SP_SUL!BJ255),IF(SP_SUL!BK255="","*",SP_SUL!BK255))</f>
        <v>*</v>
      </c>
    </row>
    <row r="256" spans="1:16" hidden="1">
      <c r="A256" s="82">
        <f>IF(SP_SUL!B256="","*",SP_SUL!B256)</f>
        <v>46064</v>
      </c>
      <c r="B256" s="83" t="str">
        <f>IF(SP_SUL!X256="","*",SP_SUL!X256)</f>
        <v>Oportunidade</v>
      </c>
      <c r="C256" s="83" t="str">
        <f>IF(SP_SUL!S256="","*",SP_SUL!S256)</f>
        <v>SP SUL</v>
      </c>
      <c r="D256" s="83" t="str">
        <f>IF(SP_SUL!T256="","*",SP_SUL!T256)</f>
        <v>ZBV-ZRX</v>
      </c>
      <c r="E256" s="83" t="str">
        <f>IF(SP_SUL!D256="","*",SP_SUL!D256)</f>
        <v>EXPANSÃO TURMA 1</v>
      </c>
      <c r="F256" s="83" t="str">
        <f>IF(SP_SUL!H256="","*",SP_SUL!H256)</f>
        <v>-</v>
      </c>
      <c r="G256" s="83" t="str">
        <f>IF(SP_SUL!M256="","*",SP_SUL!M256)</f>
        <v>ZCD</v>
      </c>
      <c r="H256" s="116">
        <f>IF(SP_SUL!K256="","*",SP_SUL!K256)</f>
        <v>113.6</v>
      </c>
      <c r="I256" s="113">
        <f>IF(SP_SUL!O256="","*",SP_SUL!O256)</f>
        <v>0.375</v>
      </c>
      <c r="J256" s="113">
        <f>IF(SP_SUL!P256="","*",SP_SUL!P256)</f>
        <v>6.25E-2</v>
      </c>
      <c r="K256" s="83" t="str">
        <f>IF(SP_SUL!AK256="","*",SP_SUL!AK256)</f>
        <v>-</v>
      </c>
      <c r="L256" s="83" t="str">
        <f>IF(SP_SUL!AM256="","*",SP_SUL!AM256)</f>
        <v>ZCD</v>
      </c>
      <c r="M256" s="83">
        <f>IF(SP_SUL!AP256="","*",SP_SUL!AP256)</f>
        <v>113.6</v>
      </c>
      <c r="N256" s="83" t="str">
        <f>IF(SP_SUL!AM256="","*",SP_SUL!AM256)</f>
        <v>ZCD</v>
      </c>
      <c r="O256" s="110">
        <f>IF(SP_SUL!BH256="","*",SP_SUL!BH256)</f>
        <v>0</v>
      </c>
      <c r="P256" s="147" t="str">
        <f>IF($A$2=1,IF(SP_SUL!BJ256="","*",SP_SUL!BJ256),IF(SP_SUL!BK256="","*",SP_SUL!BK256))</f>
        <v>Concições climáticas (chuva)</v>
      </c>
    </row>
    <row r="257" spans="1:16" hidden="1">
      <c r="A257" s="82">
        <f>IF(SP_SUL!B257="","*",SP_SUL!B257)</f>
        <v>46064</v>
      </c>
      <c r="B257" s="83" t="str">
        <f>IF(SP_SUL!X257="","*",SP_SUL!X257)</f>
        <v>Oportunidade</v>
      </c>
      <c r="C257" s="83" t="str">
        <f>IF(SP_SUL!S257="","*",SP_SUL!S257)</f>
        <v>SP SUL</v>
      </c>
      <c r="D257" s="83" t="str">
        <f>IF(SP_SUL!T257="","*",SP_SUL!T257)</f>
        <v>ZBV-ZRX</v>
      </c>
      <c r="E257" s="83" t="str">
        <f>IF(SP_SUL!D257="","*",SP_SUL!D257)</f>
        <v>KLECIO (TP-699)</v>
      </c>
      <c r="F257" s="83" t="str">
        <f>IF(SP_SUL!H257="","*",SP_SUL!H257)</f>
        <v>-</v>
      </c>
      <c r="G257" s="83" t="str">
        <f>IF(SP_SUL!M257="","*",SP_SUL!M257)</f>
        <v>ZRX-ZRQ</v>
      </c>
      <c r="H257" s="116">
        <f>IF(SP_SUL!K257="","*",SP_SUL!K257)</f>
        <v>134.85</v>
      </c>
      <c r="I257" s="113">
        <f>IF(SP_SUL!O257="","*",SP_SUL!O257)</f>
        <v>0.35416666666666669</v>
      </c>
      <c r="J257" s="113">
        <f>IF(SP_SUL!P257="","*",SP_SUL!P257)</f>
        <v>6.25E-2</v>
      </c>
      <c r="K257" s="83" t="str">
        <f>IF(SP_SUL!AK257="","*",SP_SUL!AK257)</f>
        <v>-</v>
      </c>
      <c r="L257" s="83" t="str">
        <f>IF(SP_SUL!AM257="","*",SP_SUL!AM257)</f>
        <v>ZRX-ZRQ</v>
      </c>
      <c r="M257" s="83">
        <f>IF(SP_SUL!AP257="","*",SP_SUL!AP257)</f>
        <v>134.85</v>
      </c>
      <c r="N257" s="83" t="str">
        <f>IF(SP_SUL!AM257="","*",SP_SUL!AM257)</f>
        <v>ZRX-ZRQ</v>
      </c>
      <c r="O257" s="110">
        <f>IF(SP_SUL!BH257="","*",SP_SUL!BH257)</f>
        <v>2</v>
      </c>
      <c r="P257" s="147" t="str">
        <f>IF($A$2=1,IF(SP_SUL!BJ257="","*",SP_SUL!BJ257),IF(SP_SUL!BK257="","*",SP_SUL!BK257))</f>
        <v>TP pronto 10h32 / Realizado intervalo das 12h18 até 13h48.</v>
      </c>
    </row>
    <row r="258" spans="1:16" hidden="1">
      <c r="A258" s="82" t="str">
        <f>IF(SP_SUL!B258="","*",SP_SUL!B258)</f>
        <v>*</v>
      </c>
      <c r="B258" s="83" t="str">
        <f>IF(SP_SUL!X258="","*",SP_SUL!X258)</f>
        <v>Oportunidade</v>
      </c>
      <c r="C258" s="83" t="str">
        <f>IF(SP_SUL!S258="","*",SP_SUL!S258)</f>
        <v>SP SUL</v>
      </c>
      <c r="D258" s="83" t="str">
        <f>IF(SP_SUL!T258="","*",SP_SUL!T258)</f>
        <v>ZBV-ZRX</v>
      </c>
      <c r="E258" s="83" t="str">
        <f>IF(SP_SUL!D258="","*",SP_SUL!D258)</f>
        <v>W58</v>
      </c>
      <c r="F258" s="83">
        <f>IF(SP_SUL!H258="","*",SP_SUL!H258)</f>
        <v>106109</v>
      </c>
      <c r="G258" s="83" t="str">
        <f>IF(SP_SUL!M258="","*",SP_SUL!M258)</f>
        <v>ZBM-ZHO</v>
      </c>
      <c r="H258" s="116">
        <f>IF(SP_SUL!K258="","*",SP_SUL!K258)</f>
        <v>57</v>
      </c>
      <c r="I258" s="113">
        <f>IF(SP_SUL!O258="","*",SP_SUL!O258)</f>
        <v>0.33333333333333331</v>
      </c>
      <c r="J258" s="113">
        <f>IF(SP_SUL!P258="","*",SP_SUL!P258)</f>
        <v>4.1666666666666664E-2</v>
      </c>
      <c r="K258" s="83">
        <f>IF(SP_SUL!AK258="","*",SP_SUL!AK258)</f>
        <v>106109</v>
      </c>
      <c r="L258" s="83" t="str">
        <f>IF(SP_SUL!AM258="","*",SP_SUL!AM258)</f>
        <v>ZBM-ZHO</v>
      </c>
      <c r="M258" s="83">
        <f>IF(SP_SUL!AP258="","*",SP_SUL!AP258)</f>
        <v>57</v>
      </c>
      <c r="N258" s="83" t="str">
        <f>IF(SP_SUL!AM258="","*",SP_SUL!AM258)</f>
        <v>ZBM-ZHO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 hidden="1">
      <c r="A259" s="82">
        <f>IF(SP_SUL!B259="","*",SP_SUL!B259)</f>
        <v>46064</v>
      </c>
      <c r="B259" s="83" t="str">
        <f>IF(SP_SUL!X259="","*",SP_SUL!X259)</f>
        <v>Oportunidade</v>
      </c>
      <c r="C259" s="83" t="str">
        <f>IF(SP_SUL!S259="","*",SP_SUL!S259)</f>
        <v>SP SUL</v>
      </c>
      <c r="D259" s="83" t="str">
        <f>IF(SP_SUL!T259="","*",SP_SUL!T259)</f>
        <v>ZBV-ZRX</v>
      </c>
      <c r="E259" s="83" t="str">
        <f>IF(SP_SUL!D259="","*",SP_SUL!D259)</f>
        <v>E42</v>
      </c>
      <c r="F259" s="83" t="str">
        <f>IF(SP_SUL!H259="","*",SP_SUL!H259)</f>
        <v>ZBV3</v>
      </c>
      <c r="G259" s="83" t="str">
        <f>IF(SP_SUL!M259="","*",SP_SUL!M259)</f>
        <v>ZBM</v>
      </c>
      <c r="H259" s="116">
        <f>IF(SP_SUL!K259="","*",SP_SUL!K259)</f>
        <v>54.96</v>
      </c>
      <c r="I259" s="113">
        <f>IF(SP_SUL!O259="","*",SP_SUL!O259)</f>
        <v>0.45833333333333331</v>
      </c>
      <c r="J259" s="113">
        <f>IF(SP_SUL!P259="","*",SP_SUL!P259)</f>
        <v>8.3333333333333329E-2</v>
      </c>
      <c r="K259" s="83" t="str">
        <f>IF(SP_SUL!AK259="","*",SP_SUL!AK259)</f>
        <v>ZBV3</v>
      </c>
      <c r="L259" s="83" t="str">
        <f>IF(SP_SUL!AM259="","*",SP_SUL!AM259)</f>
        <v>ZBM</v>
      </c>
      <c r="M259" s="83">
        <f>IF(SP_SUL!AP259="","*",SP_SUL!AP259)</f>
        <v>54.96</v>
      </c>
      <c r="N259" s="83" t="str">
        <f>IF(SP_SUL!AM259="","*",SP_SUL!AM259)</f>
        <v>ZBM</v>
      </c>
      <c r="O259" s="110">
        <f>IF(SP_SUL!BH259="","*",SP_SUL!BH259)</f>
        <v>0</v>
      </c>
      <c r="P259" s="147" t="str">
        <f>IF($A$2=1,IF(SP_SUL!BJ259="","*",SP_SUL!BJ259),IF(SP_SUL!BK259="","*",SP_SUL!BK259))</f>
        <v xml:space="preserve">Sem oportunidade de faixa </v>
      </c>
    </row>
    <row r="260" spans="1:16" hidden="1">
      <c r="A260" s="82" t="str">
        <f>IF(SP_SUL!B260="","*",SP_SUL!B260)</f>
        <v>*</v>
      </c>
      <c r="B260" s="83" t="str">
        <f>IF(SP_SUL!X260="","*",SP_SUL!X260)</f>
        <v>*</v>
      </c>
      <c r="C260" s="83" t="str">
        <f>IF(SP_SUL!S260="","*",SP_SUL!S260)</f>
        <v>-</v>
      </c>
      <c r="D260" s="83" t="str">
        <f>IF(SP_SUL!T260="","*",SP_SUL!T260)</f>
        <v>-</v>
      </c>
      <c r="E260" s="83" t="str">
        <f>IF(SP_SUL!D260="","*",SP_SUL!D260)</f>
        <v>*</v>
      </c>
      <c r="F260" s="83" t="str">
        <f>IF(SP_SUL!H260="","*",SP_SUL!H260)</f>
        <v>*</v>
      </c>
      <c r="G260" s="83" t="str">
        <f>IF(SP_SUL!M260="","*",SP_SUL!M260)</f>
        <v>-</v>
      </c>
      <c r="H260" s="116" t="str">
        <f>IF(SP_SUL!K260="","*",SP_SUL!K260)</f>
        <v>*</v>
      </c>
      <c r="I260" s="113" t="str">
        <f>IF(SP_SUL!O260="","*",SP_SUL!O260)</f>
        <v>*</v>
      </c>
      <c r="J260" s="113" t="str">
        <f>IF(SP_SUL!P260="","*",SP_SUL!P260)</f>
        <v>*</v>
      </c>
      <c r="K260" s="83">
        <f>IF(SP_SUL!AK260="","*",SP_SUL!AK260)</f>
        <v>0</v>
      </c>
      <c r="L260" s="83" t="str">
        <f>IF(SP_SUL!AM260="","*",SP_SUL!AM260)</f>
        <v>-</v>
      </c>
      <c r="M260" s="83">
        <f>IF(SP_SUL!AP260="","*",SP_SUL!AP260)</f>
        <v>0</v>
      </c>
      <c r="N260" s="83" t="str">
        <f>IF(SP_SUL!AM260="","*",SP_SUL!AM260)</f>
        <v>-</v>
      </c>
      <c r="O260" s="110" t="str">
        <f>IF(SP_SUL!BH260="","*",SP_SUL!BH260)</f>
        <v>*</v>
      </c>
      <c r="P260" s="147" t="str">
        <f>IF($A$2=1,IF(SP_SUL!BJ260="","*",SP_SUL!BJ260),IF(SP_SUL!BK260="","*",SP_SUL!BK260))</f>
        <v>*</v>
      </c>
    </row>
    <row r="261" spans="1:16" hidden="1">
      <c r="A261" s="82">
        <f>IF(SP_SUL!B261="","*",SP_SUL!B261)</f>
        <v>46064</v>
      </c>
      <c r="B261" s="83" t="str">
        <f>IF(SP_SUL!X261="","*",SP_SUL!X261)</f>
        <v>Oportunidade</v>
      </c>
      <c r="C261" s="83" t="str">
        <f>IF(SP_SUL!S261="","*",SP_SUL!S261)</f>
        <v>SP SUL</v>
      </c>
      <c r="D261" s="83" t="str">
        <f>IF(SP_SUL!T261="","*",SP_SUL!T261)</f>
        <v>ZBV-ZKE</v>
      </c>
      <c r="E261" s="83" t="str">
        <f>IF(SP_SUL!D261="","*",SP_SUL!D261)</f>
        <v>EDSON (TP-780)</v>
      </c>
      <c r="F261" s="83" t="str">
        <f>IF(SP_SUL!H261="","*",SP_SUL!H261)</f>
        <v>-</v>
      </c>
      <c r="G261" s="83" t="str">
        <f>IF(SP_SUL!M261="","*",SP_SUL!M261)</f>
        <v>ZDS-ZQB</v>
      </c>
      <c r="H261" s="116">
        <f>IF(SP_SUL!K261="","*",SP_SUL!K261)</f>
        <v>243.3</v>
      </c>
      <c r="I261" s="113">
        <f>IF(SP_SUL!O261="","*",SP_SUL!O261)</f>
        <v>0.39583333333333331</v>
      </c>
      <c r="J261" s="113">
        <f>IF(SP_SUL!P261="","*",SP_SUL!P261)</f>
        <v>8.3333333333333329E-2</v>
      </c>
      <c r="K261" s="83" t="str">
        <f>IF(SP_SUL!AK261="","*",SP_SUL!AK261)</f>
        <v>-</v>
      </c>
      <c r="L261" s="83" t="str">
        <f>IF(SP_SUL!AM261="","*",SP_SUL!AM261)</f>
        <v>ZDS-ZQB</v>
      </c>
      <c r="M261" s="83">
        <f>IF(SP_SUL!AP261="","*",SP_SUL!AP261)</f>
        <v>243.3</v>
      </c>
      <c r="N261" s="83" t="str">
        <f>IF(SP_SUL!AM261="","*",SP_SUL!AM261)</f>
        <v>ZDS-ZQB</v>
      </c>
      <c r="O261" s="110">
        <f>IF(SP_SUL!BH261="","*",SP_SUL!BH261)</f>
        <v>0</v>
      </c>
      <c r="P261" s="147" t="str">
        <f>IF($A$2=1,IF(SP_SUL!BJ261="","*",SP_SUL!BJ261),IF(SP_SUL!BK261="","*",SP_SUL!BK261))</f>
        <v>TP não solicitou intervalo / Realizando deslocamento para ZTO</v>
      </c>
    </row>
    <row r="262" spans="1:16" hidden="1">
      <c r="A262" s="82">
        <f>IF(SP_SUL!B262="","*",SP_SUL!B262)</f>
        <v>46064</v>
      </c>
      <c r="B262" s="83" t="str">
        <f>IF(SP_SUL!X262="","*",SP_SUL!X262)</f>
        <v>Contrato</v>
      </c>
      <c r="C262" s="83" t="str">
        <f>IF(SP_SUL!S262="","*",SP_SUL!S262)</f>
        <v>SP SUL</v>
      </c>
      <c r="D262" s="83" t="str">
        <f>IF(SP_SUL!T262="","*",SP_SUL!T262)</f>
        <v>ZBV-ZKE</v>
      </c>
      <c r="E262" s="83" t="str">
        <f>IF(SP_SUL!D262="","*",SP_SUL!D262)</f>
        <v>V93</v>
      </c>
      <c r="F262" s="83" t="str">
        <f>IF(SP_SUL!H262="","*",SP_SUL!H262)</f>
        <v>ZYU1</v>
      </c>
      <c r="G262" s="83" t="str">
        <f>IF(SP_SUL!M262="","*",SP_SUL!M262)</f>
        <v>ZYU-ZST</v>
      </c>
      <c r="H262" s="116">
        <f>IF(SP_SUL!K262="","*",SP_SUL!K262)</f>
        <v>204.5</v>
      </c>
      <c r="I262" s="113">
        <f>IF(SP_SUL!O262="","*",SP_SUL!O262)</f>
        <v>0.375</v>
      </c>
      <c r="J262" s="113">
        <f>IF(SP_SUL!P262="","*",SP_SUL!P262)</f>
        <v>0.125</v>
      </c>
      <c r="K262" s="83" t="str">
        <f>IF(SP_SUL!AK262="","*",SP_SUL!AK262)</f>
        <v>ZYU1</v>
      </c>
      <c r="L262" s="83" t="str">
        <f>IF(SP_SUL!AM262="","*",SP_SUL!AM262)</f>
        <v>ZYU-ZST</v>
      </c>
      <c r="M262" s="83">
        <f>IF(SP_SUL!AP262="","*",SP_SUL!AP262)</f>
        <v>204.5</v>
      </c>
      <c r="N262" s="83" t="str">
        <f>IF(SP_SUL!AM262="","*",SP_SUL!AM262)</f>
        <v>ZYU-ZST</v>
      </c>
      <c r="O262" s="110">
        <f>IF(SP_SUL!BH262="","*",SP_SUL!BH262)</f>
        <v>0</v>
      </c>
      <c r="P262" s="147" t="str">
        <f>IF($A$2=1,IF(SP_SUL!BJ262="","*",SP_SUL!BJ262),IF(SP_SUL!BK262="","*",SP_SUL!BK262))</f>
        <v>MC1 13h15 / autorizado entrada na via 14h17 / Cancelado faixa, devido anomalia no trecho.</v>
      </c>
    </row>
    <row r="263" spans="1:16" hidden="1">
      <c r="A263" s="82">
        <f>IF(SP_SUL!B263="","*",SP_SUL!B263)</f>
        <v>46064</v>
      </c>
      <c r="B263" s="83" t="str">
        <f>IF(SP_SUL!X263="","*",SP_SUL!X263)</f>
        <v>Oportunidade</v>
      </c>
      <c r="C263" s="83" t="str">
        <f>IF(SP_SUL!S263="","*",SP_SUL!S263)</f>
        <v>SP SUL</v>
      </c>
      <c r="D263" s="83" t="str">
        <f>IF(SP_SUL!T263="","*",SP_SUL!T263)</f>
        <v>ZBV-ZKE</v>
      </c>
      <c r="E263" s="83" t="str">
        <f>IF(SP_SUL!D263="","*",SP_SUL!D263)</f>
        <v>ROGÉRIO (TP-730)</v>
      </c>
      <c r="F263" s="83" t="str">
        <f>IF(SP_SUL!H263="","*",SP_SUL!H263)</f>
        <v>-</v>
      </c>
      <c r="G263" s="83" t="str">
        <f>IF(SP_SUL!M263="","*",SP_SUL!M263)</f>
        <v>ZYU-ZST</v>
      </c>
      <c r="H263" s="116">
        <f>IF(SP_SUL!K263="","*",SP_SUL!K263)</f>
        <v>205</v>
      </c>
      <c r="I263" s="113">
        <f>IF(SP_SUL!O263="","*",SP_SUL!O263)</f>
        <v>0.39583333333333331</v>
      </c>
      <c r="J263" s="113">
        <f>IF(SP_SUL!P263="","*",SP_SUL!P263)</f>
        <v>8.3333333333333329E-2</v>
      </c>
      <c r="K263" s="83" t="str">
        <f>IF(SP_SUL!AK263="","*",SP_SUL!AK263)</f>
        <v>-</v>
      </c>
      <c r="L263" s="83" t="str">
        <f>IF(SP_SUL!AM263="","*",SP_SUL!AM263)</f>
        <v>ZYU-ZST</v>
      </c>
      <c r="M263" s="83">
        <f>IF(SP_SUL!AP263="","*",SP_SUL!AP263)</f>
        <v>205</v>
      </c>
      <c r="N263" s="83" t="str">
        <f>IF(SP_SUL!AM263="","*",SP_SUL!AM263)</f>
        <v>ZYU-ZST</v>
      </c>
      <c r="O263" s="110">
        <f>IF(SP_SUL!BH263="","*",SP_SUL!BH263)</f>
        <v>0</v>
      </c>
      <c r="P263" s="147" t="str">
        <f>IF($A$2=1,IF(SP_SUL!BJ263="","*",SP_SUL!BJ263),IF(SP_SUL!BK263="","*",SP_SUL!BK263))</f>
        <v>TP pronto 08h41 / Sem oportunidade de faixa</v>
      </c>
    </row>
    <row r="264" spans="1:16" hidden="1">
      <c r="A264" s="82">
        <f>IF(SP_SUL!B264="","*",SP_SUL!B264)</f>
        <v>46064</v>
      </c>
      <c r="B264" s="83" t="str">
        <f>IF(SP_SUL!X264="","*",SP_SUL!X264)</f>
        <v>Oportunidade</v>
      </c>
      <c r="C264" s="83" t="str">
        <f>IF(SP_SUL!S264="","*",SP_SUL!S264)</f>
        <v>SP SUL</v>
      </c>
      <c r="D264" s="83" t="str">
        <f>IF(SP_SUL!T264="","*",SP_SUL!T264)</f>
        <v>ZBV-ZKE</v>
      </c>
      <c r="E264" s="83" t="str">
        <f>IF(SP_SUL!D264="","*",SP_SUL!D264)</f>
        <v>W59</v>
      </c>
      <c r="F264" s="83" t="str">
        <f>IF(SP_SUL!H264="","*",SP_SUL!H264)</f>
        <v>ZYU1</v>
      </c>
      <c r="G264" s="83" t="str">
        <f>IF(SP_SUL!M264="","*",SP_SUL!M264)</f>
        <v>ZYU</v>
      </c>
      <c r="H264" s="116">
        <f>IF(SP_SUL!K264="","*",SP_SUL!K264)</f>
        <v>203.57</v>
      </c>
      <c r="I264" s="113">
        <f>IF(SP_SUL!O264="","*",SP_SUL!O264)</f>
        <v>0.35416666666666669</v>
      </c>
      <c r="J264" s="113">
        <f>IF(SP_SUL!P264="","*",SP_SUL!P264)</f>
        <v>6.25E-2</v>
      </c>
      <c r="K264" s="83" t="str">
        <f>IF(SP_SUL!AK264="","*",SP_SUL!AK264)</f>
        <v>ZYU1</v>
      </c>
      <c r="L264" s="83" t="str">
        <f>IF(SP_SUL!AM264="","*",SP_SUL!AM264)</f>
        <v>ZYU</v>
      </c>
      <c r="M264" s="83">
        <f>IF(SP_SUL!AP264="","*",SP_SUL!AP264)</f>
        <v>203.57</v>
      </c>
      <c r="N264" s="83" t="str">
        <f>IF(SP_SUL!AM264="","*",SP_SUL!AM264)</f>
        <v>ZYU</v>
      </c>
      <c r="O264" s="110">
        <f>IF(SP_SUL!BH264="","*",SP_SUL!BH264)</f>
        <v>0</v>
      </c>
      <c r="P264" s="147" t="str">
        <f>IF($A$2=1,IF(SP_SUL!BJ264="","*",SP_SUL!BJ264),IF(SP_SUL!BK264="","*",SP_SUL!BK264))</f>
        <v>MC1 10h05 / Sem oportundiade de  faixa.</v>
      </c>
    </row>
    <row r="265" spans="1:16" hidden="1">
      <c r="A265" s="82">
        <f>IF(SP_SUL!B265="","*",SP_SUL!B265)</f>
        <v>46064</v>
      </c>
      <c r="B265" s="83" t="str">
        <f>IF(SP_SUL!X265="","*",SP_SUL!X265)</f>
        <v>Oportunidade</v>
      </c>
      <c r="C265" s="83" t="str">
        <f>IF(SP_SUL!S265="","*",SP_SUL!S265)</f>
        <v>SP SUL</v>
      </c>
      <c r="D265" s="83" t="str">
        <f>IF(SP_SUL!T265="","*",SP_SUL!T265)</f>
        <v>ZBV-ZKE</v>
      </c>
      <c r="E265" s="83" t="str">
        <f>IF(SP_SUL!D265="","*",SP_SUL!D265)</f>
        <v>ROBSON (TP-729)</v>
      </c>
      <c r="F265" s="83" t="str">
        <f>IF(SP_SUL!H265="","*",SP_SUL!H265)</f>
        <v>-</v>
      </c>
      <c r="G265" s="83" t="str">
        <f>IF(SP_SUL!M265="","*",SP_SUL!M265)</f>
        <v>ZDY-ZFY</v>
      </c>
      <c r="H265" s="116">
        <f>IF(SP_SUL!K265="","*",SP_SUL!K265)</f>
        <v>190.3</v>
      </c>
      <c r="I265" s="113">
        <f>IF(SP_SUL!O265="","*",SP_SUL!O265)</f>
        <v>0.39583333333333331</v>
      </c>
      <c r="J265" s="113">
        <f>IF(SP_SUL!P265="","*",SP_SUL!P265)</f>
        <v>8.3333333333333329E-2</v>
      </c>
      <c r="K265" s="83" t="str">
        <f>IF(SP_SUL!AK265="","*",SP_SUL!AK265)</f>
        <v>-</v>
      </c>
      <c r="L265" s="83" t="str">
        <f>IF(SP_SUL!AM265="","*",SP_SUL!AM265)</f>
        <v>ZDY-ZFY</v>
      </c>
      <c r="M265" s="83">
        <f>IF(SP_SUL!AP265="","*",SP_SUL!AP265)</f>
        <v>190.3</v>
      </c>
      <c r="N265" s="83" t="str">
        <f>IF(SP_SUL!AM265="","*",SP_SUL!AM265)</f>
        <v>ZDY-ZFY</v>
      </c>
      <c r="O265" s="110">
        <f>IF(SP_SUL!BH265="","*",SP_SUL!BH265)</f>
        <v>0</v>
      </c>
      <c r="P265" s="147" t="str">
        <f>IF($A$2=1,IF(SP_SUL!BJ265="","*",SP_SUL!BJ265),IF(SP_SUL!BK265="","*",SP_SUL!BK265))</f>
        <v xml:space="preserve">TP não solicita intervalo / realizando a preparação do local / </v>
      </c>
    </row>
    <row r="266" spans="1:16" hidden="1">
      <c r="A266" s="82" t="str">
        <f>IF(SP_SUL!B266="","*",SP_SUL!B266)</f>
        <v>*</v>
      </c>
      <c r="B266" s="83" t="str">
        <f>IF(SP_SUL!X266="","*",SP_SUL!X266)</f>
        <v>*</v>
      </c>
      <c r="C266" s="83" t="str">
        <f>IF(SP_SUL!S266="","*",SP_SUL!S266)</f>
        <v>-</v>
      </c>
      <c r="D266" s="83" t="str">
        <f>IF(SP_SUL!T266="","*",SP_SUL!T266)</f>
        <v>-</v>
      </c>
      <c r="E266" s="83" t="str">
        <f>IF(SP_SUL!D266="","*",SP_SUL!D266)</f>
        <v>*</v>
      </c>
      <c r="F266" s="83" t="str">
        <f>IF(SP_SUL!H266="","*",SP_SUL!H266)</f>
        <v>*</v>
      </c>
      <c r="G266" s="83" t="str">
        <f>IF(SP_SUL!M266="","*",SP_SUL!M266)</f>
        <v>-</v>
      </c>
      <c r="H266" s="116" t="str">
        <f>IF(SP_SUL!K266="","*",SP_SUL!K266)</f>
        <v>*</v>
      </c>
      <c r="I266" s="113" t="str">
        <f>IF(SP_SUL!O266="","*",SP_SUL!O266)</f>
        <v>*</v>
      </c>
      <c r="J266" s="113" t="str">
        <f>IF(SP_SUL!P266="","*",SP_SUL!P266)</f>
        <v>*</v>
      </c>
      <c r="K266" s="83">
        <f>IF(SP_SUL!AK266="","*",SP_SUL!AK266)</f>
        <v>0</v>
      </c>
      <c r="L266" s="83" t="str">
        <f>IF(SP_SUL!AM266="","*",SP_SUL!AM266)</f>
        <v>-</v>
      </c>
      <c r="M266" s="83">
        <f>IF(SP_SUL!AP266="","*",SP_SUL!AP266)</f>
        <v>0</v>
      </c>
      <c r="N266" s="83" t="str">
        <f>IF(SP_SUL!AM266="","*",SP_SUL!AM266)</f>
        <v>-</v>
      </c>
      <c r="O266" s="110" t="str">
        <f>IF(SP_SUL!BH266="","*",SP_SUL!BH266)</f>
        <v>*</v>
      </c>
      <c r="P266" s="147" t="str">
        <f>IF($A$2=1,IF(SP_SUL!BJ266="","*",SP_SUL!BJ266),IF(SP_SUL!BK266="","*",SP_SUL!BK266))</f>
        <v>*</v>
      </c>
    </row>
    <row r="267" spans="1:16" hidden="1">
      <c r="A267" s="82">
        <f>IF(SP_SUL!B267="","*",SP_SUL!B267)</f>
        <v>46064</v>
      </c>
      <c r="B267" s="83" t="str">
        <f>IF(SP_SUL!X267="","*",SP_SUL!X267)</f>
        <v>Oportunidade</v>
      </c>
      <c r="C267" s="83" t="str">
        <f>IF(SP_SUL!S267="","*",SP_SUL!S267)</f>
        <v>SP SUL</v>
      </c>
      <c r="D267" s="83" t="str">
        <f>IF(SP_SUL!T267="","*",SP_SUL!T267)</f>
        <v>ZKE-ZEV</v>
      </c>
      <c r="E267" s="83" t="str">
        <f>IF(SP_SUL!D267="","*",SP_SUL!D267)</f>
        <v>E17</v>
      </c>
      <c r="F267" s="83" t="str">
        <f>IF(SP_SUL!H267="","*",SP_SUL!H267)</f>
        <v>102ZKW2</v>
      </c>
      <c r="G267" s="83" t="str">
        <f>IF(SP_SUL!M267="","*",SP_SUL!M267)</f>
        <v>ZKW-ZLU</v>
      </c>
      <c r="H267" s="116">
        <f>IF(SP_SUL!K267="","*",SP_SUL!K267)</f>
        <v>100.56100000000001</v>
      </c>
      <c r="I267" s="113">
        <f>IF(SP_SUL!O267="","*",SP_SUL!O267)</f>
        <v>0.41666666666666669</v>
      </c>
      <c r="J267" s="113">
        <f>IF(SP_SUL!P267="","*",SP_SUL!P267)</f>
        <v>0.125</v>
      </c>
      <c r="K267" s="83" t="str">
        <f>IF(SP_SUL!AK267="","*",SP_SUL!AK267)</f>
        <v>102ZKW2</v>
      </c>
      <c r="L267" s="83" t="str">
        <f>IF(SP_SUL!AM267="","*",SP_SUL!AM267)</f>
        <v>ZKW-ZLU</v>
      </c>
      <c r="M267" s="83">
        <f>IF(SP_SUL!AP267="","*",SP_SUL!AP267)</f>
        <v>100.56100000000001</v>
      </c>
      <c r="N267" s="83" t="str">
        <f>IF(SP_SUL!AM267="","*",SP_SUL!AM267)</f>
        <v>ZKW-ZLU</v>
      </c>
      <c r="O267" s="110">
        <f>IF(SP_SUL!BH267="","*",SP_SUL!BH267)</f>
        <v>0</v>
      </c>
      <c r="P267" s="147" t="str">
        <f>IF($A$2=1,IF(SP_SUL!BJ267="","*",SP_SUL!BJ267),IF(SP_SUL!BK267="","*",SP_SUL!BK267))</f>
        <v>MC1 10h02 / Cancelado devido chuva</v>
      </c>
    </row>
    <row r="268" spans="1:16" hidden="1">
      <c r="A268" s="82">
        <f>IF(SP_SUL!B268="","*",SP_SUL!B268)</f>
        <v>46064</v>
      </c>
      <c r="B268" s="83" t="str">
        <f>IF(SP_SUL!X268="","*",SP_SUL!X268)</f>
        <v>Oportunidade</v>
      </c>
      <c r="C268" s="83" t="str">
        <f>IF(SP_SUL!S268="","*",SP_SUL!S268)</f>
        <v>SP SUL</v>
      </c>
      <c r="D268" s="83" t="str">
        <f>IF(SP_SUL!T268="","*",SP_SUL!T268)</f>
        <v>ZKE-ZEV</v>
      </c>
      <c r="E268" s="83" t="str">
        <f>IF(SP_SUL!D268="","*",SP_SUL!D268)</f>
        <v>EDSON (TP-719)</v>
      </c>
      <c r="F268" s="83" t="str">
        <f>IF(SP_SUL!H268="","*",SP_SUL!H268)</f>
        <v>-</v>
      </c>
      <c r="G268" s="83" t="str">
        <f>IF(SP_SUL!M268="","*",SP_SUL!M268)</f>
        <v>ZKW-ZLU</v>
      </c>
      <c r="H268" s="116">
        <f>IF(SP_SUL!K268="","*",SP_SUL!K268)</f>
        <v>102</v>
      </c>
      <c r="I268" s="113">
        <f>IF(SP_SUL!O268="","*",SP_SUL!O268)</f>
        <v>0.45833333333333331</v>
      </c>
      <c r="J268" s="113">
        <f>IF(SP_SUL!P268="","*",SP_SUL!P268)</f>
        <v>8.3333333333333329E-2</v>
      </c>
      <c r="K268" s="83" t="str">
        <f>IF(SP_SUL!AK268="","*",SP_SUL!AK268)</f>
        <v>-</v>
      </c>
      <c r="L268" s="83" t="str">
        <f>IF(SP_SUL!AM268="","*",SP_SUL!AM268)</f>
        <v>ZKW-ZLU</v>
      </c>
      <c r="M268" s="83">
        <f>IF(SP_SUL!AP268="","*",SP_SUL!AP268)</f>
        <v>102</v>
      </c>
      <c r="N268" s="83" t="str">
        <f>IF(SP_SUL!AM268="","*",SP_SUL!AM268)</f>
        <v>ZKW-ZLU</v>
      </c>
      <c r="O268" s="110">
        <f>IF(SP_SUL!BH268="","*",SP_SUL!BH268)</f>
        <v>2</v>
      </c>
      <c r="P268" s="147" t="str">
        <f>IF($A$2=1,IF(SP_SUL!BJ268="","*",SP_SUL!BJ268),IF(SP_SUL!BK268="","*",SP_SUL!BK268))</f>
        <v>Realizado intervalo ads 11h10 até 13h10.</v>
      </c>
    </row>
    <row r="269" spans="1:16" hidden="1">
      <c r="A269" s="82">
        <f>IF(SP_SUL!B269="","*",SP_SUL!B269)</f>
        <v>46064</v>
      </c>
      <c r="B269" s="83" t="str">
        <f>IF(SP_SUL!X269="","*",SP_SUL!X269)</f>
        <v>Oportunidade</v>
      </c>
      <c r="C269" s="83" t="str">
        <f>IF(SP_SUL!S269="","*",SP_SUL!S269)</f>
        <v>SP SUL</v>
      </c>
      <c r="D269" s="83" t="str">
        <f>IF(SP_SUL!T269="","*",SP_SUL!T269)</f>
        <v>ZKE-ZEV</v>
      </c>
      <c r="E269" s="83" t="str">
        <f>IF(SP_SUL!D269="","*",SP_SUL!D269)</f>
        <v>CLEBISON (TP-728)</v>
      </c>
      <c r="F269" s="83" t="str">
        <f>IF(SP_SUL!H269="","*",SP_SUL!H269)</f>
        <v>-</v>
      </c>
      <c r="G269" s="83" t="str">
        <f>IF(SP_SUL!M269="","*",SP_SUL!M269)</f>
        <v>ZKW-ZLU</v>
      </c>
      <c r="H269" s="116">
        <f>IF(SP_SUL!K269="","*",SP_SUL!K269)</f>
        <v>104</v>
      </c>
      <c r="I269" s="113">
        <f>IF(SP_SUL!O269="","*",SP_SUL!O269)</f>
        <v>0.45833333333333331</v>
      </c>
      <c r="J269" s="113">
        <f>IF(SP_SUL!P269="","*",SP_SUL!P269)</f>
        <v>8.3333333333333329E-2</v>
      </c>
      <c r="K269" s="83" t="str">
        <f>IF(SP_SUL!AK269="","*",SP_SUL!AK269)</f>
        <v>-</v>
      </c>
      <c r="L269" s="83" t="str">
        <f>IF(SP_SUL!AM269="","*",SP_SUL!AM269)</f>
        <v>ZKW-ZLU</v>
      </c>
      <c r="M269" s="83">
        <f>IF(SP_SUL!AP269="","*",SP_SUL!AP269)</f>
        <v>104</v>
      </c>
      <c r="N269" s="83" t="str">
        <f>IF(SP_SUL!AM269="","*",SP_SUL!AM269)</f>
        <v>ZKW-ZLU</v>
      </c>
      <c r="O269" s="110">
        <f>IF(SP_SUL!BH269="","*",SP_SUL!BH269)</f>
        <v>0</v>
      </c>
      <c r="P269" s="147" t="str">
        <f>IF($A$2=1,IF(SP_SUL!BJ269="","*",SP_SUL!BJ269),IF(SP_SUL!BK269="","*",SP_SUL!BK269))</f>
        <v>Concições climáticas (chuva)</v>
      </c>
    </row>
    <row r="270" spans="1:16" hidden="1">
      <c r="A270" s="82">
        <f>IF(SP_SUL!B270="","*",SP_SUL!B270)</f>
        <v>46064</v>
      </c>
      <c r="B270" s="83" t="str">
        <f>IF(SP_SUL!X270="","*",SP_SUL!X270)</f>
        <v>Oportunidade</v>
      </c>
      <c r="C270" s="83" t="str">
        <f>IF(SP_SUL!S270="","*",SP_SUL!S270)</f>
        <v>SP SUL</v>
      </c>
      <c r="D270" s="83" t="str">
        <f>IF(SP_SUL!T270="","*",SP_SUL!T270)</f>
        <v>ZKE-ZEV</v>
      </c>
      <c r="E270" s="83" t="str">
        <f>IF(SP_SUL!D270="","*",SP_SUL!D270)</f>
        <v>ISMAEL(TP-726)</v>
      </c>
      <c r="F270" s="83" t="str">
        <f>IF(SP_SUL!H270="","*",SP_SUL!H270)</f>
        <v>*</v>
      </c>
      <c r="G270" s="83" t="str">
        <f>IF(SP_SUL!M270="","*",SP_SUL!M270)</f>
        <v>ZKW-ZLU</v>
      </c>
      <c r="H270" s="116">
        <f>IF(SP_SUL!K270="","*",SP_SUL!K270)</f>
        <v>104</v>
      </c>
      <c r="I270" s="113">
        <f>IF(SP_SUL!O270="","*",SP_SUL!O270)</f>
        <v>0.45833333333333331</v>
      </c>
      <c r="J270" s="113">
        <f>IF(SP_SUL!P270="","*",SP_SUL!P270)</f>
        <v>8.3333333333333329E-2</v>
      </c>
      <c r="K270" s="83">
        <f>IF(SP_SUL!AK270="","*",SP_SUL!AK270)</f>
        <v>0</v>
      </c>
      <c r="L270" s="83" t="str">
        <f>IF(SP_SUL!AM270="","*",SP_SUL!AM270)</f>
        <v>ZKW-ZLU</v>
      </c>
      <c r="M270" s="83">
        <f>IF(SP_SUL!AP270="","*",SP_SUL!AP270)</f>
        <v>104</v>
      </c>
      <c r="N270" s="83" t="str">
        <f>IF(SP_SUL!AM270="","*",SP_SUL!AM270)</f>
        <v>ZKW-ZLU</v>
      </c>
      <c r="O270" s="110">
        <f>IF(SP_SUL!BH270="","*",SP_SUL!BH270)</f>
        <v>0</v>
      </c>
      <c r="P270" s="147" t="str">
        <f>IF($A$2=1,IF(SP_SUL!BJ270="","*",SP_SUL!BJ270),IF(SP_SUL!BK270="","*",SP_SUL!BK270))</f>
        <v>Concições climáticas (chuva)</v>
      </c>
    </row>
    <row r="271" spans="1:16" hidden="1">
      <c r="A271" s="82">
        <f>IF(SP_SUL!B271="","*",SP_SUL!B271)</f>
        <v>46064</v>
      </c>
      <c r="B271" s="83" t="str">
        <f>IF(SP_SUL!X271="","*",SP_SUL!X271)</f>
        <v>Oportunidade</v>
      </c>
      <c r="C271" s="83" t="str">
        <f>IF(SP_SUL!S271="","*",SP_SUL!S271)</f>
        <v>SP SUL</v>
      </c>
      <c r="D271" s="83" t="str">
        <f>IF(SP_SUL!T271="","*",SP_SUL!T271)</f>
        <v>ZKE-ZEV</v>
      </c>
      <c r="E271" s="83" t="str">
        <f>IF(SP_SUL!D271="","*",SP_SUL!D271)</f>
        <v>V89</v>
      </c>
      <c r="F271" s="83" t="str">
        <f>IF(SP_SUL!H271="","*",SP_SUL!H271)</f>
        <v>102ZKW2</v>
      </c>
      <c r="G271" s="83" t="str">
        <f>IF(SP_SUL!M271="","*",SP_SUL!M271)</f>
        <v>ZKW-ZLU</v>
      </c>
      <c r="H271" s="116">
        <f>IF(SP_SUL!K271="","*",SP_SUL!K271)</f>
        <v>106</v>
      </c>
      <c r="I271" s="113">
        <f>IF(SP_SUL!O271="","*",SP_SUL!O271)</f>
        <v>0.41666666666666669</v>
      </c>
      <c r="J271" s="113">
        <f>IF(SP_SUL!P271="","*",SP_SUL!P271)</f>
        <v>8.3333333333333329E-2</v>
      </c>
      <c r="K271" s="83" t="str">
        <f>IF(SP_SUL!AK271="","*",SP_SUL!AK271)</f>
        <v>102ZKW2</v>
      </c>
      <c r="L271" s="83" t="str">
        <f>IF(SP_SUL!AM271="","*",SP_SUL!AM271)</f>
        <v>ZKW-ZLU</v>
      </c>
      <c r="M271" s="83">
        <f>IF(SP_SUL!AP271="","*",SP_SUL!AP271)</f>
        <v>106</v>
      </c>
      <c r="N271" s="83" t="str">
        <f>IF(SP_SUL!AM271="","*",SP_SUL!AM271)</f>
        <v>ZKW-ZLU</v>
      </c>
      <c r="O271" s="110">
        <f>IF(SP_SUL!BH271="","*",SP_SUL!BH271)</f>
        <v>2</v>
      </c>
      <c r="P271" s="147" t="str">
        <f>IF($A$2=1,IF(SP_SUL!BJ271="","*",SP_SUL!BJ271),IF(SP_SUL!BK271="","*",SP_SUL!BK271))</f>
        <v>MC1 09h29 /  Realizado inervalo das 11h07 até 13h30.</v>
      </c>
    </row>
    <row r="272" spans="1:16" hidden="1">
      <c r="A272" s="82">
        <f>IF(SP_SUL!B272="","*",SP_SUL!B272)</f>
        <v>46064</v>
      </c>
      <c r="B272" s="83" t="str">
        <f>IF(SP_SUL!X272="","*",SP_SUL!X272)</f>
        <v>Oportunidade</v>
      </c>
      <c r="C272" s="83" t="str">
        <f>IF(SP_SUL!S272="","*",SP_SUL!S272)</f>
        <v>SP SUL</v>
      </c>
      <c r="D272" s="83" t="str">
        <f>IF(SP_SUL!T272="","*",SP_SUL!T272)</f>
        <v>ZKE-ZEV</v>
      </c>
      <c r="E272" s="83" t="str">
        <f>IF(SP_SUL!D272="","*",SP_SUL!D272)</f>
        <v>W60</v>
      </c>
      <c r="F272" s="83" t="str">
        <f>IF(SP_SUL!H272="","*",SP_SUL!H272)</f>
        <v>ZEM1302</v>
      </c>
      <c r="G272" s="83" t="str">
        <f>IF(SP_SUL!M272="","*",SP_SUL!M272)</f>
        <v>ZLU-ZWI</v>
      </c>
      <c r="H272" s="116">
        <f>IF(SP_SUL!K272="","*",SP_SUL!K272)</f>
        <v>118</v>
      </c>
      <c r="I272" s="113">
        <f>IF(SP_SUL!O272="","*",SP_SUL!O272)</f>
        <v>0.35416666666666669</v>
      </c>
      <c r="J272" s="113">
        <f>IF(SP_SUL!P272="","*",SP_SUL!P272)</f>
        <v>5.5555555555555552E-2</v>
      </c>
      <c r="K272" s="83" t="str">
        <f>IF(SP_SUL!AK272="","*",SP_SUL!AK272)</f>
        <v>ZEM1302</v>
      </c>
      <c r="L272" s="83" t="str">
        <f>IF(SP_SUL!AM272="","*",SP_SUL!AM272)</f>
        <v>ZLU-ZWI</v>
      </c>
      <c r="M272" s="83">
        <f>IF(SP_SUL!AP272="","*",SP_SUL!AP272)</f>
        <v>118</v>
      </c>
      <c r="N272" s="83" t="str">
        <f>IF(SP_SUL!AM272="","*",SP_SUL!AM272)</f>
        <v>ZLU-ZWI</v>
      </c>
      <c r="O272" s="110">
        <f>IF(SP_SUL!BH272="","*",SP_SUL!BH272)</f>
        <v>0</v>
      </c>
      <c r="P272" s="147" t="str">
        <f>IF($A$2=1,IF(SP_SUL!BJ272="","*",SP_SUL!BJ272),IF(SP_SUL!BK272="","*",SP_SUL!BK272))</f>
        <v>MC1 08h10 / Autorizado entrada na via 08h45 / Em deslocamento para km de trabalho, locomotiva 7694 perdeu tração e foi necessário recolher para ZEM.</v>
      </c>
    </row>
    <row r="273" spans="1:16" hidden="1">
      <c r="A273" s="82" t="str">
        <f>IF(SP_SUL!B273="","*",SP_SUL!B273)</f>
        <v>*</v>
      </c>
      <c r="B273" s="83" t="str">
        <f>IF(SP_SUL!X273="","*",SP_SUL!X273)</f>
        <v>*</v>
      </c>
      <c r="C273" s="83" t="str">
        <f>IF(SP_SUL!S273="","*",SP_SUL!S273)</f>
        <v>-</v>
      </c>
      <c r="D273" s="83" t="str">
        <f>IF(SP_SUL!T273="","*",SP_SUL!T273)</f>
        <v>-</v>
      </c>
      <c r="E273" s="83" t="str">
        <f>IF(SP_SUL!D273="","*",SP_SUL!D273)</f>
        <v>*</v>
      </c>
      <c r="F273" s="83" t="str">
        <f>IF(SP_SUL!H273="","*",SP_SUL!H273)</f>
        <v>*</v>
      </c>
      <c r="G273" s="83" t="str">
        <f>IF(SP_SUL!M273="","*",SP_SUL!M273)</f>
        <v>-</v>
      </c>
      <c r="H273" s="116" t="str">
        <f>IF(SP_SUL!K273="","*",SP_SUL!K273)</f>
        <v>*</v>
      </c>
      <c r="I273" s="113" t="str">
        <f>IF(SP_SUL!O273="","*",SP_SUL!O273)</f>
        <v>*</v>
      </c>
      <c r="J273" s="113" t="str">
        <f>IF(SP_SUL!P273="","*",SP_SUL!P273)</f>
        <v>*</v>
      </c>
      <c r="K273" s="83">
        <f>IF(SP_SUL!AK273="","*",SP_SUL!AK273)</f>
        <v>0</v>
      </c>
      <c r="L273" s="83" t="str">
        <f>IF(SP_SUL!AM273="","*",SP_SUL!AM273)</f>
        <v>-</v>
      </c>
      <c r="M273" s="83">
        <f>IF(SP_SUL!AP273="","*",SP_SUL!AP273)</f>
        <v>0</v>
      </c>
      <c r="N273" s="83" t="str">
        <f>IF(SP_SUL!AM273="","*",SP_SUL!AM273)</f>
        <v>-</v>
      </c>
      <c r="O273" s="110" t="str">
        <f>IF(SP_SUL!BH273="","*",SP_SUL!BH273)</f>
        <v>*</v>
      </c>
      <c r="P273" s="147" t="str">
        <f>IF($A$2=1,IF(SP_SUL!BJ273="","*",SP_SUL!BJ273),IF(SP_SUL!BK273="","*",SP_SUL!BK273))</f>
        <v>*</v>
      </c>
    </row>
    <row r="274" spans="1:16" hidden="1">
      <c r="A274" s="82">
        <f>IF(SP_SUL!B274="","*",SP_SUL!B274)</f>
        <v>46064</v>
      </c>
      <c r="B274" s="83" t="str">
        <f>IF(SP_SUL!X274="","*",SP_SUL!X274)</f>
        <v>Oportunidade</v>
      </c>
      <c r="C274" s="83" t="str">
        <f>IF(SP_SUL!S274="","*",SP_SUL!S274)</f>
        <v>SP SUL</v>
      </c>
      <c r="D274" s="83" t="str">
        <f>IF(SP_SUL!T274="","*",SP_SUL!T274)</f>
        <v>ZKE-ZEV</v>
      </c>
      <c r="E274" s="83" t="str">
        <f>IF(SP_SUL!D274="","*",SP_SUL!D274)</f>
        <v>CAIQUE (TMA-677)</v>
      </c>
      <c r="F274" s="83" t="str">
        <f>IF(SP_SUL!H274="","*",SP_SUL!H274)</f>
        <v>-</v>
      </c>
      <c r="G274" s="83" t="str">
        <f>IF(SP_SUL!M274="","*",SP_SUL!M274)</f>
        <v>ZWI-ZEM</v>
      </c>
      <c r="H274" s="116">
        <f>IF(SP_SUL!K274="","*",SP_SUL!K274)</f>
        <v>123.465</v>
      </c>
      <c r="I274" s="113">
        <f>IF(SP_SUL!O274="","*",SP_SUL!O274)</f>
        <v>0.35416666666666669</v>
      </c>
      <c r="J274" s="113">
        <f>IF(SP_SUL!P274="","*",SP_SUL!P274)</f>
        <v>6.9444444444444448E-2</v>
      </c>
      <c r="K274" s="83" t="str">
        <f>IF(SP_SUL!AK274="","*",SP_SUL!AK274)</f>
        <v>-</v>
      </c>
      <c r="L274" s="83" t="str">
        <f>IF(SP_SUL!AM274="","*",SP_SUL!AM274)</f>
        <v>ZWI-ZEM</v>
      </c>
      <c r="M274" s="83">
        <f>IF(SP_SUL!AP274="","*",SP_SUL!AP274)</f>
        <v>121.31100000000001</v>
      </c>
      <c r="N274" s="83" t="str">
        <f>IF(SP_SUL!AM274="","*",SP_SUL!AM274)</f>
        <v>ZWI-ZEM</v>
      </c>
      <c r="O274" s="110">
        <f>IF(SP_SUL!BH274="","*",SP_SUL!BH274)</f>
        <v>0</v>
      </c>
      <c r="P274" s="147" t="str">
        <f>IF($A$2=1,IF(SP_SUL!BJ274="","*",SP_SUL!BJ274),IF(SP_SUL!BK274="","*",SP_SUL!BK274))</f>
        <v>Concições climáticas (chuva)</v>
      </c>
    </row>
    <row r="275" spans="1:16" hidden="1">
      <c r="A275" s="82">
        <f>IF(SP_SUL!B275="","*",SP_SUL!B275)</f>
        <v>46064</v>
      </c>
      <c r="B275" s="83" t="str">
        <f>IF(SP_SUL!X275="","*",SP_SUL!X275)</f>
        <v>Oportunidade</v>
      </c>
      <c r="C275" s="83" t="str">
        <f>IF(SP_SUL!S275="","*",SP_SUL!S275)</f>
        <v>SP SUL</v>
      </c>
      <c r="D275" s="83" t="str">
        <f>IF(SP_SUL!T275="","*",SP_SUL!T275)</f>
        <v>ZKE-ZEV</v>
      </c>
      <c r="E275" s="83" t="str">
        <f>IF(SP_SUL!D275="","*",SP_SUL!D275)</f>
        <v>ADENISON (TP-810)</v>
      </c>
      <c r="F275" s="83" t="str">
        <f>IF(SP_SUL!H275="","*",SP_SUL!H275)</f>
        <v>-</v>
      </c>
      <c r="G275" s="83" t="str">
        <f>IF(SP_SUL!M275="","*",SP_SUL!M275)</f>
        <v>ZWI-ZEM</v>
      </c>
      <c r="H275" s="116">
        <f>IF(SP_SUL!K275="","*",SP_SUL!K275)</f>
        <v>123.929</v>
      </c>
      <c r="I275" s="113">
        <f>IF(SP_SUL!O275="","*",SP_SUL!O275)</f>
        <v>0.35416666666666669</v>
      </c>
      <c r="J275" s="113">
        <f>IF(SP_SUL!P275="","*",SP_SUL!P275)</f>
        <v>6.9444444444444448E-2</v>
      </c>
      <c r="K275" s="83" t="str">
        <f>IF(SP_SUL!AK275="","*",SP_SUL!AK275)</f>
        <v>-</v>
      </c>
      <c r="L275" s="83" t="str">
        <f>IF(SP_SUL!AM275="","*",SP_SUL!AM275)</f>
        <v>ZWI-ZEM</v>
      </c>
      <c r="M275" s="83">
        <f>IF(SP_SUL!AP275="","*",SP_SUL!AP275)</f>
        <v>123.929</v>
      </c>
      <c r="N275" s="83" t="str">
        <f>IF(SP_SUL!AM275="","*",SP_SUL!AM275)</f>
        <v>ZWI-ZEM</v>
      </c>
      <c r="O275" s="110">
        <f>IF(SP_SUL!BH275="","*",SP_SUL!BH275)</f>
        <v>0</v>
      </c>
      <c r="P275" s="147" t="str">
        <f>IF($A$2=1,IF(SP_SUL!BJ275="","*",SP_SUL!BJ275),IF(SP_SUL!BK275="","*",SP_SUL!BK275))</f>
        <v>Concições climáticas (chuva)</v>
      </c>
    </row>
    <row r="276" spans="1:16" hidden="1">
      <c r="A276" s="82" t="str">
        <f>IF(SP_SUL!B276="","*",SP_SUL!B276)</f>
        <v>*</v>
      </c>
      <c r="B276" s="83" t="str">
        <f>IF(SP_SUL!X276="","*",SP_SUL!X276)</f>
        <v>*</v>
      </c>
      <c r="C276" s="83" t="str">
        <f>IF(SP_SUL!S276="","*",SP_SUL!S276)</f>
        <v>-</v>
      </c>
      <c r="D276" s="83" t="str">
        <f>IF(SP_SUL!T276="","*",SP_SUL!T276)</f>
        <v>-</v>
      </c>
      <c r="E276" s="83" t="str">
        <f>IF(SP_SUL!D276="","*",SP_SUL!D276)</f>
        <v>*</v>
      </c>
      <c r="F276" s="83" t="str">
        <f>IF(SP_SUL!H276="","*",SP_SUL!H276)</f>
        <v>*</v>
      </c>
      <c r="G276" s="83" t="str">
        <f>IF(SP_SUL!M276="","*",SP_SUL!M276)</f>
        <v>-</v>
      </c>
      <c r="H276" s="116" t="str">
        <f>IF(SP_SUL!K276="","*",SP_SUL!K276)</f>
        <v>*</v>
      </c>
      <c r="I276" s="113" t="str">
        <f>IF(SP_SUL!O276="","*",SP_SUL!O276)</f>
        <v>*</v>
      </c>
      <c r="J276" s="113" t="str">
        <f>IF(SP_SUL!P276="","*",SP_SUL!P276)</f>
        <v>*</v>
      </c>
      <c r="K276" s="83">
        <f>IF(SP_SUL!AK276="","*",SP_SUL!AK276)</f>
        <v>0</v>
      </c>
      <c r="L276" s="83" t="str">
        <f>IF(SP_SUL!AM276="","*",SP_SUL!AM276)</f>
        <v>-</v>
      </c>
      <c r="M276" s="83">
        <f>IF(SP_SUL!AP276="","*",SP_SUL!AP276)</f>
        <v>0</v>
      </c>
      <c r="N276" s="83" t="str">
        <f>IF(SP_SUL!AM276="","*",SP_SUL!AM276)</f>
        <v>-</v>
      </c>
      <c r="O276" s="110" t="str">
        <f>IF(SP_SUL!BH276="","*",SP_SUL!BH276)</f>
        <v>*</v>
      </c>
      <c r="P276" s="147" t="str">
        <f>IF($A$2=1,IF(SP_SUL!BJ276="","*",SP_SUL!BJ276),IF(SP_SUL!BK276="","*",SP_SUL!BK276))</f>
        <v>*</v>
      </c>
    </row>
    <row r="277" spans="1:16" hidden="1">
      <c r="A277" s="82">
        <f>IF(SP_SUL!B277="","*",SP_SUL!B277)</f>
        <v>46064</v>
      </c>
      <c r="B277" s="83" t="str">
        <f>IF(SP_SUL!X277="","*",SP_SUL!X277)</f>
        <v>Oportunidade</v>
      </c>
      <c r="C277" s="83" t="str">
        <f>IF(SP_SUL!S277="","*",SP_SUL!S277)</f>
        <v>SP SUL</v>
      </c>
      <c r="D277" s="83" t="str">
        <f>IF(SP_SUL!T277="","*",SP_SUL!T277)</f>
        <v>ZEV-ZPT</v>
      </c>
      <c r="E277" s="83" t="str">
        <f>IF(SP_SUL!D277="","*",SP_SUL!D277)</f>
        <v>W95</v>
      </c>
      <c r="F277" s="83" t="str">
        <f>IF(SP_SUL!H277="","*",SP_SUL!H277)</f>
        <v>Z3ZEV</v>
      </c>
      <c r="G277" s="83" t="str">
        <f>IF(SP_SUL!M277="","*",SP_SUL!M277)</f>
        <v>ZEV-ZTP</v>
      </c>
      <c r="H277" s="116">
        <f>IF(SP_SUL!K277="","*",SP_SUL!K277)</f>
        <v>67</v>
      </c>
      <c r="I277" s="113">
        <f>IF(SP_SUL!O277="","*",SP_SUL!O277)</f>
        <v>0.33333333333333331</v>
      </c>
      <c r="J277" s="113">
        <f>IF(SP_SUL!P277="","*",SP_SUL!P277)</f>
        <v>4.1666666666666664E-2</v>
      </c>
      <c r="K277" s="83" t="str">
        <f>IF(SP_SUL!AK277="","*",SP_SUL!AK277)</f>
        <v>Z3ZEV</v>
      </c>
      <c r="L277" s="83" t="str">
        <f>IF(SP_SUL!AM277="","*",SP_SUL!AM277)</f>
        <v>ZEV-ZTP</v>
      </c>
      <c r="M277" s="83">
        <f>IF(SP_SUL!AP277="","*",SP_SUL!AP277)</f>
        <v>67</v>
      </c>
      <c r="N277" s="83" t="str">
        <f>IF(SP_SUL!AM277="","*",SP_SUL!AM277)</f>
        <v>ZEV-ZTP</v>
      </c>
      <c r="O277" s="110">
        <f>IF(SP_SUL!BH277="","*",SP_SUL!BH277)</f>
        <v>2</v>
      </c>
      <c r="P277" s="147" t="str">
        <f>IF($A$2=1,IF(SP_SUL!BJ277="","*",SP_SUL!BJ277),IF(SP_SUL!BK277="","*",SP_SUL!BK277))</f>
        <v>MC1 07h41 / Em deslocamento</v>
      </c>
    </row>
    <row r="278" spans="1:16" hidden="1">
      <c r="A278" s="82">
        <f>IF(SP_SUL!B278="","*",SP_SUL!B278)</f>
        <v>46064</v>
      </c>
      <c r="B278" s="83" t="str">
        <f>IF(SP_SUL!X278="","*",SP_SUL!X278)</f>
        <v>Contrato</v>
      </c>
      <c r="C278" s="83" t="str">
        <f>IF(SP_SUL!S278="","*",SP_SUL!S278)</f>
        <v>SP SUL</v>
      </c>
      <c r="D278" s="83" t="str">
        <f>IF(SP_SUL!T278="","*",SP_SUL!T278)</f>
        <v>ZEV-ZPT</v>
      </c>
      <c r="E278" s="83" t="str">
        <f>IF(SP_SUL!D278="","*",SP_SUL!D278)</f>
        <v>A84</v>
      </c>
      <c r="F278" s="83" t="str">
        <f>IF(SP_SUL!H278="","*",SP_SUL!H278)</f>
        <v>ZEV-2</v>
      </c>
      <c r="G278" s="83" t="str">
        <f>IF(SP_SUL!M278="","*",SP_SUL!M278)</f>
        <v>ZEV-ZPT</v>
      </c>
      <c r="H278" s="116">
        <f>IF(SP_SUL!K278="","*",SP_SUL!K278)</f>
        <v>66</v>
      </c>
      <c r="I278" s="113">
        <f>IF(SP_SUL!O278="","*",SP_SUL!O278)</f>
        <v>0.3125</v>
      </c>
      <c r="J278" s="113">
        <f>IF(SP_SUL!P278="","*",SP_SUL!P278)</f>
        <v>4.1666666666666664E-2</v>
      </c>
      <c r="K278" s="83" t="str">
        <f>IF(SP_SUL!AK278="","*",SP_SUL!AK278)</f>
        <v>ZEV-2</v>
      </c>
      <c r="L278" s="83" t="str">
        <f>IF(SP_SUL!AM278="","*",SP_SUL!AM278)</f>
        <v>ZEV-ZPT</v>
      </c>
      <c r="M278" s="83">
        <f>IF(SP_SUL!AP278="","*",SP_SUL!AP278)</f>
        <v>66</v>
      </c>
      <c r="N278" s="83" t="str">
        <f>IF(SP_SUL!AM278="","*",SP_SUL!AM278)</f>
        <v>ZEV-ZPT</v>
      </c>
      <c r="O278" s="110">
        <f>IF(SP_SUL!BH278="","*",SP_SUL!BH278)</f>
        <v>2</v>
      </c>
      <c r="P278" s="147" t="str">
        <f>IF($A$2=1,IF(SP_SUL!BJ278="","*",SP_SUL!BJ278),IF(SP_SUL!BK278="","*",SP_SUL!BK278))</f>
        <v>MC1 08h04 / Em inspeção R7D.</v>
      </c>
    </row>
    <row r="279" spans="1:16" hidden="1">
      <c r="A279" s="82">
        <f>IF(SP_SUL!B279="","*",SP_SUL!B279)</f>
        <v>46064</v>
      </c>
      <c r="B279" s="83" t="str">
        <f>IF(SP_SUL!X279="","*",SP_SUL!X279)</f>
        <v>Oportunidade</v>
      </c>
      <c r="C279" s="83" t="str">
        <f>IF(SP_SUL!S279="","*",SP_SUL!S279)</f>
        <v>SP SUL</v>
      </c>
      <c r="D279" s="83" t="str">
        <f>IF(SP_SUL!T279="","*",SP_SUL!T279)</f>
        <v>ZPT-ZPG</v>
      </c>
      <c r="E279" s="83" t="str">
        <f>IF(SP_SUL!D279="","*",SP_SUL!D279)</f>
        <v>DIEGO (TF-42)</v>
      </c>
      <c r="F279" s="83" t="str">
        <f>IF(SP_SUL!H279="","*",SP_SUL!H279)</f>
        <v>-</v>
      </c>
      <c r="G279" s="83" t="str">
        <f>IF(SP_SUL!M279="","*",SP_SUL!M279)</f>
        <v>PAT-ZGM</v>
      </c>
      <c r="H279" s="116">
        <f>IF(SP_SUL!K279="","*",SP_SUL!K279)</f>
        <v>109.05</v>
      </c>
      <c r="I279" s="113">
        <f>IF(SP_SUL!O279="","*",SP_SUL!O279)</f>
        <v>0.41666666666666669</v>
      </c>
      <c r="J279" s="113">
        <f>IF(SP_SUL!P279="","*",SP_SUL!P279)</f>
        <v>8.3333333333333329E-2</v>
      </c>
      <c r="K279" s="83" t="str">
        <f>IF(SP_SUL!AK279="","*",SP_SUL!AK279)</f>
        <v>-</v>
      </c>
      <c r="L279" s="83" t="str">
        <f>IF(SP_SUL!AM279="","*",SP_SUL!AM279)</f>
        <v>PAT-ZGM</v>
      </c>
      <c r="M279" s="83">
        <f>IF(SP_SUL!AP279="","*",SP_SUL!AP279)</f>
        <v>109.05</v>
      </c>
      <c r="N279" s="83" t="str">
        <f>IF(SP_SUL!AM279="","*",SP_SUL!AM279)</f>
        <v>PAT-ZGM</v>
      </c>
      <c r="O279" s="110">
        <f>IF(SP_SUL!BH279="","*",SP_SUL!BH279)</f>
        <v>2</v>
      </c>
      <c r="P279" s="147" t="str">
        <f>IF($A$2=1,IF(SP_SUL!BJ279="","*",SP_SUL!BJ279),IF(SP_SUL!BK279="","*",SP_SUL!BK279))</f>
        <v>TP pronto 09h48 /  Realizado intervalo das 11h37 até 12h37</v>
      </c>
    </row>
    <row r="280" spans="1:16" hidden="1">
      <c r="A280" s="82">
        <f>IF(SP_SUL!B280="","*",SP_SUL!B280)</f>
        <v>46064</v>
      </c>
      <c r="B280" s="83" t="str">
        <f>IF(SP_SUL!X280="","*",SP_SUL!X280)</f>
        <v>Oportunidade</v>
      </c>
      <c r="C280" s="83" t="str">
        <f>IF(SP_SUL!S280="","*",SP_SUL!S280)</f>
        <v>SP SUL</v>
      </c>
      <c r="D280" s="83" t="str">
        <f>IF(SP_SUL!T280="","*",SP_SUL!T280)</f>
        <v>ZPT-ZPG</v>
      </c>
      <c r="E280" s="83" t="str">
        <f>IF(SP_SUL!D280="","*",SP_SUL!D280)</f>
        <v>EXPANSÃO TURMA 1</v>
      </c>
      <c r="F280" s="83" t="str">
        <f>IF(SP_SUL!H280="","*",SP_SUL!H280)</f>
        <v>-</v>
      </c>
      <c r="G280" s="83" t="str">
        <f>IF(SP_SUL!M280="","*",SP_SUL!M280)</f>
        <v>ZZV-ZPG</v>
      </c>
      <c r="H280" s="116">
        <f>IF(SP_SUL!K280="","*",SP_SUL!K280)</f>
        <v>123.35</v>
      </c>
      <c r="I280" s="113">
        <f>IF(SP_SUL!O280="","*",SP_SUL!O280)</f>
        <v>0.33333333333333331</v>
      </c>
      <c r="J280" s="113">
        <f>IF(SP_SUL!P280="","*",SP_SUL!P280)</f>
        <v>8.3333333333333329E-2</v>
      </c>
      <c r="K280" s="83" t="str">
        <f>IF(SP_SUL!AK280="","*",SP_SUL!AK280)</f>
        <v>-</v>
      </c>
      <c r="L280" s="83" t="str">
        <f>IF(SP_SUL!AM280="","*",SP_SUL!AM280)</f>
        <v>ZZV-ZPG</v>
      </c>
      <c r="M280" s="83">
        <f>IF(SP_SUL!AP280="","*",SP_SUL!AP280)</f>
        <v>123.35</v>
      </c>
      <c r="N280" s="83" t="str">
        <f>IF(SP_SUL!AM280="","*",SP_SUL!AM280)</f>
        <v>ZZV-ZPG</v>
      </c>
      <c r="O280" s="110">
        <f>IF(SP_SUL!BH280="","*",SP_SUL!BH280)</f>
        <v>0</v>
      </c>
      <c r="P280" s="147" t="str">
        <f>IF($A$2=1,IF(SP_SUL!BJ280="","*",SP_SUL!BJ280),IF(SP_SUL!BK280="","*",SP_SUL!BK280))</f>
        <v>TP pronto 08h12 / Cancelado expansão / priorização da solda em ZPGRUM2.</v>
      </c>
    </row>
    <row r="281" spans="1:16" hidden="1">
      <c r="A281" s="82">
        <f>IF(SP_SUL!B281="","*",SP_SUL!B281)</f>
        <v>46064</v>
      </c>
      <c r="B281" s="83" t="str">
        <f>IF(SP_SUL!X281="","*",SP_SUL!X281)</f>
        <v>Oportunidade</v>
      </c>
      <c r="C281" s="83" t="str">
        <f>IF(SP_SUL!S281="","*",SP_SUL!S281)</f>
        <v>SP SUL</v>
      </c>
      <c r="D281" s="83" t="str">
        <f>IF(SP_SUL!T281="","*",SP_SUL!T281)</f>
        <v>ZPT-ZPG</v>
      </c>
      <c r="E281" s="83" t="str">
        <f>IF(SP_SUL!D281="","*",SP_SUL!D281)</f>
        <v>EXPANSÃO TURMA 1</v>
      </c>
      <c r="F281" s="83" t="str">
        <f>IF(SP_SUL!H281="","*",SP_SUL!H281)</f>
        <v>-</v>
      </c>
      <c r="G281" s="83" t="str">
        <f>IF(SP_SUL!M281="","*",SP_SUL!M281)</f>
        <v>ZZV-ZPG</v>
      </c>
      <c r="H281" s="116">
        <f>IF(SP_SUL!K281="","*",SP_SUL!K281)</f>
        <v>123.76</v>
      </c>
      <c r="I281" s="113">
        <f>IF(SP_SUL!O281="","*",SP_SUL!O281)</f>
        <v>0.33333333333333331</v>
      </c>
      <c r="J281" s="113">
        <f>IF(SP_SUL!P281="","*",SP_SUL!P281)</f>
        <v>8.3333333333333329E-2</v>
      </c>
      <c r="K281" s="83" t="str">
        <f>IF(SP_SUL!AK281="","*",SP_SUL!AK281)</f>
        <v>-</v>
      </c>
      <c r="L281" s="83" t="str">
        <f>IF(SP_SUL!AM281="","*",SP_SUL!AM281)</f>
        <v>ZZV-ZPG</v>
      </c>
      <c r="M281" s="83">
        <f>IF(SP_SUL!AP281="","*",SP_SUL!AP281)</f>
        <v>123.76</v>
      </c>
      <c r="N281" s="83" t="str">
        <f>IF(SP_SUL!AM281="","*",SP_SUL!AM281)</f>
        <v>ZZV-ZPG</v>
      </c>
      <c r="O281" s="110">
        <f>IF(SP_SUL!BH281="","*",SP_SUL!BH281)</f>
        <v>2</v>
      </c>
      <c r="P281" s="147" t="str">
        <f>IF($A$2=1,IF(SP_SUL!BJ281="","*",SP_SUL!BJ281),IF(SP_SUL!BK281="","*",SP_SUL!BK281))</f>
        <v>TP pronto 08h12 /Realizado intervalo das 08h45 até 11h45.</v>
      </c>
    </row>
    <row r="282" spans="1:16" hidden="1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 hidden="1">
      <c r="A283" s="82">
        <f>IF(SP_SUL!B283="","*",SP_SUL!B283)</f>
        <v>46065</v>
      </c>
      <c r="B283" s="83" t="str">
        <f>IF(SP_SUL!X283="","*",SP_SUL!X283)</f>
        <v>Extra</v>
      </c>
      <c r="C283" s="83" t="str">
        <f>IF(SP_SUL!S283="","*",SP_SUL!S283)</f>
        <v>SP SUL</v>
      </c>
      <c r="D283" s="83" t="str">
        <f>IF(SP_SUL!T283="","*",SP_SUL!T283)</f>
        <v>ZBV-ZRX</v>
      </c>
      <c r="E283" s="83" t="str">
        <f>IF(SP_SUL!D283="","*",SP_SUL!D283)</f>
        <v>EXPANSÃO TURMA 1</v>
      </c>
      <c r="F283" s="83" t="str">
        <f>IF(SP_SUL!H283="","*",SP_SUL!H283)</f>
        <v>-</v>
      </c>
      <c r="G283" s="83" t="str">
        <f>IF(SP_SUL!M283="","*",SP_SUL!M283)</f>
        <v>ZCD</v>
      </c>
      <c r="H283" s="116">
        <f>IF(SP_SUL!K283="","*",SP_SUL!K283)</f>
        <v>113.6</v>
      </c>
      <c r="I283" s="113">
        <f>IF(SP_SUL!O283="","*",SP_SUL!O283)</f>
        <v>0.375</v>
      </c>
      <c r="J283" s="113">
        <f>IF(SP_SUL!P283="","*",SP_SUL!P283)</f>
        <v>6.25E-2</v>
      </c>
      <c r="K283" s="83" t="str">
        <f>IF(SP_SUL!AK283="","*",SP_SUL!AK283)</f>
        <v>-</v>
      </c>
      <c r="L283" s="83" t="str">
        <f>IF(SP_SUL!AM283="","*",SP_SUL!AM283)</f>
        <v>ZCD</v>
      </c>
      <c r="M283" s="83">
        <f>IF(SP_SUL!AP283="","*",SP_SUL!AP283)</f>
        <v>113.6</v>
      </c>
      <c r="N283" s="83" t="str">
        <f>IF(SP_SUL!AM283="","*",SP_SUL!AM283)</f>
        <v>ZCD</v>
      </c>
      <c r="O283" s="110">
        <f>IF(SP_SUL!BH283="","*",SP_SUL!BH283)</f>
        <v>2</v>
      </c>
      <c r="P283" s="147" t="str">
        <f>IF($A$2=1,IF(SP_SUL!BJ283="","*",SP_SUL!BJ283),IF(SP_SUL!BK283="","*",SP_SUL!BK283))</f>
        <v>TP pronto 09h00 / Realizado 1º faixa intervalo das 09h45 até 11h15./ 2º faixa das 12h35 até 14h45.</v>
      </c>
    </row>
    <row r="284" spans="1:16" hidden="1">
      <c r="A284" s="82">
        <f>IF(SP_SUL!B284="","*",SP_SUL!B284)</f>
        <v>46065</v>
      </c>
      <c r="B284" s="83" t="str">
        <f>IF(SP_SUL!X284="","*",SP_SUL!X284)</f>
        <v>Oportunidade</v>
      </c>
      <c r="C284" s="83" t="str">
        <f>IF(SP_SUL!S284="","*",SP_SUL!S284)</f>
        <v>SP SUL</v>
      </c>
      <c r="D284" s="83" t="str">
        <f>IF(SP_SUL!T284="","*",SP_SUL!T284)</f>
        <v>ZBV-ZRX</v>
      </c>
      <c r="E284" s="83" t="str">
        <f>IF(SP_SUL!D284="","*",SP_SUL!D284)</f>
        <v>KLECIO (TP-699)</v>
      </c>
      <c r="F284" s="83" t="str">
        <f>IF(SP_SUL!H284="","*",SP_SUL!H284)</f>
        <v>-</v>
      </c>
      <c r="G284" s="83" t="str">
        <f>IF(SP_SUL!M284="","*",SP_SUL!M284)</f>
        <v>ZRX-ZRQ</v>
      </c>
      <c r="H284" s="116">
        <f>IF(SP_SUL!K284="","*",SP_SUL!K284)</f>
        <v>134.85</v>
      </c>
      <c r="I284" s="113">
        <f>IF(SP_SUL!O284="","*",SP_SUL!O284)</f>
        <v>0.35416666666666669</v>
      </c>
      <c r="J284" s="113">
        <f>IF(SP_SUL!P284="","*",SP_SUL!P284)</f>
        <v>6.25E-2</v>
      </c>
      <c r="K284" s="83" t="str">
        <f>IF(SP_SUL!AK284="","*",SP_SUL!AK284)</f>
        <v>-</v>
      </c>
      <c r="L284" s="83" t="str">
        <f>IF(SP_SUL!AM284="","*",SP_SUL!AM284)</f>
        <v>ZRX-ZRQ</v>
      </c>
      <c r="M284" s="83">
        <f>IF(SP_SUL!AP284="","*",SP_SUL!AP284)</f>
        <v>134.85</v>
      </c>
      <c r="N284" s="83" t="str">
        <f>IF(SP_SUL!AM284="","*",SP_SUL!AM284)</f>
        <v>ZRX-ZRQ</v>
      </c>
      <c r="O284" s="110">
        <f>IF(SP_SUL!BH284="","*",SP_SUL!BH284)</f>
        <v>2</v>
      </c>
      <c r="P284" s="147" t="str">
        <f>IF($A$2=1,IF(SP_SUL!BJ284="","*",SP_SUL!BJ284),IF(SP_SUL!BK284="","*",SP_SUL!BK284))</f>
        <v>TP em preparação / Realizado intervalo das 11h15 até 12h45.</v>
      </c>
    </row>
    <row r="285" spans="1:16" hidden="1">
      <c r="A285" s="82" t="str">
        <f>IF(SP_SUL!B285="","*",SP_SUL!B285)</f>
        <v>*</v>
      </c>
      <c r="B285" s="83" t="str">
        <f>IF(SP_SUL!X285="","*",SP_SUL!X285)</f>
        <v>Oportunidade</v>
      </c>
      <c r="C285" s="83" t="str">
        <f>IF(SP_SUL!S285="","*",SP_SUL!S285)</f>
        <v>SP SUL</v>
      </c>
      <c r="D285" s="83" t="str">
        <f>IF(SP_SUL!T285="","*",SP_SUL!T285)</f>
        <v>ZBV-ZRX</v>
      </c>
      <c r="E285" s="83" t="str">
        <f>IF(SP_SUL!D285="","*",SP_SUL!D285)</f>
        <v>W58</v>
      </c>
      <c r="F285" s="83">
        <f>IF(SP_SUL!H285="","*",SP_SUL!H285)</f>
        <v>106109</v>
      </c>
      <c r="G285" s="83" t="str">
        <f>IF(SP_SUL!M285="","*",SP_SUL!M285)</f>
        <v>ZBM-ZHO</v>
      </c>
      <c r="H285" s="116">
        <f>IF(SP_SUL!K285="","*",SP_SUL!K285)</f>
        <v>57</v>
      </c>
      <c r="I285" s="113">
        <f>IF(SP_SUL!O285="","*",SP_SUL!O285)</f>
        <v>0.33333333333333331</v>
      </c>
      <c r="J285" s="113">
        <f>IF(SP_SUL!P285="","*",SP_SUL!P285)</f>
        <v>4.1666666666666664E-2</v>
      </c>
      <c r="K285" s="83">
        <f>IF(SP_SUL!AK285="","*",SP_SUL!AK285)</f>
        <v>106109</v>
      </c>
      <c r="L285" s="83" t="str">
        <f>IF(SP_SUL!AM285="","*",SP_SUL!AM285)</f>
        <v>ZBM-ZHO</v>
      </c>
      <c r="M285" s="83">
        <f>IF(SP_SUL!AP285="","*",SP_SUL!AP285)</f>
        <v>57</v>
      </c>
      <c r="N285" s="83" t="str">
        <f>IF(SP_SUL!AM285="","*",SP_SUL!AM285)</f>
        <v>ZBM-ZHO</v>
      </c>
      <c r="O285" s="110" t="str">
        <f>IF(SP_SUL!BH285="","*",SP_SUL!BH285)</f>
        <v>*</v>
      </c>
      <c r="P285" s="147" t="str">
        <f>IF($A$2=1,IF(SP_SUL!BJ285="","*",SP_SUL!BJ285),IF(SP_SUL!BK285="","*",SP_SUL!BK285))</f>
        <v>*</v>
      </c>
    </row>
    <row r="286" spans="1:16" hidden="1">
      <c r="A286" s="82">
        <f>IF(SP_SUL!B286="","*",SP_SUL!B286)</f>
        <v>46065</v>
      </c>
      <c r="B286" s="83" t="str">
        <f>IF(SP_SUL!X286="","*",SP_SUL!X286)</f>
        <v>Oportunidade</v>
      </c>
      <c r="C286" s="83" t="str">
        <f>IF(SP_SUL!S286="","*",SP_SUL!S286)</f>
        <v>SP SUL</v>
      </c>
      <c r="D286" s="83" t="str">
        <f>IF(SP_SUL!T286="","*",SP_SUL!T286)</f>
        <v>ZBV-ZRX</v>
      </c>
      <c r="E286" s="83" t="str">
        <f>IF(SP_SUL!D286="","*",SP_SUL!D286)</f>
        <v>E42</v>
      </c>
      <c r="F286" s="83" t="str">
        <f>IF(SP_SUL!H286="","*",SP_SUL!H286)</f>
        <v>ZBV3</v>
      </c>
      <c r="G286" s="83" t="str">
        <f>IF(SP_SUL!M286="","*",SP_SUL!M286)</f>
        <v>ZBM</v>
      </c>
      <c r="H286" s="116">
        <f>IF(SP_SUL!K286="","*",SP_SUL!K286)</f>
        <v>54.96</v>
      </c>
      <c r="I286" s="113">
        <f>IF(SP_SUL!O286="","*",SP_SUL!O286)</f>
        <v>0.45833333333333331</v>
      </c>
      <c r="J286" s="113">
        <f>IF(SP_SUL!P286="","*",SP_SUL!P286)</f>
        <v>8.3333333333333329E-2</v>
      </c>
      <c r="K286" s="83" t="str">
        <f>IF(SP_SUL!AK286="","*",SP_SUL!AK286)</f>
        <v>ZBV3</v>
      </c>
      <c r="L286" s="83" t="str">
        <f>IF(SP_SUL!AM286="","*",SP_SUL!AM286)</f>
        <v>ZBM</v>
      </c>
      <c r="M286" s="83">
        <f>IF(SP_SUL!AP286="","*",SP_SUL!AP286)</f>
        <v>54.96</v>
      </c>
      <c r="N286" s="83" t="str">
        <f>IF(SP_SUL!AM286="","*",SP_SUL!AM286)</f>
        <v>ZBM</v>
      </c>
      <c r="O286" s="110">
        <f>IF(SP_SUL!BH286="","*",SP_SUL!BH286)</f>
        <v>0</v>
      </c>
      <c r="P286" s="147" t="str">
        <f>IF($A$2=1,IF(SP_SUL!BJ286="","*",SP_SUL!BJ286),IF(SP_SUL!BK286="","*",SP_SUL!BK286))</f>
        <v>Sem oportunidade de faixa/</v>
      </c>
    </row>
    <row r="287" spans="1:16" hidden="1">
      <c r="A287" s="82" t="str">
        <f>IF(SP_SUL!B287="","*",SP_SUL!B287)</f>
        <v>*</v>
      </c>
      <c r="B287" s="83" t="str">
        <f>IF(SP_SUL!X287="","*",SP_SUL!X287)</f>
        <v>*</v>
      </c>
      <c r="C287" s="83" t="str">
        <f>IF(SP_SUL!S287="","*",SP_SUL!S287)</f>
        <v>-</v>
      </c>
      <c r="D287" s="83" t="str">
        <f>IF(SP_SUL!T287="","*",SP_SUL!T287)</f>
        <v>-</v>
      </c>
      <c r="E287" s="83" t="str">
        <f>IF(SP_SUL!D287="","*",SP_SUL!D287)</f>
        <v>*</v>
      </c>
      <c r="F287" s="83" t="str">
        <f>IF(SP_SUL!H287="","*",SP_SUL!H287)</f>
        <v>*</v>
      </c>
      <c r="G287" s="83" t="str">
        <f>IF(SP_SUL!M287="","*",SP_SUL!M287)</f>
        <v>-</v>
      </c>
      <c r="H287" s="116" t="str">
        <f>IF(SP_SUL!K287="","*",SP_SUL!K287)</f>
        <v>*</v>
      </c>
      <c r="I287" s="113" t="str">
        <f>IF(SP_SUL!O287="","*",SP_SUL!O287)</f>
        <v>*</v>
      </c>
      <c r="J287" s="113" t="str">
        <f>IF(SP_SUL!P287="","*",SP_SUL!P287)</f>
        <v>*</v>
      </c>
      <c r="K287" s="83">
        <f>IF(SP_SUL!AK287="","*",SP_SUL!AK287)</f>
        <v>0</v>
      </c>
      <c r="L287" s="83" t="str">
        <f>IF(SP_SUL!AM287="","*",SP_SUL!AM287)</f>
        <v>-</v>
      </c>
      <c r="M287" s="83">
        <f>IF(SP_SUL!AP287="","*",SP_SUL!AP287)</f>
        <v>0</v>
      </c>
      <c r="N287" s="83" t="str">
        <f>IF(SP_SUL!AM287="","*",SP_SUL!AM287)</f>
        <v>-</v>
      </c>
      <c r="O287" s="110" t="str">
        <f>IF(SP_SUL!BH287="","*",SP_SUL!BH287)</f>
        <v>*</v>
      </c>
      <c r="P287" s="147" t="str">
        <f>IF($A$2=1,IF(SP_SUL!BJ287="","*",SP_SUL!BJ287),IF(SP_SUL!BK287="","*",SP_SUL!BK287))</f>
        <v>*</v>
      </c>
    </row>
    <row r="288" spans="1:16" hidden="1">
      <c r="A288" s="82">
        <f>IF(SP_SUL!B288="","*",SP_SUL!B288)</f>
        <v>46065</v>
      </c>
      <c r="B288" s="83" t="str">
        <f>IF(SP_SUL!X288="","*",SP_SUL!X288)</f>
        <v>Oportunidade</v>
      </c>
      <c r="C288" s="83" t="str">
        <f>IF(SP_SUL!S288="","*",SP_SUL!S288)</f>
        <v>SP SUL</v>
      </c>
      <c r="D288" s="83" t="str">
        <f>IF(SP_SUL!T288="","*",SP_SUL!T288)</f>
        <v>ZBV-ZKE</v>
      </c>
      <c r="E288" s="83" t="str">
        <f>IF(SP_SUL!D288="","*",SP_SUL!D288)</f>
        <v>V93</v>
      </c>
      <c r="F288" s="83" t="str">
        <f>IF(SP_SUL!H288="","*",SP_SUL!H288)</f>
        <v>ZYU1</v>
      </c>
      <c r="G288" s="83" t="str">
        <f>IF(SP_SUL!M288="","*",SP_SUL!M288)</f>
        <v>ZYU-ZST</v>
      </c>
      <c r="H288" s="116">
        <f>IF(SP_SUL!K288="","*",SP_SUL!K288)</f>
        <v>204.5</v>
      </c>
      <c r="I288" s="113">
        <f>IF(SP_SUL!O288="","*",SP_SUL!O288)</f>
        <v>0.375</v>
      </c>
      <c r="J288" s="113">
        <f>IF(SP_SUL!P288="","*",SP_SUL!P288)</f>
        <v>8.3333333333333329E-2</v>
      </c>
      <c r="K288" s="83" t="str">
        <f>IF(SP_SUL!AK288="","*",SP_SUL!AK288)</f>
        <v>ZYU1</v>
      </c>
      <c r="L288" s="83" t="str">
        <f>IF(SP_SUL!AM288="","*",SP_SUL!AM288)</f>
        <v>ZYU-ZST</v>
      </c>
      <c r="M288" s="83">
        <f>IF(SP_SUL!AP288="","*",SP_SUL!AP288)</f>
        <v>204.5</v>
      </c>
      <c r="N288" s="83" t="str">
        <f>IF(SP_SUL!AM288="","*",SP_SUL!AM288)</f>
        <v>ZYU-ZST</v>
      </c>
      <c r="O288" s="110">
        <f>IF(SP_SUL!BH288="","*",SP_SUL!BH288)</f>
        <v>0</v>
      </c>
      <c r="P288" s="147" t="str">
        <f>IF($A$2=1,IF(SP_SUL!BJ288="","*",SP_SUL!BJ288),IF(SP_SUL!BK288="","*",SP_SUL!BK288))</f>
        <v>Sem oportunidade de faixa/</v>
      </c>
    </row>
    <row r="289" spans="1:16" hidden="1">
      <c r="A289" s="82">
        <f>IF(SP_SUL!B289="","*",SP_SUL!B289)</f>
        <v>46065</v>
      </c>
      <c r="B289" s="83" t="str">
        <f>IF(SP_SUL!X289="","*",SP_SUL!X289)</f>
        <v>Oportunidade</v>
      </c>
      <c r="C289" s="83" t="str">
        <f>IF(SP_SUL!S289="","*",SP_SUL!S289)</f>
        <v>SP SUL</v>
      </c>
      <c r="D289" s="83" t="str">
        <f>IF(SP_SUL!T289="","*",SP_SUL!T289)</f>
        <v>ZBV-ZKE</v>
      </c>
      <c r="E289" s="83" t="str">
        <f>IF(SP_SUL!D289="","*",SP_SUL!D289)</f>
        <v>ROGÉRIO (TP-730)</v>
      </c>
      <c r="F289" s="83" t="str">
        <f>IF(SP_SUL!H289="","*",SP_SUL!H289)</f>
        <v>-</v>
      </c>
      <c r="G289" s="83" t="str">
        <f>IF(SP_SUL!M289="","*",SP_SUL!M289)</f>
        <v>ZYU-ZST</v>
      </c>
      <c r="H289" s="116">
        <f>IF(SP_SUL!K289="","*",SP_SUL!K289)</f>
        <v>205</v>
      </c>
      <c r="I289" s="113">
        <f>IF(SP_SUL!O289="","*",SP_SUL!O289)</f>
        <v>0.39583333333333331</v>
      </c>
      <c r="J289" s="113">
        <f>IF(SP_SUL!P289="","*",SP_SUL!P289)</f>
        <v>8.3333333333333329E-2</v>
      </c>
      <c r="K289" s="83" t="str">
        <f>IF(SP_SUL!AK289="","*",SP_SUL!AK289)</f>
        <v>-</v>
      </c>
      <c r="L289" s="83" t="str">
        <f>IF(SP_SUL!AM289="","*",SP_SUL!AM289)</f>
        <v>ZYU-ZST</v>
      </c>
      <c r="M289" s="83">
        <f>IF(SP_SUL!AP289="","*",SP_SUL!AP289)</f>
        <v>205</v>
      </c>
      <c r="N289" s="83" t="str">
        <f>IF(SP_SUL!AM289="","*",SP_SUL!AM289)</f>
        <v>ZYU-ZST</v>
      </c>
      <c r="O289" s="110">
        <f>IF(SP_SUL!BH289="","*",SP_SUL!BH289)</f>
        <v>0</v>
      </c>
      <c r="P289" s="147" t="str">
        <f>IF($A$2=1,IF(SP_SUL!BJ289="","*",SP_SUL!BJ289),IF(SP_SUL!BK289="","*",SP_SUL!BK289))</f>
        <v>TP pronto 09h27 / Sem oportunidade de faixa</v>
      </c>
    </row>
    <row r="290" spans="1:16" hidden="1">
      <c r="A290" s="82">
        <f>IF(SP_SUL!B290="","*",SP_SUL!B290)</f>
        <v>46065</v>
      </c>
      <c r="B290" s="83" t="str">
        <f>IF(SP_SUL!X290="","*",SP_SUL!X290)</f>
        <v>Oportunidade</v>
      </c>
      <c r="C290" s="83" t="str">
        <f>IF(SP_SUL!S290="","*",SP_SUL!S290)</f>
        <v>SP SUL</v>
      </c>
      <c r="D290" s="83" t="str">
        <f>IF(SP_SUL!T290="","*",SP_SUL!T290)</f>
        <v>ZBV-ZKE</v>
      </c>
      <c r="E290" s="83" t="str">
        <f>IF(SP_SUL!D290="","*",SP_SUL!D290)</f>
        <v>W59</v>
      </c>
      <c r="F290" s="83" t="str">
        <f>IF(SP_SUL!H290="","*",SP_SUL!H290)</f>
        <v>ZYU1</v>
      </c>
      <c r="G290" s="83" t="str">
        <f>IF(SP_SUL!M290="","*",SP_SUL!M290)</f>
        <v>ZYU</v>
      </c>
      <c r="H290" s="116">
        <f>IF(SP_SUL!K290="","*",SP_SUL!K290)</f>
        <v>203.57</v>
      </c>
      <c r="I290" s="113">
        <f>IF(SP_SUL!O290="","*",SP_SUL!O290)</f>
        <v>0.35416666666666669</v>
      </c>
      <c r="J290" s="113">
        <f>IF(SP_SUL!P290="","*",SP_SUL!P290)</f>
        <v>4.1666666666666664E-2</v>
      </c>
      <c r="K290" s="83" t="str">
        <f>IF(SP_SUL!AK290="","*",SP_SUL!AK290)</f>
        <v>ZYU1</v>
      </c>
      <c r="L290" s="83" t="str">
        <f>IF(SP_SUL!AM290="","*",SP_SUL!AM290)</f>
        <v>ZYU</v>
      </c>
      <c r="M290" s="83">
        <f>IF(SP_SUL!AP290="","*",SP_SUL!AP290)</f>
        <v>203.57</v>
      </c>
      <c r="N290" s="83" t="str">
        <f>IF(SP_SUL!AM290="","*",SP_SUL!AM290)</f>
        <v>ZYU</v>
      </c>
      <c r="O290" s="110">
        <f>IF(SP_SUL!BH290="","*",SP_SUL!BH290)</f>
        <v>2</v>
      </c>
      <c r="P290" s="147" t="str">
        <f>IF($A$2=1,IF(SP_SUL!BJ290="","*",SP_SUL!BJ290),IF(SP_SUL!BK290="","*",SP_SUL!BK290))</f>
        <v>MC1 07h39 / autorizado entrada na via 09h12 /  realizado intervalo das 09h30 até 10h30</v>
      </c>
    </row>
    <row r="291" spans="1:16" hidden="1">
      <c r="A291" s="82">
        <f>IF(SP_SUL!B291="","*",SP_SUL!B291)</f>
        <v>46065</v>
      </c>
      <c r="B291" s="83" t="str">
        <f>IF(SP_SUL!X291="","*",SP_SUL!X291)</f>
        <v>Oportunidade</v>
      </c>
      <c r="C291" s="83" t="str">
        <f>IF(SP_SUL!S291="","*",SP_SUL!S291)</f>
        <v>SP SUL</v>
      </c>
      <c r="D291" s="83" t="str">
        <f>IF(SP_SUL!T291="","*",SP_SUL!T291)</f>
        <v>ZBV-ZKE</v>
      </c>
      <c r="E291" s="83" t="str">
        <f>IF(SP_SUL!D291="","*",SP_SUL!D291)</f>
        <v>ROBSON (TP-729)</v>
      </c>
      <c r="F291" s="83" t="str">
        <f>IF(SP_SUL!H291="","*",SP_SUL!H291)</f>
        <v>-</v>
      </c>
      <c r="G291" s="83" t="str">
        <f>IF(SP_SUL!M291="","*",SP_SUL!M291)</f>
        <v>ZDY-ZFY</v>
      </c>
      <c r="H291" s="116">
        <f>IF(SP_SUL!K291="","*",SP_SUL!K291)</f>
        <v>190.3</v>
      </c>
      <c r="I291" s="113">
        <f>IF(SP_SUL!O291="","*",SP_SUL!O291)</f>
        <v>0.39583333333333331</v>
      </c>
      <c r="J291" s="113">
        <f>IF(SP_SUL!P291="","*",SP_SUL!P291)</f>
        <v>8.3333333333333329E-2</v>
      </c>
      <c r="K291" s="83" t="str">
        <f>IF(SP_SUL!AK291="","*",SP_SUL!AK291)</f>
        <v>-</v>
      </c>
      <c r="L291" s="83" t="str">
        <f>IF(SP_SUL!AM291="","*",SP_SUL!AM291)</f>
        <v>ZDY-ZFY</v>
      </c>
      <c r="M291" s="83">
        <f>IF(SP_SUL!AP291="","*",SP_SUL!AP291)</f>
        <v>190.3</v>
      </c>
      <c r="N291" s="83" t="str">
        <f>IF(SP_SUL!AM291="","*",SP_SUL!AM291)</f>
        <v>ZDY-ZFY</v>
      </c>
      <c r="O291" s="110">
        <f>IF(SP_SUL!BH291="","*",SP_SUL!BH291)</f>
        <v>0</v>
      </c>
      <c r="P291" s="147" t="str">
        <f>IF($A$2=1,IF(SP_SUL!BJ291="","*",SP_SUL!BJ291),IF(SP_SUL!BK291="","*",SP_SUL!BK291))</f>
        <v>TP pronto 09h31 / Sem oportunidade de faixa/</v>
      </c>
    </row>
    <row r="292" spans="1:16" hidden="1">
      <c r="A292" s="82" t="str">
        <f>IF(SP_SUL!B292="","*",SP_SUL!B292)</f>
        <v>*</v>
      </c>
      <c r="B292" s="83" t="str">
        <f>IF(SP_SUL!X292="","*",SP_SUL!X292)</f>
        <v>*</v>
      </c>
      <c r="C292" s="83" t="str">
        <f>IF(SP_SUL!S292="","*",SP_SUL!S292)</f>
        <v>-</v>
      </c>
      <c r="D292" s="83" t="str">
        <f>IF(SP_SUL!T292="","*",SP_SUL!T292)</f>
        <v>-</v>
      </c>
      <c r="E292" s="83" t="str">
        <f>IF(SP_SUL!D292="","*",SP_SUL!D292)</f>
        <v>*</v>
      </c>
      <c r="F292" s="83" t="str">
        <f>IF(SP_SUL!H292="","*",SP_SUL!H292)</f>
        <v>*</v>
      </c>
      <c r="G292" s="83" t="str">
        <f>IF(SP_SUL!M292="","*",SP_SUL!M292)</f>
        <v>-</v>
      </c>
      <c r="H292" s="116" t="str">
        <f>IF(SP_SUL!K292="","*",SP_SUL!K292)</f>
        <v>*</v>
      </c>
      <c r="I292" s="113" t="str">
        <f>IF(SP_SUL!O292="","*",SP_SUL!O292)</f>
        <v>*</v>
      </c>
      <c r="J292" s="113" t="str">
        <f>IF(SP_SUL!P292="","*",SP_SUL!P292)</f>
        <v>*</v>
      </c>
      <c r="K292" s="83">
        <f>IF(SP_SUL!AK292="","*",SP_SUL!AK292)</f>
        <v>0</v>
      </c>
      <c r="L292" s="83" t="str">
        <f>IF(SP_SUL!AM292="","*",SP_SUL!AM292)</f>
        <v>-</v>
      </c>
      <c r="M292" s="83">
        <f>IF(SP_SUL!AP292="","*",SP_SUL!AP292)</f>
        <v>0</v>
      </c>
      <c r="N292" s="83" t="str">
        <f>IF(SP_SUL!AM292="","*",SP_SUL!AM292)</f>
        <v>-</v>
      </c>
      <c r="O292" s="110" t="str">
        <f>IF(SP_SUL!BH292="","*",SP_SUL!BH292)</f>
        <v>*</v>
      </c>
      <c r="P292" s="147" t="str">
        <f>IF($A$2=1,IF(SP_SUL!BJ292="","*",SP_SUL!BJ292),IF(SP_SUL!BK292="","*",SP_SUL!BK292))</f>
        <v>*</v>
      </c>
    </row>
    <row r="293" spans="1:16" hidden="1">
      <c r="A293" s="82">
        <f>IF(SP_SUL!B293="","*",SP_SUL!B293)</f>
        <v>46065</v>
      </c>
      <c r="B293" s="83" t="str">
        <f>IF(SP_SUL!X293="","*",SP_SUL!X293)</f>
        <v>Oportunidade</v>
      </c>
      <c r="C293" s="83" t="str">
        <f>IF(SP_SUL!S293="","*",SP_SUL!S293)</f>
        <v>SP SUL</v>
      </c>
      <c r="D293" s="83" t="str">
        <f>IF(SP_SUL!T293="","*",SP_SUL!T293)</f>
        <v>ZKE-ZEV</v>
      </c>
      <c r="E293" s="83" t="str">
        <f>IF(SP_SUL!D293="","*",SP_SUL!D293)</f>
        <v>DIEGO (TP-681)</v>
      </c>
      <c r="F293" s="83" t="str">
        <f>IF(SP_SUL!H293="","*",SP_SUL!H293)</f>
        <v>-</v>
      </c>
      <c r="G293" s="83" t="str">
        <f>IF(SP_SUL!M293="","*",SP_SUL!M293)</f>
        <v>ZKE-ZWW</v>
      </c>
      <c r="H293" s="116">
        <f>IF(SP_SUL!K293="","*",SP_SUL!K293)</f>
        <v>81.415000000000006</v>
      </c>
      <c r="I293" s="113">
        <f>IF(SP_SUL!O293="","*",SP_SUL!O293)</f>
        <v>0.41666666666666669</v>
      </c>
      <c r="J293" s="113">
        <f>IF(SP_SUL!P293="","*",SP_SUL!P293)</f>
        <v>8.3333333333333329E-2</v>
      </c>
      <c r="K293" s="83" t="str">
        <f>IF(SP_SUL!AK293="","*",SP_SUL!AK293)</f>
        <v>-</v>
      </c>
      <c r="L293" s="83" t="str">
        <f>IF(SP_SUL!AM293="","*",SP_SUL!AM293)</f>
        <v>ZKE-ZWW</v>
      </c>
      <c r="M293" s="83">
        <f>IF(SP_SUL!AP293="","*",SP_SUL!AP293)</f>
        <v>81.415000000000006</v>
      </c>
      <c r="N293" s="83" t="str">
        <f>IF(SP_SUL!AM293="","*",SP_SUL!AM293)</f>
        <v>ZKE-ZWW</v>
      </c>
      <c r="O293" s="110">
        <f>IF(SP_SUL!BH293="","*",SP_SUL!BH293)</f>
        <v>2</v>
      </c>
      <c r="P293" s="147" t="str">
        <f>IF($A$2=1,IF(SP_SUL!BJ293="","*",SP_SUL!BJ293),IF(SP_SUL!BK293="","*",SP_SUL!BK293))</f>
        <v>TP pronto 11h00 / Realizado intervalo das 14h41 até 16h41 /</v>
      </c>
    </row>
    <row r="294" spans="1:16" hidden="1">
      <c r="A294" s="82">
        <f>IF(SP_SUL!B294="","*",SP_SUL!B294)</f>
        <v>46065</v>
      </c>
      <c r="B294" s="83" t="str">
        <f>IF(SP_SUL!X294="","*",SP_SUL!X294)</f>
        <v>Oportunidade</v>
      </c>
      <c r="C294" s="83" t="str">
        <f>IF(SP_SUL!S294="","*",SP_SUL!S294)</f>
        <v>SP SUL</v>
      </c>
      <c r="D294" s="83" t="str">
        <f>IF(SP_SUL!T294="","*",SP_SUL!T294)</f>
        <v>ZKE-ZEV</v>
      </c>
      <c r="E294" s="83" t="str">
        <f>IF(SP_SUL!D294="","*",SP_SUL!D294)</f>
        <v>V89</v>
      </c>
      <c r="F294" s="83" t="str">
        <f>IF(SP_SUL!H294="","*",SP_SUL!H294)</f>
        <v>102ZKW2</v>
      </c>
      <c r="G294" s="83" t="str">
        <f>IF(SP_SUL!M294="","*",SP_SUL!M294)</f>
        <v>ZKW</v>
      </c>
      <c r="H294" s="116">
        <f>IF(SP_SUL!K294="","*",SP_SUL!K294)</f>
        <v>97</v>
      </c>
      <c r="I294" s="113">
        <f>IF(SP_SUL!O294="","*",SP_SUL!O294)</f>
        <v>0.41666666666666669</v>
      </c>
      <c r="J294" s="113">
        <f>IF(SP_SUL!P294="","*",SP_SUL!P294)</f>
        <v>0.125</v>
      </c>
      <c r="K294" s="83" t="str">
        <f>IF(SP_SUL!AK294="","*",SP_SUL!AK294)</f>
        <v>102ZKW2</v>
      </c>
      <c r="L294" s="83" t="str">
        <f>IF(SP_SUL!AM294="","*",SP_SUL!AM294)</f>
        <v>ZKW</v>
      </c>
      <c r="M294" s="83">
        <f>IF(SP_SUL!AP294="","*",SP_SUL!AP294)</f>
        <v>97</v>
      </c>
      <c r="N294" s="83" t="str">
        <f>IF(SP_SUL!AM294="","*",SP_SUL!AM294)</f>
        <v>ZKW</v>
      </c>
      <c r="O294" s="110">
        <f>IF(SP_SUL!BH294="","*",SP_SUL!BH294)</f>
        <v>0</v>
      </c>
      <c r="P294" s="147" t="str">
        <f>IF($A$2=1,IF(SP_SUL!BJ294="","*",SP_SUL!BJ294),IF(SP_SUL!BK294="","*",SP_SUL!BK294))</f>
        <v>MC1 09h29 /  Sem oportunidade de faixa</v>
      </c>
    </row>
    <row r="295" spans="1:16" hidden="1">
      <c r="A295" s="82">
        <f>IF(SP_SUL!B295="","*",SP_SUL!B295)</f>
        <v>46065</v>
      </c>
      <c r="B295" s="83" t="str">
        <f>IF(SP_SUL!X295="","*",SP_SUL!X295)</f>
        <v>Oportunidade</v>
      </c>
      <c r="C295" s="83" t="str">
        <f>IF(SP_SUL!S295="","*",SP_SUL!S295)</f>
        <v>SP SUL</v>
      </c>
      <c r="D295" s="83" t="str">
        <f>IF(SP_SUL!T295="","*",SP_SUL!T295)</f>
        <v>ZKE-ZEV</v>
      </c>
      <c r="E295" s="83" t="str">
        <f>IF(SP_SUL!D295="","*",SP_SUL!D295)</f>
        <v>E17</v>
      </c>
      <c r="F295" s="83" t="str">
        <f>IF(SP_SUL!H295="","*",SP_SUL!H295)</f>
        <v>102ZKW2</v>
      </c>
      <c r="G295" s="83" t="str">
        <f>IF(SP_SUL!M295="","*",SP_SUL!M295)</f>
        <v>ZKW-ZLU</v>
      </c>
      <c r="H295" s="116">
        <f>IF(SP_SUL!K295="","*",SP_SUL!K295)</f>
        <v>100.56100000000001</v>
      </c>
      <c r="I295" s="113">
        <f>IF(SP_SUL!O295="","*",SP_SUL!O295)</f>
        <v>0.41666666666666669</v>
      </c>
      <c r="J295" s="113">
        <f>IF(SP_SUL!P295="","*",SP_SUL!P295)</f>
        <v>0.125</v>
      </c>
      <c r="K295" s="83" t="str">
        <f>IF(SP_SUL!AK295="","*",SP_SUL!AK295)</f>
        <v>102ZKW2</v>
      </c>
      <c r="L295" s="83" t="str">
        <f>IF(SP_SUL!AM295="","*",SP_SUL!AM295)</f>
        <v>ZKW-ZLU</v>
      </c>
      <c r="M295" s="83">
        <f>IF(SP_SUL!AP295="","*",SP_SUL!AP295)</f>
        <v>100.56100000000001</v>
      </c>
      <c r="N295" s="83" t="str">
        <f>IF(SP_SUL!AM295="","*",SP_SUL!AM295)</f>
        <v>ZKW-ZLU</v>
      </c>
      <c r="O295" s="110">
        <f>IF(SP_SUL!BH295="","*",SP_SUL!BH295)</f>
        <v>0</v>
      </c>
      <c r="P295" s="147" t="str">
        <f>IF($A$2=1,IF(SP_SUL!BJ295="","*",SP_SUL!BJ295),IF(SP_SUL!BK295="","*",SP_SUL!BK295))</f>
        <v>MC1 08h27 /  Sem oportunidade de faixa</v>
      </c>
    </row>
    <row r="296" spans="1:16" hidden="1">
      <c r="A296" s="82">
        <f>IF(SP_SUL!B296="","*",SP_SUL!B296)</f>
        <v>46065</v>
      </c>
      <c r="B296" s="83" t="str">
        <f>IF(SP_SUL!X296="","*",SP_SUL!X296)</f>
        <v>Oportunidade</v>
      </c>
      <c r="C296" s="83" t="str">
        <f>IF(SP_SUL!S296="","*",SP_SUL!S296)</f>
        <v>SP SUL</v>
      </c>
      <c r="D296" s="83" t="str">
        <f>IF(SP_SUL!T296="","*",SP_SUL!T296)</f>
        <v>ZKE-ZEV</v>
      </c>
      <c r="E296" s="83" t="str">
        <f>IF(SP_SUL!D296="","*",SP_SUL!D296)</f>
        <v>CLEBISON (TP-728)</v>
      </c>
      <c r="F296" s="83" t="str">
        <f>IF(SP_SUL!H296="","*",SP_SUL!H296)</f>
        <v>-</v>
      </c>
      <c r="G296" s="83" t="str">
        <f>IF(SP_SUL!M296="","*",SP_SUL!M296)</f>
        <v>ZWI-ZEM</v>
      </c>
      <c r="H296" s="116">
        <f>IF(SP_SUL!K296="","*",SP_SUL!K296)</f>
        <v>127.41500000000001</v>
      </c>
      <c r="I296" s="113">
        <f>IF(SP_SUL!O296="","*",SP_SUL!O296)</f>
        <v>0.45833333333333331</v>
      </c>
      <c r="J296" s="113">
        <f>IF(SP_SUL!P296="","*",SP_SUL!P296)</f>
        <v>8.3333333333333329E-2</v>
      </c>
      <c r="K296" s="83" t="str">
        <f>IF(SP_SUL!AK296="","*",SP_SUL!AK296)</f>
        <v>-</v>
      </c>
      <c r="L296" s="83" t="str">
        <f>IF(SP_SUL!AM296="","*",SP_SUL!AM296)</f>
        <v>ZWI-ZEM</v>
      </c>
      <c r="M296" s="83">
        <f>IF(SP_SUL!AP296="","*",SP_SUL!AP296)</f>
        <v>127.41500000000001</v>
      </c>
      <c r="N296" s="83" t="str">
        <f>IF(SP_SUL!AM296="","*",SP_SUL!AM296)</f>
        <v>ZWI-ZEM</v>
      </c>
      <c r="O296" s="110">
        <f>IF(SP_SUL!BH296="","*",SP_SUL!BH296)</f>
        <v>0</v>
      </c>
      <c r="P296" s="147" t="str">
        <f>IF($A$2=1,IF(SP_SUL!BJ296="","*",SP_SUL!BJ296),IF(SP_SUL!BK296="","*",SP_SUL!BK296))</f>
        <v>TP pronto 12h53 / Concedido intervalo das 14h23 até 15h53, O tempo fornecido de intervalo turma executou a troca de redução.</v>
      </c>
    </row>
    <row r="297" spans="1:16" hidden="1">
      <c r="A297" s="82">
        <f>IF(SP_SUL!B297="","*",SP_SUL!B297)</f>
        <v>46065</v>
      </c>
      <c r="B297" s="83" t="str">
        <f>IF(SP_SUL!X297="","*",SP_SUL!X297)</f>
        <v>Oportunidade</v>
      </c>
      <c r="C297" s="83" t="str">
        <f>IF(SP_SUL!S297="","*",SP_SUL!S297)</f>
        <v>SP SUL</v>
      </c>
      <c r="D297" s="83" t="str">
        <f>IF(SP_SUL!T297="","*",SP_SUL!T297)</f>
        <v>ZKE-ZEV</v>
      </c>
      <c r="E297" s="83" t="str">
        <f>IF(SP_SUL!D297="","*",SP_SUL!D297)</f>
        <v>ISMAEL(TP-726)</v>
      </c>
      <c r="F297" s="83" t="str">
        <f>IF(SP_SUL!H297="","*",SP_SUL!H297)</f>
        <v>-</v>
      </c>
      <c r="G297" s="83" t="str">
        <f>IF(SP_SUL!M297="","*",SP_SUL!M297)</f>
        <v>ZWI-ZEM</v>
      </c>
      <c r="H297" s="116">
        <f>IF(SP_SUL!K297="","*",SP_SUL!K297)</f>
        <v>127.41500000000001</v>
      </c>
      <c r="I297" s="113">
        <f>IF(SP_SUL!O297="","*",SP_SUL!O297)</f>
        <v>0.45833333333333331</v>
      </c>
      <c r="J297" s="113">
        <f>IF(SP_SUL!P297="","*",SP_SUL!P297)</f>
        <v>8.3333333333333329E-2</v>
      </c>
      <c r="K297" s="83" t="str">
        <f>IF(SP_SUL!AK297="","*",SP_SUL!AK297)</f>
        <v>-</v>
      </c>
      <c r="L297" s="83" t="str">
        <f>IF(SP_SUL!AM297="","*",SP_SUL!AM297)</f>
        <v>ZWI-ZEM</v>
      </c>
      <c r="M297" s="83">
        <f>IF(SP_SUL!AP297="","*",SP_SUL!AP297)</f>
        <v>127.41500000000001</v>
      </c>
      <c r="N297" s="83" t="str">
        <f>IF(SP_SUL!AM297="","*",SP_SUL!AM297)</f>
        <v>ZWI-ZEM</v>
      </c>
      <c r="O297" s="110">
        <f>IF(SP_SUL!BH297="","*",SP_SUL!BH297)</f>
        <v>0</v>
      </c>
      <c r="P297" s="147" t="str">
        <f>IF($A$2=1,IF(SP_SUL!BJ297="","*",SP_SUL!BJ297),IF(SP_SUL!BK297="","*",SP_SUL!BK297))</f>
        <v>TP pronto 12h53 / Concedido intervalo das 14h23 até 15h53, O tempo fornecido de intervalo turma executou a troca de redução.</v>
      </c>
    </row>
    <row r="298" spans="1:16" hidden="1">
      <c r="A298" s="82">
        <f>IF(SP_SUL!B298="","*",SP_SUL!B298)</f>
        <v>46065</v>
      </c>
      <c r="B298" s="83" t="str">
        <f>IF(SP_SUL!X298="","*",SP_SUL!X298)</f>
        <v>Oportunidade</v>
      </c>
      <c r="C298" s="83" t="str">
        <f>IF(SP_SUL!S298="","*",SP_SUL!S298)</f>
        <v>SP SUL</v>
      </c>
      <c r="D298" s="83" t="str">
        <f>IF(SP_SUL!T298="","*",SP_SUL!T298)</f>
        <v>ZKE-ZEV</v>
      </c>
      <c r="E298" s="83" t="str">
        <f>IF(SP_SUL!D298="","*",SP_SUL!D298)</f>
        <v>W60</v>
      </c>
      <c r="F298" s="83" t="str">
        <f>IF(SP_SUL!H298="","*",SP_SUL!H298)</f>
        <v>ZEM1302</v>
      </c>
      <c r="G298" s="83" t="str">
        <f>IF(SP_SUL!M298="","*",SP_SUL!M298)</f>
        <v>ZLU-ZWI</v>
      </c>
      <c r="H298" s="116">
        <f>IF(SP_SUL!K298="","*",SP_SUL!K298)</f>
        <v>118</v>
      </c>
      <c r="I298" s="113">
        <f>IF(SP_SUL!O298="","*",SP_SUL!O298)</f>
        <v>0.35416666666666669</v>
      </c>
      <c r="J298" s="113">
        <f>IF(SP_SUL!P298="","*",SP_SUL!P298)</f>
        <v>5.5555555555555552E-2</v>
      </c>
      <c r="K298" s="83" t="str">
        <f>IF(SP_SUL!AK298="","*",SP_SUL!AK298)</f>
        <v>ZEM1302</v>
      </c>
      <c r="L298" s="83" t="str">
        <f>IF(SP_SUL!AM298="","*",SP_SUL!AM298)</f>
        <v>ZLU-ZWI</v>
      </c>
      <c r="M298" s="83">
        <f>IF(SP_SUL!AP298="","*",SP_SUL!AP298)</f>
        <v>118</v>
      </c>
      <c r="N298" s="83" t="str">
        <f>IF(SP_SUL!AM298="","*",SP_SUL!AM298)</f>
        <v>ZLU-ZWI</v>
      </c>
      <c r="O298" s="110">
        <f>IF(SP_SUL!BH298="","*",SP_SUL!BH298)</f>
        <v>2</v>
      </c>
      <c r="P298" s="147" t="str">
        <f>IF($A$2=1,IF(SP_SUL!BJ298="","*",SP_SUL!BJ298),IF(SP_SUL!BK298="","*",SP_SUL!BK298))</f>
        <v>MC1 07h27/ autorizado entrada na via 11h03 / Realizado intervalo.</v>
      </c>
    </row>
    <row r="299" spans="1:16" hidden="1">
      <c r="A299" s="82" t="str">
        <f>IF(SP_SUL!B299="","*",SP_SUL!B299)</f>
        <v>*</v>
      </c>
      <c r="B299" s="83" t="str">
        <f>IF(SP_SUL!X299="","*",SP_SUL!X299)</f>
        <v>*</v>
      </c>
      <c r="C299" s="83" t="str">
        <f>IF(SP_SUL!S299="","*",SP_SUL!S299)</f>
        <v>-</v>
      </c>
      <c r="D299" s="83" t="str">
        <f>IF(SP_SUL!T299="","*",SP_SUL!T299)</f>
        <v>-</v>
      </c>
      <c r="E299" s="83" t="str">
        <f>IF(SP_SUL!D299="","*",SP_SUL!D299)</f>
        <v>*</v>
      </c>
      <c r="F299" s="83" t="str">
        <f>IF(SP_SUL!H299="","*",SP_SUL!H299)</f>
        <v>*</v>
      </c>
      <c r="G299" s="83" t="str">
        <f>IF(SP_SUL!M299="","*",SP_SUL!M299)</f>
        <v>-</v>
      </c>
      <c r="H299" s="116" t="str">
        <f>IF(SP_SUL!K299="","*",SP_SUL!K299)</f>
        <v>*</v>
      </c>
      <c r="I299" s="113" t="str">
        <f>IF(SP_SUL!O299="","*",SP_SUL!O299)</f>
        <v>*</v>
      </c>
      <c r="J299" s="113" t="str">
        <f>IF(SP_SUL!P299="","*",SP_SUL!P299)</f>
        <v>*</v>
      </c>
      <c r="K299" s="83">
        <f>IF(SP_SUL!AK299="","*",SP_SUL!AK299)</f>
        <v>0</v>
      </c>
      <c r="L299" s="83" t="str">
        <f>IF(SP_SUL!AM299="","*",SP_SUL!AM299)</f>
        <v>-</v>
      </c>
      <c r="M299" s="83">
        <f>IF(SP_SUL!AP299="","*",SP_SUL!AP299)</f>
        <v>0</v>
      </c>
      <c r="N299" s="83" t="str">
        <f>IF(SP_SUL!AM299="","*",SP_SUL!AM299)</f>
        <v>-</v>
      </c>
      <c r="O299" s="110" t="str">
        <f>IF(SP_SUL!BH299="","*",SP_SUL!BH299)</f>
        <v>*</v>
      </c>
      <c r="P299" s="147" t="str">
        <f>IF($A$2=1,IF(SP_SUL!BJ299="","*",SP_SUL!BJ299),IF(SP_SUL!BK299="","*",SP_SUL!BK299))</f>
        <v>*</v>
      </c>
    </row>
    <row r="300" spans="1:16" hidden="1">
      <c r="A300" s="82">
        <f>IF(SP_SUL!B300="","*",SP_SUL!B300)</f>
        <v>46065</v>
      </c>
      <c r="B300" s="83" t="str">
        <f>IF(SP_SUL!X300="","*",SP_SUL!X300)</f>
        <v>Oportunidade</v>
      </c>
      <c r="C300" s="83" t="str">
        <f>IF(SP_SUL!S300="","*",SP_SUL!S300)</f>
        <v>SP SUL</v>
      </c>
      <c r="D300" s="83" t="str">
        <f>IF(SP_SUL!T300="","*",SP_SUL!T300)</f>
        <v>ZKE-ZEV</v>
      </c>
      <c r="E300" s="83" t="str">
        <f>IF(SP_SUL!D300="","*",SP_SUL!D300)</f>
        <v>CAIQUE (TMA-677)</v>
      </c>
      <c r="F300" s="83" t="str">
        <f>IF(SP_SUL!H300="","*",SP_SUL!H300)</f>
        <v>-</v>
      </c>
      <c r="G300" s="83" t="str">
        <f>IF(SP_SUL!M300="","*",SP_SUL!M300)</f>
        <v>ZWI-ZEM</v>
      </c>
      <c r="H300" s="116">
        <f>IF(SP_SUL!K300="","*",SP_SUL!K300)</f>
        <v>121.31100000000001</v>
      </c>
      <c r="I300" s="113">
        <f>IF(SP_SUL!O300="","*",SP_SUL!O300)</f>
        <v>0.35416666666666669</v>
      </c>
      <c r="J300" s="113">
        <f>IF(SP_SUL!P300="","*",SP_SUL!P300)</f>
        <v>6.9444444444444448E-2</v>
      </c>
      <c r="K300" s="83" t="str">
        <f>IF(SP_SUL!AK300="","*",SP_SUL!AK300)</f>
        <v>-</v>
      </c>
      <c r="L300" s="83" t="str">
        <f>IF(SP_SUL!AM300="","*",SP_SUL!AM300)</f>
        <v>ZWI-ZEM</v>
      </c>
      <c r="M300" s="83">
        <f>IF(SP_SUL!AP300="","*",SP_SUL!AP300)</f>
        <v>121.31100000000001</v>
      </c>
      <c r="N300" s="83" t="str">
        <f>IF(SP_SUL!AM300="","*",SP_SUL!AM300)</f>
        <v>ZWI-ZEM</v>
      </c>
      <c r="O300" s="110">
        <f>IF(SP_SUL!BH300="","*",SP_SUL!BH300)</f>
        <v>0</v>
      </c>
      <c r="P300" s="147" t="str">
        <f>IF($A$2=1,IF(SP_SUL!BJ300="","*",SP_SUL!BJ300),IF(SP_SUL!BK300="","*",SP_SUL!BK300))</f>
        <v>Cancelado / chuva</v>
      </c>
    </row>
    <row r="301" spans="1:16" hidden="1">
      <c r="A301" s="82">
        <f>IF(SP_SUL!B301="","*",SP_SUL!B301)</f>
        <v>46065</v>
      </c>
      <c r="B301" s="83" t="str">
        <f>IF(SP_SUL!X301="","*",SP_SUL!X301)</f>
        <v>Oportunidade</v>
      </c>
      <c r="C301" s="83" t="str">
        <f>IF(SP_SUL!S301="","*",SP_SUL!S301)</f>
        <v>SP SUL</v>
      </c>
      <c r="D301" s="83" t="str">
        <f>IF(SP_SUL!T301="","*",SP_SUL!T301)</f>
        <v>ZKE-ZEV</v>
      </c>
      <c r="E301" s="83" t="str">
        <f>IF(SP_SUL!D301="","*",SP_SUL!D301)</f>
        <v>ADENISON (TP-810)</v>
      </c>
      <c r="F301" s="83" t="str">
        <f>IF(SP_SUL!H301="","*",SP_SUL!H301)</f>
        <v>-</v>
      </c>
      <c r="G301" s="83" t="str">
        <f>IF(SP_SUL!M301="","*",SP_SUL!M301)</f>
        <v>ZWI-ZEM</v>
      </c>
      <c r="H301" s="116">
        <f>IF(SP_SUL!K301="","*",SP_SUL!K301)</f>
        <v>123.929</v>
      </c>
      <c r="I301" s="113">
        <f>IF(SP_SUL!O301="","*",SP_SUL!O301)</f>
        <v>0.35416666666666669</v>
      </c>
      <c r="J301" s="113">
        <f>IF(SP_SUL!P301="","*",SP_SUL!P301)</f>
        <v>6.9444444444444448E-2</v>
      </c>
      <c r="K301" s="83" t="str">
        <f>IF(SP_SUL!AK301="","*",SP_SUL!AK301)</f>
        <v>-</v>
      </c>
      <c r="L301" s="83" t="str">
        <f>IF(SP_SUL!AM301="","*",SP_SUL!AM301)</f>
        <v>ZWI-ZEM</v>
      </c>
      <c r="M301" s="83">
        <f>IF(SP_SUL!AP301="","*",SP_SUL!AP301)</f>
        <v>123.929</v>
      </c>
      <c r="N301" s="83" t="str">
        <f>IF(SP_SUL!AM301="","*",SP_SUL!AM301)</f>
        <v>ZWI-ZEM</v>
      </c>
      <c r="O301" s="110">
        <f>IF(SP_SUL!BH301="","*",SP_SUL!BH301)</f>
        <v>0</v>
      </c>
      <c r="P301" s="147" t="str">
        <f>IF($A$2=1,IF(SP_SUL!BJ301="","*",SP_SUL!BJ301),IF(SP_SUL!BK301="","*",SP_SUL!BK301))</f>
        <v>Cancelado / chuva</v>
      </c>
    </row>
    <row r="302" spans="1:16" hidden="1">
      <c r="A302" s="82">
        <f>IF(SP_SUL!B302="","*",SP_SUL!B302)</f>
        <v>46065</v>
      </c>
      <c r="B302" s="83" t="str">
        <f>IF(SP_SUL!X302="","*",SP_SUL!X302)</f>
        <v>Extra</v>
      </c>
      <c r="C302" s="83" t="str">
        <f>IF(SP_SUL!S302="","*",SP_SUL!S302)</f>
        <v>SP SUL</v>
      </c>
      <c r="D302" s="83" t="str">
        <f>IF(SP_SUL!T302="","*",SP_SUL!T302)</f>
        <v>ZPT-ZPG</v>
      </c>
      <c r="E302" s="83" t="str">
        <f>IF(SP_SUL!D302="","*",SP_SUL!D302)</f>
        <v>A84</v>
      </c>
      <c r="F302" s="83" t="str">
        <f>IF(SP_SUL!H302="","*",SP_SUL!H302)</f>
        <v>S29MRS</v>
      </c>
      <c r="G302" s="83" t="str">
        <f>IF(SP_SUL!M302="","*",SP_SUL!M302)</f>
        <v>ZPG-ZPT</v>
      </c>
      <c r="H302" s="116">
        <f>IF(SP_SUL!K302="","*",SP_SUL!K302)</f>
        <v>123</v>
      </c>
      <c r="I302" s="113">
        <f>IF(SP_SUL!O302="","*",SP_SUL!O302)</f>
        <v>0.3125</v>
      </c>
      <c r="J302" s="113">
        <f>IF(SP_SUL!P302="","*",SP_SUL!P302)</f>
        <v>4.1666666666666664E-2</v>
      </c>
      <c r="K302" s="83" t="str">
        <f>IF(SP_SUL!AK302="","*",SP_SUL!AK302)</f>
        <v>ZPG</v>
      </c>
      <c r="L302" s="83" t="str">
        <f>IF(SP_SUL!AM302="","*",SP_SUL!AM302)</f>
        <v>ZPG-ZPT</v>
      </c>
      <c r="M302" s="83">
        <f>IF(SP_SUL!AP302="","*",SP_SUL!AP302)</f>
        <v>124</v>
      </c>
      <c r="N302" s="83" t="str">
        <f>IF(SP_SUL!AM302="","*",SP_SUL!AM302)</f>
        <v>ZPG-ZPT</v>
      </c>
      <c r="O302" s="110">
        <f>IF(SP_SUL!BH302="","*",SP_SUL!BH302)</f>
        <v>2</v>
      </c>
      <c r="P302" s="147" t="str">
        <f>IF($A$2=1,IF(SP_SUL!BJ302="","*",SP_SUL!BJ302),IF(SP_SUL!BK302="","*",SP_SUL!BK302))</f>
        <v>MC1 07h23 /  Sem oportundiade de faixa para realizar o trecho de ZPT até ZEV, alterado a programação para realizar inspeção de ZPG até ZPT, Em inspeção.</v>
      </c>
    </row>
    <row r="303" spans="1:16" hidden="1">
      <c r="A303" s="82">
        <f>IF(SP_SUL!B303="","*",SP_SUL!B303)</f>
        <v>46065</v>
      </c>
      <c r="B303" s="83" t="str">
        <f>IF(SP_SUL!X303="","*",SP_SUL!X303)</f>
        <v>Contrato</v>
      </c>
      <c r="C303" s="83" t="str">
        <f>IF(SP_SUL!S303="","*",SP_SUL!S303)</f>
        <v>SP SUL</v>
      </c>
      <c r="D303" s="83" t="str">
        <f>IF(SP_SUL!T303="","*",SP_SUL!T303)</f>
        <v>ZEV-ZPT</v>
      </c>
      <c r="E303" s="83" t="str">
        <f>IF(SP_SUL!D303="","*",SP_SUL!D303)</f>
        <v>W62</v>
      </c>
      <c r="F303" s="83" t="str">
        <f>IF(SP_SUL!H303="","*",SP_SUL!H303)</f>
        <v>ZDRZPT</v>
      </c>
      <c r="G303" s="83" t="str">
        <f>IF(SP_SUL!M303="","*",SP_SUL!M303)</f>
        <v>ZXW-ZGP</v>
      </c>
      <c r="H303" s="116">
        <f>IF(SP_SUL!K303="","*",SP_SUL!K303)</f>
        <v>83.7</v>
      </c>
      <c r="I303" s="113">
        <f>IF(SP_SUL!O303="","*",SP_SUL!O303)</f>
        <v>0.33333333333333331</v>
      </c>
      <c r="J303" s="113">
        <f>IF(SP_SUL!P303="","*",SP_SUL!P303)</f>
        <v>4.1666666666666664E-2</v>
      </c>
      <c r="K303" s="83" t="str">
        <f>IF(SP_SUL!AK303="","*",SP_SUL!AK303)</f>
        <v>ZDRZPT</v>
      </c>
      <c r="L303" s="83" t="str">
        <f>IF(SP_SUL!AM303="","*",SP_SUL!AM303)</f>
        <v>ZXW-ZGP</v>
      </c>
      <c r="M303" s="83">
        <f>IF(SP_SUL!AP303="","*",SP_SUL!AP303)</f>
        <v>83.7</v>
      </c>
      <c r="N303" s="83" t="str">
        <f>IF(SP_SUL!AM303="","*",SP_SUL!AM303)</f>
        <v>ZXW-ZGP</v>
      </c>
      <c r="O303" s="110">
        <f>IF(SP_SUL!BH303="","*",SP_SUL!BH303)</f>
        <v>2</v>
      </c>
      <c r="P303" s="147" t="str">
        <f>IF($A$2=1,IF(SP_SUL!BJ303="","*",SP_SUL!BJ303),IF(SP_SUL!BK303="","*",SP_SUL!BK303))</f>
        <v>MC1 07h06 / autorizado entrada na via 09h32 / Realizado deslocamento</v>
      </c>
    </row>
    <row r="304" spans="1:16" hidden="1">
      <c r="A304" s="82">
        <f>IF(SP_SUL!B304="","*",SP_SUL!B304)</f>
        <v>46065</v>
      </c>
      <c r="B304" s="83" t="str">
        <f>IF(SP_SUL!X304="","*",SP_SUL!X304)</f>
        <v>Oportunidade</v>
      </c>
      <c r="C304" s="83" t="str">
        <f>IF(SP_SUL!S304="","*",SP_SUL!S304)</f>
        <v>SP SUL</v>
      </c>
      <c r="D304" s="83" t="str">
        <f>IF(SP_SUL!T304="","*",SP_SUL!T304)</f>
        <v>ZPT-ZPG</v>
      </c>
      <c r="E304" s="83" t="str">
        <f>IF(SP_SUL!D304="","*",SP_SUL!D304)</f>
        <v>DIEGO (TF-42)</v>
      </c>
      <c r="F304" s="83" t="str">
        <f>IF(SP_SUL!H304="","*",SP_SUL!H304)</f>
        <v>-</v>
      </c>
      <c r="G304" s="83" t="str">
        <f>IF(SP_SUL!M304="","*",SP_SUL!M304)</f>
        <v>PAT-ZGM</v>
      </c>
      <c r="H304" s="116">
        <f>IF(SP_SUL!K304="","*",SP_SUL!K304)</f>
        <v>109.05</v>
      </c>
      <c r="I304" s="113">
        <f>IF(SP_SUL!O304="","*",SP_SUL!O304)</f>
        <v>0.41666666666666669</v>
      </c>
      <c r="J304" s="113">
        <f>IF(SP_SUL!P304="","*",SP_SUL!P304)</f>
        <v>6.25E-2</v>
      </c>
      <c r="K304" s="83" t="str">
        <f>IF(SP_SUL!AK304="","*",SP_SUL!AK304)</f>
        <v>-</v>
      </c>
      <c r="L304" s="83" t="str">
        <f>IF(SP_SUL!AM304="","*",SP_SUL!AM304)</f>
        <v>PAT-ZGM</v>
      </c>
      <c r="M304" s="83">
        <f>IF(SP_SUL!AP304="","*",SP_SUL!AP304)</f>
        <v>109.05</v>
      </c>
      <c r="N304" s="83" t="str">
        <f>IF(SP_SUL!AM304="","*",SP_SUL!AM304)</f>
        <v>PAT-ZGM</v>
      </c>
      <c r="O304" s="110">
        <f>IF(SP_SUL!BH304="","*",SP_SUL!BH304)</f>
        <v>2</v>
      </c>
      <c r="P304" s="147" t="str">
        <f>IF($A$2=1,IF(SP_SUL!BJ304="","*",SP_SUL!BJ304),IF(SP_SUL!BK304="","*",SP_SUL!BK304))</f>
        <v>TP pronto 10h51 . Em intervalo das 12h07 até 13h37</v>
      </c>
    </row>
    <row r="305" spans="1:16" hidden="1">
      <c r="A305" s="82">
        <f>IF(SP_SUL!B305="","*",SP_SUL!B305)</f>
        <v>46065</v>
      </c>
      <c r="B305" s="83" t="str">
        <f>IF(SP_SUL!X305="","*",SP_SUL!X305)</f>
        <v>Oportunidade</v>
      </c>
      <c r="C305" s="83" t="str">
        <f>IF(SP_SUL!S305="","*",SP_SUL!S305)</f>
        <v>SP SUL</v>
      </c>
      <c r="D305" s="83" t="str">
        <f>IF(SP_SUL!T305="","*",SP_SUL!T305)</f>
        <v>ZEV-ZPT</v>
      </c>
      <c r="E305" s="83" t="str">
        <f>IF(SP_SUL!D305="","*",SP_SUL!D305)</f>
        <v>RAFAEL (TP-695)</v>
      </c>
      <c r="F305" s="83" t="str">
        <f>IF(SP_SUL!H305="","*",SP_SUL!H305)</f>
        <v>-</v>
      </c>
      <c r="G305" s="83" t="str">
        <f>IF(SP_SUL!M305="","*",SP_SUL!M305)</f>
        <v>ZDR</v>
      </c>
      <c r="H305" s="116">
        <f>IF(SP_SUL!K305="","*",SP_SUL!K305)</f>
        <v>106.5</v>
      </c>
      <c r="I305" s="113">
        <f>IF(SP_SUL!O305="","*",SP_SUL!O305)</f>
        <v>0.45833333333333331</v>
      </c>
      <c r="J305" s="113">
        <f>IF(SP_SUL!P305="","*",SP_SUL!P305)</f>
        <v>8.3333333333333329E-2</v>
      </c>
      <c r="K305" s="83" t="str">
        <f>IF(SP_SUL!AK305="","*",SP_SUL!AK305)</f>
        <v>-</v>
      </c>
      <c r="L305" s="83" t="str">
        <f>IF(SP_SUL!AM305="","*",SP_SUL!AM305)</f>
        <v>ZDR</v>
      </c>
      <c r="M305" s="83">
        <f>IF(SP_SUL!AP305="","*",SP_SUL!AP305)</f>
        <v>106.5</v>
      </c>
      <c r="N305" s="83" t="str">
        <f>IF(SP_SUL!AM305="","*",SP_SUL!AM305)</f>
        <v>ZDR</v>
      </c>
      <c r="O305" s="110">
        <f>IF(SP_SUL!BH305="","*",SP_SUL!BH305)</f>
        <v>0</v>
      </c>
      <c r="P305" s="147" t="str">
        <f>IF($A$2=1,IF(SP_SUL!BJ305="","*",SP_SUL!BJ305),IF(SP_SUL!BK305="","*",SP_SUL!BK305))</f>
        <v>TP pronto 10h21 / Sem oportunidade de faixa</v>
      </c>
    </row>
    <row r="306" spans="1:16" hidden="1">
      <c r="A306" s="82">
        <f>IF(SP_SUL!B306="","*",SP_SUL!B306)</f>
        <v>46065</v>
      </c>
      <c r="B306" s="83" t="str">
        <f>IF(SP_SUL!X306="","*",SP_SUL!X306)</f>
        <v>Oportunidade</v>
      </c>
      <c r="C306" s="83" t="str">
        <f>IF(SP_SUL!S306="","*",SP_SUL!S306)</f>
        <v>SP SUL</v>
      </c>
      <c r="D306" s="83" t="str">
        <f>IF(SP_SUL!T306="","*",SP_SUL!T306)</f>
        <v>ZEV-ZPT</v>
      </c>
      <c r="E306" s="83" t="str">
        <f>IF(SP_SUL!D306="","*",SP_SUL!D306)</f>
        <v>EXPANSÃO TURMA 1</v>
      </c>
      <c r="F306" s="83" t="str">
        <f>IF(SP_SUL!H306="","*",SP_SUL!H306)</f>
        <v>-</v>
      </c>
      <c r="G306" s="83" t="str">
        <f>IF(SP_SUL!M306="","*",SP_SUL!M306)</f>
        <v>109-ZGM</v>
      </c>
      <c r="H306" s="116">
        <f>IF(SP_SUL!K306="","*",SP_SUL!K306)</f>
        <v>109</v>
      </c>
      <c r="I306" s="113">
        <f>IF(SP_SUL!O306="","*",SP_SUL!O306)</f>
        <v>0.33333333333333331</v>
      </c>
      <c r="J306" s="113">
        <f>IF(SP_SUL!P306="","*",SP_SUL!P306)</f>
        <v>6.25E-2</v>
      </c>
      <c r="K306" s="83" t="str">
        <f>IF(SP_SUL!AK306="","*",SP_SUL!AK306)</f>
        <v>-</v>
      </c>
      <c r="L306" s="83" t="str">
        <f>IF(SP_SUL!AM306="","*",SP_SUL!AM306)</f>
        <v>ZGM</v>
      </c>
      <c r="M306" s="83">
        <f>IF(SP_SUL!AP306="","*",SP_SUL!AP306)</f>
        <v>108.8</v>
      </c>
      <c r="N306" s="83" t="str">
        <f>IF(SP_SUL!AM306="","*",SP_SUL!AM306)</f>
        <v>ZGM</v>
      </c>
      <c r="O306" s="110">
        <f>IF(SP_SUL!BH306="","*",SP_SUL!BH306)</f>
        <v>2</v>
      </c>
      <c r="P306" s="147" t="str">
        <f>IF($A$2=1,IF(SP_SUL!BJ306="","*",SP_SUL!BJ306),IF(SP_SUL!BK306="","*",SP_SUL!BK306))</f>
        <v>Alterado programação para km108+800 via 2 / TP pronto 09h32 /  Realizado intervalo das 12h07 até 13h37</v>
      </c>
    </row>
    <row r="307" spans="1:16" hidden="1">
      <c r="A307" s="82" t="str">
        <f>IF(SP_SUL!B307="","*",SP_SUL!B307)</f>
        <v>*</v>
      </c>
      <c r="B307" s="83" t="str">
        <f>IF(SP_SUL!X307="","*",SP_SUL!X307)</f>
        <v>*</v>
      </c>
      <c r="C307" s="83" t="str">
        <f>IF(SP_SUL!S307="","*",SP_SUL!S307)</f>
        <v>-</v>
      </c>
      <c r="D307" s="83" t="str">
        <f>IF(SP_SUL!T307="","*",SP_SUL!T307)</f>
        <v>-</v>
      </c>
      <c r="E307" s="83" t="str">
        <f>IF(SP_SUL!D307="","*",SP_SUL!D307)</f>
        <v>*</v>
      </c>
      <c r="F307" s="83" t="str">
        <f>IF(SP_SUL!H307="","*",SP_SUL!H307)</f>
        <v>*</v>
      </c>
      <c r="G307" s="83" t="str">
        <f>IF(SP_SUL!M307="","*",SP_SUL!M307)</f>
        <v>-</v>
      </c>
      <c r="H307" s="116" t="str">
        <f>IF(SP_SUL!K307="","*",SP_SUL!K307)</f>
        <v>*</v>
      </c>
      <c r="I307" s="113" t="str">
        <f>IF(SP_SUL!O307="","*",SP_SUL!O307)</f>
        <v>*</v>
      </c>
      <c r="J307" s="113" t="str">
        <f>IF(SP_SUL!P307="","*",SP_SUL!P307)</f>
        <v>*</v>
      </c>
      <c r="K307" s="83">
        <f>IF(SP_SUL!AK307="","*",SP_SUL!AK307)</f>
        <v>0</v>
      </c>
      <c r="L307" s="83" t="str">
        <f>IF(SP_SUL!AM307="","*",SP_SUL!AM307)</f>
        <v>-</v>
      </c>
      <c r="M307" s="83">
        <f>IF(SP_SUL!AP307="","*",SP_SUL!AP307)</f>
        <v>0</v>
      </c>
      <c r="N307" s="83" t="str">
        <f>IF(SP_SUL!AM307="","*",SP_SUL!AM307)</f>
        <v>-</v>
      </c>
      <c r="O307" s="110" t="str">
        <f>IF(SP_SUL!BH307="","*",SP_SUL!BH307)</f>
        <v>*</v>
      </c>
      <c r="P307" s="147" t="str">
        <f>IF($A$2=1,IF(SP_SUL!BJ307="","*",SP_SUL!BJ307),IF(SP_SUL!BK307="","*",SP_SUL!BK307))</f>
        <v>*</v>
      </c>
    </row>
    <row r="308" spans="1:16">
      <c r="A308" s="82">
        <f>IF(SP_SUL!B308="","*",SP_SUL!B308)</f>
        <v>46066</v>
      </c>
      <c r="B308" s="83" t="str">
        <f>IF(SP_SUL!X308="","*",SP_SUL!X308)</f>
        <v>Oportunidade</v>
      </c>
      <c r="C308" s="83" t="str">
        <f>IF(SP_SUL!S308="","*",SP_SUL!S308)</f>
        <v>SP SUL</v>
      </c>
      <c r="D308" s="83" t="str">
        <f>IF(SP_SUL!T308="","*",SP_SUL!T308)</f>
        <v>ZBV-ZRX</v>
      </c>
      <c r="E308" s="83" t="str">
        <f>IF(SP_SUL!D308="","*",SP_SUL!D308)</f>
        <v>EXPANSÃO TURMA 1</v>
      </c>
      <c r="F308" s="83" t="str">
        <f>IF(SP_SUL!H308="","*",SP_SUL!H308)</f>
        <v>-</v>
      </c>
      <c r="G308" s="83" t="str">
        <f>IF(SP_SUL!M308="","*",SP_SUL!M308)</f>
        <v>ZCD</v>
      </c>
      <c r="H308" s="116">
        <f>IF(SP_SUL!K308="","*",SP_SUL!K308)</f>
        <v>110.35</v>
      </c>
      <c r="I308" s="113">
        <f>IF(SP_SUL!O308="","*",SP_SUL!O308)</f>
        <v>0.35416666666666669</v>
      </c>
      <c r="J308" s="113">
        <f>IF(SP_SUL!P308="","*",SP_SUL!P308)</f>
        <v>0.125</v>
      </c>
      <c r="K308" s="83" t="str">
        <f>IF(SP_SUL!AK308="","*",SP_SUL!AK308)</f>
        <v>-</v>
      </c>
      <c r="L308" s="83" t="str">
        <f>IF(SP_SUL!AM308="","*",SP_SUL!AM308)</f>
        <v>ZCD</v>
      </c>
      <c r="M308" s="83">
        <f>IF(SP_SUL!AP308="","*",SP_SUL!AP308)</f>
        <v>110.35</v>
      </c>
      <c r="N308" s="83" t="str">
        <f>IF(SP_SUL!AM308="","*",SP_SUL!AM308)</f>
        <v>ZCD</v>
      </c>
      <c r="O308" s="110">
        <f>IF(SP_SUL!BH308="","*",SP_SUL!BH308)</f>
        <v>2</v>
      </c>
      <c r="P308" s="147" t="str">
        <f>IF($A$2=1,IF(SP_SUL!BJ308="","*",SP_SUL!BJ308),IF(SP_SUL!BK308="","*",SP_SUL!BK308))</f>
        <v>TP pronto 08h00 / Realizado intervalo das 08h06 até 11h06, alinhado para dar passagem para com i83, considerado intervalo ate 12h10. Produção 3 soldas + 600 metros de alívio de tensão</v>
      </c>
    </row>
    <row r="309" spans="1:16">
      <c r="A309" s="82">
        <f>IF(SP_SUL!B309="","*",SP_SUL!B309)</f>
        <v>46066</v>
      </c>
      <c r="B309" s="83" t="str">
        <f>IF(SP_SUL!X309="","*",SP_SUL!X309)</f>
        <v>Oportunidade</v>
      </c>
      <c r="C309" s="83" t="str">
        <f>IF(SP_SUL!S309="","*",SP_SUL!S309)</f>
        <v>SP SUL</v>
      </c>
      <c r="D309" s="83" t="str">
        <f>IF(SP_SUL!T309="","*",SP_SUL!T309)</f>
        <v>ZBV-ZRX</v>
      </c>
      <c r="E309" s="83" t="str">
        <f>IF(SP_SUL!D309="","*",SP_SUL!D309)</f>
        <v>KLECIO (TP-699)</v>
      </c>
      <c r="F309" s="83" t="str">
        <f>IF(SP_SUL!H309="","*",SP_SUL!H309)</f>
        <v>-</v>
      </c>
      <c r="G309" s="83" t="str">
        <f>IF(SP_SUL!M309="","*",SP_SUL!M309)</f>
        <v>ZSW-ZTT</v>
      </c>
      <c r="H309" s="116">
        <f>IF(SP_SUL!K309="","*",SP_SUL!K309)</f>
        <v>92</v>
      </c>
      <c r="I309" s="113">
        <f>IF(SP_SUL!O309="","*",SP_SUL!O309)</f>
        <v>0.35416666666666669</v>
      </c>
      <c r="J309" s="113">
        <f>IF(SP_SUL!P309="","*",SP_SUL!P309)</f>
        <v>6.25E-2</v>
      </c>
      <c r="K309" s="83" t="str">
        <f>IF(SP_SUL!AK309="","*",SP_SUL!AK309)</f>
        <v>-</v>
      </c>
      <c r="L309" s="83" t="str">
        <f>IF(SP_SUL!AM309="","*",SP_SUL!AM309)</f>
        <v>ZSW-ZTT</v>
      </c>
      <c r="M309" s="83">
        <f>IF(SP_SUL!AP309="","*",SP_SUL!AP309)</f>
        <v>92</v>
      </c>
      <c r="N309" s="83" t="str">
        <f>IF(SP_SUL!AM309="","*",SP_SUL!AM309)</f>
        <v>ZSW-ZTT</v>
      </c>
      <c r="O309" s="110">
        <f>IF(SP_SUL!BH309="","*",SP_SUL!BH309)</f>
        <v>0</v>
      </c>
      <c r="P309" s="147" t="str">
        <f>IF($A$2=1,IF(SP_SUL!BJ309="","*",SP_SUL!BJ309),IF(SP_SUL!BK309="","*",SP_SUL!BK309))</f>
        <v>TP pronto 09h55 / Sem oportunidade de faixa</v>
      </c>
    </row>
    <row r="310" spans="1:16">
      <c r="A310" s="82">
        <f>IF(SP_SUL!B310="","*",SP_SUL!B310)</f>
        <v>46066</v>
      </c>
      <c r="B310" s="83" t="str">
        <f>IF(SP_SUL!X310="","*",SP_SUL!X310)</f>
        <v>Oportunidade</v>
      </c>
      <c r="C310" s="83" t="str">
        <f>IF(SP_SUL!S310="","*",SP_SUL!S310)</f>
        <v>SP SUL</v>
      </c>
      <c r="D310" s="83" t="str">
        <f>IF(SP_SUL!T310="","*",SP_SUL!T310)</f>
        <v>ZBV-ZRX</v>
      </c>
      <c r="E310" s="83" t="str">
        <f>IF(SP_SUL!D310="","*",SP_SUL!D310)</f>
        <v>V11</v>
      </c>
      <c r="F310" s="83" t="str">
        <f>IF(SP_SUL!H310="","*",SP_SUL!H310)</f>
        <v>ZHO-2</v>
      </c>
      <c r="G310" s="83" t="str">
        <f>IF(SP_SUL!M310="","*",SP_SUL!M310)</f>
        <v>ZHO-ZAC</v>
      </c>
      <c r="H310" s="116">
        <f>IF(SP_SUL!K310="","*",SP_SUL!K310)</f>
        <v>61</v>
      </c>
      <c r="I310" s="113">
        <f>IF(SP_SUL!O310="","*",SP_SUL!O310)</f>
        <v>0.375</v>
      </c>
      <c r="J310" s="113">
        <f>IF(SP_SUL!P310="","*",SP_SUL!P310)</f>
        <v>4.1666666666666664E-2</v>
      </c>
      <c r="K310" s="83" t="str">
        <f>IF(SP_SUL!AK310="","*",SP_SUL!AK310)</f>
        <v>ZHO-2</v>
      </c>
      <c r="L310" s="83" t="str">
        <f>IF(SP_SUL!AM310="","*",SP_SUL!AM310)</f>
        <v>ZHO-ZAC</v>
      </c>
      <c r="M310" s="83">
        <f>IF(SP_SUL!AP310="","*",SP_SUL!AP310)</f>
        <v>61</v>
      </c>
      <c r="N310" s="83" t="str">
        <f>IF(SP_SUL!AM310="","*",SP_SUL!AM310)</f>
        <v>ZHO-ZAC</v>
      </c>
      <c r="O310" s="110">
        <f>IF(SP_SUL!BH310="","*",SP_SUL!BH310)</f>
        <v>0</v>
      </c>
      <c r="P310" s="147" t="str">
        <f>IF($A$2=1,IF(SP_SUL!BJ310="","*",SP_SUL!BJ310),IF(SP_SUL!BK310="","*",SP_SUL!BK310))</f>
        <v xml:space="preserve">MC1 15h57 / </v>
      </c>
    </row>
    <row r="311" spans="1:16">
      <c r="A311" s="82">
        <f>IF(SP_SUL!B311="","*",SP_SUL!B311)</f>
        <v>46066</v>
      </c>
      <c r="B311" s="83" t="str">
        <f>IF(SP_SUL!X311="","*",SP_SUL!X311)</f>
        <v>Contrato</v>
      </c>
      <c r="C311" s="83" t="str">
        <f>IF(SP_SUL!S311="","*",SP_SUL!S311)</f>
        <v>SP SUL</v>
      </c>
      <c r="D311" s="83" t="str">
        <f>IF(SP_SUL!T311="","*",SP_SUL!T311)</f>
        <v>ZBV-ZRX</v>
      </c>
      <c r="E311" s="83" t="str">
        <f>IF(SP_SUL!D311="","*",SP_SUL!D311)</f>
        <v>E42</v>
      </c>
      <c r="F311" s="83" t="str">
        <f>IF(SP_SUL!H311="","*",SP_SUL!H311)</f>
        <v>ZBV3</v>
      </c>
      <c r="G311" s="83" t="str">
        <f>IF(SP_SUL!M311="","*",SP_SUL!M311)</f>
        <v>ZBM</v>
      </c>
      <c r="H311" s="116">
        <f>IF(SP_SUL!K311="","*",SP_SUL!K311)</f>
        <v>54.96</v>
      </c>
      <c r="I311" s="113">
        <f>IF(SP_SUL!O311="","*",SP_SUL!O311)</f>
        <v>0.45833333333333331</v>
      </c>
      <c r="J311" s="113">
        <f>IF(SP_SUL!P311="","*",SP_SUL!P311)</f>
        <v>0.16666666666666666</v>
      </c>
      <c r="K311" s="83" t="str">
        <f>IF(SP_SUL!AK311="","*",SP_SUL!AK311)</f>
        <v>ZBV3</v>
      </c>
      <c r="L311" s="83" t="str">
        <f>IF(SP_SUL!AM311="","*",SP_SUL!AM311)</f>
        <v>ZBM</v>
      </c>
      <c r="M311" s="83">
        <f>IF(SP_SUL!AP311="","*",SP_SUL!AP311)</f>
        <v>54.96</v>
      </c>
      <c r="N311" s="83" t="str">
        <f>IF(SP_SUL!AM311="","*",SP_SUL!AM311)</f>
        <v>ZBM</v>
      </c>
      <c r="O311" s="110">
        <f>IF(SP_SUL!BH311="","*",SP_SUL!BH311)</f>
        <v>0</v>
      </c>
      <c r="P311" s="147" t="str">
        <f>IF($A$2=1,IF(SP_SUL!BJ311="","*",SP_SUL!BJ311),IF(SP_SUL!BK311="","*",SP_SUL!BK311))</f>
        <v>MC1 15h23 / Cancelado a descarga devido MNB do i27 em ZMB-1</v>
      </c>
    </row>
    <row r="312" spans="1:16" hidden="1">
      <c r="A312" s="82" t="str">
        <f>IF(SP_SUL!B312="","*",SP_SUL!B312)</f>
        <v>*</v>
      </c>
      <c r="B312" s="83" t="str">
        <f>IF(SP_SUL!X312="","*",SP_SUL!X312)</f>
        <v>*</v>
      </c>
      <c r="C312" s="83" t="str">
        <f>IF(SP_SUL!S312="","*",SP_SUL!S312)</f>
        <v>-</v>
      </c>
      <c r="D312" s="83" t="str">
        <f>IF(SP_SUL!T312="","*",SP_SUL!T312)</f>
        <v>-</v>
      </c>
      <c r="E312" s="83" t="str">
        <f>IF(SP_SUL!D312="","*",SP_SUL!D312)</f>
        <v>*</v>
      </c>
      <c r="F312" s="83" t="str">
        <f>IF(SP_SUL!H312="","*",SP_SUL!H312)</f>
        <v>*</v>
      </c>
      <c r="G312" s="83" t="str">
        <f>IF(SP_SUL!M312="","*",SP_SUL!M312)</f>
        <v>-</v>
      </c>
      <c r="H312" s="116" t="str">
        <f>IF(SP_SUL!K312="","*",SP_SUL!K312)</f>
        <v>*</v>
      </c>
      <c r="I312" s="113" t="str">
        <f>IF(SP_SUL!O312="","*",SP_SUL!O312)</f>
        <v>*</v>
      </c>
      <c r="J312" s="113" t="str">
        <f>IF(SP_SUL!P312="","*",SP_SUL!P312)</f>
        <v>*</v>
      </c>
      <c r="K312" s="83">
        <f>IF(SP_SUL!AK312="","*",SP_SUL!AK312)</f>
        <v>0</v>
      </c>
      <c r="L312" s="83" t="str">
        <f>IF(SP_SUL!AM312="","*",SP_SUL!AM312)</f>
        <v>-</v>
      </c>
      <c r="M312" s="83">
        <f>IF(SP_SUL!AP312="","*",SP_SUL!AP312)</f>
        <v>0</v>
      </c>
      <c r="N312" s="83" t="str">
        <f>IF(SP_SUL!AM312="","*",SP_SUL!AM312)</f>
        <v>-</v>
      </c>
      <c r="O312" s="110" t="str">
        <f>IF(SP_SUL!BH312="","*",SP_SUL!BH312)</f>
        <v>*</v>
      </c>
      <c r="P312" s="147" t="str">
        <f>IF($A$2=1,IF(SP_SUL!BJ312="","*",SP_SUL!BJ312),IF(SP_SUL!BK312="","*",SP_SUL!BK312))</f>
        <v>*</v>
      </c>
    </row>
    <row r="313" spans="1:16">
      <c r="A313" s="82">
        <f>IF(SP_SUL!B313="","*",SP_SUL!B313)</f>
        <v>46066</v>
      </c>
      <c r="B313" s="83" t="str">
        <f>IF(SP_SUL!X313="","*",SP_SUL!X313)</f>
        <v>Oportunidade</v>
      </c>
      <c r="C313" s="83" t="str">
        <f>IF(SP_SUL!S313="","*",SP_SUL!S313)</f>
        <v>SP SUL</v>
      </c>
      <c r="D313" s="83" t="str">
        <f>IF(SP_SUL!T313="","*",SP_SUL!T313)</f>
        <v>ZBV-ZKE</v>
      </c>
      <c r="E313" s="83" t="str">
        <f>IF(SP_SUL!D313="","*",SP_SUL!D313)</f>
        <v>ROGÉRIO (TP-730)</v>
      </c>
      <c r="F313" s="83" t="str">
        <f>IF(SP_SUL!H313="","*",SP_SUL!H313)</f>
        <v>-</v>
      </c>
      <c r="G313" s="83" t="str">
        <f>IF(SP_SUL!M313="","*",SP_SUL!M313)</f>
        <v>ZYU-ZST</v>
      </c>
      <c r="H313" s="116">
        <f>IF(SP_SUL!K313="","*",SP_SUL!K313)</f>
        <v>206.9</v>
      </c>
      <c r="I313" s="113">
        <f>IF(SP_SUL!O313="","*",SP_SUL!O313)</f>
        <v>0.41666666666666669</v>
      </c>
      <c r="J313" s="113">
        <f>IF(SP_SUL!P313="","*",SP_SUL!P313)</f>
        <v>8.3333333333333329E-2</v>
      </c>
      <c r="K313" s="83" t="str">
        <f>IF(SP_SUL!AK313="","*",SP_SUL!AK313)</f>
        <v>-</v>
      </c>
      <c r="L313" s="83" t="str">
        <f>IF(SP_SUL!AM313="","*",SP_SUL!AM313)</f>
        <v>ZYU-ZST</v>
      </c>
      <c r="M313" s="83">
        <f>IF(SP_SUL!AP313="","*",SP_SUL!AP313)</f>
        <v>206.9</v>
      </c>
      <c r="N313" s="83" t="str">
        <f>IF(SP_SUL!AM313="","*",SP_SUL!AM313)</f>
        <v>ZYU-ZST</v>
      </c>
      <c r="O313" s="110">
        <f>IF(SP_SUL!BH313="","*",SP_SUL!BH313)</f>
        <v>0</v>
      </c>
      <c r="P313" s="147" t="str">
        <f>IF($A$2=1,IF(SP_SUL!BJ313="","*",SP_SUL!BJ313),IF(SP_SUL!BK313="","*",SP_SUL!BK313))</f>
        <v>TP pronto 08h16 / Sem oportunidade de faixa</v>
      </c>
    </row>
    <row r="314" spans="1:16">
      <c r="A314" s="82">
        <f>IF(SP_SUL!B314="","*",SP_SUL!B314)</f>
        <v>46066</v>
      </c>
      <c r="B314" s="83" t="str">
        <f>IF(SP_SUL!X314="","*",SP_SUL!X314)</f>
        <v>Oportunidade</v>
      </c>
      <c r="C314" s="83" t="str">
        <f>IF(SP_SUL!S314="","*",SP_SUL!S314)</f>
        <v>SP SUL</v>
      </c>
      <c r="D314" s="83" t="str">
        <f>IF(SP_SUL!T314="","*",SP_SUL!T314)</f>
        <v>ZBV-ZKE</v>
      </c>
      <c r="E314" s="83" t="str">
        <f>IF(SP_SUL!D314="","*",SP_SUL!D314)</f>
        <v>V93</v>
      </c>
      <c r="F314" s="83" t="str">
        <f>IF(SP_SUL!H314="","*",SP_SUL!H314)</f>
        <v>ZYU1</v>
      </c>
      <c r="G314" s="83" t="str">
        <f>IF(SP_SUL!M314="","*",SP_SUL!M314)</f>
        <v>ZYU-ZST</v>
      </c>
      <c r="H314" s="116">
        <f>IF(SP_SUL!K314="","*",SP_SUL!K314)</f>
        <v>204.4</v>
      </c>
      <c r="I314" s="113">
        <f>IF(SP_SUL!O314="","*",SP_SUL!O314)</f>
        <v>0.375</v>
      </c>
      <c r="J314" s="113">
        <f>IF(SP_SUL!P314="","*",SP_SUL!P314)</f>
        <v>8.3333333333333329E-2</v>
      </c>
      <c r="K314" s="83" t="str">
        <f>IF(SP_SUL!AK314="","*",SP_SUL!AK314)</f>
        <v>ZYU1</v>
      </c>
      <c r="L314" s="83" t="str">
        <f>IF(SP_SUL!AM314="","*",SP_SUL!AM314)</f>
        <v>ZYU-ZST</v>
      </c>
      <c r="M314" s="83">
        <f>IF(SP_SUL!AP314="","*",SP_SUL!AP314)</f>
        <v>204.4</v>
      </c>
      <c r="N314" s="83" t="str">
        <f>IF(SP_SUL!AM314="","*",SP_SUL!AM314)</f>
        <v>ZYU-ZST</v>
      </c>
      <c r="O314" s="110">
        <f>IF(SP_SUL!BH314="","*",SP_SUL!BH314)</f>
        <v>0</v>
      </c>
      <c r="P314" s="147" t="str">
        <f>IF($A$2=1,IF(SP_SUL!BJ314="","*",SP_SUL!BJ314),IF(SP_SUL!BK314="","*",SP_SUL!BK314))</f>
        <v>MC1 08h49 / Sem oportundiade de faixa</v>
      </c>
    </row>
    <row r="315" spans="1:16">
      <c r="A315" s="82">
        <f>IF(SP_SUL!B315="","*",SP_SUL!B315)</f>
        <v>46066</v>
      </c>
      <c r="B315" s="83" t="str">
        <f>IF(SP_SUL!X315="","*",SP_SUL!X315)</f>
        <v>Oportunidade</v>
      </c>
      <c r="C315" s="83" t="str">
        <f>IF(SP_SUL!S315="","*",SP_SUL!S315)</f>
        <v>SP SUL</v>
      </c>
      <c r="D315" s="83" t="str">
        <f>IF(SP_SUL!T315="","*",SP_SUL!T315)</f>
        <v>ZBV-ZKE</v>
      </c>
      <c r="E315" s="83" t="str">
        <f>IF(SP_SUL!D315="","*",SP_SUL!D315)</f>
        <v>W59</v>
      </c>
      <c r="F315" s="83" t="str">
        <f>IF(SP_SUL!H315="","*",SP_SUL!H315)</f>
        <v>ZYU1</v>
      </c>
      <c r="G315" s="83" t="str">
        <f>IF(SP_SUL!M315="","*",SP_SUL!M315)</f>
        <v>ZDY-ZFY</v>
      </c>
      <c r="H315" s="116">
        <f>IF(SP_SUL!K315="","*",SP_SUL!K315)</f>
        <v>191</v>
      </c>
      <c r="I315" s="113">
        <f>IF(SP_SUL!O315="","*",SP_SUL!O315)</f>
        <v>0.35416666666666669</v>
      </c>
      <c r="J315" s="113">
        <f>IF(SP_SUL!P315="","*",SP_SUL!P315)</f>
        <v>8.3333333333333329E-2</v>
      </c>
      <c r="K315" s="83" t="str">
        <f>IF(SP_SUL!AK315="","*",SP_SUL!AK315)</f>
        <v>ZYU1</v>
      </c>
      <c r="L315" s="83" t="str">
        <f>IF(SP_SUL!AM315="","*",SP_SUL!AM315)</f>
        <v>ZDY-ZFY</v>
      </c>
      <c r="M315" s="83">
        <f>IF(SP_SUL!AP315="","*",SP_SUL!AP315)</f>
        <v>191</v>
      </c>
      <c r="N315" s="83" t="str">
        <f>IF(SP_SUL!AM315="","*",SP_SUL!AM315)</f>
        <v>ZDY-ZFY</v>
      </c>
      <c r="O315" s="110">
        <f>IF(SP_SUL!BH315="","*",SP_SUL!BH315)</f>
        <v>0</v>
      </c>
      <c r="P315" s="147" t="str">
        <f>IF($A$2=1,IF(SP_SUL!BJ315="","*",SP_SUL!BJ315),IF(SP_SUL!BK315="","*",SP_SUL!BK315))</f>
        <v>Cancelado, devido priorização do V93 /</v>
      </c>
    </row>
    <row r="316" spans="1:16">
      <c r="A316" s="82">
        <f>IF(SP_SUL!B316="","*",SP_SUL!B316)</f>
        <v>46066</v>
      </c>
      <c r="B316" s="83" t="str">
        <f>IF(SP_SUL!X316="","*",SP_SUL!X316)</f>
        <v>Oportunidade</v>
      </c>
      <c r="C316" s="83" t="str">
        <f>IF(SP_SUL!S316="","*",SP_SUL!S316)</f>
        <v>SP SUL</v>
      </c>
      <c r="D316" s="83" t="str">
        <f>IF(SP_SUL!T316="","*",SP_SUL!T316)</f>
        <v>ZBV-ZKE</v>
      </c>
      <c r="E316" s="83" t="str">
        <f>IF(SP_SUL!D316="","*",SP_SUL!D316)</f>
        <v>ROBSON (TF-701)</v>
      </c>
      <c r="F316" s="83" t="str">
        <f>IF(SP_SUL!H316="","*",SP_SUL!H316)</f>
        <v>-</v>
      </c>
      <c r="G316" s="83" t="str">
        <f>IF(SP_SUL!M316="","*",SP_SUL!M316)</f>
        <v>ZDY-ZFY</v>
      </c>
      <c r="H316" s="116">
        <f>IF(SP_SUL!K316="","*",SP_SUL!K316)</f>
        <v>190.3</v>
      </c>
      <c r="I316" s="113">
        <f>IF(SP_SUL!O316="","*",SP_SUL!O316)</f>
        <v>0.375</v>
      </c>
      <c r="J316" s="113">
        <f>IF(SP_SUL!P316="","*",SP_SUL!P316)</f>
        <v>8.3333333333333329E-2</v>
      </c>
      <c r="K316" s="83" t="str">
        <f>IF(SP_SUL!AK316="","*",SP_SUL!AK316)</f>
        <v>-</v>
      </c>
      <c r="L316" s="83" t="str">
        <f>IF(SP_SUL!AM316="","*",SP_SUL!AM316)</f>
        <v>ZDY-ZFY</v>
      </c>
      <c r="M316" s="83">
        <f>IF(SP_SUL!AP316="","*",SP_SUL!AP316)</f>
        <v>190.3</v>
      </c>
      <c r="N316" s="83" t="str">
        <f>IF(SP_SUL!AM316="","*",SP_SUL!AM316)</f>
        <v>ZDY-ZFY</v>
      </c>
      <c r="O316" s="110">
        <f>IF(SP_SUL!BH316="","*",SP_SUL!BH316)</f>
        <v>0</v>
      </c>
      <c r="P316" s="147" t="str">
        <f>IF($A$2=1,IF(SP_SUL!BJ316="","*",SP_SUL!BJ316),IF(SP_SUL!BK316="","*",SP_SUL!BK316))</f>
        <v>TP pronto 09h05 / Sem oportunidade de faixa</v>
      </c>
    </row>
    <row r="317" spans="1:16">
      <c r="A317" s="82">
        <f>IF(SP_SUL!B317="","*",SP_SUL!B317)</f>
        <v>46066</v>
      </c>
      <c r="B317" s="83" t="str">
        <f>IF(SP_SUL!X317="","*",SP_SUL!X317)</f>
        <v>Oportunidade</v>
      </c>
      <c r="C317" s="83" t="str">
        <f>IF(SP_SUL!S317="","*",SP_SUL!S317)</f>
        <v>SP SUL</v>
      </c>
      <c r="D317" s="83" t="str">
        <f>IF(SP_SUL!T317="","*",SP_SUL!T317)</f>
        <v>ZBV-ZKE</v>
      </c>
      <c r="E317" s="83" t="str">
        <f>IF(SP_SUL!D317="","*",SP_SUL!D317)</f>
        <v>JACIANO (TF-674)</v>
      </c>
      <c r="F317" s="83" t="str">
        <f>IF(SP_SUL!H317="","*",SP_SUL!H317)</f>
        <v>ZYU1</v>
      </c>
      <c r="G317" s="83" t="str">
        <f>IF(SP_SUL!M317="","*",SP_SUL!M317)</f>
        <v>ZDY-ZFY</v>
      </c>
      <c r="H317" s="116">
        <f>IF(SP_SUL!K317="","*",SP_SUL!K317)</f>
        <v>191</v>
      </c>
      <c r="I317" s="113">
        <f>IF(SP_SUL!O317="","*",SP_SUL!O317)</f>
        <v>0.375</v>
      </c>
      <c r="J317" s="113">
        <f>IF(SP_SUL!P317="","*",SP_SUL!P317)</f>
        <v>8.3333333333333329E-2</v>
      </c>
      <c r="K317" s="83" t="str">
        <f>IF(SP_SUL!AK317="","*",SP_SUL!AK317)</f>
        <v>ZYU1</v>
      </c>
      <c r="L317" s="83" t="str">
        <f>IF(SP_SUL!AM317="","*",SP_SUL!AM317)</f>
        <v>ZDY-ZFY</v>
      </c>
      <c r="M317" s="83">
        <f>IF(SP_SUL!AP317="","*",SP_SUL!AP317)</f>
        <v>191</v>
      </c>
      <c r="N317" s="83" t="str">
        <f>IF(SP_SUL!AM317="","*",SP_SUL!AM317)</f>
        <v>ZDY-ZFY</v>
      </c>
      <c r="O317" s="110">
        <f>IF(SP_SUL!BH317="","*",SP_SUL!BH317)</f>
        <v>0</v>
      </c>
      <c r="P317" s="147" t="str">
        <f>IF($A$2=1,IF(SP_SUL!BJ317="","*",SP_SUL!BJ317),IF(SP_SUL!BK317="","*",SP_SUL!BK317))</f>
        <v>TP pronto 09h05 / Sem oportunidade de faixa</v>
      </c>
    </row>
    <row r="318" spans="1:16" hidden="1">
      <c r="A318" s="82" t="str">
        <f>IF(SP_SUL!B318="","*",SP_SUL!B318)</f>
        <v>*</v>
      </c>
      <c r="B318" s="83" t="str">
        <f>IF(SP_SUL!X318="","*",SP_SUL!X318)</f>
        <v>*</v>
      </c>
      <c r="C318" s="83" t="str">
        <f>IF(SP_SUL!S318="","*",SP_SUL!S318)</f>
        <v>-</v>
      </c>
      <c r="D318" s="83" t="str">
        <f>IF(SP_SUL!T318="","*",SP_SUL!T318)</f>
        <v>-</v>
      </c>
      <c r="E318" s="83" t="str">
        <f>IF(SP_SUL!D318="","*",SP_SUL!D318)</f>
        <v>*</v>
      </c>
      <c r="F318" s="83" t="str">
        <f>IF(SP_SUL!H318="","*",SP_SUL!H318)</f>
        <v>*</v>
      </c>
      <c r="G318" s="83" t="str">
        <f>IF(SP_SUL!M318="","*",SP_SUL!M318)</f>
        <v>-</v>
      </c>
      <c r="H318" s="116" t="str">
        <f>IF(SP_SUL!K318="","*",SP_SUL!K318)</f>
        <v>*</v>
      </c>
      <c r="I318" s="113" t="str">
        <f>IF(SP_SUL!O318="","*",SP_SUL!O318)</f>
        <v>*</v>
      </c>
      <c r="J318" s="113" t="str">
        <f>IF(SP_SUL!P318="","*",SP_SUL!P318)</f>
        <v>*</v>
      </c>
      <c r="K318" s="83">
        <f>IF(SP_SUL!AK318="","*",SP_SUL!AK318)</f>
        <v>0</v>
      </c>
      <c r="L318" s="83" t="str">
        <f>IF(SP_SUL!AM318="","*",SP_SUL!AM318)</f>
        <v>-</v>
      </c>
      <c r="M318" s="83">
        <f>IF(SP_SUL!AP318="","*",SP_SUL!AP318)</f>
        <v>0</v>
      </c>
      <c r="N318" s="83" t="str">
        <f>IF(SP_SUL!AM318="","*",SP_SUL!AM318)</f>
        <v>-</v>
      </c>
      <c r="O318" s="110" t="str">
        <f>IF(SP_SUL!BH318="","*",SP_SUL!BH318)</f>
        <v>*</v>
      </c>
      <c r="P318" s="147" t="str">
        <f>IF($A$2=1,IF(SP_SUL!BJ318="","*",SP_SUL!BJ318),IF(SP_SUL!BK318="","*",SP_SUL!BK318))</f>
        <v>*</v>
      </c>
    </row>
    <row r="319" spans="1:16">
      <c r="A319" s="82">
        <f>IF(SP_SUL!B319="","*",SP_SUL!B319)</f>
        <v>46066</v>
      </c>
      <c r="B319" s="83" t="str">
        <f>IF(SP_SUL!X319="","*",SP_SUL!X319)</f>
        <v>Contrato</v>
      </c>
      <c r="C319" s="83" t="str">
        <f>IF(SP_SUL!S319="","*",SP_SUL!S319)</f>
        <v>SP SUL</v>
      </c>
      <c r="D319" s="83" t="str">
        <f>IF(SP_SUL!T319="","*",SP_SUL!T319)</f>
        <v>ZKE-ZEV</v>
      </c>
      <c r="E319" s="83" t="str">
        <f>IF(SP_SUL!D319="","*",SP_SUL!D319)</f>
        <v>SUPER ZWW</v>
      </c>
      <c r="F319" s="83" t="str">
        <f>IF(SP_SUL!H319="","*",SP_SUL!H319)</f>
        <v>-</v>
      </c>
      <c r="G319" s="83" t="str">
        <f>IF(SP_SUL!M319="","*",SP_SUL!M319)</f>
        <v>ZKW-ZLU</v>
      </c>
      <c r="H319" s="116">
        <f>IF(SP_SUL!K319="","*",SP_SUL!K319)</f>
        <v>97.843000000000004</v>
      </c>
      <c r="I319" s="113">
        <f>IF(SP_SUL!O319="","*",SP_SUL!O319)</f>
        <v>0.45833333333333331</v>
      </c>
      <c r="J319" s="113">
        <f>IF(SP_SUL!P319="","*",SP_SUL!P319)</f>
        <v>0.125</v>
      </c>
      <c r="K319" s="83" t="str">
        <f>IF(SP_SUL!AK319="","*",SP_SUL!AK319)</f>
        <v>-</v>
      </c>
      <c r="L319" s="83" t="str">
        <f>IF(SP_SUL!AM319="","*",SP_SUL!AM319)</f>
        <v>ZKW-ZLU</v>
      </c>
      <c r="M319" s="83">
        <f>IF(SP_SUL!AP319="","*",SP_SUL!AP319)</f>
        <v>97.843000000000004</v>
      </c>
      <c r="N319" s="83" t="str">
        <f>IF(SP_SUL!AM319="","*",SP_SUL!AM319)</f>
        <v>ZKW-ZLU</v>
      </c>
      <c r="O319" s="110">
        <f>IF(SP_SUL!BH319="","*",SP_SUL!BH319)</f>
        <v>2</v>
      </c>
      <c r="P319" s="147" t="str">
        <f>IF($A$2=1,IF(SP_SUL!BJ319="","*",SP_SUL!BJ319),IF(SP_SUL!BK319="","*",SP_SUL!BK319))</f>
        <v>Realizado intervalo das 13h10 até 16h10.</v>
      </c>
    </row>
    <row r="320" spans="1:16">
      <c r="A320" s="82">
        <f>IF(SP_SUL!B320="","*",SP_SUL!B320)</f>
        <v>46066</v>
      </c>
      <c r="B320" s="83" t="str">
        <f>IF(SP_SUL!X320="","*",SP_SUL!X320)</f>
        <v>Contrato</v>
      </c>
      <c r="C320" s="83" t="str">
        <f>IF(SP_SUL!S320="","*",SP_SUL!S320)</f>
        <v>SP SUL</v>
      </c>
      <c r="D320" s="83" t="str">
        <f>IF(SP_SUL!T320="","*",SP_SUL!T320)</f>
        <v>ZKE-ZEV</v>
      </c>
      <c r="E320" s="83" t="str">
        <f>IF(SP_SUL!D320="","*",SP_SUL!D320)</f>
        <v>E17</v>
      </c>
      <c r="F320" s="83" t="str">
        <f>IF(SP_SUL!H320="","*",SP_SUL!H320)</f>
        <v>102ZKW2</v>
      </c>
      <c r="G320" s="83" t="str">
        <f>IF(SP_SUL!M320="","*",SP_SUL!M320)</f>
        <v>ZKW-ZLU</v>
      </c>
      <c r="H320" s="116">
        <f>IF(SP_SUL!K320="","*",SP_SUL!K320)</f>
        <v>100.56100000000001</v>
      </c>
      <c r="I320" s="113">
        <f>IF(SP_SUL!O320="","*",SP_SUL!O320)</f>
        <v>0.4513888888888889</v>
      </c>
      <c r="J320" s="113">
        <f>IF(SP_SUL!P320="","*",SP_SUL!P320)</f>
        <v>6.9444444444444447E-4</v>
      </c>
      <c r="K320" s="83" t="str">
        <f>IF(SP_SUL!AK320="","*",SP_SUL!AK320)</f>
        <v>102ZKW2</v>
      </c>
      <c r="L320" s="83" t="str">
        <f>IF(SP_SUL!AM320="","*",SP_SUL!AM320)</f>
        <v>ZKW-ZLU</v>
      </c>
      <c r="M320" s="83">
        <f>IF(SP_SUL!AP320="","*",SP_SUL!AP320)</f>
        <v>100.56100000000001</v>
      </c>
      <c r="N320" s="83" t="str">
        <f>IF(SP_SUL!AM320="","*",SP_SUL!AM320)</f>
        <v>ZKW-ZLU</v>
      </c>
      <c r="O320" s="110">
        <f>IF(SP_SUL!BH320="","*",SP_SUL!BH320)</f>
        <v>2</v>
      </c>
      <c r="P320" s="147" t="str">
        <f>IF($A$2=1,IF(SP_SUL!BJ320="","*",SP_SUL!BJ320),IF(SP_SUL!BK320="","*",SP_SUL!BK320))</f>
        <v>MC1 08h08 /  Autorizado entrada na via 12h29 / Realizado intervalo das 13h10 até 16h10.</v>
      </c>
    </row>
    <row r="321" spans="1:16">
      <c r="A321" s="82">
        <f>IF(SP_SUL!B321="","*",SP_SUL!B321)</f>
        <v>46066</v>
      </c>
      <c r="B321" s="83" t="str">
        <f>IF(SP_SUL!X321="","*",SP_SUL!X321)</f>
        <v>Contrato</v>
      </c>
      <c r="C321" s="83" t="str">
        <f>IF(SP_SUL!S321="","*",SP_SUL!S321)</f>
        <v>SP SUL</v>
      </c>
      <c r="D321" s="83" t="str">
        <f>IF(SP_SUL!T321="","*",SP_SUL!T321)</f>
        <v>ZKE-ZEV</v>
      </c>
      <c r="E321" s="83" t="str">
        <f>IF(SP_SUL!D321="","*",SP_SUL!D321)</f>
        <v>V89</v>
      </c>
      <c r="F321" s="83" t="str">
        <f>IF(SP_SUL!H321="","*",SP_SUL!H321)</f>
        <v>102ZKW2</v>
      </c>
      <c r="G321" s="83" t="str">
        <f>IF(SP_SUL!M321="","*",SP_SUL!M321)</f>
        <v>ZKW-ZLU</v>
      </c>
      <c r="H321" s="116">
        <f>IF(SP_SUL!K321="","*",SP_SUL!K321)</f>
        <v>101.8</v>
      </c>
      <c r="I321" s="113">
        <f>IF(SP_SUL!O321="","*",SP_SUL!O321)</f>
        <v>0.44791666666666669</v>
      </c>
      <c r="J321" s="113">
        <f>IF(SP_SUL!P321="","*",SP_SUL!P321)</f>
        <v>6.9444444444444447E-4</v>
      </c>
      <c r="K321" s="83" t="str">
        <f>IF(SP_SUL!AK321="","*",SP_SUL!AK321)</f>
        <v>102ZKW2</v>
      </c>
      <c r="L321" s="83" t="str">
        <f>IF(SP_SUL!AM321="","*",SP_SUL!AM321)</f>
        <v>ZKW-ZLU</v>
      </c>
      <c r="M321" s="83">
        <f>IF(SP_SUL!AP321="","*",SP_SUL!AP321)</f>
        <v>101.8</v>
      </c>
      <c r="N321" s="83" t="str">
        <f>IF(SP_SUL!AM321="","*",SP_SUL!AM321)</f>
        <v>ZKW-ZLU</v>
      </c>
      <c r="O321" s="110">
        <f>IF(SP_SUL!BH321="","*",SP_SUL!BH321)</f>
        <v>0</v>
      </c>
      <c r="P321" s="147" t="str">
        <f>IF($A$2=1,IF(SP_SUL!BJ321="","*",SP_SUL!BJ321),IF(SP_SUL!BK321="","*",SP_SUL!BK321))</f>
        <v>MC1 08h53 / Previsto faixa para após U46, porém condutor desloccou para repouso</v>
      </c>
    </row>
    <row r="322" spans="1:16">
      <c r="A322" s="82">
        <f>IF(SP_SUL!B322="","*",SP_SUL!B322)</f>
        <v>46066</v>
      </c>
      <c r="B322" s="83" t="str">
        <f>IF(SP_SUL!X322="","*",SP_SUL!X322)</f>
        <v>Contrato</v>
      </c>
      <c r="C322" s="83" t="str">
        <f>IF(SP_SUL!S322="","*",SP_SUL!S322)</f>
        <v>SP SUL</v>
      </c>
      <c r="D322" s="83" t="str">
        <f>IF(SP_SUL!T322="","*",SP_SUL!T322)</f>
        <v>ZKE-ZEV</v>
      </c>
      <c r="E322" s="83" t="str">
        <f>IF(SP_SUL!D322="","*",SP_SUL!D322)</f>
        <v>DIEGO (TP-681)</v>
      </c>
      <c r="F322" s="83" t="str">
        <f>IF(SP_SUL!H322="","*",SP_SUL!H322)</f>
        <v>-</v>
      </c>
      <c r="G322" s="83" t="str">
        <f>IF(SP_SUL!M322="","*",SP_SUL!M322)</f>
        <v>ZKW-ZLU</v>
      </c>
      <c r="H322" s="116">
        <f>IF(SP_SUL!K322="","*",SP_SUL!K322)</f>
        <v>104</v>
      </c>
      <c r="I322" s="113">
        <f>IF(SP_SUL!O322="","*",SP_SUL!O322)</f>
        <v>0.45833333333333331</v>
      </c>
      <c r="J322" s="113">
        <f>IF(SP_SUL!P322="","*",SP_SUL!P322)</f>
        <v>6.9444444444444447E-4</v>
      </c>
      <c r="K322" s="83" t="str">
        <f>IF(SP_SUL!AK322="","*",SP_SUL!AK322)</f>
        <v>-</v>
      </c>
      <c r="L322" s="83" t="str">
        <f>IF(SP_SUL!AM322="","*",SP_SUL!AM322)</f>
        <v>ZKW-ZLU</v>
      </c>
      <c r="M322" s="83">
        <f>IF(SP_SUL!AP322="","*",SP_SUL!AP322)</f>
        <v>104</v>
      </c>
      <c r="N322" s="83" t="str">
        <f>IF(SP_SUL!AM322="","*",SP_SUL!AM322)</f>
        <v>ZKW-ZLU</v>
      </c>
      <c r="O322" s="110">
        <f>IF(SP_SUL!BH322="","*",SP_SUL!BH322)</f>
        <v>2</v>
      </c>
      <c r="P322" s="147" t="str">
        <f>IF($A$2=1,IF(SP_SUL!BJ322="","*",SP_SUL!BJ322),IF(SP_SUL!BK322="","*",SP_SUL!BK322))</f>
        <v>TP pronto 12h00 / Realizado intervalo das 12h11 até 15h11.</v>
      </c>
    </row>
    <row r="323" spans="1:16" hidden="1">
      <c r="A323" s="82" t="str">
        <f>IF(SP_SUL!B323="","*",SP_SUL!B323)</f>
        <v>*</v>
      </c>
      <c r="B323" s="83" t="str">
        <f>IF(SP_SUL!X323="","*",SP_SUL!X323)</f>
        <v>*</v>
      </c>
      <c r="C323" s="83" t="str">
        <f>IF(SP_SUL!S323="","*",SP_SUL!S323)</f>
        <v>-</v>
      </c>
      <c r="D323" s="83" t="str">
        <f>IF(SP_SUL!T323="","*",SP_SUL!T323)</f>
        <v>-</v>
      </c>
      <c r="E323" s="83" t="str">
        <f>IF(SP_SUL!D323="","*",SP_SUL!D323)</f>
        <v>*</v>
      </c>
      <c r="F323" s="83" t="str">
        <f>IF(SP_SUL!H323="","*",SP_SUL!H323)</f>
        <v>*</v>
      </c>
      <c r="G323" s="83" t="str">
        <f>IF(SP_SUL!M323="","*",SP_SUL!M323)</f>
        <v>-</v>
      </c>
      <c r="H323" s="116" t="str">
        <f>IF(SP_SUL!K323="","*",SP_SUL!K323)</f>
        <v>*</v>
      </c>
      <c r="I323" s="113" t="str">
        <f>IF(SP_SUL!O323="","*",SP_SUL!O323)</f>
        <v>*</v>
      </c>
      <c r="J323" s="113" t="str">
        <f>IF(SP_SUL!P323="","*",SP_SUL!P323)</f>
        <v>*</v>
      </c>
      <c r="K323" s="83">
        <f>IF(SP_SUL!AK323="","*",SP_SUL!AK323)</f>
        <v>0</v>
      </c>
      <c r="L323" s="83" t="str">
        <f>IF(SP_SUL!AM323="","*",SP_SUL!AM323)</f>
        <v>-</v>
      </c>
      <c r="M323" s="83">
        <f>IF(SP_SUL!AP323="","*",SP_SUL!AP323)</f>
        <v>0</v>
      </c>
      <c r="N323" s="83" t="str">
        <f>IF(SP_SUL!AM323="","*",SP_SUL!AM323)</f>
        <v>-</v>
      </c>
      <c r="O323" s="110" t="str">
        <f>IF(SP_SUL!BH323="","*",SP_SUL!BH323)</f>
        <v>*</v>
      </c>
      <c r="P323" s="147" t="str">
        <f>IF($A$2=1,IF(SP_SUL!BJ323="","*",SP_SUL!BJ323),IF(SP_SUL!BK323="","*",SP_SUL!BK323))</f>
        <v>*</v>
      </c>
    </row>
    <row r="324" spans="1:16">
      <c r="A324" s="82">
        <f>IF(SP_SUL!B324="","*",SP_SUL!B324)</f>
        <v>46066</v>
      </c>
      <c r="B324" s="83" t="str">
        <f>IF(SP_SUL!X324="","*",SP_SUL!X324)</f>
        <v>Contrato</v>
      </c>
      <c r="C324" s="83" t="str">
        <f>IF(SP_SUL!S324="","*",SP_SUL!S324)</f>
        <v>SP SUL</v>
      </c>
      <c r="D324" s="83" t="str">
        <f>IF(SP_SUL!T324="","*",SP_SUL!T324)</f>
        <v>ZKE-ZEV</v>
      </c>
      <c r="E324" s="83" t="str">
        <f>IF(SP_SUL!D324="","*",SP_SUL!D324)</f>
        <v>MOD ZRB</v>
      </c>
      <c r="F324" s="83" t="str">
        <f>IF(SP_SUL!H324="","*",SP_SUL!H324)</f>
        <v>-</v>
      </c>
      <c r="G324" s="83" t="str">
        <f>IF(SP_SUL!M324="","*",SP_SUL!M324)</f>
        <v>ZRB-ZEV</v>
      </c>
      <c r="H324" s="116">
        <f>IF(SP_SUL!K324="","*",SP_SUL!K324)</f>
        <v>152.19999999999999</v>
      </c>
      <c r="I324" s="113">
        <f>IF(SP_SUL!O324="","*",SP_SUL!O324)</f>
        <v>0.33333333333333331</v>
      </c>
      <c r="J324" s="113">
        <f>IF(SP_SUL!P324="","*",SP_SUL!P324)</f>
        <v>0.33333333333333331</v>
      </c>
      <c r="K324" s="83" t="str">
        <f>IF(SP_SUL!AK324="","*",SP_SUL!AK324)</f>
        <v>-</v>
      </c>
      <c r="L324" s="83" t="str">
        <f>IF(SP_SUL!AM324="","*",SP_SUL!AM324)</f>
        <v>ZRB-ZEV</v>
      </c>
      <c r="M324" s="83">
        <f>IF(SP_SUL!AP324="","*",SP_SUL!AP324)</f>
        <v>152.19999999999999</v>
      </c>
      <c r="N324" s="83" t="str">
        <f>IF(SP_SUL!AM324="","*",SP_SUL!AM324)</f>
        <v>ZRB-ZEV</v>
      </c>
      <c r="O324" s="110">
        <f>IF(SP_SUL!BH324="","*",SP_SUL!BH324)</f>
        <v>0</v>
      </c>
      <c r="P324" s="147" t="str">
        <f>IF($A$2=1,IF(SP_SUL!BJ324="","*",SP_SUL!BJ324),IF(SP_SUL!BK324="","*",SP_SUL!BK324))</f>
        <v>Cancelado CCO - priorização da circulação de trens</v>
      </c>
    </row>
    <row r="325" spans="1:16">
      <c r="A325" s="82">
        <f>IF(SP_SUL!B325="","*",SP_SUL!B325)</f>
        <v>46066</v>
      </c>
      <c r="B325" s="83" t="str">
        <f>IF(SP_SUL!X325="","*",SP_SUL!X325)</f>
        <v>Contrato</v>
      </c>
      <c r="C325" s="83" t="str">
        <f>IF(SP_SUL!S325="","*",SP_SUL!S325)</f>
        <v>SP SUL</v>
      </c>
      <c r="D325" s="83" t="str">
        <f>IF(SP_SUL!T325="","*",SP_SUL!T325)</f>
        <v>ZKE-ZEV</v>
      </c>
      <c r="E325" s="83" t="str">
        <f>IF(SP_SUL!D325="","*",SP_SUL!D325)</f>
        <v>W97</v>
      </c>
      <c r="F325" s="83" t="str">
        <f>IF(SP_SUL!H325="","*",SP_SUL!H325)</f>
        <v>ZEM1</v>
      </c>
      <c r="G325" s="83" t="str">
        <f>IF(SP_SUL!M325="","*",SP_SUL!M325)</f>
        <v>ZRB-ZEV</v>
      </c>
      <c r="H325" s="116">
        <f>IF(SP_SUL!K325="","*",SP_SUL!K325)</f>
        <v>155.69999999999999</v>
      </c>
      <c r="I325" s="113">
        <f>IF(SP_SUL!O325="","*",SP_SUL!O325)</f>
        <v>0.29166666666666669</v>
      </c>
      <c r="J325" s="113">
        <f>IF(SP_SUL!P325="","*",SP_SUL!P325)</f>
        <v>6.9444444444444447E-4</v>
      </c>
      <c r="K325" s="83" t="str">
        <f>IF(SP_SUL!AK325="","*",SP_SUL!AK325)</f>
        <v>ZEM1</v>
      </c>
      <c r="L325" s="83" t="str">
        <f>IF(SP_SUL!AM325="","*",SP_SUL!AM325)</f>
        <v>ZRB-ZEV</v>
      </c>
      <c r="M325" s="83">
        <f>IF(SP_SUL!AP325="","*",SP_SUL!AP325)</f>
        <v>155.69999999999999</v>
      </c>
      <c r="N325" s="83" t="str">
        <f>IF(SP_SUL!AM325="","*",SP_SUL!AM325)</f>
        <v>ZRB-ZEV</v>
      </c>
      <c r="O325" s="110">
        <f>IF(SP_SUL!BH325="","*",SP_SUL!BH325)</f>
        <v>0</v>
      </c>
      <c r="P325" s="147" t="str">
        <f>IF($A$2=1,IF(SP_SUL!BJ325="","*",SP_SUL!BJ325),IF(SP_SUL!BK325="","*",SP_SUL!BK325))</f>
        <v>Cancelado CCO - priorização da circulação de trens</v>
      </c>
    </row>
    <row r="326" spans="1:16">
      <c r="A326" s="82">
        <f>IF(SP_SUL!B326="","*",SP_SUL!B326)</f>
        <v>46066</v>
      </c>
      <c r="B326" s="83" t="str">
        <f>IF(SP_SUL!X326="","*",SP_SUL!X326)</f>
        <v>Contrato</v>
      </c>
      <c r="C326" s="83" t="str">
        <f>IF(SP_SUL!S326="","*",SP_SUL!S326)</f>
        <v>SP SUL</v>
      </c>
      <c r="D326" s="83" t="str">
        <f>IF(SP_SUL!T326="","*",SP_SUL!T326)</f>
        <v>ZKE-ZEV</v>
      </c>
      <c r="E326" s="83" t="str">
        <f>IF(SP_SUL!D326="","*",SP_SUL!D326)</f>
        <v>V96</v>
      </c>
      <c r="F326" s="83" t="str">
        <f>IF(SP_SUL!H326="","*",SP_SUL!H326)</f>
        <v>K67ZEV2</v>
      </c>
      <c r="G326" s="83" t="str">
        <f>IF(SP_SUL!M326="","*",SP_SUL!M326)</f>
        <v>ZRB-ZEV</v>
      </c>
      <c r="H326" s="116">
        <f>IF(SP_SUL!K326="","*",SP_SUL!K326)</f>
        <v>157.30000000000001</v>
      </c>
      <c r="I326" s="113">
        <f>IF(SP_SUL!O326="","*",SP_SUL!O326)</f>
        <v>0.30555555555555558</v>
      </c>
      <c r="J326" s="113">
        <f>IF(SP_SUL!P326="","*",SP_SUL!P326)</f>
        <v>8.3333333333333329E-2</v>
      </c>
      <c r="K326" s="83" t="str">
        <f>IF(SP_SUL!AK326="","*",SP_SUL!AK326)</f>
        <v>K67ZEV2</v>
      </c>
      <c r="L326" s="83" t="str">
        <f>IF(SP_SUL!AM326="","*",SP_SUL!AM326)</f>
        <v>ZRB-ZEV</v>
      </c>
      <c r="M326" s="83">
        <f>IF(SP_SUL!AP326="","*",SP_SUL!AP326)</f>
        <v>155</v>
      </c>
      <c r="N326" s="83" t="str">
        <f>IF(SP_SUL!AM326="","*",SP_SUL!AM326)</f>
        <v>ZRB-ZEV</v>
      </c>
      <c r="O326" s="110">
        <f>IF(SP_SUL!BH326="","*",SP_SUL!BH326)</f>
        <v>2</v>
      </c>
      <c r="P326" s="147" t="str">
        <f>IF($A$2=1,IF(SP_SUL!BJ326="","*",SP_SUL!BJ326),IF(SP_SUL!BK326="","*",SP_SUL!BK326))</f>
        <v>Devido cancelamento do bloco / Alterado programação para o km154+800 ao km 155+200 via 1 / MC1 08h02 / Em intervalo das 10h52 até 13h00.</v>
      </c>
    </row>
    <row r="327" spans="1:16">
      <c r="A327" s="82">
        <f>IF(SP_SUL!B327="","*",SP_SUL!B327)</f>
        <v>46066</v>
      </c>
      <c r="B327" s="83" t="str">
        <f>IF(SP_SUL!X327="","*",SP_SUL!X327)</f>
        <v>Contrato</v>
      </c>
      <c r="C327" s="83" t="str">
        <f>IF(SP_SUL!S327="","*",SP_SUL!S327)</f>
        <v>SP SUL</v>
      </c>
      <c r="D327" s="83" t="str">
        <f>IF(SP_SUL!T327="","*",SP_SUL!T327)</f>
        <v>ZKE-ZEV</v>
      </c>
      <c r="E327" s="83" t="str">
        <f>IF(SP_SUL!D327="","*",SP_SUL!D327)</f>
        <v>ADENISON (TP-810)</v>
      </c>
      <c r="F327" s="83" t="str">
        <f>IF(SP_SUL!H327="","*",SP_SUL!H327)</f>
        <v>-</v>
      </c>
      <c r="G327" s="83" t="str">
        <f>IF(SP_SUL!M327="","*",SP_SUL!M327)</f>
        <v>ZRB-ZEV</v>
      </c>
      <c r="H327" s="116">
        <f>IF(SP_SUL!K327="","*",SP_SUL!K327)</f>
        <v>156.33199999999999</v>
      </c>
      <c r="I327" s="113">
        <f>IF(SP_SUL!O327="","*",SP_SUL!O327)</f>
        <v>0.33333333333333331</v>
      </c>
      <c r="J327" s="113">
        <f>IF(SP_SUL!P327="","*",SP_SUL!P327)</f>
        <v>8.3333333333333329E-2</v>
      </c>
      <c r="K327" s="83" t="str">
        <f>IF(SP_SUL!AK327="","*",SP_SUL!AK327)</f>
        <v>-</v>
      </c>
      <c r="L327" s="83" t="str">
        <f>IF(SP_SUL!AM327="","*",SP_SUL!AM327)</f>
        <v>ZWI-ZYQ</v>
      </c>
      <c r="M327" s="83">
        <f>IF(SP_SUL!AP327="","*",SP_SUL!AP327)</f>
        <v>121.31100000000001</v>
      </c>
      <c r="N327" s="83" t="str">
        <f>IF(SP_SUL!AM327="","*",SP_SUL!AM327)</f>
        <v>ZWI-ZYQ</v>
      </c>
      <c r="O327" s="110">
        <f>IF(SP_SUL!BH327="","*",SP_SUL!BH327)</f>
        <v>2</v>
      </c>
      <c r="P327" s="147" t="str">
        <f>IF($A$2=1,IF(SP_SUL!BJ327="","*",SP_SUL!BJ327),IF(SP_SUL!BK327="","*",SP_SUL!BK327))</f>
        <v>Devido o cancelamento do bloco ZRB-ZEV, Alterado para km121+311 via1 / TP pronto 08h30 / realizado intervalo das 09h24 até 11h24</v>
      </c>
    </row>
    <row r="328" spans="1:16">
      <c r="A328" s="82">
        <f>IF(SP_SUL!B328="","*",SP_SUL!B328)</f>
        <v>46066</v>
      </c>
      <c r="B328" s="83" t="str">
        <f>IF(SP_SUL!X328="","*",SP_SUL!X328)</f>
        <v>Contrato</v>
      </c>
      <c r="C328" s="83" t="str">
        <f>IF(SP_SUL!S328="","*",SP_SUL!S328)</f>
        <v>SP SUL</v>
      </c>
      <c r="D328" s="83" t="str">
        <f>IF(SP_SUL!T328="","*",SP_SUL!T328)</f>
        <v>ZKE-ZEV</v>
      </c>
      <c r="E328" s="83" t="str">
        <f>IF(SP_SUL!D328="","*",SP_SUL!D328)</f>
        <v>MATEUS (TP-809)</v>
      </c>
      <c r="F328" s="83" t="str">
        <f>IF(SP_SUL!H328="","*",SP_SUL!H328)</f>
        <v>-</v>
      </c>
      <c r="G328" s="83" t="str">
        <f>IF(SP_SUL!M328="","*",SP_SUL!M328)</f>
        <v>ZRB-ZEV</v>
      </c>
      <c r="H328" s="116">
        <f>IF(SP_SUL!K328="","*",SP_SUL!K328)</f>
        <v>156.654</v>
      </c>
      <c r="I328" s="113">
        <f>IF(SP_SUL!O328="","*",SP_SUL!O328)</f>
        <v>0.33333333333333331</v>
      </c>
      <c r="J328" s="113">
        <f>IF(SP_SUL!P328="","*",SP_SUL!P328)</f>
        <v>6.9444444444444447E-4</v>
      </c>
      <c r="K328" s="83" t="str">
        <f>IF(SP_SUL!AK328="","*",SP_SUL!AK328)</f>
        <v>-</v>
      </c>
      <c r="L328" s="83" t="str">
        <f>IF(SP_SUL!AM328="","*",SP_SUL!AM328)</f>
        <v>ZRB-ZEV</v>
      </c>
      <c r="M328" s="83">
        <f>IF(SP_SUL!AP328="","*",SP_SUL!AP328)</f>
        <v>156.654</v>
      </c>
      <c r="N328" s="83" t="str">
        <f>IF(SP_SUL!AM328="","*",SP_SUL!AM328)</f>
        <v>ZRB-ZEV</v>
      </c>
      <c r="O328" s="110">
        <f>IF(SP_SUL!BH328="","*",SP_SUL!BH328)</f>
        <v>0</v>
      </c>
      <c r="P328" s="147" t="str">
        <f>IF($A$2=1,IF(SP_SUL!BJ328="","*",SP_SUL!BJ328),IF(SP_SUL!BK328="","*",SP_SUL!BK328))</f>
        <v>Cancelado CCO - priorização da circulação de trens</v>
      </c>
    </row>
    <row r="329" spans="1:16">
      <c r="A329" s="82">
        <f>IF(SP_SUL!B329="","*",SP_SUL!B329)</f>
        <v>46066</v>
      </c>
      <c r="B329" s="83" t="str">
        <f>IF(SP_SUL!X329="","*",SP_SUL!X329)</f>
        <v>Contrato</v>
      </c>
      <c r="C329" s="83" t="str">
        <f>IF(SP_SUL!S329="","*",SP_SUL!S329)</f>
        <v>SP SUL</v>
      </c>
      <c r="D329" s="83" t="str">
        <f>IF(SP_SUL!T329="","*",SP_SUL!T329)</f>
        <v>ZKE-ZEV</v>
      </c>
      <c r="E329" s="83" t="str">
        <f>IF(SP_SUL!D329="","*",SP_SUL!D329)</f>
        <v>CAIQUE (TMA-677)</v>
      </c>
      <c r="F329" s="83" t="str">
        <f>IF(SP_SUL!H329="","*",SP_SUL!H329)</f>
        <v>-</v>
      </c>
      <c r="G329" s="83" t="str">
        <f>IF(SP_SUL!M329="","*",SP_SUL!M329)</f>
        <v>ZRB-ZEV</v>
      </c>
      <c r="H329" s="116">
        <f>IF(SP_SUL!K329="","*",SP_SUL!K329)</f>
        <v>156.93</v>
      </c>
      <c r="I329" s="113">
        <f>IF(SP_SUL!O329="","*",SP_SUL!O329)</f>
        <v>0.33333333333333331</v>
      </c>
      <c r="J329" s="113">
        <f>IF(SP_SUL!P329="","*",SP_SUL!P329)</f>
        <v>6.9444444444444447E-4</v>
      </c>
      <c r="K329" s="83" t="str">
        <f>IF(SP_SUL!AK329="","*",SP_SUL!AK329)</f>
        <v>-</v>
      </c>
      <c r="L329" s="83" t="str">
        <f>IF(SP_SUL!AM329="","*",SP_SUL!AM329)</f>
        <v>ZWI-ZYQ</v>
      </c>
      <c r="M329" s="83">
        <f>IF(SP_SUL!AP329="","*",SP_SUL!AP329)</f>
        <v>121.298</v>
      </c>
      <c r="N329" s="83" t="str">
        <f>IF(SP_SUL!AM329="","*",SP_SUL!AM329)</f>
        <v>ZWI-ZYQ</v>
      </c>
      <c r="O329" s="110">
        <f>IF(SP_SUL!BH329="","*",SP_SUL!BH329)</f>
        <v>2</v>
      </c>
      <c r="P329" s="147" t="str">
        <f>IF($A$2=1,IF(SP_SUL!BJ329="","*",SP_SUL!BJ329),IF(SP_SUL!BK329="","*",SP_SUL!BK329))</f>
        <v>Devido o cancelamento do bloco ZRB-ZEV, Alterado para km121+298 via 1 / TP pronto 08h30 / realizado intervalo as 09h24 até 11h24</v>
      </c>
    </row>
    <row r="330" spans="1:16" hidden="1">
      <c r="A330" s="82" t="str">
        <f>IF(SP_SUL!B330="","*",SP_SUL!B330)</f>
        <v>*</v>
      </c>
      <c r="B330" s="83" t="str">
        <f>IF(SP_SUL!X330="","*",SP_SUL!X330)</f>
        <v>*</v>
      </c>
      <c r="C330" s="83" t="str">
        <f>IF(SP_SUL!S330="","*",SP_SUL!S330)</f>
        <v>-</v>
      </c>
      <c r="D330" s="83" t="str">
        <f>IF(SP_SUL!T330="","*",SP_SUL!T330)</f>
        <v>-</v>
      </c>
      <c r="E330" s="83" t="str">
        <f>IF(SP_SUL!D330="","*",SP_SUL!D330)</f>
        <v>*</v>
      </c>
      <c r="F330" s="83" t="str">
        <f>IF(SP_SUL!H330="","*",SP_SUL!H330)</f>
        <v>*</v>
      </c>
      <c r="G330" s="83" t="str">
        <f>IF(SP_SUL!M330="","*",SP_SUL!M330)</f>
        <v>-</v>
      </c>
      <c r="H330" s="116" t="str">
        <f>IF(SP_SUL!K330="","*",SP_SUL!K330)</f>
        <v>*</v>
      </c>
      <c r="I330" s="113" t="str">
        <f>IF(SP_SUL!O330="","*",SP_SUL!O330)</f>
        <v>*</v>
      </c>
      <c r="J330" s="113" t="str">
        <f>IF(SP_SUL!P330="","*",SP_SUL!P330)</f>
        <v>*</v>
      </c>
      <c r="K330" s="83">
        <f>IF(SP_SUL!AK330="","*",SP_SUL!AK330)</f>
        <v>0</v>
      </c>
      <c r="L330" s="83" t="str">
        <f>IF(SP_SUL!AM330="","*",SP_SUL!AM330)</f>
        <v>-</v>
      </c>
      <c r="M330" s="83">
        <f>IF(SP_SUL!AP330="","*",SP_SUL!AP330)</f>
        <v>0</v>
      </c>
      <c r="N330" s="83" t="str">
        <f>IF(SP_SUL!AM330="","*",SP_SUL!AM330)</f>
        <v>-</v>
      </c>
      <c r="O330" s="110" t="str">
        <f>IF(SP_SUL!BH330="","*",SP_SUL!BH330)</f>
        <v>*</v>
      </c>
      <c r="P330" s="147" t="str">
        <f>IF($A$2=1,IF(SP_SUL!BJ330="","*",SP_SUL!BJ330),IF(SP_SUL!BK330="","*",SP_SUL!BK330))</f>
        <v>*</v>
      </c>
    </row>
    <row r="331" spans="1:16">
      <c r="A331" s="82">
        <f>IF(SP_SUL!B331="","*",SP_SUL!B331)</f>
        <v>46066</v>
      </c>
      <c r="B331" s="83" t="str">
        <f>IF(SP_SUL!X331="","*",SP_SUL!X331)</f>
        <v>Contrato</v>
      </c>
      <c r="C331" s="83" t="str">
        <f>IF(SP_SUL!S331="","*",SP_SUL!S331)</f>
        <v>SP SUL</v>
      </c>
      <c r="D331" s="83" t="str">
        <f>IF(SP_SUL!T331="","*",SP_SUL!T331)</f>
        <v>ZEV-ZPT</v>
      </c>
      <c r="E331" s="83" t="str">
        <f>IF(SP_SUL!D331="","*",SP_SUL!D331)</f>
        <v>MODERNIZAÇÃO SERRA</v>
      </c>
      <c r="F331" s="83" t="str">
        <f>IF(SP_SUL!H331="","*",SP_SUL!H331)</f>
        <v>-</v>
      </c>
      <c r="G331" s="83" t="str">
        <f>IF(SP_SUL!M331="","*",SP_SUL!M331)</f>
        <v>ZEZ-ZXW</v>
      </c>
      <c r="H331" s="116">
        <f>IF(SP_SUL!K331="","*",SP_SUL!K331)</f>
        <v>75.2</v>
      </c>
      <c r="I331" s="113">
        <f>IF(SP_SUL!O331="","*",SP_SUL!O331)</f>
        <v>0.33333333333333331</v>
      </c>
      <c r="J331" s="113">
        <f>IF(SP_SUL!P331="","*",SP_SUL!P331)</f>
        <v>0.33333333333333331</v>
      </c>
      <c r="K331" s="83" t="str">
        <f>IF(SP_SUL!AK331="","*",SP_SUL!AK331)</f>
        <v>-</v>
      </c>
      <c r="L331" s="83" t="str">
        <f>IF(SP_SUL!AM331="","*",SP_SUL!AM331)</f>
        <v>ZEZ-ZXW</v>
      </c>
      <c r="M331" s="83">
        <f>IF(SP_SUL!AP331="","*",SP_SUL!AP331)</f>
        <v>75.2</v>
      </c>
      <c r="N331" s="83" t="str">
        <f>IF(SP_SUL!AM331="","*",SP_SUL!AM331)</f>
        <v>ZEZ-ZXW</v>
      </c>
      <c r="O331" s="110">
        <f>IF(SP_SUL!BH331="","*",SP_SUL!BH331)</f>
        <v>0</v>
      </c>
      <c r="P331" s="147" t="str">
        <f>IF($A$2=1,IF(SP_SUL!BJ331="","*",SP_SUL!BJ331),IF(SP_SUL!BK331="","*",SP_SUL!BK331))</f>
        <v>Cancelado CCO - priorização da circulação de trens</v>
      </c>
    </row>
    <row r="332" spans="1:16">
      <c r="A332" s="82">
        <f>IF(SP_SUL!B332="","*",SP_SUL!B332)</f>
        <v>46066</v>
      </c>
      <c r="B332" s="83" t="str">
        <f>IF(SP_SUL!X332="","*",SP_SUL!X332)</f>
        <v>Contrato</v>
      </c>
      <c r="C332" s="83" t="str">
        <f>IF(SP_SUL!S332="","*",SP_SUL!S332)</f>
        <v>SP SUL</v>
      </c>
      <c r="D332" s="83" t="str">
        <f>IF(SP_SUL!T332="","*",SP_SUL!T332)</f>
        <v>ZEV-ZPT</v>
      </c>
      <c r="E332" s="83" t="str">
        <f>IF(SP_SUL!D332="","*",SP_SUL!D332)</f>
        <v>W61</v>
      </c>
      <c r="F332" s="83" t="str">
        <f>IF(SP_SUL!H332="","*",SP_SUL!H332)</f>
        <v>K67ZEV-1</v>
      </c>
      <c r="G332" s="83" t="str">
        <f>IF(SP_SUL!M332="","*",SP_SUL!M332)</f>
        <v>ZEZ-ZXW</v>
      </c>
      <c r="H332" s="116">
        <f>IF(SP_SUL!K332="","*",SP_SUL!K332)</f>
        <v>75.2</v>
      </c>
      <c r="I332" s="113">
        <f>IF(SP_SUL!O332="","*",SP_SUL!O332)</f>
        <v>0.3125</v>
      </c>
      <c r="J332" s="113">
        <f>IF(SP_SUL!P332="","*",SP_SUL!P332)</f>
        <v>6.9444444444444447E-4</v>
      </c>
      <c r="K332" s="83" t="str">
        <f>IF(SP_SUL!AK332="","*",SP_SUL!AK332)</f>
        <v>K67ZEV-1</v>
      </c>
      <c r="L332" s="83" t="str">
        <f>IF(SP_SUL!AM332="","*",SP_SUL!AM332)</f>
        <v>ZEZ-ZXW</v>
      </c>
      <c r="M332" s="83">
        <f>IF(SP_SUL!AP332="","*",SP_SUL!AP332)</f>
        <v>75.2</v>
      </c>
      <c r="N332" s="83" t="str">
        <f>IF(SP_SUL!AM332="","*",SP_SUL!AM332)</f>
        <v>ZEZ-ZXW</v>
      </c>
      <c r="O332" s="110">
        <f>IF(SP_SUL!BH332="","*",SP_SUL!BH332)</f>
        <v>2</v>
      </c>
      <c r="P332" s="147" t="str">
        <f>IF($A$2=1,IF(SP_SUL!BJ332="","*",SP_SUL!BJ332),IF(SP_SUL!BK332="","*",SP_SUL!BK332))</f>
        <v>Cancelado o bloco, alterado programação para realizar o deslocamento das turmas na serra / MC1 07h55 / Realizado deslocamento.</v>
      </c>
    </row>
    <row r="333" spans="1:16">
      <c r="A333" s="82">
        <f>IF(SP_SUL!B333="","*",SP_SUL!B333)</f>
        <v>46066</v>
      </c>
      <c r="B333" s="83" t="str">
        <f>IF(SP_SUL!X333="","*",SP_SUL!X333)</f>
        <v>Contrato</v>
      </c>
      <c r="C333" s="83" t="str">
        <f>IF(SP_SUL!S333="","*",SP_SUL!S333)</f>
        <v>SP SUL</v>
      </c>
      <c r="D333" s="83" t="str">
        <f>IF(SP_SUL!T333="","*",SP_SUL!T333)</f>
        <v>ZEV-ZPT</v>
      </c>
      <c r="E333" s="83" t="str">
        <f>IF(SP_SUL!D333="","*",SP_SUL!D333)</f>
        <v>V85</v>
      </c>
      <c r="F333" s="83" t="str">
        <f>IF(SP_SUL!H333="","*",SP_SUL!H333)</f>
        <v>K67ZEV-1</v>
      </c>
      <c r="G333" s="83" t="str">
        <f>IF(SP_SUL!M333="","*",SP_SUL!M333)</f>
        <v>ZEZ-ZXW</v>
      </c>
      <c r="H333" s="116">
        <f>IF(SP_SUL!K333="","*",SP_SUL!K333)</f>
        <v>75.2</v>
      </c>
      <c r="I333" s="113">
        <f>IF(SP_SUL!O333="","*",SP_SUL!O333)</f>
        <v>0.31597222222222221</v>
      </c>
      <c r="J333" s="113">
        <f>IF(SP_SUL!P333="","*",SP_SUL!P333)</f>
        <v>6.9444444444444447E-4</v>
      </c>
      <c r="K333" s="83" t="str">
        <f>IF(SP_SUL!AK333="","*",SP_SUL!AK333)</f>
        <v>K67ZEV-1</v>
      </c>
      <c r="L333" s="83" t="str">
        <f>IF(SP_SUL!AM333="","*",SP_SUL!AM333)</f>
        <v>ZEZ-ZXW</v>
      </c>
      <c r="M333" s="83">
        <f>IF(SP_SUL!AP333="","*",SP_SUL!AP333)</f>
        <v>75.2</v>
      </c>
      <c r="N333" s="83" t="str">
        <f>IF(SP_SUL!AM333="","*",SP_SUL!AM333)</f>
        <v>ZEZ-ZXW</v>
      </c>
      <c r="O333" s="110">
        <f>IF(SP_SUL!BH333="","*",SP_SUL!BH333)</f>
        <v>0</v>
      </c>
      <c r="P333" s="147" t="str">
        <f>IF($A$2=1,IF(SP_SUL!BJ333="","*",SP_SUL!BJ333),IF(SP_SUL!BK333="","*",SP_SUL!BK333))</f>
        <v>Cancelado CCO - priorização da circulação de trens</v>
      </c>
    </row>
    <row r="334" spans="1:16">
      <c r="A334" s="82">
        <f>IF(SP_SUL!B334="","*",SP_SUL!B334)</f>
        <v>46066</v>
      </c>
      <c r="B334" s="83" t="str">
        <f>IF(SP_SUL!X334="","*",SP_SUL!X334)</f>
        <v>Contrato</v>
      </c>
      <c r="C334" s="83" t="str">
        <f>IF(SP_SUL!S334="","*",SP_SUL!S334)</f>
        <v>SP SUL</v>
      </c>
      <c r="D334" s="83" t="str">
        <f>IF(SP_SUL!T334="","*",SP_SUL!T334)</f>
        <v>ZEV-ZPT</v>
      </c>
      <c r="E334" s="83" t="str">
        <f>IF(SP_SUL!D334="","*",SP_SUL!D334)</f>
        <v xml:space="preserve">TURMA FIXA VIA </v>
      </c>
      <c r="F334" s="83" t="str">
        <f>IF(SP_SUL!H334="","*",SP_SUL!H334)</f>
        <v>-</v>
      </c>
      <c r="G334" s="83" t="str">
        <f>IF(SP_SUL!M334="","*",SP_SUL!M334)</f>
        <v>ZEZ-ZXW</v>
      </c>
      <c r="H334" s="116">
        <f>IF(SP_SUL!K334="","*",SP_SUL!K334)</f>
        <v>78.709999999999994</v>
      </c>
      <c r="I334" s="113">
        <f>IF(SP_SUL!O334="","*",SP_SUL!O334)</f>
        <v>0.33333333333333331</v>
      </c>
      <c r="J334" s="113">
        <f>IF(SP_SUL!P334="","*",SP_SUL!P334)</f>
        <v>6.9444444444444447E-4</v>
      </c>
      <c r="K334" s="83" t="str">
        <f>IF(SP_SUL!AK334="","*",SP_SUL!AK334)</f>
        <v>-</v>
      </c>
      <c r="L334" s="83" t="str">
        <f>IF(SP_SUL!AM334="","*",SP_SUL!AM334)</f>
        <v>ZEZ-ZXW</v>
      </c>
      <c r="M334" s="83">
        <f>IF(SP_SUL!AP334="","*",SP_SUL!AP334)</f>
        <v>78.709999999999994</v>
      </c>
      <c r="N334" s="83" t="str">
        <f>IF(SP_SUL!AM334="","*",SP_SUL!AM334)</f>
        <v>ZEZ-ZXW</v>
      </c>
      <c r="O334" s="110">
        <f>IF(SP_SUL!BH334="","*",SP_SUL!BH334)</f>
        <v>0</v>
      </c>
      <c r="P334" s="147" t="str">
        <f>IF($A$2=1,IF(SP_SUL!BJ334="","*",SP_SUL!BJ334),IF(SP_SUL!BK334="","*",SP_SUL!BK334))</f>
        <v>Cancelado CCO - priorização da circulação de trens</v>
      </c>
    </row>
    <row r="335" spans="1:16">
      <c r="A335" s="82">
        <f>IF(SP_SUL!B335="","*",SP_SUL!B335)</f>
        <v>46066</v>
      </c>
      <c r="B335" s="83" t="str">
        <f>IF(SP_SUL!X335="","*",SP_SUL!X335)</f>
        <v>Contrato</v>
      </c>
      <c r="C335" s="83" t="str">
        <f>IF(SP_SUL!S335="","*",SP_SUL!S335)</f>
        <v>SP SUL</v>
      </c>
      <c r="D335" s="83" t="str">
        <f>IF(SP_SUL!T335="","*",SP_SUL!T335)</f>
        <v>ZEV-ZPT</v>
      </c>
      <c r="E335" s="83" t="str">
        <f>IF(SP_SUL!D335="","*",SP_SUL!D335)</f>
        <v xml:space="preserve">TURMA FIXA VIA </v>
      </c>
      <c r="F335" s="83" t="str">
        <f>IF(SP_SUL!H335="","*",SP_SUL!H335)</f>
        <v>-</v>
      </c>
      <c r="G335" s="83" t="str">
        <f>IF(SP_SUL!M335="","*",SP_SUL!M335)</f>
        <v>ZEZ-ZXW</v>
      </c>
      <c r="H335" s="116">
        <f>IF(SP_SUL!K335="","*",SP_SUL!K335)</f>
        <v>78.78</v>
      </c>
      <c r="I335" s="113">
        <f>IF(SP_SUL!O335="","*",SP_SUL!O335)</f>
        <v>0.33333333333333331</v>
      </c>
      <c r="J335" s="113">
        <f>IF(SP_SUL!P335="","*",SP_SUL!P335)</f>
        <v>6.9444444444444447E-4</v>
      </c>
      <c r="K335" s="83" t="str">
        <f>IF(SP_SUL!AK335="","*",SP_SUL!AK335)</f>
        <v>-</v>
      </c>
      <c r="L335" s="83" t="str">
        <f>IF(SP_SUL!AM335="","*",SP_SUL!AM335)</f>
        <v>ZEZ-ZXW</v>
      </c>
      <c r="M335" s="83">
        <f>IF(SP_SUL!AP335="","*",SP_SUL!AP335)</f>
        <v>78.78</v>
      </c>
      <c r="N335" s="83" t="str">
        <f>IF(SP_SUL!AM335="","*",SP_SUL!AM335)</f>
        <v>ZEZ-ZXW</v>
      </c>
      <c r="O335" s="110">
        <f>IF(SP_SUL!BH335="","*",SP_SUL!BH335)</f>
        <v>0</v>
      </c>
      <c r="P335" s="147" t="str">
        <f>IF($A$2=1,IF(SP_SUL!BJ335="","*",SP_SUL!BJ335),IF(SP_SUL!BK335="","*",SP_SUL!BK335))</f>
        <v>Cancelado CCO - priorização da circulação de trens</v>
      </c>
    </row>
    <row r="336" spans="1:16">
      <c r="A336" s="82">
        <f>IF(SP_SUL!B336="","*",SP_SUL!B336)</f>
        <v>46066</v>
      </c>
      <c r="B336" s="83" t="str">
        <f>IF(SP_SUL!X336="","*",SP_SUL!X336)</f>
        <v>Contrato</v>
      </c>
      <c r="C336" s="83" t="str">
        <f>IF(SP_SUL!S336="","*",SP_SUL!S336)</f>
        <v>SP SUL</v>
      </c>
      <c r="D336" s="83" t="str">
        <f>IF(SP_SUL!T336="","*",SP_SUL!T336)</f>
        <v>ZEV-ZPT</v>
      </c>
      <c r="E336" s="83" t="str">
        <f>IF(SP_SUL!D336="","*",SP_SUL!D336)</f>
        <v xml:space="preserve">TURMA FIXA VIA </v>
      </c>
      <c r="F336" s="83" t="str">
        <f>IF(SP_SUL!H336="","*",SP_SUL!H336)</f>
        <v>-</v>
      </c>
      <c r="G336" s="83" t="str">
        <f>IF(SP_SUL!M336="","*",SP_SUL!M336)</f>
        <v>ZEZ-ZXW</v>
      </c>
      <c r="H336" s="116">
        <f>IF(SP_SUL!K336="","*",SP_SUL!K336)</f>
        <v>78.8</v>
      </c>
      <c r="I336" s="113">
        <f>IF(SP_SUL!O336="","*",SP_SUL!O336)</f>
        <v>0.33333333333333331</v>
      </c>
      <c r="J336" s="113">
        <f>IF(SP_SUL!P336="","*",SP_SUL!P336)</f>
        <v>6.9444444444444447E-4</v>
      </c>
      <c r="K336" s="83" t="str">
        <f>IF(SP_SUL!AK336="","*",SP_SUL!AK336)</f>
        <v>-</v>
      </c>
      <c r="L336" s="83" t="str">
        <f>IF(SP_SUL!AM336="","*",SP_SUL!AM336)</f>
        <v>ZEZ-ZXW</v>
      </c>
      <c r="M336" s="83">
        <f>IF(SP_SUL!AP336="","*",SP_SUL!AP336)</f>
        <v>78.8</v>
      </c>
      <c r="N336" s="83" t="str">
        <f>IF(SP_SUL!AM336="","*",SP_SUL!AM336)</f>
        <v>ZEZ-ZXW</v>
      </c>
      <c r="O336" s="110">
        <f>IF(SP_SUL!BH336="","*",SP_SUL!BH336)</f>
        <v>0</v>
      </c>
      <c r="P336" s="147" t="str">
        <f>IF($A$2=1,IF(SP_SUL!BJ336="","*",SP_SUL!BJ336),IF(SP_SUL!BK336="","*",SP_SUL!BK336))</f>
        <v>Cancelado CCO - priorização da circulação de trens</v>
      </c>
    </row>
    <row r="337" spans="1:16" hidden="1">
      <c r="A337" s="82" t="str">
        <f>IF(SP_SUL!B337="","*",SP_SUL!B337)</f>
        <v>*</v>
      </c>
      <c r="B337" s="83" t="str">
        <f>IF(SP_SUL!X337="","*",SP_SUL!X337)</f>
        <v>*</v>
      </c>
      <c r="C337" s="83" t="str">
        <f>IF(SP_SUL!S337="","*",SP_SUL!S337)</f>
        <v>-</v>
      </c>
      <c r="D337" s="83" t="str">
        <f>IF(SP_SUL!T337="","*",SP_SUL!T337)</f>
        <v>-</v>
      </c>
      <c r="E337" s="83" t="str">
        <f>IF(SP_SUL!D337="","*",SP_SUL!D337)</f>
        <v>*</v>
      </c>
      <c r="F337" s="83" t="str">
        <f>IF(SP_SUL!H337="","*",SP_SUL!H337)</f>
        <v>*</v>
      </c>
      <c r="G337" s="83" t="str">
        <f>IF(SP_SUL!M337="","*",SP_SUL!M337)</f>
        <v>-</v>
      </c>
      <c r="H337" s="116" t="str">
        <f>IF(SP_SUL!K337="","*",SP_SUL!K337)</f>
        <v>*</v>
      </c>
      <c r="I337" s="113" t="str">
        <f>IF(SP_SUL!O337="","*",SP_SUL!O337)</f>
        <v>*</v>
      </c>
      <c r="J337" s="113" t="str">
        <f>IF(SP_SUL!P337="","*",SP_SUL!P337)</f>
        <v>*</v>
      </c>
      <c r="K337" s="83">
        <f>IF(SP_SUL!AK337="","*",SP_SUL!AK337)</f>
        <v>0</v>
      </c>
      <c r="L337" s="83" t="str">
        <f>IF(SP_SUL!AM337="","*",SP_SUL!AM337)</f>
        <v>-</v>
      </c>
      <c r="M337" s="83">
        <f>IF(SP_SUL!AP337="","*",SP_SUL!AP337)</f>
        <v>0</v>
      </c>
      <c r="N337" s="83" t="str">
        <f>IF(SP_SUL!AM337="","*",SP_SUL!AM337)</f>
        <v>-</v>
      </c>
      <c r="O337" s="110" t="str">
        <f>IF(SP_SUL!BH337="","*",SP_SUL!BH337)</f>
        <v>*</v>
      </c>
      <c r="P337" s="147" t="str">
        <f>IF($A$2=1,IF(SP_SUL!BJ337="","*",SP_SUL!BJ337),IF(SP_SUL!BK337="","*",SP_SUL!BK337))</f>
        <v>*</v>
      </c>
    </row>
    <row r="338" spans="1:16">
      <c r="A338" s="82">
        <f>IF(SP_SUL!B338="","*",SP_SUL!B338)</f>
        <v>46066</v>
      </c>
      <c r="B338" s="83" t="str">
        <f>IF(SP_SUL!X338="","*",SP_SUL!X338)</f>
        <v>Contrato</v>
      </c>
      <c r="C338" s="83" t="str">
        <f>IF(SP_SUL!S338="","*",SP_SUL!S338)</f>
        <v>SP SUL</v>
      </c>
      <c r="D338" s="83" t="str">
        <f>IF(SP_SUL!T338="","*",SP_SUL!T338)</f>
        <v>ZEV-ZPT</v>
      </c>
      <c r="E338" s="83" t="str">
        <f>IF(SP_SUL!D338="","*",SP_SUL!D338)</f>
        <v>W62</v>
      </c>
      <c r="F338" s="83" t="str">
        <f>IF(SP_SUL!H338="","*",SP_SUL!H338)</f>
        <v>ZDRZPT</v>
      </c>
      <c r="G338" s="83" t="str">
        <f>IF(SP_SUL!M338="","*",SP_SUL!M338)</f>
        <v>ZXW-ZGP</v>
      </c>
      <c r="H338" s="116">
        <f>IF(SP_SUL!K338="","*",SP_SUL!K338)</f>
        <v>83.7</v>
      </c>
      <c r="I338" s="113">
        <f>IF(SP_SUL!O338="","*",SP_SUL!O338)</f>
        <v>0.33333333333333331</v>
      </c>
      <c r="J338" s="113">
        <f>IF(SP_SUL!P338="","*",SP_SUL!P338)</f>
        <v>4.1666666666666664E-2</v>
      </c>
      <c r="K338" s="83" t="str">
        <f>IF(SP_SUL!AK338="","*",SP_SUL!AK338)</f>
        <v>ZDRZPT</v>
      </c>
      <c r="L338" s="83" t="str">
        <f>IF(SP_SUL!AM338="","*",SP_SUL!AM338)</f>
        <v>ZXW-ZGP</v>
      </c>
      <c r="M338" s="83">
        <f>IF(SP_SUL!AP338="","*",SP_SUL!AP338)</f>
        <v>83.7</v>
      </c>
      <c r="N338" s="83" t="str">
        <f>IF(SP_SUL!AM338="","*",SP_SUL!AM338)</f>
        <v>ZXW-ZGP</v>
      </c>
      <c r="O338" s="110">
        <f>IF(SP_SUL!BH338="","*",SP_SUL!BH338)</f>
        <v>2</v>
      </c>
      <c r="P338" s="147" t="str">
        <f>IF($A$2=1,IF(SP_SUL!BJ338="","*",SP_SUL!BJ338),IF(SP_SUL!BK338="","*",SP_SUL!BK338))</f>
        <v>MC1 07h50 / autorizado entrada na via 08h47 / Realizado</v>
      </c>
    </row>
    <row r="339" spans="1:16">
      <c r="A339" s="82">
        <f>IF(SP_SUL!B339="","*",SP_SUL!B339)</f>
        <v>46066</v>
      </c>
      <c r="B339" s="83" t="str">
        <f>IF(SP_SUL!X339="","*",SP_SUL!X339)</f>
        <v>Contrato</v>
      </c>
      <c r="C339" s="83" t="str">
        <f>IF(SP_SUL!S339="","*",SP_SUL!S339)</f>
        <v>SP SUL</v>
      </c>
      <c r="D339" s="83" t="str">
        <f>IF(SP_SUL!T339="","*",SP_SUL!T339)</f>
        <v>ZEV-ZPT</v>
      </c>
      <c r="E339" s="83" t="str">
        <f>IF(SP_SUL!D339="","*",SP_SUL!D339)</f>
        <v>ANTONI  (TP-720)</v>
      </c>
      <c r="F339" s="83" t="str">
        <f>IF(SP_SUL!H339="","*",SP_SUL!H339)</f>
        <v>-</v>
      </c>
      <c r="G339" s="83" t="str">
        <f>IF(SP_SUL!M339="","*",SP_SUL!M339)</f>
        <v>ZXW-ZGP</v>
      </c>
      <c r="H339" s="116">
        <f>IF(SP_SUL!K339="","*",SP_SUL!K339)</f>
        <v>87.25</v>
      </c>
      <c r="I339" s="113">
        <f>IF(SP_SUL!O339="","*",SP_SUL!O339)</f>
        <v>0.45833333333333331</v>
      </c>
      <c r="J339" s="113">
        <f>IF(SP_SUL!P339="","*",SP_SUL!P339)</f>
        <v>0.16666666666666666</v>
      </c>
      <c r="K339" s="83" t="str">
        <f>IF(SP_SUL!AK339="","*",SP_SUL!AK339)</f>
        <v>-</v>
      </c>
      <c r="L339" s="83" t="str">
        <f>IF(SP_SUL!AM339="","*",SP_SUL!AM339)</f>
        <v>ZXW-ZGP</v>
      </c>
      <c r="M339" s="83">
        <f>IF(SP_SUL!AP339="","*",SP_SUL!AP339)</f>
        <v>87.25</v>
      </c>
      <c r="N339" s="83" t="str">
        <f>IF(SP_SUL!AM339="","*",SP_SUL!AM339)</f>
        <v>ZXW-ZGP</v>
      </c>
      <c r="O339" s="110">
        <f>IF(SP_SUL!BH339="","*",SP_SUL!BH339)</f>
        <v>0</v>
      </c>
      <c r="P339" s="147" t="str">
        <f>IF($A$2=1,IF(SP_SUL!BJ339="","*",SP_SUL!BJ339),IF(SP_SUL!BK339="","*",SP_SUL!BK339))</f>
        <v>Cancelado CCO - priorização da circulação de trens</v>
      </c>
    </row>
    <row r="340" spans="1:16">
      <c r="A340" s="82">
        <f>IF(SP_SUL!B340="","*",SP_SUL!B340)</f>
        <v>46066</v>
      </c>
      <c r="B340" s="83" t="str">
        <f>IF(SP_SUL!X340="","*",SP_SUL!X340)</f>
        <v>Contrato</v>
      </c>
      <c r="C340" s="83" t="str">
        <f>IF(SP_SUL!S340="","*",SP_SUL!S340)</f>
        <v>SP SUL</v>
      </c>
      <c r="D340" s="83" t="str">
        <f>IF(SP_SUL!T340="","*",SP_SUL!T340)</f>
        <v>ZEV-ZPT</v>
      </c>
      <c r="E340" s="83" t="str">
        <f>IF(SP_SUL!D340="","*",SP_SUL!D340)</f>
        <v>JACIANO (TF-674)</v>
      </c>
      <c r="F340" s="83" t="str">
        <f>IF(SP_SUL!H340="","*",SP_SUL!H340)</f>
        <v>-</v>
      </c>
      <c r="G340" s="83" t="str">
        <f>IF(SP_SUL!M340="","*",SP_SUL!M340)</f>
        <v>ZXW-ZGP</v>
      </c>
      <c r="H340" s="116">
        <f>IF(SP_SUL!K340="","*",SP_SUL!K340)</f>
        <v>87.25</v>
      </c>
      <c r="I340" s="113">
        <f>IF(SP_SUL!O340="","*",SP_SUL!O340)</f>
        <v>0.45833333333333331</v>
      </c>
      <c r="J340" s="113">
        <f>IF(SP_SUL!P340="","*",SP_SUL!P340)</f>
        <v>0.16666666666666666</v>
      </c>
      <c r="K340" s="83" t="str">
        <f>IF(SP_SUL!AK340="","*",SP_SUL!AK340)</f>
        <v>-</v>
      </c>
      <c r="L340" s="83" t="str">
        <f>IF(SP_SUL!AM340="","*",SP_SUL!AM340)</f>
        <v>ZXW-ZGP</v>
      </c>
      <c r="M340" s="83">
        <f>IF(SP_SUL!AP340="","*",SP_SUL!AP340)</f>
        <v>87.25</v>
      </c>
      <c r="N340" s="83" t="str">
        <f>IF(SP_SUL!AM340="","*",SP_SUL!AM340)</f>
        <v>ZXW-ZGP</v>
      </c>
      <c r="O340" s="110">
        <f>IF(SP_SUL!BH340="","*",SP_SUL!BH340)</f>
        <v>0</v>
      </c>
      <c r="P340" s="147" t="str">
        <f>IF($A$2=1,IF(SP_SUL!BJ340="","*",SP_SUL!BJ340),IF(SP_SUL!BK340="","*",SP_SUL!BK340))</f>
        <v>Cancelado CCO - priorização da circulação de trens</v>
      </c>
    </row>
    <row r="341" spans="1:16">
      <c r="A341" s="82">
        <f>IF(SP_SUL!B341="","*",SP_SUL!B341)</f>
        <v>46066</v>
      </c>
      <c r="B341" s="83" t="str">
        <f>IF(SP_SUL!X341="","*",SP_SUL!X341)</f>
        <v>Contrato</v>
      </c>
      <c r="C341" s="83" t="str">
        <f>IF(SP_SUL!S341="","*",SP_SUL!S341)</f>
        <v>SP SUL</v>
      </c>
      <c r="D341" s="83" t="str">
        <f>IF(SP_SUL!T341="","*",SP_SUL!T341)</f>
        <v>ZEV-ZPT</v>
      </c>
      <c r="E341" s="83" t="str">
        <f>IF(SP_SUL!D341="","*",SP_SUL!D341)</f>
        <v>LEANDRO (TP-727)</v>
      </c>
      <c r="F341" s="83" t="str">
        <f>IF(SP_SUL!H341="","*",SP_SUL!H341)</f>
        <v>-</v>
      </c>
      <c r="G341" s="83" t="str">
        <f>IF(SP_SUL!M341="","*",SP_SUL!M341)</f>
        <v>ZXW-ZGP</v>
      </c>
      <c r="H341" s="116">
        <f>IF(SP_SUL!K341="","*",SP_SUL!K341)</f>
        <v>87.25</v>
      </c>
      <c r="I341" s="113">
        <f>IF(SP_SUL!O341="","*",SP_SUL!O341)</f>
        <v>0.45833333333333331</v>
      </c>
      <c r="J341" s="113">
        <f>IF(SP_SUL!P341="","*",SP_SUL!P341)</f>
        <v>0.16666666666666666</v>
      </c>
      <c r="K341" s="83" t="str">
        <f>IF(SP_SUL!AK341="","*",SP_SUL!AK341)</f>
        <v>-</v>
      </c>
      <c r="L341" s="83" t="str">
        <f>IF(SP_SUL!AM341="","*",SP_SUL!AM341)</f>
        <v>ZXW-ZGP</v>
      </c>
      <c r="M341" s="83">
        <f>IF(SP_SUL!AP341="","*",SP_SUL!AP341)</f>
        <v>87.25</v>
      </c>
      <c r="N341" s="83" t="str">
        <f>IF(SP_SUL!AM341="","*",SP_SUL!AM341)</f>
        <v>ZXW-ZGP</v>
      </c>
      <c r="O341" s="110">
        <f>IF(SP_SUL!BH341="","*",SP_SUL!BH341)</f>
        <v>0</v>
      </c>
      <c r="P341" s="147" t="str">
        <f>IF($A$2=1,IF(SP_SUL!BJ341="","*",SP_SUL!BJ341),IF(SP_SUL!BK341="","*",SP_SUL!BK341))</f>
        <v>Cancelado CCO - priorização da circulação de trens</v>
      </c>
    </row>
    <row r="342" spans="1:16" hidden="1">
      <c r="A342" s="82" t="str">
        <f>IF(SP_SUL!B342="","*",SP_SUL!B342)</f>
        <v>*</v>
      </c>
      <c r="B342" s="83" t="str">
        <f>IF(SP_SUL!X342="","*",SP_SUL!X342)</f>
        <v>*</v>
      </c>
      <c r="C342" s="83" t="str">
        <f>IF(SP_SUL!S342="","*",SP_SUL!S342)</f>
        <v>-</v>
      </c>
      <c r="D342" s="83" t="str">
        <f>IF(SP_SUL!T342="","*",SP_SUL!T342)</f>
        <v>-</v>
      </c>
      <c r="E342" s="83" t="str">
        <f>IF(SP_SUL!D342="","*",SP_SUL!D342)</f>
        <v>*</v>
      </c>
      <c r="F342" s="83" t="str">
        <f>IF(SP_SUL!H342="","*",SP_SUL!H342)</f>
        <v>*</v>
      </c>
      <c r="G342" s="83" t="str">
        <f>IF(SP_SUL!M342="","*",SP_SUL!M342)</f>
        <v>-</v>
      </c>
      <c r="H342" s="116" t="str">
        <f>IF(SP_SUL!K342="","*",SP_SUL!K342)</f>
        <v>*</v>
      </c>
      <c r="I342" s="113" t="str">
        <f>IF(SP_SUL!O342="","*",SP_SUL!O342)</f>
        <v>*</v>
      </c>
      <c r="J342" s="113" t="str">
        <f>IF(SP_SUL!P342="","*",SP_SUL!P342)</f>
        <v>*</v>
      </c>
      <c r="K342" s="83">
        <f>IF(SP_SUL!AK342="","*",SP_SUL!AK342)</f>
        <v>0</v>
      </c>
      <c r="L342" s="83" t="str">
        <f>IF(SP_SUL!AM342="","*",SP_SUL!AM342)</f>
        <v>-</v>
      </c>
      <c r="M342" s="83">
        <f>IF(SP_SUL!AP342="","*",SP_SUL!AP342)</f>
        <v>0</v>
      </c>
      <c r="N342" s="83" t="str">
        <f>IF(SP_SUL!AM342="","*",SP_SUL!AM342)</f>
        <v>-</v>
      </c>
      <c r="O342" s="110" t="str">
        <f>IF(SP_SUL!BH342="","*",SP_SUL!BH342)</f>
        <v>*</v>
      </c>
      <c r="P342" s="147" t="str">
        <f>IF($A$2=1,IF(SP_SUL!BJ342="","*",SP_SUL!BJ342),IF(SP_SUL!BK342="","*",SP_SUL!BK342))</f>
        <v>*</v>
      </c>
    </row>
    <row r="343" spans="1:16">
      <c r="A343" s="82">
        <f>IF(SP_SUL!B343="","*",SP_SUL!B343)</f>
        <v>46066</v>
      </c>
      <c r="B343" s="83" t="str">
        <f>IF(SP_SUL!X343="","*",SP_SUL!X343)</f>
        <v>Contrato</v>
      </c>
      <c r="C343" s="83" t="str">
        <f>IF(SP_SUL!S343="","*",SP_SUL!S343)</f>
        <v>SP SUL</v>
      </c>
      <c r="D343" s="83" t="str">
        <f>IF(SP_SUL!T343="","*",SP_SUL!T343)</f>
        <v>ZEV-ZPT</v>
      </c>
      <c r="E343" s="83" t="str">
        <f>IF(SP_SUL!D343="","*",SP_SUL!D343)</f>
        <v>MODERNIZAÇÃO SERRA</v>
      </c>
      <c r="F343" s="83" t="str">
        <f>IF(SP_SUL!H343="","*",SP_SUL!H343)</f>
        <v>-</v>
      </c>
      <c r="G343" s="83" t="str">
        <f>IF(SP_SUL!M343="","*",SP_SUL!M343)</f>
        <v>ZGP-ZPT</v>
      </c>
      <c r="H343" s="116">
        <f>IF(SP_SUL!K343="","*",SP_SUL!K343)</f>
        <v>102.1</v>
      </c>
      <c r="I343" s="113">
        <f>IF(SP_SUL!O343="","*",SP_SUL!O343)</f>
        <v>0.33333333333333331</v>
      </c>
      <c r="J343" s="113">
        <f>IF(SP_SUL!P343="","*",SP_SUL!P343)</f>
        <v>0.22916666666666666</v>
      </c>
      <c r="K343" s="83" t="str">
        <f>IF(SP_SUL!AK343="","*",SP_SUL!AK343)</f>
        <v>-</v>
      </c>
      <c r="L343" s="83" t="str">
        <f>IF(SP_SUL!AM343="","*",SP_SUL!AM343)</f>
        <v>ZGP-ZPT</v>
      </c>
      <c r="M343" s="83">
        <f>IF(SP_SUL!AP343="","*",SP_SUL!AP343)</f>
        <v>102.1</v>
      </c>
      <c r="N343" s="83" t="str">
        <f>IF(SP_SUL!AM343="","*",SP_SUL!AM343)</f>
        <v>ZGP-ZPT</v>
      </c>
      <c r="O343" s="110">
        <f>IF(SP_SUL!BH343="","*",SP_SUL!BH343)</f>
        <v>0</v>
      </c>
      <c r="P343" s="147" t="str">
        <f>IF($A$2=1,IF(SP_SUL!BJ343="","*",SP_SUL!BJ343),IF(SP_SUL!BK343="","*",SP_SUL!BK343))</f>
        <v>Cancelado CCO - priorização da circulação de trens</v>
      </c>
    </row>
    <row r="344" spans="1:16">
      <c r="A344" s="82">
        <f>IF(SP_SUL!B344="","*",SP_SUL!B344)</f>
        <v>46066</v>
      </c>
      <c r="B344" s="83" t="str">
        <f>IF(SP_SUL!X344="","*",SP_SUL!X344)</f>
        <v>Oportunidade</v>
      </c>
      <c r="C344" s="83" t="str">
        <f>IF(SP_SUL!S344="","*",SP_SUL!S344)</f>
        <v>SP SUL</v>
      </c>
      <c r="D344" s="83" t="str">
        <f>IF(SP_SUL!T344="","*",SP_SUL!T344)</f>
        <v>ZPT-ZPG</v>
      </c>
      <c r="E344" s="83" t="str">
        <f>IF(SP_SUL!D344="","*",SP_SUL!D344)</f>
        <v>EXPANSÃO TURMA 1</v>
      </c>
      <c r="F344" s="83" t="str">
        <f>IF(SP_SUL!H344="","*",SP_SUL!H344)</f>
        <v>-</v>
      </c>
      <c r="G344" s="83" t="str">
        <f>IF(SP_SUL!M344="","*",SP_SUL!M344)</f>
        <v>PAT-ZGM</v>
      </c>
      <c r="H344" s="116">
        <f>IF(SP_SUL!K344="","*",SP_SUL!K344)</f>
        <v>108.76</v>
      </c>
      <c r="I344" s="113">
        <f>IF(SP_SUL!O344="","*",SP_SUL!O344)</f>
        <v>0.35416666666666669</v>
      </c>
      <c r="J344" s="113">
        <f>IF(SP_SUL!P344="","*",SP_SUL!P344)</f>
        <v>6.25E-2</v>
      </c>
      <c r="K344" s="83" t="str">
        <f>IF(SP_SUL!AK344="","*",SP_SUL!AK344)</f>
        <v>-</v>
      </c>
      <c r="L344" s="83" t="str">
        <f>IF(SP_SUL!AM344="","*",SP_SUL!AM344)</f>
        <v>PAT-ZGM</v>
      </c>
      <c r="M344" s="83">
        <f>IF(SP_SUL!AP344="","*",SP_SUL!AP344)</f>
        <v>108.76</v>
      </c>
      <c r="N344" s="83" t="str">
        <f>IF(SP_SUL!AM344="","*",SP_SUL!AM344)</f>
        <v>PAT-ZGM</v>
      </c>
      <c r="O344" s="110">
        <f>IF(SP_SUL!BH344="","*",SP_SUL!BH344)</f>
        <v>2</v>
      </c>
      <c r="P344" s="147" t="str">
        <f>IF($A$2=1,IF(SP_SUL!BJ344="","*",SP_SUL!BJ344),IF(SP_SUL!BK344="","*",SP_SUL!BK344))</f>
        <v>TP pronto 08h00  / Realizado intervalo das 09h58 até 11h28</v>
      </c>
    </row>
    <row r="345" spans="1:16">
      <c r="A345" s="82">
        <f>IF(SP_SUL!B345="","*",SP_SUL!B345)</f>
        <v>46066</v>
      </c>
      <c r="B345" s="83" t="str">
        <f>IF(SP_SUL!X345="","*",SP_SUL!X345)</f>
        <v>Oportunidade</v>
      </c>
      <c r="C345" s="83" t="str">
        <f>IF(SP_SUL!S345="","*",SP_SUL!S345)</f>
        <v>SP SUL</v>
      </c>
      <c r="D345" s="83" t="str">
        <f>IF(SP_SUL!T345="","*",SP_SUL!T345)</f>
        <v>ZPT-ZPG</v>
      </c>
      <c r="E345" s="83" t="str">
        <f>IF(SP_SUL!D345="","*",SP_SUL!D345)</f>
        <v>RAFAEL (TP-695)</v>
      </c>
      <c r="F345" s="83" t="str">
        <f>IF(SP_SUL!H345="","*",SP_SUL!H345)</f>
        <v>-</v>
      </c>
      <c r="G345" s="83" t="str">
        <f>IF(SP_SUL!M345="","*",SP_SUL!M345)</f>
        <v>ZGM-ZZV</v>
      </c>
      <c r="H345" s="116">
        <f>IF(SP_SUL!K345="","*",SP_SUL!K345)</f>
        <v>116.81</v>
      </c>
      <c r="I345" s="113">
        <f>IF(SP_SUL!O345="","*",SP_SUL!O345)</f>
        <v>0.45833333333333331</v>
      </c>
      <c r="J345" s="113">
        <f>IF(SP_SUL!P345="","*",SP_SUL!P345)</f>
        <v>8.3333333333333329E-2</v>
      </c>
      <c r="K345" s="83" t="str">
        <f>IF(SP_SUL!AK345="","*",SP_SUL!AK345)</f>
        <v>-</v>
      </c>
      <c r="L345" s="83" t="str">
        <f>IF(SP_SUL!AM345="","*",SP_SUL!AM345)</f>
        <v>ZGM-ZZV</v>
      </c>
      <c r="M345" s="83">
        <f>IF(SP_SUL!AP345="","*",SP_SUL!AP345)</f>
        <v>116.81</v>
      </c>
      <c r="N345" s="83" t="str">
        <f>IF(SP_SUL!AM345="","*",SP_SUL!AM345)</f>
        <v>ZGM-ZZV</v>
      </c>
      <c r="O345" s="110">
        <f>IF(SP_SUL!BH345="","*",SP_SUL!BH345)</f>
        <v>2</v>
      </c>
      <c r="P345" s="147" t="str">
        <f>IF($A$2=1,IF(SP_SUL!BJ345="","*",SP_SUL!BJ345),IF(SP_SUL!BK345="","*",SP_SUL!BK345))</f>
        <v>TP pronto 12h34 / Concedido intervalo parcial das 13h32 até 14h42, liberado 15h20 intervalo.</v>
      </c>
    </row>
    <row r="346" spans="1:16">
      <c r="A346" s="82">
        <f>IF(SP_SUL!B346="","*",SP_SUL!B346)</f>
        <v>46066</v>
      </c>
      <c r="B346" s="83" t="str">
        <f>IF(SP_SUL!X346="","*",SP_SUL!X346)</f>
        <v>Oportunidade</v>
      </c>
      <c r="C346" s="83" t="str">
        <f>IF(SP_SUL!S346="","*",SP_SUL!S346)</f>
        <v>SP SUL</v>
      </c>
      <c r="D346" s="83" t="str">
        <f>IF(SP_SUL!T346="","*",SP_SUL!T346)</f>
        <v>ZKE-ZEV</v>
      </c>
      <c r="E346" s="83" t="str">
        <f>IF(SP_SUL!D346="","*",SP_SUL!D346)</f>
        <v>CLEBISON (TP-728)</v>
      </c>
      <c r="F346" s="83" t="str">
        <f>IF(SP_SUL!H346="","*",SP_SUL!H346)</f>
        <v>-</v>
      </c>
      <c r="G346" s="83" t="str">
        <f>IF(SP_SUL!M346="","*",SP_SUL!M346)</f>
        <v>ZKW-ZLU</v>
      </c>
      <c r="H346" s="116">
        <f>IF(SP_SUL!K346="","*",SP_SUL!K346)</f>
        <v>102.5</v>
      </c>
      <c r="I346" s="113">
        <f>IF(SP_SUL!O346="","*",SP_SUL!O346)</f>
        <v>0.45833333333333331</v>
      </c>
      <c r="J346" s="113">
        <f>IF(SP_SUL!P346="","*",SP_SUL!P346)</f>
        <v>6.9444444444444447E-4</v>
      </c>
      <c r="K346" s="83" t="str">
        <f>IF(SP_SUL!AK346="","*",SP_SUL!AK346)</f>
        <v>-</v>
      </c>
      <c r="L346" s="83" t="str">
        <f>IF(SP_SUL!AM346="","*",SP_SUL!AM346)</f>
        <v>ZKW-ZLU</v>
      </c>
      <c r="M346" s="83">
        <f>IF(SP_SUL!AP346="","*",SP_SUL!AP346)</f>
        <v>102.5</v>
      </c>
      <c r="N346" s="83" t="str">
        <f>IF(SP_SUL!AM346="","*",SP_SUL!AM346)</f>
        <v>ZKW-ZLU</v>
      </c>
      <c r="O346" s="110">
        <f>IF(SP_SUL!BH346="","*",SP_SUL!BH346)</f>
        <v>2</v>
      </c>
      <c r="P346" s="147" t="str">
        <f>IF($A$2=1,IF(SP_SUL!BJ346="","*",SP_SUL!BJ346),IF(SP_SUL!BK346="","*",SP_SUL!BK346))</f>
        <v>Realizado intervalo das 12h09 até 15h09</v>
      </c>
    </row>
    <row r="347" spans="1:16">
      <c r="A347" s="82">
        <f>IF(SP_SUL!B347="","*",SP_SUL!B347)</f>
        <v>46066</v>
      </c>
      <c r="B347" s="83" t="str">
        <f>IF(SP_SUL!X347="","*",SP_SUL!X347)</f>
        <v>Oportunidade</v>
      </c>
      <c r="C347" s="83" t="str">
        <f>IF(SP_SUL!S347="","*",SP_SUL!S347)</f>
        <v>SP SUL</v>
      </c>
      <c r="D347" s="83" t="str">
        <f>IF(SP_SUL!T347="","*",SP_SUL!T347)</f>
        <v>ZKE-ZEV</v>
      </c>
      <c r="E347" s="83" t="str">
        <f>IF(SP_SUL!D347="","*",SP_SUL!D347)</f>
        <v>ISMAEL(TP-726)</v>
      </c>
      <c r="F347" s="83" t="str">
        <f>IF(SP_SUL!H347="","*",SP_SUL!H347)</f>
        <v>-</v>
      </c>
      <c r="G347" s="83" t="str">
        <f>IF(SP_SUL!M347="","*",SP_SUL!M347)</f>
        <v>ZKW-ZLU</v>
      </c>
      <c r="H347" s="116">
        <f>IF(SP_SUL!K347="","*",SP_SUL!K347)</f>
        <v>102.5</v>
      </c>
      <c r="I347" s="113">
        <f>IF(SP_SUL!O347="","*",SP_SUL!O347)</f>
        <v>0.45833333333333331</v>
      </c>
      <c r="J347" s="113">
        <f>IF(SP_SUL!P347="","*",SP_SUL!P347)</f>
        <v>6.9444444444444447E-4</v>
      </c>
      <c r="K347" s="83" t="str">
        <f>IF(SP_SUL!AK347="","*",SP_SUL!AK347)</f>
        <v>-</v>
      </c>
      <c r="L347" s="83" t="str">
        <f>IF(SP_SUL!AM347="","*",SP_SUL!AM347)</f>
        <v>ZKW-ZLU</v>
      </c>
      <c r="M347" s="83">
        <f>IF(SP_SUL!AP347="","*",SP_SUL!AP347)</f>
        <v>102.5</v>
      </c>
      <c r="N347" s="83" t="str">
        <f>IF(SP_SUL!AM347="","*",SP_SUL!AM347)</f>
        <v>ZKW-ZLU</v>
      </c>
      <c r="O347" s="110">
        <f>IF(SP_SUL!BH347="","*",SP_SUL!BH347)</f>
        <v>2</v>
      </c>
      <c r="P347" s="147" t="str">
        <f>IF($A$2=1,IF(SP_SUL!BJ347="","*",SP_SUL!BJ347),IF(SP_SUL!BK347="","*",SP_SUL!BK347))</f>
        <v>Realizado intervalo das 12h09 até 15h09</v>
      </c>
    </row>
    <row r="348" spans="1:16" hidden="1">
      <c r="A348" s="82" t="str">
        <f>IF(SP_SUL!B348="","*",SP_SUL!B348)</f>
        <v>*</v>
      </c>
      <c r="B348" s="83" t="str">
        <f>IF(SP_SUL!X348="","*",SP_SUL!X348)</f>
        <v>*</v>
      </c>
      <c r="C348" s="83" t="str">
        <f>IF(SP_SUL!S348="","*",SP_SUL!S348)</f>
        <v>-</v>
      </c>
      <c r="D348" s="83" t="str">
        <f>IF(SP_SUL!T348="","*",SP_SUL!T348)</f>
        <v>-</v>
      </c>
      <c r="E348" s="83" t="str">
        <f>IF(SP_SUL!D348="","*",SP_SUL!D348)</f>
        <v>*</v>
      </c>
      <c r="F348" s="83" t="str">
        <f>IF(SP_SUL!H348="","*",SP_SUL!H348)</f>
        <v>*</v>
      </c>
      <c r="G348" s="83" t="str">
        <f>IF(SP_SUL!M348="","*",SP_SUL!M348)</f>
        <v>-</v>
      </c>
      <c r="H348" s="116" t="str">
        <f>IF(SP_SUL!K348="","*",SP_SUL!K348)</f>
        <v>*</v>
      </c>
      <c r="I348" s="113" t="str">
        <f>IF(SP_SUL!O348="","*",SP_SUL!O348)</f>
        <v>*</v>
      </c>
      <c r="J348" s="113" t="str">
        <f>IF(SP_SUL!P348="","*",SP_SUL!P348)</f>
        <v>*</v>
      </c>
      <c r="K348" s="83">
        <f>IF(SP_SUL!AK348="","*",SP_SUL!AK348)</f>
        <v>0</v>
      </c>
      <c r="L348" s="83" t="str">
        <f>IF(SP_SUL!AM348="","*",SP_SUL!AM348)</f>
        <v>-</v>
      </c>
      <c r="M348" s="83">
        <f>IF(SP_SUL!AP348="","*",SP_SUL!AP348)</f>
        <v>0</v>
      </c>
      <c r="N348" s="83" t="str">
        <f>IF(SP_SUL!AM348="","*",SP_SUL!AM348)</f>
        <v>-</v>
      </c>
      <c r="O348" s="110" t="str">
        <f>IF(SP_SUL!BH348="","*",SP_SUL!BH348)</f>
        <v>*</v>
      </c>
      <c r="P348" s="147" t="str">
        <f>IF($A$2=1,IF(SP_SUL!BJ348="","*",SP_SUL!BJ348),IF(SP_SUL!BK348="","*",SP_SUL!BK348))</f>
        <v>*</v>
      </c>
    </row>
    <row r="349" spans="1:16" hidden="1">
      <c r="A349" s="82">
        <f>IF(SP_SUL!B349="","*",SP_SUL!B349)</f>
        <v>46067</v>
      </c>
      <c r="B349" s="83" t="str">
        <f>IF(SP_SUL!X349="","*",SP_SUL!X349)</f>
        <v>Oportunidade</v>
      </c>
      <c r="C349" s="83" t="str">
        <f>IF(SP_SUL!S349="","*",SP_SUL!S349)</f>
        <v>SP SUL</v>
      </c>
      <c r="D349" s="83" t="str">
        <f>IF(SP_SUL!T349="","*",SP_SUL!T349)</f>
        <v>ZBV-ZRX</v>
      </c>
      <c r="E349" s="83" t="str">
        <f>IF(SP_SUL!D349="","*",SP_SUL!D349)</f>
        <v>EXPANSÃO TURMA 1</v>
      </c>
      <c r="F349" s="83" t="str">
        <f>IF(SP_SUL!H349="","*",SP_SUL!H349)</f>
        <v>ZCD1</v>
      </c>
      <c r="G349" s="83" t="str">
        <f>IF(SP_SUL!M349="","*",SP_SUL!M349)</f>
        <v>ZCD</v>
      </c>
      <c r="H349" s="116">
        <f>IF(SP_SUL!K349="","*",SP_SUL!K349)</f>
        <v>113</v>
      </c>
      <c r="I349" s="113">
        <f>IF(SP_SUL!O349="","*",SP_SUL!O349)</f>
        <v>0.375</v>
      </c>
      <c r="J349" s="113">
        <f>IF(SP_SUL!P349="","*",SP_SUL!P349)</f>
        <v>6.25E-2</v>
      </c>
      <c r="K349" s="83" t="str">
        <f>IF(SP_SUL!AK349="","*",SP_SUL!AK349)</f>
        <v>ZCD1</v>
      </c>
      <c r="L349" s="83" t="str">
        <f>IF(SP_SUL!AM349="","*",SP_SUL!AM349)</f>
        <v>ZCD</v>
      </c>
      <c r="M349" s="83">
        <f>IF(SP_SUL!AP349="","*",SP_SUL!AP349)</f>
        <v>113</v>
      </c>
      <c r="N349" s="83" t="str">
        <f>IF(SP_SUL!AM349="","*",SP_SUL!AM349)</f>
        <v>ZCD</v>
      </c>
      <c r="O349" s="110">
        <f>IF(SP_SUL!BH349="","*",SP_SUL!BH349)</f>
        <v>2</v>
      </c>
      <c r="P349" s="147" t="str">
        <f>IF($A$2=1,IF(SP_SUL!BJ349="","*",SP_SUL!BJ349),IF(SP_SUL!BK349="","*",SP_SUL!BK349))</f>
        <v>Intervalo das 08:25h as 10:05h</v>
      </c>
    </row>
    <row r="350" spans="1:16" hidden="1">
      <c r="A350" s="82">
        <f>IF(SP_SUL!B350="","*",SP_SUL!B350)</f>
        <v>46067</v>
      </c>
      <c r="B350" s="83" t="str">
        <f>IF(SP_SUL!X350="","*",SP_SUL!X350)</f>
        <v>Oportunidade</v>
      </c>
      <c r="C350" s="83" t="str">
        <f>IF(SP_SUL!S350="","*",SP_SUL!S350)</f>
        <v>SP SUL</v>
      </c>
      <c r="D350" s="83" t="str">
        <f>IF(SP_SUL!T350="","*",SP_SUL!T350)</f>
        <v>ZBV-ZRX</v>
      </c>
      <c r="E350" s="83" t="str">
        <f>IF(SP_SUL!D350="","*",SP_SUL!D350)</f>
        <v>KLECIO (TP-699)</v>
      </c>
      <c r="F350" s="83" t="str">
        <f>IF(SP_SUL!H350="","*",SP_SUL!H350)</f>
        <v>-</v>
      </c>
      <c r="G350" s="83" t="str">
        <f>IF(SP_SUL!M350="","*",SP_SUL!M350)</f>
        <v>ZSW-ZTT</v>
      </c>
      <c r="H350" s="116">
        <f>IF(SP_SUL!K350="","*",SP_SUL!K350)</f>
        <v>92</v>
      </c>
      <c r="I350" s="113">
        <f>IF(SP_SUL!O350="","*",SP_SUL!O350)</f>
        <v>0.35416666666666669</v>
      </c>
      <c r="J350" s="113">
        <f>IF(SP_SUL!P350="","*",SP_SUL!P350)</f>
        <v>6.25E-2</v>
      </c>
      <c r="K350" s="83" t="str">
        <f>IF(SP_SUL!AK350="","*",SP_SUL!AK350)</f>
        <v>-</v>
      </c>
      <c r="L350" s="83" t="str">
        <f>IF(SP_SUL!AM350="","*",SP_SUL!AM350)</f>
        <v>ZSW-ZTT</v>
      </c>
      <c r="M350" s="83">
        <f>IF(SP_SUL!AP350="","*",SP_SUL!AP350)</f>
        <v>92</v>
      </c>
      <c r="N350" s="83" t="str">
        <f>IF(SP_SUL!AM350="","*",SP_SUL!AM350)</f>
        <v>ZSW-ZTT</v>
      </c>
      <c r="O350" s="110">
        <f>IF(SP_SUL!BH350="","*",SP_SUL!BH350)</f>
        <v>0</v>
      </c>
      <c r="P350" s="147" t="str">
        <f>IF($A$2=1,IF(SP_SUL!BJ350="","*",SP_SUL!BJ350),IF(SP_SUL!BK350="","*",SP_SUL!BK350))</f>
        <v>Pronto as 7h - sem previsão de faixa</v>
      </c>
    </row>
    <row r="351" spans="1:16" hidden="1">
      <c r="A351" s="82" t="str">
        <f>IF(SP_SUL!B351="","*",SP_SUL!B351)</f>
        <v>*</v>
      </c>
      <c r="B351" s="83" t="str">
        <f>IF(SP_SUL!X351="","*",SP_SUL!X351)</f>
        <v>*</v>
      </c>
      <c r="C351" s="83" t="str">
        <f>IF(SP_SUL!S351="","*",SP_SUL!S351)</f>
        <v>-</v>
      </c>
      <c r="D351" s="83" t="str">
        <f>IF(SP_SUL!T351="","*",SP_SUL!T351)</f>
        <v>-</v>
      </c>
      <c r="E351" s="83" t="str">
        <f>IF(SP_SUL!D351="","*",SP_SUL!D351)</f>
        <v>*</v>
      </c>
      <c r="F351" s="83" t="str">
        <f>IF(SP_SUL!H351="","*",SP_SUL!H351)</f>
        <v>*</v>
      </c>
      <c r="G351" s="83" t="str">
        <f>IF(SP_SUL!M351="","*",SP_SUL!M351)</f>
        <v>-</v>
      </c>
      <c r="H351" s="116" t="str">
        <f>IF(SP_SUL!K351="","*",SP_SUL!K351)</f>
        <v>*</v>
      </c>
      <c r="I351" s="113" t="str">
        <f>IF(SP_SUL!O351="","*",SP_SUL!O351)</f>
        <v>*</v>
      </c>
      <c r="J351" s="113" t="str">
        <f>IF(SP_SUL!P351="","*",SP_SUL!P351)</f>
        <v>*</v>
      </c>
      <c r="K351" s="83">
        <f>IF(SP_SUL!AK351="","*",SP_SUL!AK351)</f>
        <v>0</v>
      </c>
      <c r="L351" s="83" t="str">
        <f>IF(SP_SUL!AM351="","*",SP_SUL!AM351)</f>
        <v>-</v>
      </c>
      <c r="M351" s="83">
        <f>IF(SP_SUL!AP351="","*",SP_SUL!AP351)</f>
        <v>0</v>
      </c>
      <c r="N351" s="83" t="str">
        <f>IF(SP_SUL!AM351="","*",SP_SUL!AM351)</f>
        <v>-</v>
      </c>
      <c r="O351" s="110" t="str">
        <f>IF(SP_SUL!BH351="","*",SP_SUL!BH351)</f>
        <v>*</v>
      </c>
      <c r="P351" s="147" t="str">
        <f>IF($A$2=1,IF(SP_SUL!BJ351="","*",SP_SUL!BJ351),IF(SP_SUL!BK351="","*",SP_SUL!BK351))</f>
        <v>*</v>
      </c>
    </row>
    <row r="352" spans="1:16" hidden="1">
      <c r="A352" s="82">
        <f>IF(SP_SUL!B352="","*",SP_SUL!B352)</f>
        <v>46067</v>
      </c>
      <c r="B352" s="83" t="str">
        <f>IF(SP_SUL!X352="","*",SP_SUL!X352)</f>
        <v>Oportunidade</v>
      </c>
      <c r="C352" s="83" t="str">
        <f>IF(SP_SUL!S352="","*",SP_SUL!S352)</f>
        <v>SP SUL</v>
      </c>
      <c r="D352" s="83" t="str">
        <f>IF(SP_SUL!T352="","*",SP_SUL!T352)</f>
        <v>ZBV-ZKE</v>
      </c>
      <c r="E352" s="83" t="str">
        <f>IF(SP_SUL!D352="","*",SP_SUL!D352)</f>
        <v>ROGÉRIO (TP-730)</v>
      </c>
      <c r="F352" s="83" t="str">
        <f>IF(SP_SUL!H352="","*",SP_SUL!H352)</f>
        <v>-</v>
      </c>
      <c r="G352" s="83" t="str">
        <f>IF(SP_SUL!M352="","*",SP_SUL!M352)</f>
        <v>ZYU-ZST</v>
      </c>
      <c r="H352" s="116">
        <f>IF(SP_SUL!K352="","*",SP_SUL!K352)</f>
        <v>206.9</v>
      </c>
      <c r="I352" s="113">
        <f>IF(SP_SUL!O352="","*",SP_SUL!O352)</f>
        <v>0.41666666666666669</v>
      </c>
      <c r="J352" s="113">
        <f>IF(SP_SUL!P352="","*",SP_SUL!P352)</f>
        <v>8.3333333333333329E-2</v>
      </c>
      <c r="K352" s="83" t="str">
        <f>IF(SP_SUL!AK352="","*",SP_SUL!AK352)</f>
        <v>-</v>
      </c>
      <c r="L352" s="83" t="str">
        <f>IF(SP_SUL!AM352="","*",SP_SUL!AM352)</f>
        <v>ZYU-ZST</v>
      </c>
      <c r="M352" s="83">
        <f>IF(SP_SUL!AP352="","*",SP_SUL!AP352)</f>
        <v>206.9</v>
      </c>
      <c r="N352" s="83" t="str">
        <f>IF(SP_SUL!AM352="","*",SP_SUL!AM352)</f>
        <v>ZYU-ZST</v>
      </c>
      <c r="O352" s="110">
        <f>IF(SP_SUL!BH352="","*",SP_SUL!BH352)</f>
        <v>2</v>
      </c>
      <c r="P352" s="147" t="str">
        <f>IF($A$2=1,IF(SP_SUL!BJ352="","*",SP_SUL!BJ352),IF(SP_SUL!BK352="","*",SP_SUL!BK352))</f>
        <v>Trabalhou em boletim</v>
      </c>
    </row>
    <row r="353" spans="1:16" hidden="1">
      <c r="A353" s="82">
        <f>IF(SP_SUL!B353="","*",SP_SUL!B353)</f>
        <v>46067</v>
      </c>
      <c r="B353" s="83" t="str">
        <f>IF(SP_SUL!X353="","*",SP_SUL!X353)</f>
        <v>Oportunidade</v>
      </c>
      <c r="C353" s="83" t="str">
        <f>IF(SP_SUL!S353="","*",SP_SUL!S353)</f>
        <v>SP SUL</v>
      </c>
      <c r="D353" s="83" t="str">
        <f>IF(SP_SUL!T353="","*",SP_SUL!T353)</f>
        <v>ZBV-ZKE</v>
      </c>
      <c r="E353" s="83" t="str">
        <f>IF(SP_SUL!D353="","*",SP_SUL!D353)</f>
        <v>V93</v>
      </c>
      <c r="F353" s="83" t="str">
        <f>IF(SP_SUL!H353="","*",SP_SUL!H353)</f>
        <v>ZYU1</v>
      </c>
      <c r="G353" s="83" t="str">
        <f>IF(SP_SUL!M353="","*",SP_SUL!M353)</f>
        <v>ZYU-ZST</v>
      </c>
      <c r="H353" s="116">
        <f>IF(SP_SUL!K353="","*",SP_SUL!K353)</f>
        <v>204.4</v>
      </c>
      <c r="I353" s="113">
        <f>IF(SP_SUL!O353="","*",SP_SUL!O353)</f>
        <v>0.375</v>
      </c>
      <c r="J353" s="113">
        <f>IF(SP_SUL!P353="","*",SP_SUL!P353)</f>
        <v>8.3333333333333329E-2</v>
      </c>
      <c r="K353" s="83" t="str">
        <f>IF(SP_SUL!AK353="","*",SP_SUL!AK353)</f>
        <v>ZYU1</v>
      </c>
      <c r="L353" s="83" t="str">
        <f>IF(SP_SUL!AM353="","*",SP_SUL!AM353)</f>
        <v>ZYU-ZST</v>
      </c>
      <c r="M353" s="83">
        <f>IF(SP_SUL!AP353="","*",SP_SUL!AP353)</f>
        <v>204.4</v>
      </c>
      <c r="N353" s="83" t="str">
        <f>IF(SP_SUL!AM353="","*",SP_SUL!AM353)</f>
        <v>ZYU-ZST</v>
      </c>
      <c r="O353" s="110">
        <f>IF(SP_SUL!BH353="","*",SP_SUL!BH353)</f>
        <v>0</v>
      </c>
      <c r="P353" s="147" t="str">
        <f>IF($A$2=1,IF(SP_SUL!BJ353="","*",SP_SUL!BJ353),IF(SP_SUL!BK353="","*",SP_SUL!BK353))</f>
        <v>Não enviou MC1  - Equipe de folga</v>
      </c>
    </row>
    <row r="354" spans="1:16" hidden="1">
      <c r="A354" s="82">
        <f>IF(SP_SUL!B354="","*",SP_SUL!B354)</f>
        <v>46067</v>
      </c>
      <c r="B354" s="83" t="str">
        <f>IF(SP_SUL!X354="","*",SP_SUL!X354)</f>
        <v>Oportunidade</v>
      </c>
      <c r="C354" s="83" t="str">
        <f>IF(SP_SUL!S354="","*",SP_SUL!S354)</f>
        <v>SP SUL</v>
      </c>
      <c r="D354" s="83" t="str">
        <f>IF(SP_SUL!T354="","*",SP_SUL!T354)</f>
        <v>ZBV-ZKE</v>
      </c>
      <c r="E354" s="83" t="str">
        <f>IF(SP_SUL!D354="","*",SP_SUL!D354)</f>
        <v>ROBSON (TF-701)</v>
      </c>
      <c r="F354" s="83" t="str">
        <f>IF(SP_SUL!H354="","*",SP_SUL!H354)</f>
        <v>-</v>
      </c>
      <c r="G354" s="83" t="str">
        <f>IF(SP_SUL!M354="","*",SP_SUL!M354)</f>
        <v>ZDY-ZFY</v>
      </c>
      <c r="H354" s="116">
        <f>IF(SP_SUL!K354="","*",SP_SUL!K354)</f>
        <v>190.3</v>
      </c>
      <c r="I354" s="113">
        <f>IF(SP_SUL!O354="","*",SP_SUL!O354)</f>
        <v>0.375</v>
      </c>
      <c r="J354" s="113">
        <f>IF(SP_SUL!P354="","*",SP_SUL!P354)</f>
        <v>8.3333333333333329E-2</v>
      </c>
      <c r="K354" s="83" t="str">
        <f>IF(SP_SUL!AK354="","*",SP_SUL!AK354)</f>
        <v>-</v>
      </c>
      <c r="L354" s="83" t="str">
        <f>IF(SP_SUL!AM354="","*",SP_SUL!AM354)</f>
        <v>ZDY-ZFY</v>
      </c>
      <c r="M354" s="83">
        <f>IF(SP_SUL!AP354="","*",SP_SUL!AP354)</f>
        <v>190.3</v>
      </c>
      <c r="N354" s="83" t="str">
        <f>IF(SP_SUL!AM354="","*",SP_SUL!AM354)</f>
        <v>ZDY-ZFY</v>
      </c>
      <c r="O354" s="110">
        <f>IF(SP_SUL!BH354="","*",SP_SUL!BH354)</f>
        <v>2</v>
      </c>
      <c r="P354" s="147" t="str">
        <f>IF($A$2=1,IF(SP_SUL!BJ354="","*",SP_SUL!BJ354),IF(SP_SUL!BK354="","*",SP_SUL!BK354))</f>
        <v>Trabalhou em boletim</v>
      </c>
    </row>
    <row r="355" spans="1:16" hidden="1">
      <c r="A355" s="82" t="str">
        <f>IF(SP_SUL!B355="","*",SP_SUL!B355)</f>
        <v>*</v>
      </c>
      <c r="B355" s="83" t="str">
        <f>IF(SP_SUL!X355="","*",SP_SUL!X355)</f>
        <v>Oportunidade</v>
      </c>
      <c r="C355" s="83" t="str">
        <f>IF(SP_SUL!S355="","*",SP_SUL!S355)</f>
        <v>SP SUL</v>
      </c>
      <c r="D355" s="83" t="str">
        <f>IF(SP_SUL!T355="","*",SP_SUL!T355)</f>
        <v>ZBV-ZKE</v>
      </c>
      <c r="E355" s="83" t="str">
        <f>IF(SP_SUL!D355="","*",SP_SUL!D355)</f>
        <v>JACIANO (TF-674)</v>
      </c>
      <c r="F355" s="83" t="str">
        <f>IF(SP_SUL!H355="","*",SP_SUL!H355)</f>
        <v>-</v>
      </c>
      <c r="G355" s="83" t="str">
        <f>IF(SP_SUL!M355="","*",SP_SUL!M355)</f>
        <v>ZDY-ZFY</v>
      </c>
      <c r="H355" s="116">
        <f>IF(SP_SUL!K355="","*",SP_SUL!K355)</f>
        <v>191</v>
      </c>
      <c r="I355" s="113">
        <f>IF(SP_SUL!O355="","*",SP_SUL!O355)</f>
        <v>0.375</v>
      </c>
      <c r="J355" s="113">
        <f>IF(SP_SUL!P355="","*",SP_SUL!P355)</f>
        <v>8.3333333333333329E-2</v>
      </c>
      <c r="K355" s="83" t="str">
        <f>IF(SP_SUL!AK355="","*",SP_SUL!AK355)</f>
        <v>-</v>
      </c>
      <c r="L355" s="83" t="str">
        <f>IF(SP_SUL!AM355="","*",SP_SUL!AM355)</f>
        <v>ZDY-ZFY</v>
      </c>
      <c r="M355" s="83">
        <f>IF(SP_SUL!AP355="","*",SP_SUL!AP355)</f>
        <v>191</v>
      </c>
      <c r="N355" s="83" t="str">
        <f>IF(SP_SUL!AM355="","*",SP_SUL!AM355)</f>
        <v>ZDY-ZFY</v>
      </c>
      <c r="O355" s="110">
        <f>IF(SP_SUL!BH355="","*",SP_SUL!BH355)</f>
        <v>2</v>
      </c>
      <c r="P355" s="147" t="str">
        <f>IF($A$2=1,IF(SP_SUL!BJ355="","*",SP_SUL!BJ355),IF(SP_SUL!BK355="","*",SP_SUL!BK355))</f>
        <v>Trabalhou em boletim</v>
      </c>
    </row>
    <row r="356" spans="1:16" hidden="1">
      <c r="A356" s="82" t="str">
        <f>IF(SP_SUL!B356="","*",SP_SUL!B356)</f>
        <v>*</v>
      </c>
      <c r="B356" s="83" t="str">
        <f>IF(SP_SUL!X356="","*",SP_SUL!X356)</f>
        <v>*</v>
      </c>
      <c r="C356" s="83" t="str">
        <f>IF(SP_SUL!S356="","*",SP_SUL!S356)</f>
        <v>-</v>
      </c>
      <c r="D356" s="83" t="str">
        <f>IF(SP_SUL!T356="","*",SP_SUL!T356)</f>
        <v>-</v>
      </c>
      <c r="E356" s="83" t="str">
        <f>IF(SP_SUL!D356="","*",SP_SUL!D356)</f>
        <v>*</v>
      </c>
      <c r="F356" s="83" t="str">
        <f>IF(SP_SUL!H356="","*",SP_SUL!H356)</f>
        <v>*</v>
      </c>
      <c r="G356" s="83" t="str">
        <f>IF(SP_SUL!M356="","*",SP_SUL!M356)</f>
        <v>-</v>
      </c>
      <c r="H356" s="116" t="str">
        <f>IF(SP_SUL!K356="","*",SP_SUL!K356)</f>
        <v>*</v>
      </c>
      <c r="I356" s="113" t="str">
        <f>IF(SP_SUL!O356="","*",SP_SUL!O356)</f>
        <v>*</v>
      </c>
      <c r="J356" s="113" t="str">
        <f>IF(SP_SUL!P356="","*",SP_SUL!P356)</f>
        <v>*</v>
      </c>
      <c r="K356" s="83">
        <f>IF(SP_SUL!AK356="","*",SP_SUL!AK356)</f>
        <v>0</v>
      </c>
      <c r="L356" s="83" t="str">
        <f>IF(SP_SUL!AM356="","*",SP_SUL!AM356)</f>
        <v>-</v>
      </c>
      <c r="M356" s="83">
        <f>IF(SP_SUL!AP356="","*",SP_SUL!AP356)</f>
        <v>0</v>
      </c>
      <c r="N356" s="83" t="str">
        <f>IF(SP_SUL!AM356="","*",SP_SUL!AM356)</f>
        <v>-</v>
      </c>
      <c r="O356" s="110" t="str">
        <f>IF(SP_SUL!BH356="","*",SP_SUL!BH356)</f>
        <v>*</v>
      </c>
      <c r="P356" s="147" t="str">
        <f>IF($A$2=1,IF(SP_SUL!BJ356="","*",SP_SUL!BJ356),IF(SP_SUL!BK356="","*",SP_SUL!BK356))</f>
        <v>*</v>
      </c>
    </row>
    <row r="357" spans="1:16" hidden="1">
      <c r="A357" s="82">
        <f>IF(SP_SUL!B357="","*",SP_SUL!B357)</f>
        <v>46067</v>
      </c>
      <c r="B357" s="83" t="str">
        <f>IF(SP_SUL!X357="","*",SP_SUL!X357)</f>
        <v>Oportunidade</v>
      </c>
      <c r="C357" s="83" t="str">
        <f>IF(SP_SUL!S357="","*",SP_SUL!S357)</f>
        <v>SP SUL</v>
      </c>
      <c r="D357" s="83" t="str">
        <f>IF(SP_SUL!T357="","*",SP_SUL!T357)</f>
        <v>ZKE-ZEV</v>
      </c>
      <c r="E357" s="83" t="str">
        <f>IF(SP_SUL!D357="","*",SP_SUL!D357)</f>
        <v>E17</v>
      </c>
      <c r="F357" s="83" t="str">
        <f>IF(SP_SUL!H357="","*",SP_SUL!H357)</f>
        <v>102ZKW2</v>
      </c>
      <c r="G357" s="83" t="str">
        <f>IF(SP_SUL!M357="","*",SP_SUL!M357)</f>
        <v>ZKW-ZLU</v>
      </c>
      <c r="H357" s="116">
        <f>IF(SP_SUL!K357="","*",SP_SUL!K357)</f>
        <v>100.95099999999999</v>
      </c>
      <c r="I357" s="113">
        <f>IF(SP_SUL!O357="","*",SP_SUL!O357)</f>
        <v>0.39583333333333331</v>
      </c>
      <c r="J357" s="113">
        <f>IF(SP_SUL!P357="","*",SP_SUL!P357)</f>
        <v>0.125</v>
      </c>
      <c r="K357" s="83" t="str">
        <f>IF(SP_SUL!AK357="","*",SP_SUL!AK357)</f>
        <v>102ZKW2</v>
      </c>
      <c r="L357" s="83" t="str">
        <f>IF(SP_SUL!AM357="","*",SP_SUL!AM357)</f>
        <v>ZKW-ZLU</v>
      </c>
      <c r="M357" s="83">
        <f>IF(SP_SUL!AP357="","*",SP_SUL!AP357)</f>
        <v>100.95099999999999</v>
      </c>
      <c r="N357" s="83" t="str">
        <f>IF(SP_SUL!AM357="","*",SP_SUL!AM357)</f>
        <v>ZKW-ZLU</v>
      </c>
      <c r="O357" s="110">
        <f>IF(SP_SUL!BH357="","*",SP_SUL!BH357)</f>
        <v>0</v>
      </c>
      <c r="P357" s="147" t="str">
        <f>IF($A$2=1,IF(SP_SUL!BJ357="","*",SP_SUL!BJ357),IF(SP_SUL!BK357="","*",SP_SUL!BK357))</f>
        <v>MC1 08:11h - sem oportunidade</v>
      </c>
    </row>
    <row r="358" spans="1:16" hidden="1">
      <c r="A358" s="82">
        <f>IF(SP_SUL!B358="","*",SP_SUL!B358)</f>
        <v>46067</v>
      </c>
      <c r="B358" s="83" t="str">
        <f>IF(SP_SUL!X358="","*",SP_SUL!X358)</f>
        <v>Oportunidade</v>
      </c>
      <c r="C358" s="83" t="str">
        <f>IF(SP_SUL!S358="","*",SP_SUL!S358)</f>
        <v>SP SUL</v>
      </c>
      <c r="D358" s="83" t="str">
        <f>IF(SP_SUL!T358="","*",SP_SUL!T358)</f>
        <v>ZKE-ZEV</v>
      </c>
      <c r="E358" s="83" t="str">
        <f>IF(SP_SUL!D358="","*",SP_SUL!D358)</f>
        <v>W60</v>
      </c>
      <c r="F358" s="83" t="str">
        <f>IF(SP_SUL!H358="","*",SP_SUL!H358)</f>
        <v>102ZKW2</v>
      </c>
      <c r="G358" s="83" t="str">
        <f>IF(SP_SUL!M358="","*",SP_SUL!M358)</f>
        <v>ZKW-ZLU</v>
      </c>
      <c r="H358" s="116">
        <f>IF(SP_SUL!K358="","*",SP_SUL!K358)</f>
        <v>103.6</v>
      </c>
      <c r="I358" s="113">
        <f>IF(SP_SUL!O358="","*",SP_SUL!O358)</f>
        <v>0.39583333333333331</v>
      </c>
      <c r="J358" s="113">
        <f>IF(SP_SUL!P358="","*",SP_SUL!P358)</f>
        <v>4.1666666666666664E-2</v>
      </c>
      <c r="K358" s="83" t="str">
        <f>IF(SP_SUL!AK358="","*",SP_SUL!AK358)</f>
        <v>102ZKW2</v>
      </c>
      <c r="L358" s="83" t="str">
        <f>IF(SP_SUL!AM358="","*",SP_SUL!AM358)</f>
        <v>ZKW-ZLU</v>
      </c>
      <c r="M358" s="83">
        <f>IF(SP_SUL!AP358="","*",SP_SUL!AP358)</f>
        <v>103.6</v>
      </c>
      <c r="N358" s="83" t="str">
        <f>IF(SP_SUL!AM358="","*",SP_SUL!AM358)</f>
        <v>ZKW-ZLU</v>
      </c>
      <c r="O358" s="110">
        <f>IF(SP_SUL!BH358="","*",SP_SUL!BH358)</f>
        <v>2</v>
      </c>
      <c r="P358" s="147" t="str">
        <f>IF($A$2=1,IF(SP_SUL!BJ358="","*",SP_SUL!BJ358),IF(SP_SUL!BK358="","*",SP_SUL!BK358))</f>
        <v>MC1 09:02h - autorizado as 12:30h</v>
      </c>
    </row>
    <row r="359" spans="1:16" hidden="1">
      <c r="A359" s="82">
        <f>IF(SP_SUL!B359="","*",SP_SUL!B359)</f>
        <v>46067</v>
      </c>
      <c r="B359" s="83" t="str">
        <f>IF(SP_SUL!X359="","*",SP_SUL!X359)</f>
        <v>Oportunidade</v>
      </c>
      <c r="C359" s="83" t="str">
        <f>IF(SP_SUL!S359="","*",SP_SUL!S359)</f>
        <v>SP SUL</v>
      </c>
      <c r="D359" s="83" t="str">
        <f>IF(SP_SUL!T359="","*",SP_SUL!T359)</f>
        <v>ZKE-ZEV</v>
      </c>
      <c r="E359" s="83" t="str">
        <f>IF(SP_SUL!D359="","*",SP_SUL!D359)</f>
        <v>DIEGO (TP-681)</v>
      </c>
      <c r="F359" s="83" t="str">
        <f>IF(SP_SUL!H359="","*",SP_SUL!H359)</f>
        <v>-</v>
      </c>
      <c r="G359" s="83" t="str">
        <f>IF(SP_SUL!M359="","*",SP_SUL!M359)</f>
        <v>ZKW-ZLU</v>
      </c>
      <c r="H359" s="116">
        <f>IF(SP_SUL!K359="","*",SP_SUL!K359)</f>
        <v>104.83</v>
      </c>
      <c r="I359" s="113">
        <f>IF(SP_SUL!O359="","*",SP_SUL!O359)</f>
        <v>0.45833333333333331</v>
      </c>
      <c r="J359" s="113">
        <f>IF(SP_SUL!P359="","*",SP_SUL!P359)</f>
        <v>8.3333333333333329E-2</v>
      </c>
      <c r="K359" s="83" t="str">
        <f>IF(SP_SUL!AK359="","*",SP_SUL!AK359)</f>
        <v>-</v>
      </c>
      <c r="L359" s="83" t="str">
        <f>IF(SP_SUL!AM359="","*",SP_SUL!AM359)</f>
        <v>ZKW-ZLU</v>
      </c>
      <c r="M359" s="83">
        <f>IF(SP_SUL!AP359="","*",SP_SUL!AP359)</f>
        <v>104.83</v>
      </c>
      <c r="N359" s="83" t="str">
        <f>IF(SP_SUL!AM359="","*",SP_SUL!AM359)</f>
        <v>ZKW-ZLU</v>
      </c>
      <c r="O359" s="110">
        <f>IF(SP_SUL!BH359="","*",SP_SUL!BH359)</f>
        <v>2</v>
      </c>
      <c r="P359" s="147" t="str">
        <f>IF($A$2=1,IF(SP_SUL!BJ359="","*",SP_SUL!BJ359),IF(SP_SUL!BK359="","*",SP_SUL!BK359))</f>
        <v>Intervalo das 13:21h as 16:21h</v>
      </c>
    </row>
    <row r="360" spans="1:16" hidden="1">
      <c r="A360" s="82">
        <f>IF(SP_SUL!B360="","*",SP_SUL!B360)</f>
        <v>46067</v>
      </c>
      <c r="B360" s="83" t="str">
        <f>IF(SP_SUL!X360="","*",SP_SUL!X360)</f>
        <v>Oportunidade</v>
      </c>
      <c r="C360" s="83" t="str">
        <f>IF(SP_SUL!S360="","*",SP_SUL!S360)</f>
        <v>SP SUL</v>
      </c>
      <c r="D360" s="83" t="str">
        <f>IF(SP_SUL!T360="","*",SP_SUL!T360)</f>
        <v>ZKE-ZEV</v>
      </c>
      <c r="E360" s="83" t="str">
        <f>IF(SP_SUL!D360="","*",SP_SUL!D360)</f>
        <v>V89</v>
      </c>
      <c r="F360" s="83" t="str">
        <f>IF(SP_SUL!H360="","*",SP_SUL!H360)</f>
        <v>102ZKW2</v>
      </c>
      <c r="G360" s="83" t="str">
        <f>IF(SP_SUL!M360="","*",SP_SUL!M360)</f>
        <v>ZEJ</v>
      </c>
      <c r="H360" s="116">
        <f>IF(SP_SUL!K360="","*",SP_SUL!K360)</f>
        <v>146</v>
      </c>
      <c r="I360" s="113">
        <f>IF(SP_SUL!O360="","*",SP_SUL!O360)</f>
        <v>0.375</v>
      </c>
      <c r="J360" s="113">
        <f>IF(SP_SUL!P360="","*",SP_SUL!P360)</f>
        <v>8.3333333333333329E-2</v>
      </c>
      <c r="K360" s="83" t="str">
        <f>IF(SP_SUL!AK360="","*",SP_SUL!AK360)</f>
        <v>102ZKW2</v>
      </c>
      <c r="L360" s="83" t="str">
        <f>IF(SP_SUL!AM360="","*",SP_SUL!AM360)</f>
        <v>ZEJ</v>
      </c>
      <c r="M360" s="83">
        <f>IF(SP_SUL!AP360="","*",SP_SUL!AP360)</f>
        <v>146</v>
      </c>
      <c r="N360" s="83" t="str">
        <f>IF(SP_SUL!AM360="","*",SP_SUL!AM360)</f>
        <v>ZEJ</v>
      </c>
      <c r="O360" s="110">
        <f>IF(SP_SUL!BH360="","*",SP_SUL!BH360)</f>
        <v>2</v>
      </c>
      <c r="P360" s="147" t="str">
        <f>IF($A$2=1,IF(SP_SUL!BJ360="","*",SP_SUL!BJ360),IF(SP_SUL!BK360="","*",SP_SUL!BK360))</f>
        <v>Licença as 10:42h  - Intervalo das 13:29h as 15h, e das 19: as 20:50h - encerriu em ZEM</v>
      </c>
    </row>
    <row r="361" spans="1:16" hidden="1">
      <c r="A361" s="82">
        <f>IF(SP_SUL!B361="","*",SP_SUL!B361)</f>
        <v>46067</v>
      </c>
      <c r="B361" s="83" t="str">
        <f>IF(SP_SUL!X361="","*",SP_SUL!X361)</f>
        <v>Oportunidade</v>
      </c>
      <c r="C361" s="83" t="str">
        <f>IF(SP_SUL!S361="","*",SP_SUL!S361)</f>
        <v>SP SUL</v>
      </c>
      <c r="D361" s="83" t="str">
        <f>IF(SP_SUL!T361="","*",SP_SUL!T361)</f>
        <v>ZKE-ZEV</v>
      </c>
      <c r="E361" s="83" t="str">
        <f>IF(SP_SUL!D361="","*",SP_SUL!D361)</f>
        <v>CLEBISON (TP-728)</v>
      </c>
      <c r="F361" s="83" t="str">
        <f>IF(SP_SUL!H361="","*",SP_SUL!H361)</f>
        <v>-</v>
      </c>
      <c r="G361" s="83" t="str">
        <f>IF(SP_SUL!M361="","*",SP_SUL!M361)</f>
        <v>ZEJ-ZRB</v>
      </c>
      <c r="H361" s="116">
        <f>IF(SP_SUL!K361="","*",SP_SUL!K361)</f>
        <v>148.72999999999999</v>
      </c>
      <c r="I361" s="113">
        <f>IF(SP_SUL!O361="","*",SP_SUL!O361)</f>
        <v>0.45833333333333331</v>
      </c>
      <c r="J361" s="113">
        <f>IF(SP_SUL!P361="","*",SP_SUL!P361)</f>
        <v>8.3333333333333329E-2</v>
      </c>
      <c r="K361" s="83" t="str">
        <f>IF(SP_SUL!AK361="","*",SP_SUL!AK361)</f>
        <v>-</v>
      </c>
      <c r="L361" s="83" t="str">
        <f>IF(SP_SUL!AM361="","*",SP_SUL!AM361)</f>
        <v>ZEJ-ZRB</v>
      </c>
      <c r="M361" s="83">
        <f>IF(SP_SUL!AP361="","*",SP_SUL!AP361)</f>
        <v>148.72999999999999</v>
      </c>
      <c r="N361" s="83" t="str">
        <f>IF(SP_SUL!AM361="","*",SP_SUL!AM361)</f>
        <v>ZEJ-ZRB</v>
      </c>
      <c r="O361" s="110">
        <f>IF(SP_SUL!BH361="","*",SP_SUL!BH361)</f>
        <v>0</v>
      </c>
      <c r="P361" s="147" t="str">
        <f>IF($A$2=1,IF(SP_SUL!BJ361="","*",SP_SUL!BJ361),IF(SP_SUL!BK361="","*",SP_SUL!BK361))</f>
        <v>Tempo fechado com garoa, sem condições para solda</v>
      </c>
    </row>
    <row r="362" spans="1:16" hidden="1">
      <c r="A362" s="82">
        <f>IF(SP_SUL!B362="","*",SP_SUL!B362)</f>
        <v>46067</v>
      </c>
      <c r="B362" s="83" t="str">
        <f>IF(SP_SUL!X362="","*",SP_SUL!X362)</f>
        <v>Oportunidade</v>
      </c>
      <c r="C362" s="83" t="str">
        <f>IF(SP_SUL!S362="","*",SP_SUL!S362)</f>
        <v>SP SUL</v>
      </c>
      <c r="D362" s="83" t="str">
        <f>IF(SP_SUL!T362="","*",SP_SUL!T362)</f>
        <v>ZKE-ZEV</v>
      </c>
      <c r="E362" s="83" t="str">
        <f>IF(SP_SUL!D362="","*",SP_SUL!D362)</f>
        <v>ISMAEL(TP-726)</v>
      </c>
      <c r="F362" s="83" t="str">
        <f>IF(SP_SUL!H362="","*",SP_SUL!H362)</f>
        <v>*</v>
      </c>
      <c r="G362" s="83" t="str">
        <f>IF(SP_SUL!M362="","*",SP_SUL!M362)</f>
        <v>ZEJ-ZRB</v>
      </c>
      <c r="H362" s="116">
        <f>IF(SP_SUL!K362="","*",SP_SUL!K362)</f>
        <v>148.72999999999999</v>
      </c>
      <c r="I362" s="113">
        <f>IF(SP_SUL!O362="","*",SP_SUL!O362)</f>
        <v>0.45833333333333331</v>
      </c>
      <c r="J362" s="113">
        <f>IF(SP_SUL!P362="","*",SP_SUL!P362)</f>
        <v>8.3333333333333329E-2</v>
      </c>
      <c r="K362" s="83">
        <f>IF(SP_SUL!AK362="","*",SP_SUL!AK362)</f>
        <v>0</v>
      </c>
      <c r="L362" s="83" t="str">
        <f>IF(SP_SUL!AM362="","*",SP_SUL!AM362)</f>
        <v>ZEJ-ZRB</v>
      </c>
      <c r="M362" s="83">
        <f>IF(SP_SUL!AP362="","*",SP_SUL!AP362)</f>
        <v>148.72999999999999</v>
      </c>
      <c r="N362" s="83" t="str">
        <f>IF(SP_SUL!AM362="","*",SP_SUL!AM362)</f>
        <v>ZEJ-ZRB</v>
      </c>
      <c r="O362" s="110">
        <f>IF(SP_SUL!BH362="","*",SP_SUL!BH362)</f>
        <v>0</v>
      </c>
      <c r="P362" s="147" t="str">
        <f>IF($A$2=1,IF(SP_SUL!BJ362="","*",SP_SUL!BJ362),IF(SP_SUL!BK362="","*",SP_SUL!BK362))</f>
        <v>Tempo fechado com garoa, sem condições para solda</v>
      </c>
    </row>
    <row r="363" spans="1:16" hidden="1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 hidden="1">
      <c r="A364" s="82">
        <f>IF(SP_SUL!B364="","*",SP_SUL!B364)</f>
        <v>46067</v>
      </c>
      <c r="B364" s="83" t="str">
        <f>IF(SP_SUL!X364="","*",SP_SUL!X364)</f>
        <v>Oportunidade</v>
      </c>
      <c r="C364" s="83" t="str">
        <f>IF(SP_SUL!S364="","*",SP_SUL!S364)</f>
        <v>SP SUL</v>
      </c>
      <c r="D364" s="83" t="str">
        <f>IF(SP_SUL!T364="","*",SP_SUL!T364)</f>
        <v>ZKE-ZEV</v>
      </c>
      <c r="E364" s="83" t="str">
        <f>IF(SP_SUL!D364="","*",SP_SUL!D364)</f>
        <v>MATEUS (TP-809)</v>
      </c>
      <c r="F364" s="83" t="str">
        <f>IF(SP_SUL!H364="","*",SP_SUL!H364)</f>
        <v>-</v>
      </c>
      <c r="G364" s="83" t="str">
        <f>IF(SP_SUL!M364="","*",SP_SUL!M364)</f>
        <v>ZWI-ZEM</v>
      </c>
      <c r="H364" s="116">
        <f>IF(SP_SUL!K364="","*",SP_SUL!K364)</f>
        <v>126.83</v>
      </c>
      <c r="I364" s="113">
        <f>IF(SP_SUL!O364="","*",SP_SUL!O364)</f>
        <v>0.35416666666666669</v>
      </c>
      <c r="J364" s="113">
        <f>IF(SP_SUL!P364="","*",SP_SUL!P364)</f>
        <v>8.3333333333333329E-2</v>
      </c>
      <c r="K364" s="83" t="str">
        <f>IF(SP_SUL!AK364="","*",SP_SUL!AK364)</f>
        <v>-</v>
      </c>
      <c r="L364" s="83" t="str">
        <f>IF(SP_SUL!AM364="","*",SP_SUL!AM364)</f>
        <v>ZWI-ZEM</v>
      </c>
      <c r="M364" s="83">
        <f>IF(SP_SUL!AP364="","*",SP_SUL!AP364)</f>
        <v>126.83</v>
      </c>
      <c r="N364" s="83" t="str">
        <f>IF(SP_SUL!AM364="","*",SP_SUL!AM364)</f>
        <v>ZWI-ZEM</v>
      </c>
      <c r="O364" s="110">
        <f>IF(SP_SUL!BH364="","*",SP_SUL!BH364)</f>
        <v>0</v>
      </c>
      <c r="P364" s="147" t="str">
        <f>IF($A$2=1,IF(SP_SUL!BJ364="","*",SP_SUL!BJ364),IF(SP_SUL!BK364="","*",SP_SUL!BK364))</f>
        <v>Não solicitou intervalo - não retornaram justificativa</v>
      </c>
    </row>
    <row r="365" spans="1:16" hidden="1">
      <c r="A365" s="82">
        <f>IF(SP_SUL!B365="","*",SP_SUL!B365)</f>
        <v>46067</v>
      </c>
      <c r="B365" s="83" t="str">
        <f>IF(SP_SUL!X365="","*",SP_SUL!X365)</f>
        <v>Oportunidade</v>
      </c>
      <c r="C365" s="83" t="str">
        <f>IF(SP_SUL!S365="","*",SP_SUL!S365)</f>
        <v>SP SUL</v>
      </c>
      <c r="D365" s="83" t="str">
        <f>IF(SP_SUL!T365="","*",SP_SUL!T365)</f>
        <v>ZKE-ZEV</v>
      </c>
      <c r="E365" s="83" t="str">
        <f>IF(SP_SUL!D365="","*",SP_SUL!D365)</f>
        <v>ADENISON (TP-810)</v>
      </c>
      <c r="F365" s="83" t="str">
        <f>IF(SP_SUL!H365="","*",SP_SUL!H365)</f>
        <v>-</v>
      </c>
      <c r="G365" s="83" t="str">
        <f>IF(SP_SUL!M365="","*",SP_SUL!M365)</f>
        <v>ZWI-ZEM</v>
      </c>
      <c r="H365" s="116">
        <f>IF(SP_SUL!K365="","*",SP_SUL!K365)</f>
        <v>125.559</v>
      </c>
      <c r="I365" s="113">
        <f>IF(SP_SUL!O365="","*",SP_SUL!O365)</f>
        <v>0.35416666666666669</v>
      </c>
      <c r="J365" s="113">
        <f>IF(SP_SUL!P365="","*",SP_SUL!P365)</f>
        <v>8.3333333333333329E-2</v>
      </c>
      <c r="K365" s="83" t="str">
        <f>IF(SP_SUL!AK365="","*",SP_SUL!AK365)</f>
        <v>-</v>
      </c>
      <c r="L365" s="83" t="str">
        <f>IF(SP_SUL!AM365="","*",SP_SUL!AM365)</f>
        <v>ZWI-ZEM</v>
      </c>
      <c r="M365" s="83">
        <f>IF(SP_SUL!AP365="","*",SP_SUL!AP365)</f>
        <v>125.559</v>
      </c>
      <c r="N365" s="83" t="str">
        <f>IF(SP_SUL!AM365="","*",SP_SUL!AM365)</f>
        <v>ZWI-ZEM</v>
      </c>
      <c r="O365" s="110">
        <f>IF(SP_SUL!BH365="","*",SP_SUL!BH365)</f>
        <v>0</v>
      </c>
      <c r="P365" s="147" t="str">
        <f>IF($A$2=1,IF(SP_SUL!BJ365="","*",SP_SUL!BJ365),IF(SP_SUL!BK365="","*",SP_SUL!BK365))</f>
        <v>Não solicitou intervalo - não retornaram justificativa</v>
      </c>
    </row>
    <row r="366" spans="1:16" hidden="1">
      <c r="A366" s="82">
        <f>IF(SP_SUL!B366="","*",SP_SUL!B366)</f>
        <v>46067</v>
      </c>
      <c r="B366" s="83" t="str">
        <f>IF(SP_SUL!X366="","*",SP_SUL!X366)</f>
        <v>Oportunidade</v>
      </c>
      <c r="C366" s="83" t="str">
        <f>IF(SP_SUL!S366="","*",SP_SUL!S366)</f>
        <v>SP SUL</v>
      </c>
      <c r="D366" s="83" t="str">
        <f>IF(SP_SUL!T366="","*",SP_SUL!T366)</f>
        <v>ZEV-ZPT</v>
      </c>
      <c r="E366" s="83" t="str">
        <f>IF(SP_SUL!D366="","*",SP_SUL!D366)</f>
        <v>JACIANO (TF-674)</v>
      </c>
      <c r="F366" s="83" t="str">
        <f>IF(SP_SUL!H366="","*",SP_SUL!H366)</f>
        <v>-</v>
      </c>
      <c r="G366" s="83" t="str">
        <f>IF(SP_SUL!M366="","*",SP_SUL!M366)</f>
        <v>ZEZ</v>
      </c>
      <c r="H366" s="116">
        <f>IF(SP_SUL!K366="","*",SP_SUL!K366)</f>
        <v>66.25</v>
      </c>
      <c r="I366" s="113">
        <f>IF(SP_SUL!O366="","*",SP_SUL!O366)</f>
        <v>0.41666666666666669</v>
      </c>
      <c r="J366" s="113">
        <f>IF(SP_SUL!P366="","*",SP_SUL!P366)</f>
        <v>8.3333333333333329E-2</v>
      </c>
      <c r="K366" s="83" t="str">
        <f>IF(SP_SUL!AK366="","*",SP_SUL!AK366)</f>
        <v>-</v>
      </c>
      <c r="L366" s="83" t="str">
        <f>IF(SP_SUL!AM366="","*",SP_SUL!AM366)</f>
        <v>ZEZ</v>
      </c>
      <c r="M366" s="83">
        <f>IF(SP_SUL!AP366="","*",SP_SUL!AP366)</f>
        <v>66.25</v>
      </c>
      <c r="N366" s="83" t="str">
        <f>IF(SP_SUL!AM366="","*",SP_SUL!AM366)</f>
        <v>ZEZ</v>
      </c>
      <c r="O366" s="110">
        <f>IF(SP_SUL!BH366="","*",SP_SUL!BH366)</f>
        <v>0</v>
      </c>
      <c r="P366" s="147" t="str">
        <f>IF($A$2=1,IF(SP_SUL!BJ366="","*",SP_SUL!BJ366),IF(SP_SUL!BK366="","*",SP_SUL!BK366))</f>
        <v>Pronto as 08:28h - sem oportunidade</v>
      </c>
    </row>
    <row r="367" spans="1:16" hidden="1">
      <c r="A367" s="82">
        <f>IF(SP_SUL!B367="","*",SP_SUL!B367)</f>
        <v>46067</v>
      </c>
      <c r="B367" s="83" t="str">
        <f>IF(SP_SUL!X367="","*",SP_SUL!X367)</f>
        <v>Contrato</v>
      </c>
      <c r="C367" s="83" t="str">
        <f>IF(SP_SUL!S367="","*",SP_SUL!S367)</f>
        <v>SP SUL</v>
      </c>
      <c r="D367" s="83" t="str">
        <f>IF(SP_SUL!T367="","*",SP_SUL!T367)</f>
        <v>ZEV-ZPT</v>
      </c>
      <c r="E367" s="83" t="str">
        <f>IF(SP_SUL!D367="","*",SP_SUL!D367)</f>
        <v>W61</v>
      </c>
      <c r="F367" s="83" t="str">
        <f>IF(SP_SUL!H367="","*",SP_SUL!H367)</f>
        <v>K67ZEV2</v>
      </c>
      <c r="G367" s="83" t="str">
        <f>IF(SP_SUL!M367="","*",SP_SUL!M367)</f>
        <v>ZXW-ZGP</v>
      </c>
      <c r="H367" s="116">
        <f>IF(SP_SUL!K367="","*",SP_SUL!K367)</f>
        <v>83.7</v>
      </c>
      <c r="I367" s="113">
        <f>IF(SP_SUL!O367="","*",SP_SUL!O367)</f>
        <v>0.33333333333333331</v>
      </c>
      <c r="J367" s="113">
        <f>IF(SP_SUL!P367="","*",SP_SUL!P367)</f>
        <v>4.1666666666666664E-2</v>
      </c>
      <c r="K367" s="83" t="str">
        <f>IF(SP_SUL!AK367="","*",SP_SUL!AK367)</f>
        <v>K67ZEV2</v>
      </c>
      <c r="L367" s="83" t="str">
        <f>IF(SP_SUL!AM367="","*",SP_SUL!AM367)</f>
        <v>ZXW-ZGP</v>
      </c>
      <c r="M367" s="83">
        <f>IF(SP_SUL!AP367="","*",SP_SUL!AP367)</f>
        <v>83.7</v>
      </c>
      <c r="N367" s="83" t="str">
        <f>IF(SP_SUL!AM367="","*",SP_SUL!AM367)</f>
        <v>ZXW-ZGP</v>
      </c>
      <c r="O367" s="110">
        <f>IF(SP_SUL!BH367="","*",SP_SUL!BH367)</f>
        <v>0</v>
      </c>
      <c r="P367" s="147" t="str">
        <f>IF($A$2=1,IF(SP_SUL!BJ367="","*",SP_SUL!BJ367),IF(SP_SUL!BK367="","*",SP_SUL!BK367))</f>
        <v xml:space="preserve">Loco 7663 baixo nível de óleo lubrificante </v>
      </c>
    </row>
    <row r="368" spans="1:16" hidden="1">
      <c r="A368" s="82">
        <f>IF(SP_SUL!B368="","*",SP_SUL!B368)</f>
        <v>46067</v>
      </c>
      <c r="B368" s="83" t="str">
        <f>IF(SP_SUL!X368="","*",SP_SUL!X368)</f>
        <v>Oportunidade</v>
      </c>
      <c r="C368" s="83" t="str">
        <f>IF(SP_SUL!S368="","*",SP_SUL!S368)</f>
        <v>SP SUL</v>
      </c>
      <c r="D368" s="83" t="str">
        <f>IF(SP_SUL!T368="","*",SP_SUL!T368)</f>
        <v>ZPT-ZPG</v>
      </c>
      <c r="E368" s="83" t="str">
        <f>IF(SP_SUL!D368="","*",SP_SUL!D368)</f>
        <v>EXPANSÃO TURMA 1</v>
      </c>
      <c r="F368" s="83" t="str">
        <f>IF(SP_SUL!H368="","*",SP_SUL!H368)</f>
        <v>-</v>
      </c>
      <c r="G368" s="83" t="str">
        <f>IF(SP_SUL!M368="","*",SP_SUL!M368)</f>
        <v>PAT-ZGM</v>
      </c>
      <c r="H368" s="116">
        <f>IF(SP_SUL!K368="","*",SP_SUL!K368)</f>
        <v>108.79</v>
      </c>
      <c r="I368" s="113">
        <f>IF(SP_SUL!O368="","*",SP_SUL!O368)</f>
        <v>0.35416666666666669</v>
      </c>
      <c r="J368" s="113">
        <f>IF(SP_SUL!P368="","*",SP_SUL!P368)</f>
        <v>6.25E-2</v>
      </c>
      <c r="K368" s="83" t="str">
        <f>IF(SP_SUL!AK368="","*",SP_SUL!AK368)</f>
        <v>-</v>
      </c>
      <c r="L368" s="83" t="str">
        <f>IF(SP_SUL!AM368="","*",SP_SUL!AM368)</f>
        <v>PAT-ZGM</v>
      </c>
      <c r="M368" s="83">
        <f>IF(SP_SUL!AP368="","*",SP_SUL!AP368)</f>
        <v>108.79</v>
      </c>
      <c r="N368" s="83" t="str">
        <f>IF(SP_SUL!AM368="","*",SP_SUL!AM368)</f>
        <v>PAT-ZGM</v>
      </c>
      <c r="O368" s="110">
        <f>IF(SP_SUL!BH368="","*",SP_SUL!BH368)</f>
        <v>0</v>
      </c>
      <c r="P368" s="147" t="str">
        <f>IF($A$2=1,IF(SP_SUL!BJ368="","*",SP_SUL!BJ368),IF(SP_SUL!BK368="","*",SP_SUL!BK368))</f>
        <v>Pronto as 07:25 - chuva no local</v>
      </c>
    </row>
    <row r="369" spans="1:16" hidden="1">
      <c r="A369" s="82" t="str">
        <f>IF(SP_SUL!B369="","*",SP_SUL!B369)</f>
        <v>*</v>
      </c>
      <c r="B369" s="83" t="str">
        <f>IF(SP_SUL!X369="","*",SP_SUL!X369)</f>
        <v>*</v>
      </c>
      <c r="C369" s="83" t="str">
        <f>IF(SP_SUL!S369="","*",SP_SUL!S369)</f>
        <v>-</v>
      </c>
      <c r="D369" s="83" t="str">
        <f>IF(SP_SUL!T369="","*",SP_SUL!T369)</f>
        <v>-</v>
      </c>
      <c r="E369" s="83" t="str">
        <f>IF(SP_SUL!D369="","*",SP_SUL!D369)</f>
        <v>*</v>
      </c>
      <c r="F369" s="83" t="str">
        <f>IF(SP_SUL!H369="","*",SP_SUL!H369)</f>
        <v>*</v>
      </c>
      <c r="G369" s="83" t="str">
        <f>IF(SP_SUL!M369="","*",SP_SUL!M369)</f>
        <v>-</v>
      </c>
      <c r="H369" s="116" t="str">
        <f>IF(SP_SUL!K369="","*",SP_SUL!K369)</f>
        <v>*</v>
      </c>
      <c r="I369" s="113" t="str">
        <f>IF(SP_SUL!O369="","*",SP_SUL!O369)</f>
        <v>*</v>
      </c>
      <c r="J369" s="113" t="str">
        <f>IF(SP_SUL!P369="","*",SP_SUL!P369)</f>
        <v>*</v>
      </c>
      <c r="K369" s="83">
        <f>IF(SP_SUL!AK369="","*",SP_SUL!AK369)</f>
        <v>0</v>
      </c>
      <c r="L369" s="83" t="str">
        <f>IF(SP_SUL!AM369="","*",SP_SUL!AM369)</f>
        <v>-</v>
      </c>
      <c r="M369" s="83">
        <f>IF(SP_SUL!AP369="","*",SP_SUL!AP369)</f>
        <v>0</v>
      </c>
      <c r="N369" s="83" t="str">
        <f>IF(SP_SUL!AM369="","*",SP_SUL!AM369)</f>
        <v>-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 hidden="1">
      <c r="A370" s="82">
        <f>IF(SP_SUL!B370="","*",SP_SUL!B370)</f>
        <v>46068</v>
      </c>
      <c r="B370" s="83" t="str">
        <f>IF(SP_SUL!X370="","*",SP_SUL!X370)</f>
        <v>Oportunidade</v>
      </c>
      <c r="C370" s="83" t="str">
        <f>IF(SP_SUL!S370="","*",SP_SUL!S370)</f>
        <v>SP SUL</v>
      </c>
      <c r="D370" s="83" t="str">
        <f>IF(SP_SUL!T370="","*",SP_SUL!T370)</f>
        <v>ZBV-ZKE</v>
      </c>
      <c r="E370" s="83" t="str">
        <f>IF(SP_SUL!D370="","*",SP_SUL!D370)</f>
        <v>V93</v>
      </c>
      <c r="F370" s="83" t="str">
        <f>IF(SP_SUL!H370="","*",SP_SUL!H370)</f>
        <v>ZYU1</v>
      </c>
      <c r="G370" s="83" t="str">
        <f>IF(SP_SUL!M370="","*",SP_SUL!M370)</f>
        <v>ZYU-ZST</v>
      </c>
      <c r="H370" s="116">
        <f>IF(SP_SUL!K370="","*",SP_SUL!K370)</f>
        <v>204.4</v>
      </c>
      <c r="I370" s="113">
        <f>IF(SP_SUL!O370="","*",SP_SUL!O370)</f>
        <v>0.375</v>
      </c>
      <c r="J370" s="113">
        <f>IF(SP_SUL!P370="","*",SP_SUL!P370)</f>
        <v>8.3333333333333329E-2</v>
      </c>
      <c r="K370" s="83" t="str">
        <f>IF(SP_SUL!AK370="","*",SP_SUL!AK370)</f>
        <v>ZYU1</v>
      </c>
      <c r="L370" s="83" t="str">
        <f>IF(SP_SUL!AM370="","*",SP_SUL!AM370)</f>
        <v>ZYU-ZST</v>
      </c>
      <c r="M370" s="83">
        <f>IF(SP_SUL!AP370="","*",SP_SUL!AP370)</f>
        <v>204.4</v>
      </c>
      <c r="N370" s="83" t="str">
        <f>IF(SP_SUL!AM370="","*",SP_SUL!AM370)</f>
        <v>ZYU-ZST</v>
      </c>
      <c r="O370" s="110">
        <f>IF(SP_SUL!BH370="","*",SP_SUL!BH370)</f>
        <v>0</v>
      </c>
      <c r="P370" s="147" t="str">
        <f>IF($A$2=1,IF(SP_SUL!BJ370="","*",SP_SUL!BJ370),IF(SP_SUL!BK370="","*",SP_SUL!BK370))</f>
        <v>Equipe de folga</v>
      </c>
    </row>
    <row r="371" spans="1:16" hidden="1">
      <c r="A371" s="82">
        <f>IF(SP_SUL!B371="","*",SP_SUL!B371)</f>
        <v>46068</v>
      </c>
      <c r="B371" s="83" t="str">
        <f>IF(SP_SUL!X371="","*",SP_SUL!X371)</f>
        <v>Oportunidade</v>
      </c>
      <c r="C371" s="83" t="str">
        <f>IF(SP_SUL!S371="","*",SP_SUL!S371)</f>
        <v>SP SUL</v>
      </c>
      <c r="D371" s="83" t="str">
        <f>IF(SP_SUL!T371="","*",SP_SUL!T371)</f>
        <v>ZKE-ZEV</v>
      </c>
      <c r="E371" s="83" t="str">
        <f>IF(SP_SUL!D371="","*",SP_SUL!D371)</f>
        <v>E17</v>
      </c>
      <c r="F371" s="83" t="str">
        <f>IF(SP_SUL!H371="","*",SP_SUL!H371)</f>
        <v>102ZKW2</v>
      </c>
      <c r="G371" s="83" t="str">
        <f>IF(SP_SUL!M371="","*",SP_SUL!M371)</f>
        <v>ZKW-ZLU</v>
      </c>
      <c r="H371" s="116">
        <f>IF(SP_SUL!K371="","*",SP_SUL!K371)</f>
        <v>100.95099999999999</v>
      </c>
      <c r="I371" s="113">
        <f>IF(SP_SUL!O371="","*",SP_SUL!O371)</f>
        <v>0.39583333333333331</v>
      </c>
      <c r="J371" s="113">
        <f>IF(SP_SUL!P371="","*",SP_SUL!P371)</f>
        <v>0.125</v>
      </c>
      <c r="K371" s="83" t="str">
        <f>IF(SP_SUL!AK371="","*",SP_SUL!AK371)</f>
        <v>102ZKW2</v>
      </c>
      <c r="L371" s="83" t="str">
        <f>IF(SP_SUL!AM371="","*",SP_SUL!AM371)</f>
        <v>ZKW-ZLU</v>
      </c>
      <c r="M371" s="83">
        <f>IF(SP_SUL!AP371="","*",SP_SUL!AP371)</f>
        <v>100.95099999999999</v>
      </c>
      <c r="N371" s="83" t="str">
        <f>IF(SP_SUL!AM371="","*",SP_SUL!AM371)</f>
        <v>ZKW-ZLU</v>
      </c>
      <c r="O371" s="110">
        <f>IF(SP_SUL!BH371="","*",SP_SUL!BH371)</f>
        <v>0</v>
      </c>
      <c r="P371" s="147" t="str">
        <f>IF($A$2=1,IF(SP_SUL!BJ371="","*",SP_SUL!BJ371),IF(SP_SUL!BK371="","*",SP_SUL!BK371))</f>
        <v xml:space="preserve">MC1 as 08:05h - sem faixa </v>
      </c>
    </row>
    <row r="372" spans="1:16" hidden="1">
      <c r="A372" s="82" t="str">
        <f>IF(SP_SUL!B372="","*",SP_SUL!B372)</f>
        <v>*</v>
      </c>
      <c r="B372" s="83" t="str">
        <f>IF(SP_SUL!X372="","*",SP_SUL!X372)</f>
        <v>*</v>
      </c>
      <c r="C372" s="83" t="str">
        <f>IF(SP_SUL!S372="","*",SP_SUL!S372)</f>
        <v>-</v>
      </c>
      <c r="D372" s="83" t="str">
        <f>IF(SP_SUL!T372="","*",SP_SUL!T372)</f>
        <v>-</v>
      </c>
      <c r="E372" s="83" t="str">
        <f>IF(SP_SUL!D372="","*",SP_SUL!D372)</f>
        <v>*</v>
      </c>
      <c r="F372" s="83" t="str">
        <f>IF(SP_SUL!H372="","*",SP_SUL!H372)</f>
        <v>*</v>
      </c>
      <c r="G372" s="83" t="str">
        <f>IF(SP_SUL!M372="","*",SP_SUL!M372)</f>
        <v>-</v>
      </c>
      <c r="H372" s="116" t="str">
        <f>IF(SP_SUL!K372="","*",SP_SUL!K372)</f>
        <v>*</v>
      </c>
      <c r="I372" s="113" t="str">
        <f>IF(SP_SUL!O372="","*",SP_SUL!O372)</f>
        <v>*</v>
      </c>
      <c r="J372" s="113" t="str">
        <f>IF(SP_SUL!P372="","*",SP_SUL!P372)</f>
        <v>*</v>
      </c>
      <c r="K372" s="83">
        <f>IF(SP_SUL!AK372="","*",SP_SUL!AK372)</f>
        <v>0</v>
      </c>
      <c r="L372" s="83" t="str">
        <f>IF(SP_SUL!AM372="","*",SP_SUL!AM372)</f>
        <v>-</v>
      </c>
      <c r="M372" s="83">
        <f>IF(SP_SUL!AP372="","*",SP_SUL!AP372)</f>
        <v>0</v>
      </c>
      <c r="N372" s="83" t="str">
        <f>IF(SP_SUL!AM372="","*",SP_SUL!AM372)</f>
        <v>-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 hidden="1">
      <c r="A373" s="82">
        <f>IF(SP_SUL!B373="","*",SP_SUL!B373)</f>
        <v>46069</v>
      </c>
      <c r="B373" s="83" t="str">
        <f>IF(SP_SUL!X373="","*",SP_SUL!X373)</f>
        <v>Oportunidade</v>
      </c>
      <c r="C373" s="83" t="str">
        <f>IF(SP_SUL!S373="","*",SP_SUL!S373)</f>
        <v>SP SUL</v>
      </c>
      <c r="D373" s="83" t="str">
        <f>IF(SP_SUL!T373="","*",SP_SUL!T373)</f>
        <v>ZBV-ZRX</v>
      </c>
      <c r="E373" s="83" t="str">
        <f>IF(SP_SUL!D373="","*",SP_SUL!D373)</f>
        <v>EXPANSÃO TURMA 1</v>
      </c>
      <c r="F373" s="83" t="str">
        <f>IF(SP_SUL!H373="","*",SP_SUL!H373)</f>
        <v>-</v>
      </c>
      <c r="G373" s="83" t="str">
        <f>IF(SP_SUL!M373="","*",SP_SUL!M373)</f>
        <v>ZCD</v>
      </c>
      <c r="H373" s="116">
        <f>IF(SP_SUL!K373="","*",SP_SUL!K373)</f>
        <v>110.35</v>
      </c>
      <c r="I373" s="113">
        <f>IF(SP_SUL!O373="","*",SP_SUL!O373)</f>
        <v>0.35416666666666669</v>
      </c>
      <c r="J373" s="113">
        <f>IF(SP_SUL!P373="","*",SP_SUL!P373)</f>
        <v>0.125</v>
      </c>
      <c r="K373" s="83" t="str">
        <f>IF(SP_SUL!AK373="","*",SP_SUL!AK373)</f>
        <v>-</v>
      </c>
      <c r="L373" s="83" t="str">
        <f>IF(SP_SUL!AM373="","*",SP_SUL!AM373)</f>
        <v>ZCD</v>
      </c>
      <c r="M373" s="83">
        <f>IF(SP_SUL!AP373="","*",SP_SUL!AP373)</f>
        <v>110.35</v>
      </c>
      <c r="N373" s="83" t="str">
        <f>IF(SP_SUL!AM373="","*",SP_SUL!AM373)</f>
        <v>ZCD</v>
      </c>
      <c r="O373" s="110">
        <f>IF(SP_SUL!BH373="","*",SP_SUL!BH373)</f>
        <v>2</v>
      </c>
      <c r="P373" s="147" t="str">
        <f>IF($A$2=1,IF(SP_SUL!BJ373="","*",SP_SUL!BJ373),IF(SP_SUL!BK373="","*",SP_SUL!BK373))</f>
        <v>TP pronto 08h42 / Concedidointervalo das 09h42 até 11h00. Realizado alívio de tensão</v>
      </c>
    </row>
    <row r="374" spans="1:16" hidden="1">
      <c r="A374" s="82">
        <f>IF(SP_SUL!B374="","*",SP_SUL!B374)</f>
        <v>46069</v>
      </c>
      <c r="B374" s="83" t="str">
        <f>IF(SP_SUL!X374="","*",SP_SUL!X374)</f>
        <v>Oportunidade</v>
      </c>
      <c r="C374" s="83" t="str">
        <f>IF(SP_SUL!S374="","*",SP_SUL!S374)</f>
        <v>SP SUL</v>
      </c>
      <c r="D374" s="83" t="str">
        <f>IF(SP_SUL!T374="","*",SP_SUL!T374)</f>
        <v>ZBV-ZRX</v>
      </c>
      <c r="E374" s="83" t="str">
        <f>IF(SP_SUL!D374="","*",SP_SUL!D374)</f>
        <v>KLECIO (TP-699)</v>
      </c>
      <c r="F374" s="83" t="str">
        <f>IF(SP_SUL!H374="","*",SP_SUL!H374)</f>
        <v>-</v>
      </c>
      <c r="G374" s="83" t="str">
        <f>IF(SP_SUL!M374="","*",SP_SUL!M374)</f>
        <v>ZAC-S</v>
      </c>
      <c r="H374" s="116">
        <f>IF(SP_SUL!K374="","*",SP_SUL!K374)</f>
        <v>77.212999999999994</v>
      </c>
      <c r="I374" s="113">
        <f>IF(SP_SUL!O374="","*",SP_SUL!O374)</f>
        <v>0.375</v>
      </c>
      <c r="J374" s="113">
        <f>IF(SP_SUL!P374="","*",SP_SUL!P374)</f>
        <v>6.25E-2</v>
      </c>
      <c r="K374" s="83" t="str">
        <f>IF(SP_SUL!AK374="","*",SP_SUL!AK374)</f>
        <v>-</v>
      </c>
      <c r="L374" s="83" t="str">
        <f>IF(SP_SUL!AM374="","*",SP_SUL!AM374)</f>
        <v>ZAC-S</v>
      </c>
      <c r="M374" s="83">
        <f>IF(SP_SUL!AP374="","*",SP_SUL!AP374)</f>
        <v>77.212999999999994</v>
      </c>
      <c r="N374" s="83" t="str">
        <f>IF(SP_SUL!AM374="","*",SP_SUL!AM374)</f>
        <v>ZAC-S</v>
      </c>
      <c r="O374" s="110">
        <f>IF(SP_SUL!BH374="","*",SP_SUL!BH374)</f>
        <v>0</v>
      </c>
      <c r="P374" s="147" t="str">
        <f>IF($A$2=1,IF(SP_SUL!BJ374="","*",SP_SUL!BJ374),IF(SP_SUL!BK374="","*",SP_SUL!BK374))</f>
        <v>TP em preparação, pronta 08:52 / Sem Oportunidade de faixa</v>
      </c>
    </row>
    <row r="375" spans="1:16" hidden="1">
      <c r="A375" s="82">
        <f>IF(SP_SUL!B375="","*",SP_SUL!B375)</f>
        <v>46069</v>
      </c>
      <c r="B375" s="83" t="str">
        <f>IF(SP_SUL!X375="","*",SP_SUL!X375)</f>
        <v>Extra</v>
      </c>
      <c r="C375" s="83" t="str">
        <f>IF(SP_SUL!S375="","*",SP_SUL!S375)</f>
        <v>SP SUL</v>
      </c>
      <c r="D375" s="83" t="str">
        <f>IF(SP_SUL!T375="","*",SP_SUL!T375)</f>
        <v>ZBV-ZRX</v>
      </c>
      <c r="E375" s="83" t="str">
        <f>IF(SP_SUL!D375="","*",SP_SUL!D375)</f>
        <v>E42</v>
      </c>
      <c r="F375" s="83" t="str">
        <f>IF(SP_SUL!H375="","*",SP_SUL!H375)</f>
        <v>ZBV3</v>
      </c>
      <c r="G375" s="83" t="str">
        <f>IF(SP_SUL!M375="","*",SP_SUL!M375)</f>
        <v>ZBM</v>
      </c>
      <c r="H375" s="116">
        <f>IF(SP_SUL!K375="","*",SP_SUL!K375)</f>
        <v>54.96</v>
      </c>
      <c r="I375" s="113">
        <f>IF(SP_SUL!O375="","*",SP_SUL!O375)</f>
        <v>0.45833333333333331</v>
      </c>
      <c r="J375" s="113">
        <f>IF(SP_SUL!P375="","*",SP_SUL!P375)</f>
        <v>0.16666666666666666</v>
      </c>
      <c r="K375" s="83" t="str">
        <f>IF(SP_SUL!AK375="","*",SP_SUL!AK375)</f>
        <v>ZBV3</v>
      </c>
      <c r="L375" s="83" t="str">
        <f>IF(SP_SUL!AM375="","*",SP_SUL!AM375)</f>
        <v>ZBM</v>
      </c>
      <c r="M375" s="83">
        <f>IF(SP_SUL!AP375="","*",SP_SUL!AP375)</f>
        <v>54.96</v>
      </c>
      <c r="N375" s="83" t="str">
        <f>IF(SP_SUL!AM375="","*",SP_SUL!AM375)</f>
        <v>ZBM</v>
      </c>
      <c r="O375" s="110" t="str">
        <f>IF(SP_SUL!BH375="","*",SP_SUL!BH375)</f>
        <v>*</v>
      </c>
      <c r="P375" s="147" t="str">
        <f>IF($A$2=1,IF(SP_SUL!BJ375="","*",SP_SUL!BJ375),IF(SP_SUL!BK375="","*",SP_SUL!BK375))</f>
        <v>MC1 13h53 / autorizado entrada na via 14h09 / Em deslocamento para km da descarga.</v>
      </c>
    </row>
    <row r="376" spans="1:16" hidden="1">
      <c r="A376" s="82" t="str">
        <f>IF(SP_SUL!B376="","*",SP_SUL!B376)</f>
        <v>*</v>
      </c>
      <c r="B376" s="83" t="str">
        <f>IF(SP_SUL!X376="","*",SP_SUL!X376)</f>
        <v>*</v>
      </c>
      <c r="C376" s="83" t="str">
        <f>IF(SP_SUL!S376="","*",SP_SUL!S376)</f>
        <v>-</v>
      </c>
      <c r="D376" s="83" t="str">
        <f>IF(SP_SUL!T376="","*",SP_SUL!T376)</f>
        <v>-</v>
      </c>
      <c r="E376" s="83" t="str">
        <f>IF(SP_SUL!D376="","*",SP_SUL!D376)</f>
        <v>*</v>
      </c>
      <c r="F376" s="83" t="str">
        <f>IF(SP_SUL!H376="","*",SP_SUL!H376)</f>
        <v>*</v>
      </c>
      <c r="G376" s="83" t="str">
        <f>IF(SP_SUL!M376="","*",SP_SUL!M376)</f>
        <v>-</v>
      </c>
      <c r="H376" s="116" t="str">
        <f>IF(SP_SUL!K376="","*",SP_SUL!K376)</f>
        <v>*</v>
      </c>
      <c r="I376" s="113" t="str">
        <f>IF(SP_SUL!O376="","*",SP_SUL!O376)</f>
        <v>*</v>
      </c>
      <c r="J376" s="113" t="str">
        <f>IF(SP_SUL!P376="","*",SP_SUL!P376)</f>
        <v>*</v>
      </c>
      <c r="K376" s="83">
        <f>IF(SP_SUL!AK376="","*",SP_SUL!AK376)</f>
        <v>0</v>
      </c>
      <c r="L376" s="83" t="str">
        <f>IF(SP_SUL!AM376="","*",SP_SUL!AM376)</f>
        <v>-</v>
      </c>
      <c r="M376" s="83">
        <f>IF(SP_SUL!AP376="","*",SP_SUL!AP376)</f>
        <v>0</v>
      </c>
      <c r="N376" s="83" t="str">
        <f>IF(SP_SUL!AM376="","*",SP_SUL!AM376)</f>
        <v>-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 hidden="1">
      <c r="A377" s="82">
        <f>IF(SP_SUL!B377="","*",SP_SUL!B377)</f>
        <v>46069</v>
      </c>
      <c r="B377" s="83" t="str">
        <f>IF(SP_SUL!X377="","*",SP_SUL!X377)</f>
        <v>Oportunidade</v>
      </c>
      <c r="C377" s="83" t="str">
        <f>IF(SP_SUL!S377="","*",SP_SUL!S377)</f>
        <v>SP SUL</v>
      </c>
      <c r="D377" s="83" t="str">
        <f>IF(SP_SUL!T377="","*",SP_SUL!T377)</f>
        <v>ZBV-ZKE</v>
      </c>
      <c r="E377" s="83" t="str">
        <f>IF(SP_SUL!D377="","*",SP_SUL!D377)</f>
        <v>ROGÉRIO (TP-730)</v>
      </c>
      <c r="F377" s="83" t="str">
        <f>IF(SP_SUL!H377="","*",SP_SUL!H377)</f>
        <v>-</v>
      </c>
      <c r="G377" s="83" t="str">
        <f>IF(SP_SUL!M377="","*",SP_SUL!M377)</f>
        <v>ZYU-ZST</v>
      </c>
      <c r="H377" s="116">
        <f>IF(SP_SUL!K377="","*",SP_SUL!K377)</f>
        <v>206.9</v>
      </c>
      <c r="I377" s="113">
        <f>IF(SP_SUL!O377="","*",SP_SUL!O377)</f>
        <v>0.41666666666666669</v>
      </c>
      <c r="J377" s="113">
        <f>IF(SP_SUL!P377="","*",SP_SUL!P377)</f>
        <v>8.3333333333333329E-2</v>
      </c>
      <c r="K377" s="83" t="str">
        <f>IF(SP_SUL!AK377="","*",SP_SUL!AK377)</f>
        <v>-</v>
      </c>
      <c r="L377" s="83" t="str">
        <f>IF(SP_SUL!AM377="","*",SP_SUL!AM377)</f>
        <v>ZYU-ZST</v>
      </c>
      <c r="M377" s="83">
        <f>IF(SP_SUL!AP377="","*",SP_SUL!AP377)</f>
        <v>206.9</v>
      </c>
      <c r="N377" s="83" t="str">
        <f>IF(SP_SUL!AM377="","*",SP_SUL!AM377)</f>
        <v>ZYU-ZST</v>
      </c>
      <c r="O377" s="110">
        <f>IF(SP_SUL!BH377="","*",SP_SUL!BH377)</f>
        <v>0</v>
      </c>
      <c r="P377" s="147" t="str">
        <f>IF($A$2=1,IF(SP_SUL!BJ377="","*",SP_SUL!BJ377),IF(SP_SUL!BK377="","*",SP_SUL!BK377))</f>
        <v>TP não solicita intervalo/ realizado acabamento.</v>
      </c>
    </row>
    <row r="378" spans="1:16" hidden="1">
      <c r="A378" s="82">
        <f>IF(SP_SUL!B378="","*",SP_SUL!B378)</f>
        <v>46069</v>
      </c>
      <c r="B378" s="83" t="str">
        <f>IF(SP_SUL!X378="","*",SP_SUL!X378)</f>
        <v>Contrato</v>
      </c>
      <c r="C378" s="83" t="str">
        <f>IF(SP_SUL!S378="","*",SP_SUL!S378)</f>
        <v>SP SUL</v>
      </c>
      <c r="D378" s="83" t="str">
        <f>IF(SP_SUL!T378="","*",SP_SUL!T378)</f>
        <v>ZBV-ZKE</v>
      </c>
      <c r="E378" s="83" t="str">
        <f>IF(SP_SUL!D378="","*",SP_SUL!D378)</f>
        <v>V93</v>
      </c>
      <c r="F378" s="83" t="str">
        <f>IF(SP_SUL!H378="","*",SP_SUL!H378)</f>
        <v>ZYU1</v>
      </c>
      <c r="G378" s="83" t="str">
        <f>IF(SP_SUL!M378="","*",SP_SUL!M378)</f>
        <v>ZYU-ZST</v>
      </c>
      <c r="H378" s="116">
        <f>IF(SP_SUL!K378="","*",SP_SUL!K378)</f>
        <v>204.4</v>
      </c>
      <c r="I378" s="113">
        <f>IF(SP_SUL!O378="","*",SP_SUL!O378)</f>
        <v>0.375</v>
      </c>
      <c r="J378" s="113">
        <f>IF(SP_SUL!P378="","*",SP_SUL!P378)</f>
        <v>0.125</v>
      </c>
      <c r="K378" s="83" t="str">
        <f>IF(SP_SUL!AK378="","*",SP_SUL!AK378)</f>
        <v>ZYU1</v>
      </c>
      <c r="L378" s="83" t="str">
        <f>IF(SP_SUL!AM378="","*",SP_SUL!AM378)</f>
        <v>ZYU-ZST</v>
      </c>
      <c r="M378" s="83">
        <f>IF(SP_SUL!AP378="","*",SP_SUL!AP378)</f>
        <v>204.4</v>
      </c>
      <c r="N378" s="83" t="str">
        <f>IF(SP_SUL!AM378="","*",SP_SUL!AM378)</f>
        <v>ZYU-ZST</v>
      </c>
      <c r="O378" s="110">
        <f>IF(SP_SUL!BH378="","*",SP_SUL!BH378)</f>
        <v>1</v>
      </c>
      <c r="P378" s="147" t="str">
        <f>IF($A$2=1,IF(SP_SUL!BJ378="","*",SP_SUL!BJ378),IF(SP_SUL!BK378="","*",SP_SUL!BK378))</f>
        <v>Acionado maquinista  /  MC1 10h31 /autorizado entrada na via 11h52 / após autorizado entrada na via, V93 apresentou problemas no CBL / Concedido intervalo das 13h20 até 14h20 /  atraso na liberação, devido avaria da maquina., liberado 15h34/</v>
      </c>
    </row>
    <row r="379" spans="1:16" hidden="1">
      <c r="A379" s="82">
        <f>IF(SP_SUL!B379="","*",SP_SUL!B379)</f>
        <v>46069</v>
      </c>
      <c r="B379" s="83" t="str">
        <f>IF(SP_SUL!X379="","*",SP_SUL!X379)</f>
        <v>Oportunidade</v>
      </c>
      <c r="C379" s="83" t="str">
        <f>IF(SP_SUL!S379="","*",SP_SUL!S379)</f>
        <v>SP SUL</v>
      </c>
      <c r="D379" s="83" t="str">
        <f>IF(SP_SUL!T379="","*",SP_SUL!T379)</f>
        <v>ZBV-ZKE</v>
      </c>
      <c r="E379" s="83" t="str">
        <f>IF(SP_SUL!D379="","*",SP_SUL!D379)</f>
        <v>W59</v>
      </c>
      <c r="F379" s="83" t="str">
        <f>IF(SP_SUL!H379="","*",SP_SUL!H379)</f>
        <v>ZYU1</v>
      </c>
      <c r="G379" s="83" t="str">
        <f>IF(SP_SUL!M379="","*",SP_SUL!M379)</f>
        <v>ZYU</v>
      </c>
      <c r="H379" s="116">
        <f>IF(SP_SUL!K379="","*",SP_SUL!K379)</f>
        <v>203.8</v>
      </c>
      <c r="I379" s="113">
        <f>IF(SP_SUL!O379="","*",SP_SUL!O379)</f>
        <v>0.39583333333333331</v>
      </c>
      <c r="J379" s="113">
        <f>IF(SP_SUL!P379="","*",SP_SUL!P379)</f>
        <v>4.1666666666666664E-2</v>
      </c>
      <c r="K379" s="83" t="str">
        <f>IF(SP_SUL!AK379="","*",SP_SUL!AK379)</f>
        <v>ZYU1</v>
      </c>
      <c r="L379" s="83" t="str">
        <f>IF(SP_SUL!AM379="","*",SP_SUL!AM379)</f>
        <v>ZYU</v>
      </c>
      <c r="M379" s="83">
        <f>IF(SP_SUL!AP379="","*",SP_SUL!AP379)</f>
        <v>203.8</v>
      </c>
      <c r="N379" s="83" t="str">
        <f>IF(SP_SUL!AM379="","*",SP_SUL!AM379)</f>
        <v>ZYU</v>
      </c>
      <c r="O379" s="110">
        <f>IF(SP_SUL!BH379="","*",SP_SUL!BH379)</f>
        <v>2</v>
      </c>
      <c r="P379" s="147" t="str">
        <f>IF($A$2=1,IF(SP_SUL!BJ379="","*",SP_SUL!BJ379),IF(SP_SUL!BK379="","*",SP_SUL!BK379))</f>
        <v>Alterado progrmação / recolher dormentes do km200 e descarregar no km190+000 /  MC1 08h48 /Autorizado entrada na via 10h47 / Realizado intervalo para recolher dormentes no km200+00 das 11h07 até 11h56 /e 12h25 até 13h00 para descarga de dormentes km190+000</v>
      </c>
    </row>
    <row r="380" spans="1:16" hidden="1">
      <c r="A380" s="82">
        <f>IF(SP_SUL!B380="","*",SP_SUL!B380)</f>
        <v>46069</v>
      </c>
      <c r="B380" s="83" t="str">
        <f>IF(SP_SUL!X380="","*",SP_SUL!X380)</f>
        <v>Oportunidade</v>
      </c>
      <c r="C380" s="83" t="str">
        <f>IF(SP_SUL!S380="","*",SP_SUL!S380)</f>
        <v>SP SUL</v>
      </c>
      <c r="D380" s="83" t="str">
        <f>IF(SP_SUL!T380="","*",SP_SUL!T380)</f>
        <v>ZBV-ZKE</v>
      </c>
      <c r="E380" s="83" t="str">
        <f>IF(SP_SUL!D380="","*",SP_SUL!D380)</f>
        <v>ROBSON (TF-701)</v>
      </c>
      <c r="F380" s="83" t="str">
        <f>IF(SP_SUL!H380="","*",SP_SUL!H380)</f>
        <v>-</v>
      </c>
      <c r="G380" s="83" t="str">
        <f>IF(SP_SUL!M380="","*",SP_SUL!M380)</f>
        <v>ZDY-ZFY</v>
      </c>
      <c r="H380" s="116">
        <f>IF(SP_SUL!K380="","*",SP_SUL!K380)</f>
        <v>190.3</v>
      </c>
      <c r="I380" s="113">
        <f>IF(SP_SUL!O380="","*",SP_SUL!O380)</f>
        <v>0.375</v>
      </c>
      <c r="J380" s="113">
        <f>IF(SP_SUL!P380="","*",SP_SUL!P380)</f>
        <v>8.3333333333333329E-2</v>
      </c>
      <c r="K380" s="83" t="str">
        <f>IF(SP_SUL!AK380="","*",SP_SUL!AK380)</f>
        <v>-</v>
      </c>
      <c r="L380" s="83" t="str">
        <f>IF(SP_SUL!AM380="","*",SP_SUL!AM380)</f>
        <v>ZDY-ZFY</v>
      </c>
      <c r="M380" s="83">
        <f>IF(SP_SUL!AP380="","*",SP_SUL!AP380)</f>
        <v>190.3</v>
      </c>
      <c r="N380" s="83" t="str">
        <f>IF(SP_SUL!AM380="","*",SP_SUL!AM380)</f>
        <v>ZDY-ZFY</v>
      </c>
      <c r="O380" s="110">
        <f>IF(SP_SUL!BH380="","*",SP_SUL!BH380)</f>
        <v>0</v>
      </c>
      <c r="P380" s="147" t="str">
        <f>IF($A$2=1,IF(SP_SUL!BJ380="","*",SP_SUL!BJ380),IF(SP_SUL!BK380="","*",SP_SUL!BK380))</f>
        <v>Cancelado pela via / priorização de W59</v>
      </c>
    </row>
    <row r="381" spans="1:16" hidden="1">
      <c r="A381" s="82">
        <f>IF(SP_SUL!B381="","*",SP_SUL!B381)</f>
        <v>46069</v>
      </c>
      <c r="B381" s="83" t="str">
        <f>IF(SP_SUL!X381="","*",SP_SUL!X381)</f>
        <v>Oportunidade</v>
      </c>
      <c r="C381" s="83" t="str">
        <f>IF(SP_SUL!S381="","*",SP_SUL!S381)</f>
        <v>SP SUL</v>
      </c>
      <c r="D381" s="83" t="str">
        <f>IF(SP_SUL!T381="","*",SP_SUL!T381)</f>
        <v>ZBV-ZKE</v>
      </c>
      <c r="E381" s="83" t="str">
        <f>IF(SP_SUL!D381="","*",SP_SUL!D381)</f>
        <v>JACIANO (TF-674)</v>
      </c>
      <c r="F381" s="83" t="str">
        <f>IF(SP_SUL!H381="","*",SP_SUL!H381)</f>
        <v>-</v>
      </c>
      <c r="G381" s="83" t="str">
        <f>IF(SP_SUL!M381="","*",SP_SUL!M381)</f>
        <v>ZDY-ZFY</v>
      </c>
      <c r="H381" s="116">
        <f>IF(SP_SUL!K381="","*",SP_SUL!K381)</f>
        <v>191</v>
      </c>
      <c r="I381" s="113">
        <f>IF(SP_SUL!O381="","*",SP_SUL!O381)</f>
        <v>0.375</v>
      </c>
      <c r="J381" s="113">
        <f>IF(SP_SUL!P381="","*",SP_SUL!P381)</f>
        <v>8.3333333333333329E-2</v>
      </c>
      <c r="K381" s="83" t="str">
        <f>IF(SP_SUL!AK381="","*",SP_SUL!AK381)</f>
        <v>-</v>
      </c>
      <c r="L381" s="83" t="str">
        <f>IF(SP_SUL!AM381="","*",SP_SUL!AM381)</f>
        <v>ZDY-ZFY</v>
      </c>
      <c r="M381" s="83">
        <f>IF(SP_SUL!AP381="","*",SP_SUL!AP381)</f>
        <v>191</v>
      </c>
      <c r="N381" s="83" t="str">
        <f>IF(SP_SUL!AM381="","*",SP_SUL!AM381)</f>
        <v>ZDY-ZFY</v>
      </c>
      <c r="O381" s="110">
        <f>IF(SP_SUL!BH381="","*",SP_SUL!BH381)</f>
        <v>0</v>
      </c>
      <c r="P381" s="147" t="str">
        <f>IF($A$2=1,IF(SP_SUL!BJ381="","*",SP_SUL!BJ381),IF(SP_SUL!BK381="","*",SP_SUL!BK381))</f>
        <v>Cancelado pela via / priorização de W59</v>
      </c>
    </row>
    <row r="382" spans="1:16" hidden="1">
      <c r="A382" s="82">
        <f>IF(SP_SUL!B382="","*",SP_SUL!B382)</f>
        <v>46069</v>
      </c>
      <c r="B382" s="83" t="str">
        <f>IF(SP_SUL!X382="","*",SP_SUL!X382)</f>
        <v>Oportunidade</v>
      </c>
      <c r="C382" s="83" t="str">
        <f>IF(SP_SUL!S382="","*",SP_SUL!S382)</f>
        <v>SP SUL</v>
      </c>
      <c r="D382" s="83" t="str">
        <f>IF(SP_SUL!T382="","*",SP_SUL!T382)</f>
        <v>ZBV-ZKE</v>
      </c>
      <c r="E382" s="83" t="str">
        <f>IF(SP_SUL!D382="","*",SP_SUL!D382)</f>
        <v>V95</v>
      </c>
      <c r="F382" s="83" t="str">
        <f>IF(SP_SUL!H382="","*",SP_SUL!H382)</f>
        <v>ZYU1</v>
      </c>
      <c r="G382" s="83" t="str">
        <f>IF(SP_SUL!M382="","*",SP_SUL!M382)</f>
        <v>ZYU</v>
      </c>
      <c r="H382" s="116">
        <f>IF(SP_SUL!K382="","*",SP_SUL!K382)</f>
        <v>202</v>
      </c>
      <c r="I382" s="113">
        <f>IF(SP_SUL!O382="","*",SP_SUL!O382)</f>
        <v>0.33333333333333331</v>
      </c>
      <c r="J382" s="113">
        <f>IF(SP_SUL!P382="","*",SP_SUL!P382)</f>
        <v>4.1666666666666664E-2</v>
      </c>
      <c r="K382" s="83" t="str">
        <f>IF(SP_SUL!AK382="","*",SP_SUL!AK382)</f>
        <v>ZYU1</v>
      </c>
      <c r="L382" s="83" t="str">
        <f>IF(SP_SUL!AM382="","*",SP_SUL!AM382)</f>
        <v>ZYU</v>
      </c>
      <c r="M382" s="83">
        <f>IF(SP_SUL!AP382="","*",SP_SUL!AP382)</f>
        <v>202</v>
      </c>
      <c r="N382" s="83" t="str">
        <f>IF(SP_SUL!AM382="","*",SP_SUL!AM382)</f>
        <v>ZYU</v>
      </c>
      <c r="O382" s="110">
        <f>IF(SP_SUL!BH382="","*",SP_SUL!BH382)</f>
        <v>0</v>
      </c>
      <c r="P382" s="147" t="str">
        <f>IF($A$2=1,IF(SP_SUL!BJ382="","*",SP_SUL!BJ382),IF(SP_SUL!BK382="","*",SP_SUL!BK382))</f>
        <v>Alterado programação, solicita MC1 em ZMA.</v>
      </c>
    </row>
    <row r="383" spans="1:16" hidden="1">
      <c r="A383" s="82" t="str">
        <f>IF(SP_SUL!B383="","*",SP_SUL!B383)</f>
        <v>*</v>
      </c>
      <c r="B383" s="83" t="str">
        <f>IF(SP_SUL!X383="","*",SP_SUL!X383)</f>
        <v>*</v>
      </c>
      <c r="C383" s="83" t="str">
        <f>IF(SP_SUL!S383="","*",SP_SUL!S383)</f>
        <v>-</v>
      </c>
      <c r="D383" s="83" t="str">
        <f>IF(SP_SUL!T383="","*",SP_SUL!T383)</f>
        <v>-</v>
      </c>
      <c r="E383" s="83" t="str">
        <f>IF(SP_SUL!D383="","*",SP_SUL!D383)</f>
        <v>*</v>
      </c>
      <c r="F383" s="83" t="str">
        <f>IF(SP_SUL!H383="","*",SP_SUL!H383)</f>
        <v>*</v>
      </c>
      <c r="G383" s="83" t="str">
        <f>IF(SP_SUL!M383="","*",SP_SUL!M383)</f>
        <v>-</v>
      </c>
      <c r="H383" s="116" t="str">
        <f>IF(SP_SUL!K383="","*",SP_SUL!K383)</f>
        <v>*</v>
      </c>
      <c r="I383" s="113" t="str">
        <f>IF(SP_SUL!O383="","*",SP_SUL!O383)</f>
        <v>*</v>
      </c>
      <c r="J383" s="113" t="str">
        <f>IF(SP_SUL!P383="","*",SP_SUL!P383)</f>
        <v>*</v>
      </c>
      <c r="K383" s="83">
        <f>IF(SP_SUL!AK383="","*",SP_SUL!AK383)</f>
        <v>0</v>
      </c>
      <c r="L383" s="83" t="str">
        <f>IF(SP_SUL!AM383="","*",SP_SUL!AM383)</f>
        <v>-</v>
      </c>
      <c r="M383" s="83">
        <f>IF(SP_SUL!AP383="","*",SP_SUL!AP383)</f>
        <v>0</v>
      </c>
      <c r="N383" s="83" t="str">
        <f>IF(SP_SUL!AM383="","*",SP_SUL!AM383)</f>
        <v>-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 hidden="1">
      <c r="A384" s="82">
        <f>IF(SP_SUL!B384="","*",SP_SUL!B384)</f>
        <v>46069</v>
      </c>
      <c r="B384" s="83" t="str">
        <f>IF(SP_SUL!X384="","*",SP_SUL!X384)</f>
        <v>Oportunidade</v>
      </c>
      <c r="C384" s="83" t="str">
        <f>IF(SP_SUL!S384="","*",SP_SUL!S384)</f>
        <v>SP SUL</v>
      </c>
      <c r="D384" s="83" t="str">
        <f>IF(SP_SUL!T384="","*",SP_SUL!T384)</f>
        <v>ZKE-ZEV</v>
      </c>
      <c r="E384" s="83" t="str">
        <f>IF(SP_SUL!D384="","*",SP_SUL!D384)</f>
        <v>W60</v>
      </c>
      <c r="F384" s="83" t="str">
        <f>IF(SP_SUL!H384="","*",SP_SUL!H384)</f>
        <v>102ZKW2</v>
      </c>
      <c r="G384" s="83" t="str">
        <f>IF(SP_SUL!M384="","*",SP_SUL!M384)</f>
        <v>ZKE-ZWW</v>
      </c>
      <c r="H384" s="116">
        <f>IF(SP_SUL!K384="","*",SP_SUL!K384)</f>
        <v>83</v>
      </c>
      <c r="I384" s="113">
        <f>IF(SP_SUL!O384="","*",SP_SUL!O384)</f>
        <v>0.39583333333333331</v>
      </c>
      <c r="J384" s="113">
        <f>IF(SP_SUL!P384="","*",SP_SUL!P384)</f>
        <v>4.1666666666666664E-2</v>
      </c>
      <c r="K384" s="83" t="str">
        <f>IF(SP_SUL!AK384="","*",SP_SUL!AK384)</f>
        <v>102ZKW2</v>
      </c>
      <c r="L384" s="83" t="str">
        <f>IF(SP_SUL!AM384="","*",SP_SUL!AM384)</f>
        <v>ZKE-ZWW</v>
      </c>
      <c r="M384" s="83">
        <f>IF(SP_SUL!AP384="","*",SP_SUL!AP384)</f>
        <v>83</v>
      </c>
      <c r="N384" s="83" t="str">
        <f>IF(SP_SUL!AM384="","*",SP_SUL!AM384)</f>
        <v>ZKE-ZWW</v>
      </c>
      <c r="O384" s="110">
        <f>IF(SP_SUL!BH384="","*",SP_SUL!BH384)</f>
        <v>0</v>
      </c>
      <c r="P384" s="147" t="str">
        <f>IF($A$2=1,IF(SP_SUL!BJ384="","*",SP_SUL!BJ384),IF(SP_SUL!BK384="","*",SP_SUL!BK384))</f>
        <v>MC1 10h06 / Cancelado a faixa, devido priorização do E17 + TP's solda e troca de trilho.</v>
      </c>
    </row>
    <row r="385" spans="1:16" hidden="1">
      <c r="A385" s="82">
        <f>IF(SP_SUL!B385="","*",SP_SUL!B385)</f>
        <v>46069</v>
      </c>
      <c r="B385" s="83" t="str">
        <f>IF(SP_SUL!X385="","*",SP_SUL!X385)</f>
        <v>Oportunidade</v>
      </c>
      <c r="C385" s="83" t="str">
        <f>IF(SP_SUL!S385="","*",SP_SUL!S385)</f>
        <v>SP SUL</v>
      </c>
      <c r="D385" s="83" t="str">
        <f>IF(SP_SUL!T385="","*",SP_SUL!T385)</f>
        <v>ZKE-ZEV</v>
      </c>
      <c r="E385" s="83" t="str">
        <f>IF(SP_SUL!D385="","*",SP_SUL!D385)</f>
        <v>E17</v>
      </c>
      <c r="F385" s="83" t="str">
        <f>IF(SP_SUL!H385="","*",SP_SUL!H385)</f>
        <v>102ZKW2</v>
      </c>
      <c r="G385" s="83" t="str">
        <f>IF(SP_SUL!M385="","*",SP_SUL!M385)</f>
        <v>ZKW-ZLU</v>
      </c>
      <c r="H385" s="116">
        <f>IF(SP_SUL!K385="","*",SP_SUL!K385)</f>
        <v>100.95099999999999</v>
      </c>
      <c r="I385" s="113">
        <f>IF(SP_SUL!O385="","*",SP_SUL!O385)</f>
        <v>0.39583333333333331</v>
      </c>
      <c r="J385" s="113">
        <f>IF(SP_SUL!P385="","*",SP_SUL!P385)</f>
        <v>0.125</v>
      </c>
      <c r="K385" s="83" t="str">
        <f>IF(SP_SUL!AK385="","*",SP_SUL!AK385)</f>
        <v>102ZKW2</v>
      </c>
      <c r="L385" s="83" t="str">
        <f>IF(SP_SUL!AM385="","*",SP_SUL!AM385)</f>
        <v>ZKW-ZLU</v>
      </c>
      <c r="M385" s="83">
        <f>IF(SP_SUL!AP385="","*",SP_SUL!AP385)</f>
        <v>100.95099999999999</v>
      </c>
      <c r="N385" s="83" t="str">
        <f>IF(SP_SUL!AM385="","*",SP_SUL!AM385)</f>
        <v>ZKW-ZLU</v>
      </c>
      <c r="O385" s="110">
        <f>IF(SP_SUL!BH385="","*",SP_SUL!BH385)</f>
        <v>2</v>
      </c>
      <c r="P385" s="147" t="str">
        <f>IF($A$2=1,IF(SP_SUL!BJ385="","*",SP_SUL!BJ385),IF(SP_SUL!BK385="","*",SP_SUL!BK385))</f>
        <v>MC1 08h06 / PRevisão de faixa após L40, Realizado ntervalo 09:12 até 12h12.</v>
      </c>
    </row>
    <row r="386" spans="1:16" hidden="1">
      <c r="A386" s="82">
        <f>IF(SP_SUL!B386="","*",SP_SUL!B386)</f>
        <v>46069</v>
      </c>
      <c r="B386" s="83" t="str">
        <f>IF(SP_SUL!X386="","*",SP_SUL!X386)</f>
        <v>Oportunidade</v>
      </c>
      <c r="C386" s="83" t="str">
        <f>IF(SP_SUL!S386="","*",SP_SUL!S386)</f>
        <v>SP SUL</v>
      </c>
      <c r="D386" s="83" t="str">
        <f>IF(SP_SUL!T386="","*",SP_SUL!T386)</f>
        <v>ZKE-ZEV</v>
      </c>
      <c r="E386" s="83" t="str">
        <f>IF(SP_SUL!D386="","*",SP_SUL!D386)</f>
        <v>V89</v>
      </c>
      <c r="F386" s="83" t="str">
        <f>IF(SP_SUL!H386="","*",SP_SUL!H386)</f>
        <v>102ZKW2</v>
      </c>
      <c r="G386" s="83" t="str">
        <f>IF(SP_SUL!M386="","*",SP_SUL!M386)</f>
        <v>ZKW-ZLU</v>
      </c>
      <c r="H386" s="116">
        <f>IF(SP_SUL!K386="","*",SP_SUL!K386)</f>
        <v>101.8</v>
      </c>
      <c r="I386" s="113">
        <f>IF(SP_SUL!O386="","*",SP_SUL!O386)</f>
        <v>0.41666666666666669</v>
      </c>
      <c r="J386" s="113">
        <f>IF(SP_SUL!P386="","*",SP_SUL!P386)</f>
        <v>8.3333333333333329E-2</v>
      </c>
      <c r="K386" s="83" t="str">
        <f>IF(SP_SUL!AK386="","*",SP_SUL!AK386)</f>
        <v>130ZEM2</v>
      </c>
      <c r="L386" s="83" t="str">
        <f>IF(SP_SUL!AM386="","*",SP_SUL!AM386)</f>
        <v>ZEM-ZKW</v>
      </c>
      <c r="M386" s="83">
        <f>IF(SP_SUL!AP386="","*",SP_SUL!AP386)</f>
        <v>135</v>
      </c>
      <c r="N386" s="83" t="str">
        <f>IF(SP_SUL!AM386="","*",SP_SUL!AM386)</f>
        <v>ZEM-ZKW</v>
      </c>
      <c r="O386" s="110">
        <f>IF(SP_SUL!BH386="","*",SP_SUL!BH386)</f>
        <v>0</v>
      </c>
      <c r="P386" s="147" t="str">
        <f>IF($A$2=1,IF(SP_SUL!BJ386="","*",SP_SUL!BJ386),IF(SP_SUL!BK386="","*",SP_SUL!BK386))</f>
        <v>Alterado programação para deslocamento de ZEM para ZKW / MC1 09h49 /Sem oportunidade de faixa.</v>
      </c>
    </row>
    <row r="387" spans="1:16" hidden="1">
      <c r="A387" s="82">
        <f>IF(SP_SUL!B387="","*",SP_SUL!B387)</f>
        <v>46069</v>
      </c>
      <c r="B387" s="83" t="str">
        <f>IF(SP_SUL!X387="","*",SP_SUL!X387)</f>
        <v>Oportunidade</v>
      </c>
      <c r="C387" s="83" t="str">
        <f>IF(SP_SUL!S387="","*",SP_SUL!S387)</f>
        <v>SP SUL</v>
      </c>
      <c r="D387" s="83" t="str">
        <f>IF(SP_SUL!T387="","*",SP_SUL!T387)</f>
        <v>ZKE-ZEV</v>
      </c>
      <c r="E387" s="83" t="str">
        <f>IF(SP_SUL!D387="","*",SP_SUL!D387)</f>
        <v>CLEBISON (TP-728)</v>
      </c>
      <c r="F387" s="83" t="str">
        <f>IF(SP_SUL!H387="","*",SP_SUL!H387)</f>
        <v>-</v>
      </c>
      <c r="G387" s="83" t="str">
        <f>IF(SP_SUL!M387="","*",SP_SUL!M387)</f>
        <v>ZRB-ZEV</v>
      </c>
      <c r="H387" s="116">
        <f>IF(SP_SUL!K387="","*",SP_SUL!K387)</f>
        <v>156</v>
      </c>
      <c r="I387" s="113">
        <f>IF(SP_SUL!O387="","*",SP_SUL!O387)</f>
        <v>0.41666666666666669</v>
      </c>
      <c r="J387" s="113">
        <f>IF(SP_SUL!P387="","*",SP_SUL!P387)</f>
        <v>8.3333333333333329E-2</v>
      </c>
      <c r="K387" s="83" t="str">
        <f>IF(SP_SUL!AK387="","*",SP_SUL!AK387)</f>
        <v>-</v>
      </c>
      <c r="L387" s="83" t="str">
        <f>IF(SP_SUL!AM387="","*",SP_SUL!AM387)</f>
        <v>ZKW-ZYU</v>
      </c>
      <c r="M387" s="83">
        <f>IF(SP_SUL!AP387="","*",SP_SUL!AP387)</f>
        <v>102.5</v>
      </c>
      <c r="N387" s="83" t="str">
        <f>IF(SP_SUL!AM387="","*",SP_SUL!AM387)</f>
        <v>ZKW-ZYU</v>
      </c>
      <c r="O387" s="110">
        <f>IF(SP_SUL!BH387="","*",SP_SUL!BH387)</f>
        <v>2</v>
      </c>
      <c r="P387" s="147" t="str">
        <f>IF($A$2=1,IF(SP_SUL!BJ387="","*",SP_SUL!BJ387),IF(SP_SUL!BK387="","*",SP_SUL!BK387))</f>
        <v>Alterado programação para km 102+500 via 2 / Realizado interevalo das 09h32 até 12h00</v>
      </c>
    </row>
    <row r="388" spans="1:16" hidden="1">
      <c r="A388" s="82">
        <f>IF(SP_SUL!B388="","*",SP_SUL!B388)</f>
        <v>46069</v>
      </c>
      <c r="B388" s="83" t="str">
        <f>IF(SP_SUL!X388="","*",SP_SUL!X388)</f>
        <v>Oportunidade</v>
      </c>
      <c r="C388" s="83" t="str">
        <f>IF(SP_SUL!S388="","*",SP_SUL!S388)</f>
        <v>SP SUL</v>
      </c>
      <c r="D388" s="83" t="str">
        <f>IF(SP_SUL!T388="","*",SP_SUL!T388)</f>
        <v>ZKE-ZEV</v>
      </c>
      <c r="E388" s="83" t="str">
        <f>IF(SP_SUL!D388="","*",SP_SUL!D388)</f>
        <v>ISMAEL(TP-726)</v>
      </c>
      <c r="F388" s="83" t="str">
        <f>IF(SP_SUL!H388="","*",SP_SUL!H388)</f>
        <v>-</v>
      </c>
      <c r="G388" s="83" t="str">
        <f>IF(SP_SUL!M388="","*",SP_SUL!M388)</f>
        <v>ZRB-ZEV</v>
      </c>
      <c r="H388" s="116">
        <f>IF(SP_SUL!K388="","*",SP_SUL!K388)</f>
        <v>156</v>
      </c>
      <c r="I388" s="113">
        <f>IF(SP_SUL!O388="","*",SP_SUL!O388)</f>
        <v>0.41666666666666669</v>
      </c>
      <c r="J388" s="113">
        <f>IF(SP_SUL!P388="","*",SP_SUL!P388)</f>
        <v>8.3333333333333329E-2</v>
      </c>
      <c r="K388" s="83" t="str">
        <f>IF(SP_SUL!AK388="","*",SP_SUL!AK388)</f>
        <v>-</v>
      </c>
      <c r="L388" s="83" t="str">
        <f>IF(SP_SUL!AM388="","*",SP_SUL!AM388)</f>
        <v>ZKW-ZYU</v>
      </c>
      <c r="M388" s="83">
        <f>IF(SP_SUL!AP388="","*",SP_SUL!AP388)</f>
        <v>102.5</v>
      </c>
      <c r="N388" s="83" t="str">
        <f>IF(SP_SUL!AM388="","*",SP_SUL!AM388)</f>
        <v>ZKW-ZYU</v>
      </c>
      <c r="O388" s="110">
        <f>IF(SP_SUL!BH388="","*",SP_SUL!BH388)</f>
        <v>2</v>
      </c>
      <c r="P388" s="147" t="str">
        <f>IF($A$2=1,IF(SP_SUL!BJ388="","*",SP_SUL!BJ388),IF(SP_SUL!BK388="","*",SP_SUL!BK388))</f>
        <v>Alterado programação para km 102+500 via 2 / Realizado interevalo das 09h32 até 12h00</v>
      </c>
    </row>
    <row r="389" spans="1:16" hidden="1">
      <c r="A389" s="82">
        <f>IF(SP_SUL!B389="","*",SP_SUL!B389)</f>
        <v>46069</v>
      </c>
      <c r="B389" s="83" t="str">
        <f>IF(SP_SUL!X389="","*",SP_SUL!X389)</f>
        <v>Extra</v>
      </c>
      <c r="C389" s="83" t="str">
        <f>IF(SP_SUL!S389="","*",SP_SUL!S389)</f>
        <v>SP SUL</v>
      </c>
      <c r="D389" s="83" t="str">
        <f>IF(SP_SUL!T389="","*",SP_SUL!T389)</f>
        <v>ZKE-ZEV</v>
      </c>
      <c r="E389" s="83" t="str">
        <f>IF(SP_SUL!D389="","*",SP_SUL!D389)</f>
        <v>DIEGO (TP-681)</v>
      </c>
      <c r="F389" s="83" t="str">
        <f>IF(SP_SUL!H389="","*",SP_SUL!H389)</f>
        <v>-</v>
      </c>
      <c r="G389" s="83" t="str">
        <f>IF(SP_SUL!M389="","*",SP_SUL!M389)</f>
        <v>ZKW-ZLU</v>
      </c>
      <c r="H389" s="116">
        <f>IF(SP_SUL!K389="","*",SP_SUL!K389)</f>
        <v>104.5</v>
      </c>
      <c r="I389" s="113">
        <f>IF(SP_SUL!O389="","*",SP_SUL!O389)</f>
        <v>0.41666666666666669</v>
      </c>
      <c r="J389" s="113">
        <f>IF(SP_SUL!P389="","*",SP_SUL!P389)</f>
        <v>8.3333333333333329E-2</v>
      </c>
      <c r="K389" s="83" t="str">
        <f>IF(SP_SUL!AK389="","*",SP_SUL!AK389)</f>
        <v>-</v>
      </c>
      <c r="L389" s="83" t="str">
        <f>IF(SP_SUL!AM389="","*",SP_SUL!AM389)</f>
        <v>ZKW-ZLU</v>
      </c>
      <c r="M389" s="83">
        <f>IF(SP_SUL!AP389="","*",SP_SUL!AP389)</f>
        <v>104.5</v>
      </c>
      <c r="N389" s="83" t="str">
        <f>IF(SP_SUL!AM389="","*",SP_SUL!AM389)</f>
        <v>ZKW-ZLU</v>
      </c>
      <c r="O389" s="110">
        <f>IF(SP_SUL!BH389="","*",SP_SUL!BH389)</f>
        <v>2</v>
      </c>
      <c r="P389" s="147" t="str">
        <f>IF($A$2=1,IF(SP_SUL!BJ389="","*",SP_SUL!BJ389),IF(SP_SUL!BK389="","*",SP_SUL!BK389))</f>
        <v>TP pronto 09h32 / Realizado  intrervalo das 09h32 até 12h00</v>
      </c>
    </row>
    <row r="390" spans="1:16" hidden="1">
      <c r="A390" s="82">
        <f>IF(SP_SUL!B390="","*",SP_SUL!B390)</f>
        <v>46069</v>
      </c>
      <c r="B390" s="83" t="str">
        <f>IF(SP_SUL!X390="","*",SP_SUL!X390)</f>
        <v>Oportunidade</v>
      </c>
      <c r="C390" s="83" t="str">
        <f>IF(SP_SUL!S390="","*",SP_SUL!S390)</f>
        <v>SP SUL</v>
      </c>
      <c r="D390" s="83" t="str">
        <f>IF(SP_SUL!T390="","*",SP_SUL!T390)</f>
        <v>ZKE-ZEV</v>
      </c>
      <c r="E390" s="83" t="str">
        <f>IF(SP_SUL!D390="","*",SP_SUL!D390)</f>
        <v>MATEUS (TP-809)</v>
      </c>
      <c r="F390" s="83" t="str">
        <f>IF(SP_SUL!H390="","*",SP_SUL!H390)</f>
        <v>-</v>
      </c>
      <c r="G390" s="83" t="str">
        <f>IF(SP_SUL!M390="","*",SP_SUL!M390)</f>
        <v>ZWI-ZEM</v>
      </c>
      <c r="H390" s="116">
        <f>IF(SP_SUL!K390="","*",SP_SUL!K390)</f>
        <v>121</v>
      </c>
      <c r="I390" s="113">
        <f>IF(SP_SUL!O390="","*",SP_SUL!O390)</f>
        <v>0.35416666666666669</v>
      </c>
      <c r="J390" s="113">
        <f>IF(SP_SUL!P390="","*",SP_SUL!P390)</f>
        <v>8.3333333333333329E-2</v>
      </c>
      <c r="K390" s="83" t="str">
        <f>IF(SP_SUL!AK390="","*",SP_SUL!AK390)</f>
        <v>-</v>
      </c>
      <c r="L390" s="83" t="str">
        <f>IF(SP_SUL!AM390="","*",SP_SUL!AM390)</f>
        <v>ZWI-ZEM</v>
      </c>
      <c r="M390" s="83">
        <f>IF(SP_SUL!AP390="","*",SP_SUL!AP390)</f>
        <v>121</v>
      </c>
      <c r="N390" s="83" t="str">
        <f>IF(SP_SUL!AM390="","*",SP_SUL!AM390)</f>
        <v>ZWI-ZEM</v>
      </c>
      <c r="O390" s="110">
        <f>IF(SP_SUL!BH390="","*",SP_SUL!BH390)</f>
        <v>2</v>
      </c>
      <c r="P390" s="147" t="str">
        <f>IF($A$2=1,IF(SP_SUL!BJ390="","*",SP_SUL!BJ390),IF(SP_SUL!BK390="","*",SP_SUL!BK390))</f>
        <v>TP pronto 08h50 / Realizado intervalo 09:12 até 11:12</v>
      </c>
    </row>
    <row r="391" spans="1:16" hidden="1">
      <c r="A391" s="82">
        <f>IF(SP_SUL!B391="","*",SP_SUL!B391)</f>
        <v>46069</v>
      </c>
      <c r="B391" s="83" t="str">
        <f>IF(SP_SUL!X391="","*",SP_SUL!X391)</f>
        <v>Oportunidade</v>
      </c>
      <c r="C391" s="83" t="str">
        <f>IF(SP_SUL!S391="","*",SP_SUL!S391)</f>
        <v>SP SUL</v>
      </c>
      <c r="D391" s="83" t="str">
        <f>IF(SP_SUL!T391="","*",SP_SUL!T391)</f>
        <v>ZKE-ZEV</v>
      </c>
      <c r="E391" s="83" t="str">
        <f>IF(SP_SUL!D391="","*",SP_SUL!D391)</f>
        <v>ADENISON (TP-810)</v>
      </c>
      <c r="F391" s="83" t="str">
        <f>IF(SP_SUL!H391="","*",SP_SUL!H391)</f>
        <v>-</v>
      </c>
      <c r="G391" s="83" t="str">
        <f>IF(SP_SUL!M391="","*",SP_SUL!M391)</f>
        <v>ZWI-ZEM</v>
      </c>
      <c r="H391" s="116">
        <f>IF(SP_SUL!K391="","*",SP_SUL!K391)</f>
        <v>123.929</v>
      </c>
      <c r="I391" s="113">
        <f>IF(SP_SUL!O391="","*",SP_SUL!O391)</f>
        <v>0.35416666666666669</v>
      </c>
      <c r="J391" s="113">
        <f>IF(SP_SUL!P391="","*",SP_SUL!P391)</f>
        <v>8.3333333333333329E-2</v>
      </c>
      <c r="K391" s="83" t="str">
        <f>IF(SP_SUL!AK391="","*",SP_SUL!AK391)</f>
        <v>-</v>
      </c>
      <c r="L391" s="83" t="str">
        <f>IF(SP_SUL!AM391="","*",SP_SUL!AM391)</f>
        <v>ZWI-ZEM</v>
      </c>
      <c r="M391" s="83">
        <f>IF(SP_SUL!AP391="","*",SP_SUL!AP391)</f>
        <v>123.929</v>
      </c>
      <c r="N391" s="83" t="str">
        <f>IF(SP_SUL!AM391="","*",SP_SUL!AM391)</f>
        <v>ZWI-ZEM</v>
      </c>
      <c r="O391" s="110">
        <f>IF(SP_SUL!BH391="","*",SP_SUL!BH391)</f>
        <v>2</v>
      </c>
      <c r="P391" s="147" t="str">
        <f>IF($A$2=1,IF(SP_SUL!BJ391="","*",SP_SUL!BJ391),IF(SP_SUL!BK391="","*",SP_SUL!BK391))</f>
        <v>TP pronto 08h50 / Realizado intervalo 09:12 até 11:12</v>
      </c>
    </row>
    <row r="392" spans="1:16" hidden="1">
      <c r="A392" s="82">
        <f>IF(SP_SUL!B392="","*",SP_SUL!B392)</f>
        <v>46069</v>
      </c>
      <c r="B392" s="83" t="str">
        <f>IF(SP_SUL!X392="","*",SP_SUL!X392)</f>
        <v>Oportunidade</v>
      </c>
      <c r="C392" s="83" t="str">
        <f>IF(SP_SUL!S392="","*",SP_SUL!S392)</f>
        <v>SP SUL</v>
      </c>
      <c r="D392" s="83" t="str">
        <f>IF(SP_SUL!T392="","*",SP_SUL!T392)</f>
        <v>ZEV-ZPT</v>
      </c>
      <c r="E392" s="83" t="str">
        <f>IF(SP_SUL!D392="","*",SP_SUL!D392)</f>
        <v>JACIANO (TF-674)</v>
      </c>
      <c r="F392" s="83" t="str">
        <f>IF(SP_SUL!H392="","*",SP_SUL!H392)</f>
        <v>-</v>
      </c>
      <c r="G392" s="83" t="str">
        <f>IF(SP_SUL!M392="","*",SP_SUL!M392)</f>
        <v>ZEZ</v>
      </c>
      <c r="H392" s="116">
        <f>IF(SP_SUL!K392="","*",SP_SUL!K392)</f>
        <v>66.25</v>
      </c>
      <c r="I392" s="113">
        <f>IF(SP_SUL!O392="","*",SP_SUL!O392)</f>
        <v>0.41666666666666669</v>
      </c>
      <c r="J392" s="113">
        <f>IF(SP_SUL!P392="","*",SP_SUL!P392)</f>
        <v>8.3333333333333329E-2</v>
      </c>
      <c r="K392" s="83" t="str">
        <f>IF(SP_SUL!AK392="","*",SP_SUL!AK392)</f>
        <v>-</v>
      </c>
      <c r="L392" s="83" t="str">
        <f>IF(SP_SUL!AM392="","*",SP_SUL!AM392)</f>
        <v>ZEZ</v>
      </c>
      <c r="M392" s="83">
        <f>IF(SP_SUL!AP392="","*",SP_SUL!AP392)</f>
        <v>66.25</v>
      </c>
      <c r="N392" s="83" t="str">
        <f>IF(SP_SUL!AM392="","*",SP_SUL!AM392)</f>
        <v>ZEZ</v>
      </c>
      <c r="O392" s="110">
        <f>IF(SP_SUL!BH392="","*",SP_SUL!BH392)</f>
        <v>0</v>
      </c>
      <c r="P392" s="147" t="str">
        <f>IF($A$2=1,IF(SP_SUL!BJ392="","*",SP_SUL!BJ392),IF(SP_SUL!BK392="","*",SP_SUL!BK392))</f>
        <v>TP pronto 09h51 / Sem oportunidade de faixa</v>
      </c>
    </row>
    <row r="393" spans="1:16" hidden="1">
      <c r="A393" s="82">
        <f>IF(SP_SUL!B393="","*",SP_SUL!B393)</f>
        <v>46069</v>
      </c>
      <c r="B393" s="83" t="str">
        <f>IF(SP_SUL!X393="","*",SP_SUL!X393)</f>
        <v>Contrato</v>
      </c>
      <c r="C393" s="83" t="str">
        <f>IF(SP_SUL!S393="","*",SP_SUL!S393)</f>
        <v>SP SUL</v>
      </c>
      <c r="D393" s="83" t="str">
        <f>IF(SP_SUL!T393="","*",SP_SUL!T393)</f>
        <v>ZEV-ZPT</v>
      </c>
      <c r="E393" s="83" t="str">
        <f>IF(SP_SUL!D393="","*",SP_SUL!D393)</f>
        <v>A84</v>
      </c>
      <c r="F393" s="83" t="str">
        <f>IF(SP_SUL!H393="","*",SP_SUL!H393)</f>
        <v>ZEV-2</v>
      </c>
      <c r="G393" s="83" t="str">
        <f>IF(SP_SUL!M393="","*",SP_SUL!M393)</f>
        <v>ZEV-ZPT</v>
      </c>
      <c r="H393" s="116">
        <f>IF(SP_SUL!K393="","*",SP_SUL!K393)</f>
        <v>66</v>
      </c>
      <c r="I393" s="113">
        <f>IF(SP_SUL!O393="","*",SP_SUL!O393)</f>
        <v>0.3125</v>
      </c>
      <c r="J393" s="113">
        <f>IF(SP_SUL!P393="","*",SP_SUL!P393)</f>
        <v>4.1666666666666664E-2</v>
      </c>
      <c r="K393" s="83" t="str">
        <f>IF(SP_SUL!AK393="","*",SP_SUL!AK393)</f>
        <v>ZEV-2</v>
      </c>
      <c r="L393" s="83" t="str">
        <f>IF(SP_SUL!AM393="","*",SP_SUL!AM393)</f>
        <v>ZEV-ZPT</v>
      </c>
      <c r="M393" s="83">
        <f>IF(SP_SUL!AP393="","*",SP_SUL!AP393)</f>
        <v>66</v>
      </c>
      <c r="N393" s="83" t="str">
        <f>IF(SP_SUL!AM393="","*",SP_SUL!AM393)</f>
        <v>ZEV-ZPT</v>
      </c>
      <c r="O393" s="110">
        <f>IF(SP_SUL!BH393="","*",SP_SUL!BH393)</f>
        <v>1</v>
      </c>
      <c r="P393" s="147" t="str">
        <f>IF($A$2=1,IF(SP_SUL!BJ393="","*",SP_SUL!BJ393),IF(SP_SUL!BK393="","*",SP_SUL!BK393))</f>
        <v xml:space="preserve">MC1 07h55 /  Previsão de faixa após i22, autorizado 08:59, em inspeção a ZPT </v>
      </c>
    </row>
    <row r="394" spans="1:16" hidden="1">
      <c r="A394" s="82">
        <f>IF(SP_SUL!B394="","*",SP_SUL!B394)</f>
        <v>46069</v>
      </c>
      <c r="B394" s="83" t="str">
        <f>IF(SP_SUL!X394="","*",SP_SUL!X394)</f>
        <v>Contrato</v>
      </c>
      <c r="C394" s="83" t="str">
        <f>IF(SP_SUL!S394="","*",SP_SUL!S394)</f>
        <v>SP SUL</v>
      </c>
      <c r="D394" s="83" t="str">
        <f>IF(SP_SUL!T394="","*",SP_SUL!T394)</f>
        <v>ZEV-ZPT</v>
      </c>
      <c r="E394" s="83" t="str">
        <f>IF(SP_SUL!D394="","*",SP_SUL!D394)</f>
        <v>W61</v>
      </c>
      <c r="F394" s="83" t="str">
        <f>IF(SP_SUL!H394="","*",SP_SUL!H394)</f>
        <v>K67ZEV2</v>
      </c>
      <c r="G394" s="83" t="str">
        <f>IF(SP_SUL!M394="","*",SP_SUL!M394)</f>
        <v>ZXW-ZGP</v>
      </c>
      <c r="H394" s="116">
        <f>IF(SP_SUL!K394="","*",SP_SUL!K394)</f>
        <v>83.7</v>
      </c>
      <c r="I394" s="113">
        <f>IF(SP_SUL!O394="","*",SP_SUL!O394)</f>
        <v>0.33333333333333331</v>
      </c>
      <c r="J394" s="113">
        <f>IF(SP_SUL!P394="","*",SP_SUL!P394)</f>
        <v>4.1666666666666664E-2</v>
      </c>
      <c r="K394" s="83" t="str">
        <f>IF(SP_SUL!AK394="","*",SP_SUL!AK394)</f>
        <v>K67ZEV2</v>
      </c>
      <c r="L394" s="83" t="str">
        <f>IF(SP_SUL!AM394="","*",SP_SUL!AM394)</f>
        <v>ZXW-ZGP</v>
      </c>
      <c r="M394" s="83">
        <f>IF(SP_SUL!AP394="","*",SP_SUL!AP394)</f>
        <v>83.7</v>
      </c>
      <c r="N394" s="83" t="str">
        <f>IF(SP_SUL!AM394="","*",SP_SUL!AM394)</f>
        <v>ZXW-ZGP</v>
      </c>
      <c r="O394" s="110">
        <f>IF(SP_SUL!BH394="","*",SP_SUL!BH394)</f>
        <v>2</v>
      </c>
      <c r="P394" s="147" t="str">
        <f>IF($A$2=1,IF(SP_SUL!BJ394="","*",SP_SUL!BJ394),IF(SP_SUL!BK394="","*",SP_SUL!BK394))</f>
        <v>MC1 08h25 /  Realizado deslocamento da turmas.</v>
      </c>
    </row>
    <row r="395" spans="1:16" hidden="1">
      <c r="A395" s="82">
        <f>IF(SP_SUL!B395="","*",SP_SUL!B395)</f>
        <v>46069</v>
      </c>
      <c r="B395" s="83" t="str">
        <f>IF(SP_SUL!X395="","*",SP_SUL!X395)</f>
        <v>Contrato</v>
      </c>
      <c r="C395" s="83" t="str">
        <f>IF(SP_SUL!S395="","*",SP_SUL!S395)</f>
        <v>SP SUL</v>
      </c>
      <c r="D395" s="83" t="str">
        <f>IF(SP_SUL!T395="","*",SP_SUL!T395)</f>
        <v>ZEV-ZPT</v>
      </c>
      <c r="E395" s="83" t="str">
        <f>IF(SP_SUL!D395="","*",SP_SUL!D395)</f>
        <v>W62</v>
      </c>
      <c r="F395" s="83" t="str">
        <f>IF(SP_SUL!H395="","*",SP_SUL!H395)</f>
        <v>ZDRZPT</v>
      </c>
      <c r="G395" s="83" t="str">
        <f>IF(SP_SUL!M395="","*",SP_SUL!M395)</f>
        <v>ZXW-ZGP</v>
      </c>
      <c r="H395" s="116">
        <f>IF(SP_SUL!K395="","*",SP_SUL!K395)</f>
        <v>83.7</v>
      </c>
      <c r="I395" s="113">
        <f>IF(SP_SUL!O395="","*",SP_SUL!O395)</f>
        <v>0.33333333333333331</v>
      </c>
      <c r="J395" s="113">
        <f>IF(SP_SUL!P395="","*",SP_SUL!P395)</f>
        <v>4.1666666666666664E-2</v>
      </c>
      <c r="K395" s="83" t="str">
        <f>IF(SP_SUL!AK395="","*",SP_SUL!AK395)</f>
        <v>ZDRZPT</v>
      </c>
      <c r="L395" s="83" t="str">
        <f>IF(SP_SUL!AM395="","*",SP_SUL!AM395)</f>
        <v>ZXW-ZGP</v>
      </c>
      <c r="M395" s="83">
        <f>IF(SP_SUL!AP395="","*",SP_SUL!AP395)</f>
        <v>83.7</v>
      </c>
      <c r="N395" s="83" t="str">
        <f>IF(SP_SUL!AM395="","*",SP_SUL!AM395)</f>
        <v>ZXW-ZGP</v>
      </c>
      <c r="O395" s="110">
        <f>IF(SP_SUL!BH395="","*",SP_SUL!BH395)</f>
        <v>1</v>
      </c>
      <c r="P395" s="147" t="str">
        <f>IF($A$2=1,IF(SP_SUL!BJ395="","*",SP_SUL!BJ395),IF(SP_SUL!BK395="","*",SP_SUL!BK395))</f>
        <v>MC1 07h13 / autorizado entrada na via 08h03 / Em deslocamento das turmas</v>
      </c>
    </row>
    <row r="396" spans="1:16" hidden="1">
      <c r="A396" s="82">
        <f>IF(SP_SUL!B396="","*",SP_SUL!B396)</f>
        <v>46069</v>
      </c>
      <c r="B396" s="83" t="str">
        <f>IF(SP_SUL!X396="","*",SP_SUL!X396)</f>
        <v>Oportunidade</v>
      </c>
      <c r="C396" s="83" t="str">
        <f>IF(SP_SUL!S396="","*",SP_SUL!S396)</f>
        <v>SP SUL</v>
      </c>
      <c r="D396" s="83" t="str">
        <f>IF(SP_SUL!T396="","*",SP_SUL!T396)</f>
        <v>ZPT-ZPG</v>
      </c>
      <c r="E396" s="83" t="str">
        <f>IF(SP_SUL!D396="","*",SP_SUL!D396)</f>
        <v>EXPANSÃO TURMA 1</v>
      </c>
      <c r="F396" s="83" t="str">
        <f>IF(SP_SUL!H396="","*",SP_SUL!H396)</f>
        <v>-</v>
      </c>
      <c r="G396" s="83" t="str">
        <f>IF(SP_SUL!M396="","*",SP_SUL!M396)</f>
        <v>PAT-ZGM</v>
      </c>
      <c r="H396" s="116">
        <f>IF(SP_SUL!K396="","*",SP_SUL!K396)</f>
        <v>108.9</v>
      </c>
      <c r="I396" s="113">
        <f>IF(SP_SUL!O396="","*",SP_SUL!O396)</f>
        <v>0.35416666666666669</v>
      </c>
      <c r="J396" s="113">
        <f>IF(SP_SUL!P396="","*",SP_SUL!P396)</f>
        <v>6.25E-2</v>
      </c>
      <c r="K396" s="83" t="str">
        <f>IF(SP_SUL!AK396="","*",SP_SUL!AK396)</f>
        <v>-</v>
      </c>
      <c r="L396" s="83" t="str">
        <f>IF(SP_SUL!AM396="","*",SP_SUL!AM396)</f>
        <v>PAT-ZGM</v>
      </c>
      <c r="M396" s="83">
        <f>IF(SP_SUL!AP396="","*",SP_SUL!AP396)</f>
        <v>108.9</v>
      </c>
      <c r="N396" s="83" t="str">
        <f>IF(SP_SUL!AM396="","*",SP_SUL!AM396)</f>
        <v>PAT-ZGM</v>
      </c>
      <c r="O396" s="110">
        <f>IF(SP_SUL!BH396="","*",SP_SUL!BH396)</f>
        <v>0</v>
      </c>
      <c r="P396" s="147" t="str">
        <f>IF($A$2=1,IF(SP_SUL!BJ396="","*",SP_SUL!BJ396),IF(SP_SUL!BK396="","*",SP_SUL!BK396))</f>
        <v xml:space="preserve">Equipe pronta 09:05, sem oportunidade </v>
      </c>
    </row>
    <row r="397" spans="1:16" hidden="1">
      <c r="A397" s="82">
        <f>IF(SP_SUL!B397="","*",SP_SUL!B397)</f>
        <v>46069</v>
      </c>
      <c r="B397" s="83" t="str">
        <f>IF(SP_SUL!X397="","*",SP_SUL!X397)</f>
        <v>Oportunidade</v>
      </c>
      <c r="C397" s="83" t="str">
        <f>IF(SP_SUL!S397="","*",SP_SUL!S397)</f>
        <v>SP SUL</v>
      </c>
      <c r="D397" s="83" t="str">
        <f>IF(SP_SUL!T397="","*",SP_SUL!T397)</f>
        <v>ZPT-ZPG</v>
      </c>
      <c r="E397" s="83" t="str">
        <f>IF(SP_SUL!D397="","*",SP_SUL!D397)</f>
        <v>RAFAEL (TP-695)</v>
      </c>
      <c r="F397" s="83" t="str">
        <f>IF(SP_SUL!H397="","*",SP_SUL!H397)</f>
        <v>-</v>
      </c>
      <c r="G397" s="83" t="str">
        <f>IF(SP_SUL!M397="","*",SP_SUL!M397)</f>
        <v>ZGM-ZZV</v>
      </c>
      <c r="H397" s="116">
        <f>IF(SP_SUL!K397="","*",SP_SUL!K397)</f>
        <v>116.81</v>
      </c>
      <c r="I397" s="113">
        <f>IF(SP_SUL!O397="","*",SP_SUL!O397)</f>
        <v>0.45833333333333331</v>
      </c>
      <c r="J397" s="113">
        <f>IF(SP_SUL!P397="","*",SP_SUL!P397)</f>
        <v>8.3333333333333329E-2</v>
      </c>
      <c r="K397" s="83" t="str">
        <f>IF(SP_SUL!AK397="","*",SP_SUL!AK397)</f>
        <v>-</v>
      </c>
      <c r="L397" s="83" t="str">
        <f>IF(SP_SUL!AM397="","*",SP_SUL!AM397)</f>
        <v>ZGM-ZZV</v>
      </c>
      <c r="M397" s="83">
        <f>IF(SP_SUL!AP397="","*",SP_SUL!AP397)</f>
        <v>116.81</v>
      </c>
      <c r="N397" s="83" t="str">
        <f>IF(SP_SUL!AM397="","*",SP_SUL!AM397)</f>
        <v>ZGM-ZZV</v>
      </c>
      <c r="O397" s="110">
        <f>IF(SP_SUL!BH397="","*",SP_SUL!BH397)</f>
        <v>0</v>
      </c>
      <c r="P397" s="147" t="str">
        <f>IF($A$2=1,IF(SP_SUL!BJ397="","*",SP_SUL!BJ397),IF(SP_SUL!BK397="","*",SP_SUL!BK397))</f>
        <v>TP pronto 10h47 / Previsão de faixa após i22, cancelado, devido TP realizar atendimento de emergencial no trecho.</v>
      </c>
    </row>
    <row r="398" spans="1:16" hidden="1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 hidden="1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 hidden="1">
      <c r="A400" s="82">
        <f>IF(SP_SUL!B400="","*",SP_SUL!B400)</f>
        <v>46070</v>
      </c>
      <c r="B400" s="83" t="str">
        <f>IF(SP_SUL!X400="","*",SP_SUL!X400)</f>
        <v>Oportunidade</v>
      </c>
      <c r="C400" s="83" t="str">
        <f>IF(SP_SUL!S400="","*",SP_SUL!S400)</f>
        <v>SP SUL</v>
      </c>
      <c r="D400" s="83" t="str">
        <f>IF(SP_SUL!T400="","*",SP_SUL!T400)</f>
        <v>ZBV-ZRX</v>
      </c>
      <c r="E400" s="83" t="str">
        <f>IF(SP_SUL!D400="","*",SP_SUL!D400)</f>
        <v>EXPANSÃO TURMA 1</v>
      </c>
      <c r="F400" s="83" t="str">
        <f>IF(SP_SUL!H400="","*",SP_SUL!H400)</f>
        <v>-</v>
      </c>
      <c r="G400" s="83" t="str">
        <f>IF(SP_SUL!M400="","*",SP_SUL!M400)</f>
        <v>ZCD</v>
      </c>
      <c r="H400" s="116">
        <f>IF(SP_SUL!K400="","*",SP_SUL!K400)</f>
        <v>110.87</v>
      </c>
      <c r="I400" s="113">
        <f>IF(SP_SUL!O400="","*",SP_SUL!O400)</f>
        <v>0.35416666666666669</v>
      </c>
      <c r="J400" s="113">
        <f>IF(SP_SUL!P400="","*",SP_SUL!P400)</f>
        <v>0.125</v>
      </c>
      <c r="K400" s="83" t="str">
        <f>IF(SP_SUL!AK400="","*",SP_SUL!AK400)</f>
        <v>-</v>
      </c>
      <c r="L400" s="83" t="str">
        <f>IF(SP_SUL!AM400="","*",SP_SUL!AM400)</f>
        <v>ZCD</v>
      </c>
      <c r="M400" s="83">
        <f>IF(SP_SUL!AP400="","*",SP_SUL!AP400)</f>
        <v>110.87</v>
      </c>
      <c r="N400" s="83" t="str">
        <f>IF(SP_SUL!AM400="","*",SP_SUL!AM400)</f>
        <v>ZCD</v>
      </c>
      <c r="O400" s="110" t="str">
        <f>IF(SP_SUL!BH400="","*",SP_SUL!BH400)</f>
        <v>*</v>
      </c>
      <c r="P400" s="147" t="str">
        <f>IF($A$2=1,IF(SP_SUL!BJ400="","*",SP_SUL!BJ400),IF(SP_SUL!BK400="","*",SP_SUL!BK400))</f>
        <v>*</v>
      </c>
    </row>
    <row r="401" spans="1:16" hidden="1">
      <c r="A401" s="82">
        <f>IF(SP_SUL!B401="","*",SP_SUL!B401)</f>
        <v>46070</v>
      </c>
      <c r="B401" s="83" t="str">
        <f>IF(SP_SUL!X401="","*",SP_SUL!X401)</f>
        <v>Oportunidade</v>
      </c>
      <c r="C401" s="83" t="str">
        <f>IF(SP_SUL!S401="","*",SP_SUL!S401)</f>
        <v>SP SUL</v>
      </c>
      <c r="D401" s="83" t="str">
        <f>IF(SP_SUL!T401="","*",SP_SUL!T401)</f>
        <v>ZBV-ZRX</v>
      </c>
      <c r="E401" s="83" t="str">
        <f>IF(SP_SUL!D401="","*",SP_SUL!D401)</f>
        <v>KLECIO (TP-699)</v>
      </c>
      <c r="F401" s="83" t="str">
        <f>IF(SP_SUL!H401="","*",SP_SUL!H401)</f>
        <v>-</v>
      </c>
      <c r="G401" s="83" t="str">
        <f>IF(SP_SUL!M401="","*",SP_SUL!M401)</f>
        <v>ZAC-S</v>
      </c>
      <c r="H401" s="116">
        <f>IF(SP_SUL!K401="","*",SP_SUL!K401)</f>
        <v>77.212999999999994</v>
      </c>
      <c r="I401" s="113">
        <f>IF(SP_SUL!O401="","*",SP_SUL!O401)</f>
        <v>0.375</v>
      </c>
      <c r="J401" s="113">
        <f>IF(SP_SUL!P401="","*",SP_SUL!P401)</f>
        <v>6.25E-2</v>
      </c>
      <c r="K401" s="83" t="str">
        <f>IF(SP_SUL!AK401="","*",SP_SUL!AK401)</f>
        <v>-</v>
      </c>
      <c r="L401" s="83" t="str">
        <f>IF(SP_SUL!AM401="","*",SP_SUL!AM401)</f>
        <v>ZAC-S</v>
      </c>
      <c r="M401" s="83">
        <f>IF(SP_SUL!AP401="","*",SP_SUL!AP401)</f>
        <v>77.212999999999994</v>
      </c>
      <c r="N401" s="83" t="str">
        <f>IF(SP_SUL!AM401="","*",SP_SUL!AM401)</f>
        <v>ZAC-S</v>
      </c>
      <c r="O401" s="110" t="str">
        <f>IF(SP_SUL!BH401="","*",SP_SUL!BH401)</f>
        <v>*</v>
      </c>
      <c r="P401" s="147" t="str">
        <f>IF($A$2=1,IF(SP_SUL!BJ401="","*",SP_SUL!BJ401),IF(SP_SUL!BK401="","*",SP_SUL!BK401))</f>
        <v>*</v>
      </c>
    </row>
    <row r="402" spans="1:16" hidden="1">
      <c r="A402" s="82">
        <f>IF(SP_SUL!B402="","*",SP_SUL!B402)</f>
        <v>46070</v>
      </c>
      <c r="B402" s="83" t="str">
        <f>IF(SP_SUL!X402="","*",SP_SUL!X402)</f>
        <v>Contrato</v>
      </c>
      <c r="C402" s="83" t="str">
        <f>IF(SP_SUL!S402="","*",SP_SUL!S402)</f>
        <v>SP SUL</v>
      </c>
      <c r="D402" s="83" t="str">
        <f>IF(SP_SUL!T402="","*",SP_SUL!T402)</f>
        <v>ZBV-ZRX</v>
      </c>
      <c r="E402" s="83" t="str">
        <f>IF(SP_SUL!D402="","*",SP_SUL!D402)</f>
        <v>E42</v>
      </c>
      <c r="F402" s="83" t="str">
        <f>IF(SP_SUL!H402="","*",SP_SUL!H402)</f>
        <v>ZBV3</v>
      </c>
      <c r="G402" s="83" t="str">
        <f>IF(SP_SUL!M402="","*",SP_SUL!M402)</f>
        <v>ZBM-ZHO</v>
      </c>
      <c r="H402" s="116">
        <f>IF(SP_SUL!K402="","*",SP_SUL!K402)</f>
        <v>54.96</v>
      </c>
      <c r="I402" s="113">
        <f>IF(SP_SUL!O402="","*",SP_SUL!O402)</f>
        <v>0.4375</v>
      </c>
      <c r="J402" s="113">
        <f>IF(SP_SUL!P402="","*",SP_SUL!P402)</f>
        <v>0.16666666666666666</v>
      </c>
      <c r="K402" s="83" t="str">
        <f>IF(SP_SUL!AK402="","*",SP_SUL!AK402)</f>
        <v>ZBV3</v>
      </c>
      <c r="L402" s="83" t="str">
        <f>IF(SP_SUL!AM402="","*",SP_SUL!AM402)</f>
        <v>ZBM-ZHO</v>
      </c>
      <c r="M402" s="83">
        <f>IF(SP_SUL!AP402="","*",SP_SUL!AP402)</f>
        <v>54.96</v>
      </c>
      <c r="N402" s="83" t="str">
        <f>IF(SP_SUL!AM402="","*",SP_SUL!AM402)</f>
        <v>ZBM-ZHO</v>
      </c>
      <c r="O402" s="110" t="str">
        <f>IF(SP_SUL!BH402="","*",SP_SUL!BH402)</f>
        <v>*</v>
      </c>
      <c r="P402" s="147" t="str">
        <f>IF($A$2=1,IF(SP_SUL!BJ402="","*",SP_SUL!BJ402),IF(SP_SUL!BK402="","*",SP_SUL!BK402))</f>
        <v>*</v>
      </c>
    </row>
    <row r="403" spans="1:16" hidden="1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 hidden="1">
      <c r="A404" s="82">
        <f>IF(SP_SUL!B404="","*",SP_SUL!B404)</f>
        <v>46070</v>
      </c>
      <c r="B404" s="83" t="str">
        <f>IF(SP_SUL!X404="","*",SP_SUL!X404)</f>
        <v>Oportunidade</v>
      </c>
      <c r="C404" s="83" t="str">
        <f>IF(SP_SUL!S404="","*",SP_SUL!S404)</f>
        <v>SP SUL</v>
      </c>
      <c r="D404" s="83" t="str">
        <f>IF(SP_SUL!T404="","*",SP_SUL!T404)</f>
        <v>ZBV-ZKE</v>
      </c>
      <c r="E404" s="83" t="str">
        <f>IF(SP_SUL!D404="","*",SP_SUL!D404)</f>
        <v>ROGÉRIO (TP-730)</v>
      </c>
      <c r="F404" s="83" t="str">
        <f>IF(SP_SUL!H404="","*",SP_SUL!H404)</f>
        <v>-</v>
      </c>
      <c r="G404" s="83" t="str">
        <f>IF(SP_SUL!M404="","*",SP_SUL!M404)</f>
        <v>ZXI-ZIC</v>
      </c>
      <c r="H404" s="116">
        <f>IF(SP_SUL!K404="","*",SP_SUL!K404)</f>
        <v>225</v>
      </c>
      <c r="I404" s="113">
        <f>IF(SP_SUL!O404="","*",SP_SUL!O404)</f>
        <v>0.375</v>
      </c>
      <c r="J404" s="113">
        <f>IF(SP_SUL!P404="","*",SP_SUL!P404)</f>
        <v>8.3333333333333329E-2</v>
      </c>
      <c r="K404" s="83" t="str">
        <f>IF(SP_SUL!AK404="","*",SP_SUL!AK404)</f>
        <v>-</v>
      </c>
      <c r="L404" s="83" t="str">
        <f>IF(SP_SUL!AM404="","*",SP_SUL!AM404)</f>
        <v>ZXI-ZIC</v>
      </c>
      <c r="M404" s="83">
        <f>IF(SP_SUL!AP404="","*",SP_SUL!AP404)</f>
        <v>225</v>
      </c>
      <c r="N404" s="83" t="str">
        <f>IF(SP_SUL!AM404="","*",SP_SUL!AM404)</f>
        <v>ZXI-ZIC</v>
      </c>
      <c r="O404" s="110" t="str">
        <f>IF(SP_SUL!BH404="","*",SP_SUL!BH404)</f>
        <v>*</v>
      </c>
      <c r="P404" s="147" t="str">
        <f>IF($A$2=1,IF(SP_SUL!BJ404="","*",SP_SUL!BJ404),IF(SP_SUL!BK404="","*",SP_SUL!BK404))</f>
        <v>*</v>
      </c>
    </row>
    <row r="405" spans="1:16" hidden="1">
      <c r="A405" s="82">
        <f>IF(SP_SUL!B405="","*",SP_SUL!B405)</f>
        <v>46070</v>
      </c>
      <c r="B405" s="83" t="str">
        <f>IF(SP_SUL!X405="","*",SP_SUL!X405)</f>
        <v>Oportunidade</v>
      </c>
      <c r="C405" s="83" t="str">
        <f>IF(SP_SUL!S405="","*",SP_SUL!S405)</f>
        <v>SP SUL</v>
      </c>
      <c r="D405" s="83" t="str">
        <f>IF(SP_SUL!T405="","*",SP_SUL!T405)</f>
        <v>ZBV-ZKE</v>
      </c>
      <c r="E405" s="83" t="str">
        <f>IF(SP_SUL!D405="","*",SP_SUL!D405)</f>
        <v>W59</v>
      </c>
      <c r="F405" s="83" t="str">
        <f>IF(SP_SUL!H405="","*",SP_SUL!H405)</f>
        <v>ZYU1</v>
      </c>
      <c r="G405" s="83" t="str">
        <f>IF(SP_SUL!M405="","*",SP_SUL!M405)</f>
        <v>ZXI-ZIC</v>
      </c>
      <c r="H405" s="116">
        <f>IF(SP_SUL!K405="","*",SP_SUL!K405)</f>
        <v>225</v>
      </c>
      <c r="I405" s="113">
        <f>IF(SP_SUL!O405="","*",SP_SUL!O405)</f>
        <v>0.375</v>
      </c>
      <c r="J405" s="113">
        <f>IF(SP_SUL!P405="","*",SP_SUL!P405)</f>
        <v>4.1666666666666664E-2</v>
      </c>
      <c r="K405" s="83" t="str">
        <f>IF(SP_SUL!AK405="","*",SP_SUL!AK405)</f>
        <v>ZYU1</v>
      </c>
      <c r="L405" s="83" t="str">
        <f>IF(SP_SUL!AM405="","*",SP_SUL!AM405)</f>
        <v>ZXI-ZIC</v>
      </c>
      <c r="M405" s="83">
        <f>IF(SP_SUL!AP405="","*",SP_SUL!AP405)</f>
        <v>225</v>
      </c>
      <c r="N405" s="83" t="str">
        <f>IF(SP_SUL!AM405="","*",SP_SUL!AM405)</f>
        <v>ZXI-ZIC</v>
      </c>
      <c r="O405" s="110" t="str">
        <f>IF(SP_SUL!BH405="","*",SP_SUL!BH405)</f>
        <v>*</v>
      </c>
      <c r="P405" s="147" t="str">
        <f>IF($A$2=1,IF(SP_SUL!BJ405="","*",SP_SUL!BJ405),IF(SP_SUL!BK405="","*",SP_SUL!BK405))</f>
        <v>*</v>
      </c>
    </row>
    <row r="406" spans="1:16" hidden="1">
      <c r="A406" s="82">
        <f>IF(SP_SUL!B406="","*",SP_SUL!B406)</f>
        <v>46070</v>
      </c>
      <c r="B406" s="83" t="str">
        <f>IF(SP_SUL!X406="","*",SP_SUL!X406)</f>
        <v>Oportunidade</v>
      </c>
      <c r="C406" s="83" t="str">
        <f>IF(SP_SUL!S406="","*",SP_SUL!S406)</f>
        <v>SP SUL</v>
      </c>
      <c r="D406" s="83" t="str">
        <f>IF(SP_SUL!T406="","*",SP_SUL!T406)</f>
        <v>ZBV-ZKE</v>
      </c>
      <c r="E406" s="83" t="str">
        <f>IF(SP_SUL!D406="","*",SP_SUL!D406)</f>
        <v>V93</v>
      </c>
      <c r="F406" s="83" t="str">
        <f>IF(SP_SUL!H406="","*",SP_SUL!H406)</f>
        <v>ZYU1</v>
      </c>
      <c r="G406" s="83" t="str">
        <f>IF(SP_SUL!M406="","*",SP_SUL!M406)</f>
        <v>ZYU-ZST</v>
      </c>
      <c r="H406" s="116">
        <f>IF(SP_SUL!K406="","*",SP_SUL!K406)</f>
        <v>204.4</v>
      </c>
      <c r="I406" s="113">
        <f>IF(SP_SUL!O406="","*",SP_SUL!O406)</f>
        <v>0.375</v>
      </c>
      <c r="J406" s="113">
        <f>IF(SP_SUL!P406="","*",SP_SUL!P406)</f>
        <v>0.125</v>
      </c>
      <c r="K406" s="83" t="str">
        <f>IF(SP_SUL!AK406="","*",SP_SUL!AK406)</f>
        <v>ZYU1</v>
      </c>
      <c r="L406" s="83" t="str">
        <f>IF(SP_SUL!AM406="","*",SP_SUL!AM406)</f>
        <v>ZYU-ZST</v>
      </c>
      <c r="M406" s="83">
        <f>IF(SP_SUL!AP406="","*",SP_SUL!AP406)</f>
        <v>204.4</v>
      </c>
      <c r="N406" s="83" t="str">
        <f>IF(SP_SUL!AM406="","*",SP_SUL!AM406)</f>
        <v>ZYU-ZST</v>
      </c>
      <c r="O406" s="110" t="str">
        <f>IF(SP_SUL!BH406="","*",SP_SUL!BH406)</f>
        <v>*</v>
      </c>
      <c r="P406" s="147" t="str">
        <f>IF($A$2=1,IF(SP_SUL!BJ406="","*",SP_SUL!BJ406),IF(SP_SUL!BK406="","*",SP_SUL!BK406))</f>
        <v>*</v>
      </c>
    </row>
    <row r="407" spans="1:16" hidden="1">
      <c r="A407" s="82">
        <f>IF(SP_SUL!B407="","*",SP_SUL!B407)</f>
        <v>46070</v>
      </c>
      <c r="B407" s="83" t="str">
        <f>IF(SP_SUL!X407="","*",SP_SUL!X407)</f>
        <v>Oportunidade</v>
      </c>
      <c r="C407" s="83" t="str">
        <f>IF(SP_SUL!S407="","*",SP_SUL!S407)</f>
        <v>SP SUL</v>
      </c>
      <c r="D407" s="83" t="str">
        <f>IF(SP_SUL!T407="","*",SP_SUL!T407)</f>
        <v>ZBV-ZKE</v>
      </c>
      <c r="E407" s="83" t="str">
        <f>IF(SP_SUL!D407="","*",SP_SUL!D407)</f>
        <v>ROBSON (TF-701)</v>
      </c>
      <c r="F407" s="83" t="str">
        <f>IF(SP_SUL!H407="","*",SP_SUL!H407)</f>
        <v>-</v>
      </c>
      <c r="G407" s="83" t="str">
        <f>IF(SP_SUL!M407="","*",SP_SUL!M407)</f>
        <v>ZDY-ZFY</v>
      </c>
      <c r="H407" s="116">
        <f>IF(SP_SUL!K407="","*",SP_SUL!K407)</f>
        <v>190.3</v>
      </c>
      <c r="I407" s="113">
        <f>IF(SP_SUL!O407="","*",SP_SUL!O407)</f>
        <v>0.375</v>
      </c>
      <c r="J407" s="113">
        <f>IF(SP_SUL!P407="","*",SP_SUL!P407)</f>
        <v>8.3333333333333329E-2</v>
      </c>
      <c r="K407" s="83" t="str">
        <f>IF(SP_SUL!AK407="","*",SP_SUL!AK407)</f>
        <v>-</v>
      </c>
      <c r="L407" s="83" t="str">
        <f>IF(SP_SUL!AM407="","*",SP_SUL!AM407)</f>
        <v>ZDY-ZFY</v>
      </c>
      <c r="M407" s="83">
        <f>IF(SP_SUL!AP407="","*",SP_SUL!AP407)</f>
        <v>190.3</v>
      </c>
      <c r="N407" s="83" t="str">
        <f>IF(SP_SUL!AM407="","*",SP_SUL!AM407)</f>
        <v>ZDY-ZFY</v>
      </c>
      <c r="O407" s="110" t="str">
        <f>IF(SP_SUL!BH407="","*",SP_SUL!BH407)</f>
        <v>*</v>
      </c>
      <c r="P407" s="147" t="str">
        <f>IF($A$2=1,IF(SP_SUL!BJ407="","*",SP_SUL!BJ407),IF(SP_SUL!BK407="","*",SP_SUL!BK407))</f>
        <v>*</v>
      </c>
    </row>
    <row r="408" spans="1:16" hidden="1">
      <c r="A408" s="82">
        <f>IF(SP_SUL!B408="","*",SP_SUL!B408)</f>
        <v>46070</v>
      </c>
      <c r="B408" s="83" t="str">
        <f>IF(SP_SUL!X408="","*",SP_SUL!X408)</f>
        <v>Oportunidade</v>
      </c>
      <c r="C408" s="83" t="str">
        <f>IF(SP_SUL!S408="","*",SP_SUL!S408)</f>
        <v>SP SUL</v>
      </c>
      <c r="D408" s="83" t="str">
        <f>IF(SP_SUL!T408="","*",SP_SUL!T408)</f>
        <v>ZBV-ZKE</v>
      </c>
      <c r="E408" s="83" t="str">
        <f>IF(SP_SUL!D408="","*",SP_SUL!D408)</f>
        <v>JACIANO (TF-674)</v>
      </c>
      <c r="F408" s="83" t="str">
        <f>IF(SP_SUL!H408="","*",SP_SUL!H408)</f>
        <v>-</v>
      </c>
      <c r="G408" s="83" t="str">
        <f>IF(SP_SUL!M408="","*",SP_SUL!M408)</f>
        <v>ZDY-ZFY</v>
      </c>
      <c r="H408" s="116">
        <f>IF(SP_SUL!K408="","*",SP_SUL!K408)</f>
        <v>191</v>
      </c>
      <c r="I408" s="113">
        <f>IF(SP_SUL!O408="","*",SP_SUL!O408)</f>
        <v>0.375</v>
      </c>
      <c r="J408" s="113">
        <f>IF(SP_SUL!P408="","*",SP_SUL!P408)</f>
        <v>8.3333333333333329E-2</v>
      </c>
      <c r="K408" s="83" t="str">
        <f>IF(SP_SUL!AK408="","*",SP_SUL!AK408)</f>
        <v>-</v>
      </c>
      <c r="L408" s="83" t="str">
        <f>IF(SP_SUL!AM408="","*",SP_SUL!AM408)</f>
        <v>ZDY-ZFY</v>
      </c>
      <c r="M408" s="83">
        <f>IF(SP_SUL!AP408="","*",SP_SUL!AP408)</f>
        <v>191</v>
      </c>
      <c r="N408" s="83" t="str">
        <f>IF(SP_SUL!AM408="","*",SP_SUL!AM408)</f>
        <v>ZDY-ZFY</v>
      </c>
      <c r="O408" s="110" t="str">
        <f>IF(SP_SUL!BH408="","*",SP_SUL!BH408)</f>
        <v>*</v>
      </c>
      <c r="P408" s="147" t="str">
        <f>IF($A$2=1,IF(SP_SUL!BJ408="","*",SP_SUL!BJ408),IF(SP_SUL!BK408="","*",SP_SUL!BK408))</f>
        <v>*</v>
      </c>
    </row>
    <row r="409" spans="1:16" hidden="1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 hidden="1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 hidden="1">
      <c r="A411" s="82">
        <f>IF(SP_SUL!B411="","*",SP_SUL!B411)</f>
        <v>46070</v>
      </c>
      <c r="B411" s="83" t="str">
        <f>IF(SP_SUL!X411="","*",SP_SUL!X411)</f>
        <v>Contrato</v>
      </c>
      <c r="C411" s="83" t="str">
        <f>IF(SP_SUL!S411="","*",SP_SUL!S411)</f>
        <v>SP SUL</v>
      </c>
      <c r="D411" s="83" t="str">
        <f>IF(SP_SUL!T411="","*",SP_SUL!T411)</f>
        <v>ZKE-ZEV</v>
      </c>
      <c r="E411" s="83" t="str">
        <f>IF(SP_SUL!D411="","*",SP_SUL!D411)</f>
        <v>SUPER ZWW</v>
      </c>
      <c r="F411" s="83" t="str">
        <f>IF(SP_SUL!H411="","*",SP_SUL!H411)</f>
        <v>-</v>
      </c>
      <c r="G411" s="83" t="str">
        <f>IF(SP_SUL!M411="","*",SP_SUL!M411)</f>
        <v>ZKW-ZLU</v>
      </c>
      <c r="H411" s="116">
        <f>IF(SP_SUL!K411="","*",SP_SUL!K411)</f>
        <v>97.843000000000004</v>
      </c>
      <c r="I411" s="113">
        <f>IF(SP_SUL!O411="","*",SP_SUL!O411)</f>
        <v>0.40277777777777779</v>
      </c>
      <c r="J411" s="113">
        <f>IF(SP_SUL!P411="","*",SP_SUL!P411)</f>
        <v>0.125</v>
      </c>
      <c r="K411" s="83" t="str">
        <f>IF(SP_SUL!AK411="","*",SP_SUL!AK411)</f>
        <v>-</v>
      </c>
      <c r="L411" s="83" t="str">
        <f>IF(SP_SUL!AM411="","*",SP_SUL!AM411)</f>
        <v>ZKW-ZLU</v>
      </c>
      <c r="M411" s="83">
        <f>IF(SP_SUL!AP411="","*",SP_SUL!AP411)</f>
        <v>97.843000000000004</v>
      </c>
      <c r="N411" s="83" t="str">
        <f>IF(SP_SUL!AM411="","*",SP_SUL!AM411)</f>
        <v>ZKW-ZLU</v>
      </c>
      <c r="O411" s="110" t="str">
        <f>IF(SP_SUL!BH411="","*",SP_SUL!BH411)</f>
        <v>*</v>
      </c>
      <c r="P411" s="147" t="str">
        <f>IF($A$2=1,IF(SP_SUL!BJ411="","*",SP_SUL!BJ411),IF(SP_SUL!BK411="","*",SP_SUL!BK411))</f>
        <v>*</v>
      </c>
    </row>
    <row r="412" spans="1:16" hidden="1">
      <c r="A412" s="82">
        <f>IF(SP_SUL!B412="","*",SP_SUL!B412)</f>
        <v>46070</v>
      </c>
      <c r="B412" s="83" t="str">
        <f>IF(SP_SUL!X412="","*",SP_SUL!X412)</f>
        <v>Contrato</v>
      </c>
      <c r="C412" s="83" t="str">
        <f>IF(SP_SUL!S412="","*",SP_SUL!S412)</f>
        <v>SP SUL</v>
      </c>
      <c r="D412" s="83" t="str">
        <f>IF(SP_SUL!T412="","*",SP_SUL!T412)</f>
        <v>ZKE-ZEV</v>
      </c>
      <c r="E412" s="83" t="str">
        <f>IF(SP_SUL!D412="","*",SP_SUL!D412)</f>
        <v>V89</v>
      </c>
      <c r="F412" s="83" t="str">
        <f>IF(SP_SUL!H412="","*",SP_SUL!H412)</f>
        <v>102ZKW2</v>
      </c>
      <c r="G412" s="83" t="str">
        <f>IF(SP_SUL!M412="","*",SP_SUL!M412)</f>
        <v>ZKW-ZLU</v>
      </c>
      <c r="H412" s="116">
        <f>IF(SP_SUL!K412="","*",SP_SUL!K412)</f>
        <v>97.9</v>
      </c>
      <c r="I412" s="113">
        <f>IF(SP_SUL!O412="","*",SP_SUL!O412)</f>
        <v>0.39583333333333331</v>
      </c>
      <c r="J412" s="113">
        <f>IF(SP_SUL!P412="","*",SP_SUL!P412)</f>
        <v>6.9444444444444447E-4</v>
      </c>
      <c r="K412" s="83" t="str">
        <f>IF(SP_SUL!AK412="","*",SP_SUL!AK412)</f>
        <v>102ZKW2</v>
      </c>
      <c r="L412" s="83" t="str">
        <f>IF(SP_SUL!AM412="","*",SP_SUL!AM412)</f>
        <v>ZKW-ZLU</v>
      </c>
      <c r="M412" s="83">
        <f>IF(SP_SUL!AP412="","*",SP_SUL!AP412)</f>
        <v>97.9</v>
      </c>
      <c r="N412" s="83" t="str">
        <f>IF(SP_SUL!AM412="","*",SP_SUL!AM412)</f>
        <v>ZKW-ZLU</v>
      </c>
      <c r="O412" s="110" t="str">
        <f>IF(SP_SUL!BH412="","*",SP_SUL!BH412)</f>
        <v>*</v>
      </c>
      <c r="P412" s="147" t="str">
        <f>IF($A$2=1,IF(SP_SUL!BJ412="","*",SP_SUL!BJ412),IF(SP_SUL!BK412="","*",SP_SUL!BK412))</f>
        <v>*</v>
      </c>
    </row>
    <row r="413" spans="1:16" hidden="1">
      <c r="A413" s="82">
        <f>IF(SP_SUL!B413="","*",SP_SUL!B413)</f>
        <v>46070</v>
      </c>
      <c r="B413" s="83" t="str">
        <f>IF(SP_SUL!X413="","*",SP_SUL!X413)</f>
        <v>Contrato</v>
      </c>
      <c r="C413" s="83" t="str">
        <f>IF(SP_SUL!S413="","*",SP_SUL!S413)</f>
        <v>SP SUL</v>
      </c>
      <c r="D413" s="83" t="str">
        <f>IF(SP_SUL!T413="","*",SP_SUL!T413)</f>
        <v>ZKE-ZEV</v>
      </c>
      <c r="E413" s="83" t="str">
        <f>IF(SP_SUL!D413="","*",SP_SUL!D413)</f>
        <v>E17</v>
      </c>
      <c r="F413" s="83" t="str">
        <f>IF(SP_SUL!H413="","*",SP_SUL!H413)</f>
        <v>102ZKW2</v>
      </c>
      <c r="G413" s="83" t="str">
        <f>IF(SP_SUL!M413="","*",SP_SUL!M413)</f>
        <v>ZKW-ZLU</v>
      </c>
      <c r="H413" s="116">
        <f>IF(SP_SUL!K413="","*",SP_SUL!K413)</f>
        <v>103.9</v>
      </c>
      <c r="I413" s="113">
        <f>IF(SP_SUL!O413="","*",SP_SUL!O413)</f>
        <v>0.39583333333333331</v>
      </c>
      <c r="J413" s="113">
        <f>IF(SP_SUL!P413="","*",SP_SUL!P413)</f>
        <v>6.9444444444444447E-4</v>
      </c>
      <c r="K413" s="83" t="str">
        <f>IF(SP_SUL!AK413="","*",SP_SUL!AK413)</f>
        <v>102ZKW2</v>
      </c>
      <c r="L413" s="83" t="str">
        <f>IF(SP_SUL!AM413="","*",SP_SUL!AM413)</f>
        <v>ZKW-ZLU</v>
      </c>
      <c r="M413" s="83">
        <f>IF(SP_SUL!AP413="","*",SP_SUL!AP413)</f>
        <v>103.9</v>
      </c>
      <c r="N413" s="83" t="str">
        <f>IF(SP_SUL!AM413="","*",SP_SUL!AM413)</f>
        <v>ZKW-ZLU</v>
      </c>
      <c r="O413" s="110" t="str">
        <f>IF(SP_SUL!BH413="","*",SP_SUL!BH413)</f>
        <v>*</v>
      </c>
      <c r="P413" s="147" t="str">
        <f>IF($A$2=1,IF(SP_SUL!BJ413="","*",SP_SUL!BJ413),IF(SP_SUL!BK413="","*",SP_SUL!BK413))</f>
        <v>*</v>
      </c>
    </row>
    <row r="414" spans="1:16" hidden="1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 hidden="1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 hidden="1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 hidden="1">
      <c r="A417" s="82">
        <f>IF(SP_SUL!B417="","*",SP_SUL!B417)</f>
        <v>46070</v>
      </c>
      <c r="B417" s="83" t="str">
        <f>IF(SP_SUL!X417="","*",SP_SUL!X417)</f>
        <v>Contrato</v>
      </c>
      <c r="C417" s="83" t="str">
        <f>IF(SP_SUL!S417="","*",SP_SUL!S417)</f>
        <v>SP SUL</v>
      </c>
      <c r="D417" s="83" t="str">
        <f>IF(SP_SUL!T417="","*",SP_SUL!T417)</f>
        <v>ZKE-ZEV</v>
      </c>
      <c r="E417" s="83" t="str">
        <f>IF(SP_SUL!D417="","*",SP_SUL!D417)</f>
        <v>MODERNIZAÇÃO SERRA</v>
      </c>
      <c r="F417" s="83" t="str">
        <f>IF(SP_SUL!H417="","*",SP_SUL!H417)</f>
        <v>-</v>
      </c>
      <c r="G417" s="83" t="str">
        <f>IF(SP_SUL!M417="","*",SP_SUL!M417)</f>
        <v>ZEJ-ZRB</v>
      </c>
      <c r="H417" s="116">
        <f>IF(SP_SUL!K417="","*",SP_SUL!K417)</f>
        <v>145.828</v>
      </c>
      <c r="I417" s="113">
        <f>IF(SP_SUL!O417="","*",SP_SUL!O417)</f>
        <v>0.33333333333333331</v>
      </c>
      <c r="J417" s="113">
        <f>IF(SP_SUL!P417="","*",SP_SUL!P417)</f>
        <v>0.33333333333333331</v>
      </c>
      <c r="K417" s="83" t="str">
        <f>IF(SP_SUL!AK417="","*",SP_SUL!AK417)</f>
        <v>-</v>
      </c>
      <c r="L417" s="83" t="str">
        <f>IF(SP_SUL!AM417="","*",SP_SUL!AM417)</f>
        <v>ZEJ-ZRB</v>
      </c>
      <c r="M417" s="83">
        <f>IF(SP_SUL!AP417="","*",SP_SUL!AP417)</f>
        <v>145.828</v>
      </c>
      <c r="N417" s="83" t="str">
        <f>IF(SP_SUL!AM417="","*",SP_SUL!AM417)</f>
        <v>ZEJ-ZRB</v>
      </c>
      <c r="O417" s="110" t="str">
        <f>IF(SP_SUL!BH417="","*",SP_SUL!BH417)</f>
        <v>*</v>
      </c>
      <c r="P417" s="147" t="str">
        <f>IF($A$2=1,IF(SP_SUL!BJ417="","*",SP_SUL!BJ417),IF(SP_SUL!BK417="","*",SP_SUL!BK417))</f>
        <v>*</v>
      </c>
    </row>
    <row r="418" spans="1:16" hidden="1">
      <c r="A418" s="82">
        <f>IF(SP_SUL!B418="","*",SP_SUL!B418)</f>
        <v>46070</v>
      </c>
      <c r="B418" s="83" t="str">
        <f>IF(SP_SUL!X418="","*",SP_SUL!X418)</f>
        <v>Contrato</v>
      </c>
      <c r="C418" s="83" t="str">
        <f>IF(SP_SUL!S418="","*",SP_SUL!S418)</f>
        <v>SP SUL</v>
      </c>
      <c r="D418" s="83" t="str">
        <f>IF(SP_SUL!T418="","*",SP_SUL!T418)</f>
        <v>ZKE-ZEV</v>
      </c>
      <c r="E418" s="83" t="str">
        <f>IF(SP_SUL!D418="","*",SP_SUL!D418)</f>
        <v>W96</v>
      </c>
      <c r="F418" s="83" t="str">
        <f>IF(SP_SUL!H418="","*",SP_SUL!H418)</f>
        <v>ZEM-1</v>
      </c>
      <c r="G418" s="83" t="str">
        <f>IF(SP_SUL!M418="","*",SP_SUL!M418)</f>
        <v>ZEJ-ZRB</v>
      </c>
      <c r="H418" s="116">
        <f>IF(SP_SUL!K418="","*",SP_SUL!K418)</f>
        <v>151.78</v>
      </c>
      <c r="I418" s="113">
        <f>IF(SP_SUL!O418="","*",SP_SUL!O418)</f>
        <v>0.3125</v>
      </c>
      <c r="J418" s="113">
        <f>IF(SP_SUL!P418="","*",SP_SUL!P418)</f>
        <v>6.9444444444444447E-4</v>
      </c>
      <c r="K418" s="83" t="str">
        <f>IF(SP_SUL!AK418="","*",SP_SUL!AK418)</f>
        <v>ZEM-1</v>
      </c>
      <c r="L418" s="83" t="str">
        <f>IF(SP_SUL!AM418="","*",SP_SUL!AM418)</f>
        <v>ZEJ-ZRB</v>
      </c>
      <c r="M418" s="83">
        <f>IF(SP_SUL!AP418="","*",SP_SUL!AP418)</f>
        <v>151.78</v>
      </c>
      <c r="N418" s="83" t="str">
        <f>IF(SP_SUL!AM418="","*",SP_SUL!AM418)</f>
        <v>ZEJ-ZRB</v>
      </c>
      <c r="O418" s="110" t="str">
        <f>IF(SP_SUL!BH418="","*",SP_SUL!BH418)</f>
        <v>*</v>
      </c>
      <c r="P418" s="147" t="str">
        <f>IF($A$2=1,IF(SP_SUL!BJ418="","*",SP_SUL!BJ418),IF(SP_SUL!BK418="","*",SP_SUL!BK418))</f>
        <v>*</v>
      </c>
    </row>
    <row r="419" spans="1:16" hidden="1">
      <c r="A419" s="82">
        <f>IF(SP_SUL!B419="","*",SP_SUL!B419)</f>
        <v>46070</v>
      </c>
      <c r="B419" s="83" t="str">
        <f>IF(SP_SUL!X419="","*",SP_SUL!X419)</f>
        <v>Contrato</v>
      </c>
      <c r="C419" s="83" t="str">
        <f>IF(SP_SUL!S419="","*",SP_SUL!S419)</f>
        <v>SP SUL</v>
      </c>
      <c r="D419" s="83" t="str">
        <f>IF(SP_SUL!T419="","*",SP_SUL!T419)</f>
        <v>ZKE-ZEV</v>
      </c>
      <c r="E419" s="83" t="str">
        <f>IF(SP_SUL!D419="","*",SP_SUL!D419)</f>
        <v>MATEUS (TP-809)</v>
      </c>
      <c r="F419" s="83" t="str">
        <f>IF(SP_SUL!H419="","*",SP_SUL!H419)</f>
        <v>-</v>
      </c>
      <c r="G419" s="83" t="str">
        <f>IF(SP_SUL!M419="","*",SP_SUL!M419)</f>
        <v>ZEJ-ZRB</v>
      </c>
      <c r="H419" s="116">
        <f>IF(SP_SUL!K419="","*",SP_SUL!K419)</f>
        <v>150.16</v>
      </c>
      <c r="I419" s="113">
        <f>IF(SP_SUL!O419="","*",SP_SUL!O419)</f>
        <v>0.33333333333333331</v>
      </c>
      <c r="J419" s="113">
        <f>IF(SP_SUL!P419="","*",SP_SUL!P419)</f>
        <v>6.9444444444444447E-4</v>
      </c>
      <c r="K419" s="83" t="str">
        <f>IF(SP_SUL!AK419="","*",SP_SUL!AK419)</f>
        <v>-</v>
      </c>
      <c r="L419" s="83" t="str">
        <f>IF(SP_SUL!AM419="","*",SP_SUL!AM419)</f>
        <v>ZEJ-ZRB</v>
      </c>
      <c r="M419" s="83">
        <f>IF(SP_SUL!AP419="","*",SP_SUL!AP419)</f>
        <v>150.16</v>
      </c>
      <c r="N419" s="83" t="str">
        <f>IF(SP_SUL!AM419="","*",SP_SUL!AM419)</f>
        <v>ZEJ-ZRB</v>
      </c>
      <c r="O419" s="110" t="str">
        <f>IF(SP_SUL!BH419="","*",SP_SUL!BH419)</f>
        <v>*</v>
      </c>
      <c r="P419" s="147" t="str">
        <f>IF($A$2=1,IF(SP_SUL!BJ419="","*",SP_SUL!BJ419),IF(SP_SUL!BK419="","*",SP_SUL!BK419))</f>
        <v>*</v>
      </c>
    </row>
    <row r="420" spans="1:16" hidden="1">
      <c r="A420" s="82">
        <f>IF(SP_SUL!B420="","*",SP_SUL!B420)</f>
        <v>46070</v>
      </c>
      <c r="B420" s="83" t="str">
        <f>IF(SP_SUL!X420="","*",SP_SUL!X420)</f>
        <v>Contrato</v>
      </c>
      <c r="C420" s="83" t="str">
        <f>IF(SP_SUL!S420="","*",SP_SUL!S420)</f>
        <v>SP SUL</v>
      </c>
      <c r="D420" s="83" t="str">
        <f>IF(SP_SUL!T420="","*",SP_SUL!T420)</f>
        <v>ZKE-ZEV</v>
      </c>
      <c r="E420" s="83" t="str">
        <f>IF(SP_SUL!D420="","*",SP_SUL!D420)</f>
        <v>ADENISON (TP-810)</v>
      </c>
      <c r="F420" s="83" t="str">
        <f>IF(SP_SUL!H420="","*",SP_SUL!H420)</f>
        <v>-</v>
      </c>
      <c r="G420" s="83" t="str">
        <f>IF(SP_SUL!M420="","*",SP_SUL!M420)</f>
        <v>ZEJ</v>
      </c>
      <c r="H420" s="116">
        <f>IF(SP_SUL!K420="","*",SP_SUL!K420)</f>
        <v>146.828</v>
      </c>
      <c r="I420" s="113">
        <f>IF(SP_SUL!O420="","*",SP_SUL!O420)</f>
        <v>0.33333333333333331</v>
      </c>
      <c r="J420" s="113">
        <f>IF(SP_SUL!P420="","*",SP_SUL!P420)</f>
        <v>6.9444444444444447E-4</v>
      </c>
      <c r="K420" s="83" t="str">
        <f>IF(SP_SUL!AK420="","*",SP_SUL!AK420)</f>
        <v>-</v>
      </c>
      <c r="L420" s="83" t="str">
        <f>IF(SP_SUL!AM420="","*",SP_SUL!AM420)</f>
        <v>ZEJ</v>
      </c>
      <c r="M420" s="83">
        <f>IF(SP_SUL!AP420="","*",SP_SUL!AP420)</f>
        <v>146.828</v>
      </c>
      <c r="N420" s="83" t="str">
        <f>IF(SP_SUL!AM420="","*",SP_SUL!AM420)</f>
        <v>ZEJ</v>
      </c>
      <c r="O420" s="110" t="str">
        <f>IF(SP_SUL!BH420="","*",SP_SUL!BH420)</f>
        <v>*</v>
      </c>
      <c r="P420" s="147" t="str">
        <f>IF($A$2=1,IF(SP_SUL!BJ420="","*",SP_SUL!BJ420),IF(SP_SUL!BK420="","*",SP_SUL!BK420))</f>
        <v>*</v>
      </c>
    </row>
    <row r="421" spans="1:16" hidden="1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 hidden="1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 hidden="1">
      <c r="A423" s="82">
        <f>IF(SP_SUL!B423="","*",SP_SUL!B423)</f>
        <v>46070</v>
      </c>
      <c r="B423" s="83" t="str">
        <f>IF(SP_SUL!X423="","*",SP_SUL!X423)</f>
        <v>Contrato</v>
      </c>
      <c r="C423" s="83" t="str">
        <f>IF(SP_SUL!S423="","*",SP_SUL!S423)</f>
        <v>SP SUL</v>
      </c>
      <c r="D423" s="83" t="str">
        <f>IF(SP_SUL!T423="","*",SP_SUL!T423)</f>
        <v>ZEV-ZPT</v>
      </c>
      <c r="E423" s="83" t="str">
        <f>IF(SP_SUL!D423="","*",SP_SUL!D423)</f>
        <v>MODERNIZAÇÃO SERRA</v>
      </c>
      <c r="F423" s="83" t="str">
        <f>IF(SP_SUL!H423="","*",SP_SUL!H423)</f>
        <v>-</v>
      </c>
      <c r="G423" s="83" t="str">
        <f>IF(SP_SUL!M423="","*",SP_SUL!M423)</f>
        <v>ZEZ-ZXW</v>
      </c>
      <c r="H423" s="116">
        <f>IF(SP_SUL!K423="","*",SP_SUL!K423)</f>
        <v>75.2</v>
      </c>
      <c r="I423" s="113">
        <f>IF(SP_SUL!O423="","*",SP_SUL!O423)</f>
        <v>0.33333333333333331</v>
      </c>
      <c r="J423" s="113">
        <f>IF(SP_SUL!P423="","*",SP_SUL!P423)</f>
        <v>0.33333333333333331</v>
      </c>
      <c r="K423" s="83" t="str">
        <f>IF(SP_SUL!AK423="","*",SP_SUL!AK423)</f>
        <v>-</v>
      </c>
      <c r="L423" s="83" t="str">
        <f>IF(SP_SUL!AM423="","*",SP_SUL!AM423)</f>
        <v>ZEZ-ZXW</v>
      </c>
      <c r="M423" s="83">
        <f>IF(SP_SUL!AP423="","*",SP_SUL!AP423)</f>
        <v>75.2</v>
      </c>
      <c r="N423" s="83" t="str">
        <f>IF(SP_SUL!AM423="","*",SP_SUL!AM423)</f>
        <v>ZEZ-ZXW</v>
      </c>
      <c r="O423" s="110" t="str">
        <f>IF(SP_SUL!BH423="","*",SP_SUL!BH423)</f>
        <v>*</v>
      </c>
      <c r="P423" s="147" t="str">
        <f>IF($A$2=1,IF(SP_SUL!BJ423="","*",SP_SUL!BJ423),IF(SP_SUL!BK423="","*",SP_SUL!BK423))</f>
        <v>*</v>
      </c>
    </row>
    <row r="424" spans="1:16" hidden="1">
      <c r="A424" s="82">
        <f>IF(SP_SUL!B424="","*",SP_SUL!B424)</f>
        <v>46070</v>
      </c>
      <c r="B424" s="83" t="str">
        <f>IF(SP_SUL!X424="","*",SP_SUL!X424)</f>
        <v>Contrato</v>
      </c>
      <c r="C424" s="83" t="str">
        <f>IF(SP_SUL!S424="","*",SP_SUL!S424)</f>
        <v>SP SUL</v>
      </c>
      <c r="D424" s="83" t="str">
        <f>IF(SP_SUL!T424="","*",SP_SUL!T424)</f>
        <v>ZEV-ZPT</v>
      </c>
      <c r="E424" s="83" t="str">
        <f>IF(SP_SUL!D424="","*",SP_SUL!D424)</f>
        <v>W61</v>
      </c>
      <c r="F424" s="83" t="str">
        <f>IF(SP_SUL!H424="","*",SP_SUL!H424)</f>
        <v>K67ZEV-1</v>
      </c>
      <c r="G424" s="83" t="str">
        <f>IF(SP_SUL!M424="","*",SP_SUL!M424)</f>
        <v>ZEZ-ZXW</v>
      </c>
      <c r="H424" s="116">
        <f>IF(SP_SUL!K424="","*",SP_SUL!K424)</f>
        <v>75.2</v>
      </c>
      <c r="I424" s="113">
        <f>IF(SP_SUL!O424="","*",SP_SUL!O424)</f>
        <v>0.3125</v>
      </c>
      <c r="J424" s="113">
        <f>IF(SP_SUL!P424="","*",SP_SUL!P424)</f>
        <v>6.9444444444444447E-4</v>
      </c>
      <c r="K424" s="83" t="str">
        <f>IF(SP_SUL!AK424="","*",SP_SUL!AK424)</f>
        <v>K67ZEV-1</v>
      </c>
      <c r="L424" s="83" t="str">
        <f>IF(SP_SUL!AM424="","*",SP_SUL!AM424)</f>
        <v>ZEZ-ZXW</v>
      </c>
      <c r="M424" s="83">
        <f>IF(SP_SUL!AP424="","*",SP_SUL!AP424)</f>
        <v>75.2</v>
      </c>
      <c r="N424" s="83" t="str">
        <f>IF(SP_SUL!AM424="","*",SP_SUL!AM424)</f>
        <v>ZEZ-ZXW</v>
      </c>
      <c r="O424" s="110" t="str">
        <f>IF(SP_SUL!BH424="","*",SP_SUL!BH424)</f>
        <v>*</v>
      </c>
      <c r="P424" s="147" t="str">
        <f>IF($A$2=1,IF(SP_SUL!BJ424="","*",SP_SUL!BJ424),IF(SP_SUL!BK424="","*",SP_SUL!BK424))</f>
        <v>*</v>
      </c>
    </row>
    <row r="425" spans="1:16" hidden="1">
      <c r="A425" s="82">
        <f>IF(SP_SUL!B425="","*",SP_SUL!B425)</f>
        <v>46070</v>
      </c>
      <c r="B425" s="83" t="str">
        <f>IF(SP_SUL!X425="","*",SP_SUL!X425)</f>
        <v>Contrato</v>
      </c>
      <c r="C425" s="83" t="str">
        <f>IF(SP_SUL!S425="","*",SP_SUL!S425)</f>
        <v>SP SUL</v>
      </c>
      <c r="D425" s="83" t="str">
        <f>IF(SP_SUL!T425="","*",SP_SUL!T425)</f>
        <v>ZEV-ZPT</v>
      </c>
      <c r="E425" s="83" t="str">
        <f>IF(SP_SUL!D425="","*",SP_SUL!D425)</f>
        <v>V85</v>
      </c>
      <c r="F425" s="83" t="str">
        <f>IF(SP_SUL!H425="","*",SP_SUL!H425)</f>
        <v>K67ZEV-1</v>
      </c>
      <c r="G425" s="83" t="str">
        <f>IF(SP_SUL!M425="","*",SP_SUL!M425)</f>
        <v>ZEZ-ZXW</v>
      </c>
      <c r="H425" s="116">
        <f>IF(SP_SUL!K425="","*",SP_SUL!K425)</f>
        <v>75.2</v>
      </c>
      <c r="I425" s="113">
        <f>IF(SP_SUL!O425="","*",SP_SUL!O425)</f>
        <v>0.31597222222222221</v>
      </c>
      <c r="J425" s="113">
        <f>IF(SP_SUL!P425="","*",SP_SUL!P425)</f>
        <v>6.9444444444444447E-4</v>
      </c>
      <c r="K425" s="83" t="str">
        <f>IF(SP_SUL!AK425="","*",SP_SUL!AK425)</f>
        <v>K67ZEV-1</v>
      </c>
      <c r="L425" s="83" t="str">
        <f>IF(SP_SUL!AM425="","*",SP_SUL!AM425)</f>
        <v>ZEZ-ZXW</v>
      </c>
      <c r="M425" s="83">
        <f>IF(SP_SUL!AP425="","*",SP_SUL!AP425)</f>
        <v>75.2</v>
      </c>
      <c r="N425" s="83" t="str">
        <f>IF(SP_SUL!AM425="","*",SP_SUL!AM425)</f>
        <v>ZEZ-ZXW</v>
      </c>
      <c r="O425" s="110" t="str">
        <f>IF(SP_SUL!BH425="","*",SP_SUL!BH425)</f>
        <v>*</v>
      </c>
      <c r="P425" s="147" t="str">
        <f>IF($A$2=1,IF(SP_SUL!BJ425="","*",SP_SUL!BJ425),IF(SP_SUL!BK425="","*",SP_SUL!BK425))</f>
        <v>*</v>
      </c>
    </row>
    <row r="426" spans="1:16" hidden="1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 hidden="1">
      <c r="A427" s="82">
        <f>IF(SP_SUL!B427="","*",SP_SUL!B427)</f>
        <v>46070</v>
      </c>
      <c r="B427" s="83" t="str">
        <f>IF(SP_SUL!X427="","*",SP_SUL!X427)</f>
        <v>Contrato</v>
      </c>
      <c r="C427" s="83" t="str">
        <f>IF(SP_SUL!S427="","*",SP_SUL!S427)</f>
        <v>SP SUL</v>
      </c>
      <c r="D427" s="83" t="str">
        <f>IF(SP_SUL!T427="","*",SP_SUL!T427)</f>
        <v>ZEV-ZPT</v>
      </c>
      <c r="E427" s="83" t="str">
        <f>IF(SP_SUL!D427="","*",SP_SUL!D427)</f>
        <v>MODERNIZAÇÃO SERRA</v>
      </c>
      <c r="F427" s="83" t="str">
        <f>IF(SP_SUL!H427="","*",SP_SUL!H427)</f>
        <v>-</v>
      </c>
      <c r="G427" s="83" t="str">
        <f>IF(SP_SUL!M427="","*",SP_SUL!M427)</f>
        <v>ZGP-ZPT</v>
      </c>
      <c r="H427" s="116">
        <f>IF(SP_SUL!K427="","*",SP_SUL!K427)</f>
        <v>102</v>
      </c>
      <c r="I427" s="113">
        <f>IF(SP_SUL!O427="","*",SP_SUL!O427)</f>
        <v>0.33333333333333331</v>
      </c>
      <c r="J427" s="113">
        <f>IF(SP_SUL!P427="","*",SP_SUL!P427)</f>
        <v>0.22916666666666666</v>
      </c>
      <c r="K427" s="83" t="str">
        <f>IF(SP_SUL!AK427="","*",SP_SUL!AK427)</f>
        <v>-</v>
      </c>
      <c r="L427" s="83" t="str">
        <f>IF(SP_SUL!AM427="","*",SP_SUL!AM427)</f>
        <v>ZGP-ZPT</v>
      </c>
      <c r="M427" s="83">
        <f>IF(SP_SUL!AP427="","*",SP_SUL!AP427)</f>
        <v>102</v>
      </c>
      <c r="N427" s="83" t="str">
        <f>IF(SP_SUL!AM427="","*",SP_SUL!AM427)</f>
        <v>ZGP-ZPT</v>
      </c>
      <c r="O427" s="110" t="str">
        <f>IF(SP_SUL!BH427="","*",SP_SUL!BH427)</f>
        <v>*</v>
      </c>
      <c r="P427" s="147" t="str">
        <f>IF($A$2=1,IF(SP_SUL!BJ427="","*",SP_SUL!BJ427),IF(SP_SUL!BK427="","*",SP_SUL!BK427))</f>
        <v>*</v>
      </c>
    </row>
    <row r="428" spans="1:16" hidden="1">
      <c r="A428" s="82">
        <f>IF(SP_SUL!B428="","*",SP_SUL!B428)</f>
        <v>46070</v>
      </c>
      <c r="B428" s="83" t="str">
        <f>IF(SP_SUL!X428="","*",SP_SUL!X428)</f>
        <v>Contrato</v>
      </c>
      <c r="C428" s="83" t="str">
        <f>IF(SP_SUL!S428="","*",SP_SUL!S428)</f>
        <v>SP SUL</v>
      </c>
      <c r="D428" s="83" t="str">
        <f>IF(SP_SUL!T428="","*",SP_SUL!T428)</f>
        <v>ZEV-ZPT</v>
      </c>
      <c r="E428" s="83" t="str">
        <f>IF(SP_SUL!D428="","*",SP_SUL!D428)</f>
        <v>W62</v>
      </c>
      <c r="F428" s="83" t="str">
        <f>IF(SP_SUL!H428="","*",SP_SUL!H428)</f>
        <v>ZPT1051</v>
      </c>
      <c r="G428" s="83" t="str">
        <f>IF(SP_SUL!M428="","*",SP_SUL!M428)</f>
        <v>ZGP</v>
      </c>
      <c r="H428" s="116">
        <f>IF(SP_SUL!K428="","*",SP_SUL!K428)</f>
        <v>102.1</v>
      </c>
      <c r="I428" s="113">
        <f>IF(SP_SUL!O428="","*",SP_SUL!O428)</f>
        <v>0.3125</v>
      </c>
      <c r="J428" s="113">
        <f>IF(SP_SUL!P428="","*",SP_SUL!P428)</f>
        <v>6.9444444444444447E-4</v>
      </c>
      <c r="K428" s="83" t="str">
        <f>IF(SP_SUL!AK428="","*",SP_SUL!AK428)</f>
        <v>ZPT1051</v>
      </c>
      <c r="L428" s="83" t="str">
        <f>IF(SP_SUL!AM428="","*",SP_SUL!AM428)</f>
        <v>ZGP</v>
      </c>
      <c r="M428" s="83">
        <f>IF(SP_SUL!AP428="","*",SP_SUL!AP428)</f>
        <v>102.1</v>
      </c>
      <c r="N428" s="83" t="str">
        <f>IF(SP_SUL!AM428="","*",SP_SUL!AM428)</f>
        <v>ZGP</v>
      </c>
      <c r="O428" s="110" t="str">
        <f>IF(SP_SUL!BH428="","*",SP_SUL!BH428)</f>
        <v>*</v>
      </c>
      <c r="P428" s="147" t="str">
        <f>IF($A$2=1,IF(SP_SUL!BJ428="","*",SP_SUL!BJ428),IF(SP_SUL!BK428="","*",SP_SUL!BK428))</f>
        <v>*</v>
      </c>
    </row>
    <row r="429" spans="1:16" hidden="1">
      <c r="A429" s="82">
        <f>IF(SP_SUL!B429="","*",SP_SUL!B429)</f>
        <v>46070</v>
      </c>
      <c r="B429" s="83" t="str">
        <f>IF(SP_SUL!X429="","*",SP_SUL!X429)</f>
        <v>Contrato</v>
      </c>
      <c r="C429" s="83" t="str">
        <f>IF(SP_SUL!S429="","*",SP_SUL!S429)</f>
        <v>SP SUL</v>
      </c>
      <c r="D429" s="83" t="str">
        <f>IF(SP_SUL!T429="","*",SP_SUL!T429)</f>
        <v>ZEV-ZPT</v>
      </c>
      <c r="E429" s="83" t="str">
        <f>IF(SP_SUL!D429="","*",SP_SUL!D429)</f>
        <v>A84</v>
      </c>
      <c r="F429" s="83" t="str">
        <f>IF(SP_SUL!H429="","*",SP_SUL!H429)</f>
        <v>109ZPT</v>
      </c>
      <c r="G429" s="83" t="str">
        <f>IF(SP_SUL!M429="","*",SP_SUL!M429)</f>
        <v>ZPT-ZPG-ZPT</v>
      </c>
      <c r="H429" s="116">
        <f>IF(SP_SUL!K429="","*",SP_SUL!K429)</f>
        <v>108</v>
      </c>
      <c r="I429" s="113">
        <f>IF(SP_SUL!O429="","*",SP_SUL!O429)</f>
        <v>0.33333333333333331</v>
      </c>
      <c r="J429" s="113">
        <f>IF(SP_SUL!P429="","*",SP_SUL!P429)</f>
        <v>4.1666666666666664E-2</v>
      </c>
      <c r="K429" s="83" t="str">
        <f>IF(SP_SUL!AK429="","*",SP_SUL!AK429)</f>
        <v>109ZPT</v>
      </c>
      <c r="L429" s="83" t="str">
        <f>IF(SP_SUL!AM429="","*",SP_SUL!AM429)</f>
        <v>ZPT-ZPG-ZPT</v>
      </c>
      <c r="M429" s="83">
        <f>IF(SP_SUL!AP429="","*",SP_SUL!AP429)</f>
        <v>108</v>
      </c>
      <c r="N429" s="83" t="str">
        <f>IF(SP_SUL!AM429="","*",SP_SUL!AM429)</f>
        <v>ZPT-ZPG-ZPT</v>
      </c>
      <c r="O429" s="110" t="str">
        <f>IF(SP_SUL!BH429="","*",SP_SUL!BH429)</f>
        <v>*</v>
      </c>
      <c r="P429" s="147" t="str">
        <f>IF($A$2=1,IF(SP_SUL!BJ429="","*",SP_SUL!BJ429),IF(SP_SUL!BK429="","*",SP_SUL!BK429))</f>
        <v>*</v>
      </c>
    </row>
    <row r="430" spans="1:16" hidden="1">
      <c r="A430" s="82">
        <f>IF(SP_SUL!B430="","*",SP_SUL!B430)</f>
        <v>46070</v>
      </c>
      <c r="B430" s="83" t="str">
        <f>IF(SP_SUL!X430="","*",SP_SUL!X430)</f>
        <v>Oportunidade</v>
      </c>
      <c r="C430" s="83" t="str">
        <f>IF(SP_SUL!S430="","*",SP_SUL!S430)</f>
        <v>SP SUL</v>
      </c>
      <c r="D430" s="83" t="str">
        <f>IF(SP_SUL!T430="","*",SP_SUL!T430)</f>
        <v>ZEV-ZPT</v>
      </c>
      <c r="E430" s="83" t="str">
        <f>IF(SP_SUL!D430="","*",SP_SUL!D430)</f>
        <v>ANDERSON (TF-680)</v>
      </c>
      <c r="F430" s="83" t="str">
        <f>IF(SP_SUL!H430="","*",SP_SUL!H430)</f>
        <v>-</v>
      </c>
      <c r="G430" s="83" t="str">
        <f>IF(SP_SUL!M430="","*",SP_SUL!M430)</f>
        <v>ZGP-ZPT</v>
      </c>
      <c r="H430" s="116">
        <f>IF(SP_SUL!K430="","*",SP_SUL!K430)</f>
        <v>106.32</v>
      </c>
      <c r="I430" s="113">
        <f>IF(SP_SUL!O430="","*",SP_SUL!O430)</f>
        <v>0.45833333333333331</v>
      </c>
      <c r="J430" s="113">
        <f>IF(SP_SUL!P430="","*",SP_SUL!P430)</f>
        <v>4.1666666666666664E-2</v>
      </c>
      <c r="K430" s="83" t="str">
        <f>IF(SP_SUL!AK430="","*",SP_SUL!AK430)</f>
        <v>-</v>
      </c>
      <c r="L430" s="83" t="str">
        <f>IF(SP_SUL!AM430="","*",SP_SUL!AM430)</f>
        <v>ZGP-ZPT</v>
      </c>
      <c r="M430" s="83">
        <f>IF(SP_SUL!AP430="","*",SP_SUL!AP430)</f>
        <v>106.32</v>
      </c>
      <c r="N430" s="83" t="str">
        <f>IF(SP_SUL!AM430="","*",SP_SUL!AM430)</f>
        <v>ZGP-ZPT</v>
      </c>
      <c r="O430" s="110" t="str">
        <f>IF(SP_SUL!BH430="","*",SP_SUL!BH430)</f>
        <v>*</v>
      </c>
      <c r="P430" s="147" t="str">
        <f>IF($A$2=1,IF(SP_SUL!BJ430="","*",SP_SUL!BJ430),IF(SP_SUL!BK430="","*",SP_SUL!BK430))</f>
        <v>*</v>
      </c>
    </row>
    <row r="431" spans="1:16" hidden="1">
      <c r="A431" s="82">
        <f>IF(SP_SUL!B431="","*",SP_SUL!B431)</f>
        <v>46070</v>
      </c>
      <c r="B431" s="83" t="str">
        <f>IF(SP_SUL!X431="","*",SP_SUL!X431)</f>
        <v>Oportunidade</v>
      </c>
      <c r="C431" s="83" t="str">
        <f>IF(SP_SUL!S431="","*",SP_SUL!S431)</f>
        <v>SP SUL</v>
      </c>
      <c r="D431" s="83" t="str">
        <f>IF(SP_SUL!T431="","*",SP_SUL!T431)</f>
        <v>ZPT-ZPG</v>
      </c>
      <c r="E431" s="83" t="str">
        <f>IF(SP_SUL!D431="","*",SP_SUL!D431)</f>
        <v>DIEGO (TF-42)</v>
      </c>
      <c r="F431" s="83" t="str">
        <f>IF(SP_SUL!H431="","*",SP_SUL!H431)</f>
        <v>-</v>
      </c>
      <c r="G431" s="83" t="str">
        <f>IF(SP_SUL!M431="","*",SP_SUL!M431)</f>
        <v>PAT-ZGM</v>
      </c>
      <c r="H431" s="116">
        <f>IF(SP_SUL!K431="","*",SP_SUL!K431)</f>
        <v>109.05</v>
      </c>
      <c r="I431" s="113">
        <f>IF(SP_SUL!O431="","*",SP_SUL!O431)</f>
        <v>0.41666666666666669</v>
      </c>
      <c r="J431" s="113">
        <f>IF(SP_SUL!P431="","*",SP_SUL!P431)</f>
        <v>8.3333333333333329E-2</v>
      </c>
      <c r="K431" s="83" t="str">
        <f>IF(SP_SUL!AK431="","*",SP_SUL!AK431)</f>
        <v>-</v>
      </c>
      <c r="L431" s="83" t="str">
        <f>IF(SP_SUL!AM431="","*",SP_SUL!AM431)</f>
        <v>PAT-ZGM</v>
      </c>
      <c r="M431" s="83">
        <f>IF(SP_SUL!AP431="","*",SP_SUL!AP431)</f>
        <v>109.05</v>
      </c>
      <c r="N431" s="83" t="str">
        <f>IF(SP_SUL!AM431="","*",SP_SUL!AM431)</f>
        <v>PAT-ZGM</v>
      </c>
      <c r="O431" s="110" t="str">
        <f>IF(SP_SUL!BH431="","*",SP_SUL!BH431)</f>
        <v>*</v>
      </c>
      <c r="P431" s="147" t="str">
        <f>IF($A$2=1,IF(SP_SUL!BJ431="","*",SP_SUL!BJ431),IF(SP_SUL!BK431="","*",SP_SUL!BK431))</f>
        <v>*</v>
      </c>
    </row>
    <row r="432" spans="1:16" hidden="1">
      <c r="A432" s="82">
        <f>IF(SP_SUL!B432="","*",SP_SUL!B432)</f>
        <v>46070</v>
      </c>
      <c r="B432" s="83" t="str">
        <f>IF(SP_SUL!X432="","*",SP_SUL!X432)</f>
        <v>Oportunidade</v>
      </c>
      <c r="C432" s="83" t="str">
        <f>IF(SP_SUL!S432="","*",SP_SUL!S432)</f>
        <v>SP SUL</v>
      </c>
      <c r="D432" s="83" t="str">
        <f>IF(SP_SUL!T432="","*",SP_SUL!T432)</f>
        <v>ZPT-ZPG</v>
      </c>
      <c r="E432" s="83" t="str">
        <f>IF(SP_SUL!D432="","*",SP_SUL!D432)</f>
        <v>EXPANSÃO TURMA 1</v>
      </c>
      <c r="F432" s="83" t="str">
        <f>IF(SP_SUL!H432="","*",SP_SUL!H432)</f>
        <v>-</v>
      </c>
      <c r="G432" s="83" t="str">
        <f>IF(SP_SUL!M432="","*",SP_SUL!M432)</f>
        <v>PAT-ZGM</v>
      </c>
      <c r="H432" s="116">
        <f>IF(SP_SUL!K432="","*",SP_SUL!K432)</f>
        <v>108.9</v>
      </c>
      <c r="I432" s="113">
        <f>IF(SP_SUL!O432="","*",SP_SUL!O432)</f>
        <v>0.35416666666666669</v>
      </c>
      <c r="J432" s="113">
        <f>IF(SP_SUL!P432="","*",SP_SUL!P432)</f>
        <v>6.25E-2</v>
      </c>
      <c r="K432" s="83" t="str">
        <f>IF(SP_SUL!AK432="","*",SP_SUL!AK432)</f>
        <v>-</v>
      </c>
      <c r="L432" s="83" t="str">
        <f>IF(SP_SUL!AM432="","*",SP_SUL!AM432)</f>
        <v>PAT-ZGM</v>
      </c>
      <c r="M432" s="83">
        <f>IF(SP_SUL!AP432="","*",SP_SUL!AP432)</f>
        <v>108.9</v>
      </c>
      <c r="N432" s="83" t="str">
        <f>IF(SP_SUL!AM432="","*",SP_SUL!AM432)</f>
        <v>PAT-ZGM</v>
      </c>
      <c r="O432" s="110" t="str">
        <f>IF(SP_SUL!BH432="","*",SP_SUL!BH432)</f>
        <v>*</v>
      </c>
      <c r="P432" s="147" t="str">
        <f>IF($A$2=1,IF(SP_SUL!BJ432="","*",SP_SUL!BJ432),IF(SP_SUL!BK432="","*",SP_SUL!BK432))</f>
        <v>*</v>
      </c>
    </row>
    <row r="433" spans="1:16" hidden="1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 hidden="1">
      <c r="A434" s="82" t="str">
        <f>IF(SP_SUL!B434="","*",SP_SUL!B434)</f>
        <v>*</v>
      </c>
      <c r="B434" s="83" t="str">
        <f>IF(SP_SUL!X434="","*",SP_SUL!X434)</f>
        <v>*</v>
      </c>
      <c r="C434" s="83" t="str">
        <f>IF(SP_SUL!S434="","*",SP_SUL!S434)</f>
        <v>-</v>
      </c>
      <c r="D434" s="83" t="str">
        <f>IF(SP_SUL!T434="","*",SP_SUL!T434)</f>
        <v>-</v>
      </c>
      <c r="E434" s="83" t="str">
        <f>IF(SP_SUL!D434="","*",SP_SUL!D434)</f>
        <v>*</v>
      </c>
      <c r="F434" s="83" t="str">
        <f>IF(SP_SUL!H434="","*",SP_SUL!H434)</f>
        <v>*</v>
      </c>
      <c r="G434" s="83" t="str">
        <f>IF(SP_SUL!M434="","*",SP_SUL!M434)</f>
        <v>-</v>
      </c>
      <c r="H434" s="116" t="str">
        <f>IF(SP_SUL!K434="","*",SP_SUL!K434)</f>
        <v>*</v>
      </c>
      <c r="I434" s="113" t="str">
        <f>IF(SP_SUL!O434="","*",SP_SUL!O434)</f>
        <v>*</v>
      </c>
      <c r="J434" s="113" t="str">
        <f>IF(SP_SUL!P434="","*",SP_SUL!P434)</f>
        <v>*</v>
      </c>
      <c r="K434" s="83">
        <f>IF(SP_SUL!AK434="","*",SP_SUL!AK434)</f>
        <v>0</v>
      </c>
      <c r="L434" s="83" t="str">
        <f>IF(SP_SUL!AM434="","*",SP_SUL!AM434)</f>
        <v>-</v>
      </c>
      <c r="M434" s="83">
        <f>IF(SP_SUL!AP434="","*",SP_SUL!AP434)</f>
        <v>0</v>
      </c>
      <c r="N434" s="83" t="str">
        <f>IF(SP_SUL!AM434="","*",SP_SUL!AM434)</f>
        <v>-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 hidden="1">
      <c r="A435" s="82">
        <f>IF(SP_SUL!B435="","*",SP_SUL!B435)</f>
        <v>46071</v>
      </c>
      <c r="B435" s="83" t="str">
        <f>IF(SP_SUL!X435="","*",SP_SUL!X435)</f>
        <v>Oportunidade</v>
      </c>
      <c r="C435" s="83" t="str">
        <f>IF(SP_SUL!S435="","*",SP_SUL!S435)</f>
        <v>SP SUL</v>
      </c>
      <c r="D435" s="83" t="str">
        <f>IF(SP_SUL!T435="","*",SP_SUL!T435)</f>
        <v>ZBV-ZRX</v>
      </c>
      <c r="E435" s="83" t="str">
        <f>IF(SP_SUL!D435="","*",SP_SUL!D435)</f>
        <v>EXPANSÃO TURMA 1</v>
      </c>
      <c r="F435" s="83" t="str">
        <f>IF(SP_SUL!H435="","*",SP_SUL!H435)</f>
        <v>-</v>
      </c>
      <c r="G435" s="83" t="str">
        <f>IF(SP_SUL!M435="","*",SP_SUL!M435)</f>
        <v>ZCD</v>
      </c>
      <c r="H435" s="116">
        <f>IF(SP_SUL!K435="","*",SP_SUL!K435)</f>
        <v>110.87</v>
      </c>
      <c r="I435" s="113">
        <f>IF(SP_SUL!O435="","*",SP_SUL!O435)</f>
        <v>0.35416666666666669</v>
      </c>
      <c r="J435" s="113">
        <f>IF(SP_SUL!P435="","*",SP_SUL!P435)</f>
        <v>0.125</v>
      </c>
      <c r="K435" s="83" t="str">
        <f>IF(SP_SUL!AK435="","*",SP_SUL!AK435)</f>
        <v>-</v>
      </c>
      <c r="L435" s="83" t="str">
        <f>IF(SP_SUL!AM435="","*",SP_SUL!AM435)</f>
        <v>ZCD</v>
      </c>
      <c r="M435" s="83">
        <f>IF(SP_SUL!AP435="","*",SP_SUL!AP435)</f>
        <v>110.87</v>
      </c>
      <c r="N435" s="83" t="str">
        <f>IF(SP_SUL!AM435="","*",SP_SUL!AM435)</f>
        <v>ZCD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 hidden="1">
      <c r="A436" s="82">
        <f>IF(SP_SUL!B436="","*",SP_SUL!B436)</f>
        <v>46071</v>
      </c>
      <c r="B436" s="83" t="str">
        <f>IF(SP_SUL!X436="","*",SP_SUL!X436)</f>
        <v>Oportunidade</v>
      </c>
      <c r="C436" s="83" t="str">
        <f>IF(SP_SUL!S436="","*",SP_SUL!S436)</f>
        <v>SP SUL</v>
      </c>
      <c r="D436" s="83" t="str">
        <f>IF(SP_SUL!T436="","*",SP_SUL!T436)</f>
        <v>ZBV-ZRX</v>
      </c>
      <c r="E436" s="83" t="str">
        <f>IF(SP_SUL!D436="","*",SP_SUL!D436)</f>
        <v>KLECIO (TP-699)</v>
      </c>
      <c r="F436" s="83" t="str">
        <f>IF(SP_SUL!H436="","*",SP_SUL!H436)</f>
        <v>-</v>
      </c>
      <c r="G436" s="83" t="str">
        <f>IF(SP_SUL!M436="","*",SP_SUL!M436)</f>
        <v>ZAC-S</v>
      </c>
      <c r="H436" s="116">
        <f>IF(SP_SUL!K436="","*",SP_SUL!K436)</f>
        <v>77.212999999999994</v>
      </c>
      <c r="I436" s="113">
        <f>IF(SP_SUL!O436="","*",SP_SUL!O436)</f>
        <v>0.375</v>
      </c>
      <c r="J436" s="113">
        <f>IF(SP_SUL!P436="","*",SP_SUL!P436)</f>
        <v>6.25E-2</v>
      </c>
      <c r="K436" s="83" t="str">
        <f>IF(SP_SUL!AK436="","*",SP_SUL!AK436)</f>
        <v>-</v>
      </c>
      <c r="L436" s="83" t="str">
        <f>IF(SP_SUL!AM436="","*",SP_SUL!AM436)</f>
        <v>ZAC-S</v>
      </c>
      <c r="M436" s="83">
        <f>IF(SP_SUL!AP436="","*",SP_SUL!AP436)</f>
        <v>77.212999999999994</v>
      </c>
      <c r="N436" s="83" t="str">
        <f>IF(SP_SUL!AM436="","*",SP_SUL!AM436)</f>
        <v>ZAC-S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 hidden="1">
      <c r="A437" s="82">
        <f>IF(SP_SUL!B437="","*",SP_SUL!B437)</f>
        <v>46071</v>
      </c>
      <c r="B437" s="83" t="str">
        <f>IF(SP_SUL!X437="","*",SP_SUL!X437)</f>
        <v>Oportunidade</v>
      </c>
      <c r="C437" s="83" t="str">
        <f>IF(SP_SUL!S437="","*",SP_SUL!S437)</f>
        <v>SP SUL</v>
      </c>
      <c r="D437" s="83" t="str">
        <f>IF(SP_SUL!T437="","*",SP_SUL!T437)</f>
        <v>ZBV-ZRX</v>
      </c>
      <c r="E437" s="83" t="str">
        <f>IF(SP_SUL!D437="","*",SP_SUL!D437)</f>
        <v>E42</v>
      </c>
      <c r="F437" s="83" t="str">
        <f>IF(SP_SUL!H437="","*",SP_SUL!H437)</f>
        <v>ZBV3</v>
      </c>
      <c r="G437" s="83" t="str">
        <f>IF(SP_SUL!M437="","*",SP_SUL!M437)</f>
        <v>ZSU</v>
      </c>
      <c r="H437" s="116">
        <f>IF(SP_SUL!K437="","*",SP_SUL!K437)</f>
        <v>67.531999999999996</v>
      </c>
      <c r="I437" s="113">
        <f>IF(SP_SUL!O437="","*",SP_SUL!O437)</f>
        <v>0.45833333333333331</v>
      </c>
      <c r="J437" s="113">
        <f>IF(SP_SUL!P437="","*",SP_SUL!P437)</f>
        <v>0.10416666666666667</v>
      </c>
      <c r="K437" s="83" t="str">
        <f>IF(SP_SUL!AK437="","*",SP_SUL!AK437)</f>
        <v>ZBV3</v>
      </c>
      <c r="L437" s="83" t="str">
        <f>IF(SP_SUL!AM437="","*",SP_SUL!AM437)</f>
        <v>ZSU</v>
      </c>
      <c r="M437" s="83">
        <f>IF(SP_SUL!AP437="","*",SP_SUL!AP437)</f>
        <v>67.531999999999996</v>
      </c>
      <c r="N437" s="83" t="str">
        <f>IF(SP_SUL!AM437="","*",SP_SUL!AM437)</f>
        <v>ZSU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 hidden="1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 hidden="1">
      <c r="A439" s="82">
        <f>IF(SP_SUL!B439="","*",SP_SUL!B439)</f>
        <v>46071</v>
      </c>
      <c r="B439" s="83" t="str">
        <f>IF(SP_SUL!X439="","*",SP_SUL!X439)</f>
        <v>Oportunidade</v>
      </c>
      <c r="C439" s="83" t="str">
        <f>IF(SP_SUL!S439="","*",SP_SUL!S439)</f>
        <v>SP SUL</v>
      </c>
      <c r="D439" s="83" t="str">
        <f>IF(SP_SUL!T439="","*",SP_SUL!T439)</f>
        <v>ZBV-ZKE</v>
      </c>
      <c r="E439" s="83" t="str">
        <f>IF(SP_SUL!D439="","*",SP_SUL!D439)</f>
        <v>ROGÉRIO (TP-730)</v>
      </c>
      <c r="F439" s="83" t="str">
        <f>IF(SP_SUL!H439="","*",SP_SUL!H439)</f>
        <v>-</v>
      </c>
      <c r="G439" s="83" t="str">
        <f>IF(SP_SUL!M439="","*",SP_SUL!M439)</f>
        <v>ZXI-ZIC</v>
      </c>
      <c r="H439" s="116">
        <f>IF(SP_SUL!K439="","*",SP_SUL!K439)</f>
        <v>225</v>
      </c>
      <c r="I439" s="113">
        <f>IF(SP_SUL!O439="","*",SP_SUL!O439)</f>
        <v>0.375</v>
      </c>
      <c r="J439" s="113">
        <f>IF(SP_SUL!P439="","*",SP_SUL!P439)</f>
        <v>8.3333333333333329E-2</v>
      </c>
      <c r="K439" s="83" t="str">
        <f>IF(SP_SUL!AK439="","*",SP_SUL!AK439)</f>
        <v>-</v>
      </c>
      <c r="L439" s="83" t="str">
        <f>IF(SP_SUL!AM439="","*",SP_SUL!AM439)</f>
        <v>ZXI-ZIC</v>
      </c>
      <c r="M439" s="83">
        <f>IF(SP_SUL!AP439="","*",SP_SUL!AP439)</f>
        <v>225</v>
      </c>
      <c r="N439" s="83" t="str">
        <f>IF(SP_SUL!AM439="","*",SP_SUL!AM439)</f>
        <v>ZXI-ZIC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 hidden="1">
      <c r="A440" s="82">
        <f>IF(SP_SUL!B440="","*",SP_SUL!B440)</f>
        <v>46071</v>
      </c>
      <c r="B440" s="83" t="str">
        <f>IF(SP_SUL!X440="","*",SP_SUL!X440)</f>
        <v>Oportunidade</v>
      </c>
      <c r="C440" s="83" t="str">
        <f>IF(SP_SUL!S440="","*",SP_SUL!S440)</f>
        <v>SP SUL</v>
      </c>
      <c r="D440" s="83" t="str">
        <f>IF(SP_SUL!T440="","*",SP_SUL!T440)</f>
        <v>ZBV-ZKE</v>
      </c>
      <c r="E440" s="83" t="str">
        <f>IF(SP_SUL!D440="","*",SP_SUL!D440)</f>
        <v>W59</v>
      </c>
      <c r="F440" s="83" t="str">
        <f>IF(SP_SUL!H440="","*",SP_SUL!H440)</f>
        <v>ZYU1</v>
      </c>
      <c r="G440" s="83" t="str">
        <f>IF(SP_SUL!M440="","*",SP_SUL!M440)</f>
        <v>ZXI-ZIC</v>
      </c>
      <c r="H440" s="116">
        <f>IF(SP_SUL!K440="","*",SP_SUL!K440)</f>
        <v>225</v>
      </c>
      <c r="I440" s="113">
        <f>IF(SP_SUL!O440="","*",SP_SUL!O440)</f>
        <v>0.375</v>
      </c>
      <c r="J440" s="113">
        <f>IF(SP_SUL!P440="","*",SP_SUL!P440)</f>
        <v>4.1666666666666664E-2</v>
      </c>
      <c r="K440" s="83" t="str">
        <f>IF(SP_SUL!AK440="","*",SP_SUL!AK440)</f>
        <v>ZYU1</v>
      </c>
      <c r="L440" s="83" t="str">
        <f>IF(SP_SUL!AM440="","*",SP_SUL!AM440)</f>
        <v>ZXI-ZIC</v>
      </c>
      <c r="M440" s="83">
        <f>IF(SP_SUL!AP440="","*",SP_SUL!AP440)</f>
        <v>225</v>
      </c>
      <c r="N440" s="83" t="str">
        <f>IF(SP_SUL!AM440="","*",SP_SUL!AM440)</f>
        <v>ZXI-ZIC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 hidden="1">
      <c r="A441" s="82">
        <f>IF(SP_SUL!B441="","*",SP_SUL!B441)</f>
        <v>46071</v>
      </c>
      <c r="B441" s="83" t="str">
        <f>IF(SP_SUL!X441="","*",SP_SUL!X441)</f>
        <v>Oportunidade</v>
      </c>
      <c r="C441" s="83" t="str">
        <f>IF(SP_SUL!S441="","*",SP_SUL!S441)</f>
        <v>SP SUL</v>
      </c>
      <c r="D441" s="83" t="str">
        <f>IF(SP_SUL!T441="","*",SP_SUL!T441)</f>
        <v>ZBV-ZKE</v>
      </c>
      <c r="E441" s="83" t="str">
        <f>IF(SP_SUL!D441="","*",SP_SUL!D441)</f>
        <v>V93</v>
      </c>
      <c r="F441" s="83" t="str">
        <f>IF(SP_SUL!H441="","*",SP_SUL!H441)</f>
        <v>ZYU1</v>
      </c>
      <c r="G441" s="83" t="str">
        <f>IF(SP_SUL!M441="","*",SP_SUL!M441)</f>
        <v>ZYU-ZST</v>
      </c>
      <c r="H441" s="116">
        <f>IF(SP_SUL!K441="","*",SP_SUL!K441)</f>
        <v>204.4</v>
      </c>
      <c r="I441" s="113">
        <f>IF(SP_SUL!O441="","*",SP_SUL!O441)</f>
        <v>0.375</v>
      </c>
      <c r="J441" s="113">
        <f>IF(SP_SUL!P441="","*",SP_SUL!P441)</f>
        <v>0.125</v>
      </c>
      <c r="K441" s="83" t="str">
        <f>IF(SP_SUL!AK441="","*",SP_SUL!AK441)</f>
        <v>ZYU1</v>
      </c>
      <c r="L441" s="83" t="str">
        <f>IF(SP_SUL!AM441="","*",SP_SUL!AM441)</f>
        <v>ZYU-ZST</v>
      </c>
      <c r="M441" s="83">
        <f>IF(SP_SUL!AP441="","*",SP_SUL!AP441)</f>
        <v>204.4</v>
      </c>
      <c r="N441" s="83" t="str">
        <f>IF(SP_SUL!AM441="","*",SP_SUL!AM441)</f>
        <v>ZYU-ZST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 hidden="1">
      <c r="A442" s="82">
        <f>IF(SP_SUL!B442="","*",SP_SUL!B442)</f>
        <v>46071</v>
      </c>
      <c r="B442" s="83" t="str">
        <f>IF(SP_SUL!X442="","*",SP_SUL!X442)</f>
        <v>Oportunidade</v>
      </c>
      <c r="C442" s="83" t="str">
        <f>IF(SP_SUL!S442="","*",SP_SUL!S442)</f>
        <v>SP SUL</v>
      </c>
      <c r="D442" s="83" t="str">
        <f>IF(SP_SUL!T442="","*",SP_SUL!T442)</f>
        <v>ZBV-ZKE</v>
      </c>
      <c r="E442" s="83" t="str">
        <f>IF(SP_SUL!D442="","*",SP_SUL!D442)</f>
        <v>ROBSON (TF-701)</v>
      </c>
      <c r="F442" s="83" t="str">
        <f>IF(SP_SUL!H442="","*",SP_SUL!H442)</f>
        <v>-</v>
      </c>
      <c r="G442" s="83" t="str">
        <f>IF(SP_SUL!M442="","*",SP_SUL!M442)</f>
        <v>ZDY-ZFY</v>
      </c>
      <c r="H442" s="116">
        <f>IF(SP_SUL!K442="","*",SP_SUL!K442)</f>
        <v>190.3</v>
      </c>
      <c r="I442" s="113">
        <f>IF(SP_SUL!O442="","*",SP_SUL!O442)</f>
        <v>0.375</v>
      </c>
      <c r="J442" s="113">
        <f>IF(SP_SUL!P442="","*",SP_SUL!P442)</f>
        <v>8.3333333333333329E-2</v>
      </c>
      <c r="K442" s="83" t="str">
        <f>IF(SP_SUL!AK442="","*",SP_SUL!AK442)</f>
        <v>-</v>
      </c>
      <c r="L442" s="83" t="str">
        <f>IF(SP_SUL!AM442="","*",SP_SUL!AM442)</f>
        <v>ZDY-ZFY</v>
      </c>
      <c r="M442" s="83">
        <f>IF(SP_SUL!AP442="","*",SP_SUL!AP442)</f>
        <v>190.3</v>
      </c>
      <c r="N442" s="83" t="str">
        <f>IF(SP_SUL!AM442="","*",SP_SUL!AM442)</f>
        <v>ZDY-ZFY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 hidden="1">
      <c r="A443" s="82">
        <f>IF(SP_SUL!B443="","*",SP_SUL!B443)</f>
        <v>46071</v>
      </c>
      <c r="B443" s="83" t="str">
        <f>IF(SP_SUL!X443="","*",SP_SUL!X443)</f>
        <v>Oportunidade</v>
      </c>
      <c r="C443" s="83" t="str">
        <f>IF(SP_SUL!S443="","*",SP_SUL!S443)</f>
        <v>SP SUL</v>
      </c>
      <c r="D443" s="83" t="str">
        <f>IF(SP_SUL!T443="","*",SP_SUL!T443)</f>
        <v>ZBV-ZKE</v>
      </c>
      <c r="E443" s="83" t="str">
        <f>IF(SP_SUL!D443="","*",SP_SUL!D443)</f>
        <v>JACIANO (TF-674)</v>
      </c>
      <c r="F443" s="83" t="str">
        <f>IF(SP_SUL!H443="","*",SP_SUL!H443)</f>
        <v>-</v>
      </c>
      <c r="G443" s="83" t="str">
        <f>IF(SP_SUL!M443="","*",SP_SUL!M443)</f>
        <v>ZDY-ZFY</v>
      </c>
      <c r="H443" s="116">
        <f>IF(SP_SUL!K443="","*",SP_SUL!K443)</f>
        <v>191</v>
      </c>
      <c r="I443" s="113">
        <f>IF(SP_SUL!O443="","*",SP_SUL!O443)</f>
        <v>0.375</v>
      </c>
      <c r="J443" s="113">
        <f>IF(SP_SUL!P443="","*",SP_SUL!P443)</f>
        <v>8.3333333333333329E-2</v>
      </c>
      <c r="K443" s="83" t="str">
        <f>IF(SP_SUL!AK443="","*",SP_SUL!AK443)</f>
        <v>-</v>
      </c>
      <c r="L443" s="83" t="str">
        <f>IF(SP_SUL!AM443="","*",SP_SUL!AM443)</f>
        <v>ZDY-ZFY</v>
      </c>
      <c r="M443" s="83">
        <f>IF(SP_SUL!AP443="","*",SP_SUL!AP443)</f>
        <v>191</v>
      </c>
      <c r="N443" s="83" t="str">
        <f>IF(SP_SUL!AM443="","*",SP_SUL!AM443)</f>
        <v>ZDY-ZFY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 hidden="1">
      <c r="A444" s="82" t="str">
        <f>IF(SP_SUL!B444="","*",SP_SUL!B444)</f>
        <v>*</v>
      </c>
      <c r="B444" s="83" t="str">
        <f>IF(SP_SUL!X444="","*",SP_SUL!X444)</f>
        <v>*</v>
      </c>
      <c r="C444" s="83" t="str">
        <f>IF(SP_SUL!S444="","*",SP_SUL!S444)</f>
        <v>-</v>
      </c>
      <c r="D444" s="83" t="str">
        <f>IF(SP_SUL!T444="","*",SP_SUL!T444)</f>
        <v>-</v>
      </c>
      <c r="E444" s="83" t="str">
        <f>IF(SP_SUL!D444="","*",SP_SUL!D444)</f>
        <v>*</v>
      </c>
      <c r="F444" s="83" t="str">
        <f>IF(SP_SUL!H444="","*",SP_SUL!H444)</f>
        <v>*</v>
      </c>
      <c r="G444" s="83" t="str">
        <f>IF(SP_SUL!M444="","*",SP_SUL!M444)</f>
        <v>-</v>
      </c>
      <c r="H444" s="116" t="str">
        <f>IF(SP_SUL!K444="","*",SP_SUL!K444)</f>
        <v>*</v>
      </c>
      <c r="I444" s="113" t="str">
        <f>IF(SP_SUL!O444="","*",SP_SUL!O444)</f>
        <v>*</v>
      </c>
      <c r="J444" s="113" t="str">
        <f>IF(SP_SUL!P444="","*",SP_SUL!P444)</f>
        <v>*</v>
      </c>
      <c r="K444" s="83">
        <f>IF(SP_SUL!AK444="","*",SP_SUL!AK444)</f>
        <v>0</v>
      </c>
      <c r="L444" s="83" t="str">
        <f>IF(SP_SUL!AM444="","*",SP_SUL!AM444)</f>
        <v>-</v>
      </c>
      <c r="M444" s="83">
        <f>IF(SP_SUL!AP444="","*",SP_SUL!AP444)</f>
        <v>0</v>
      </c>
      <c r="N444" s="83" t="str">
        <f>IF(SP_SUL!AM444="","*",SP_SUL!AM444)</f>
        <v>-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 hidden="1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 hidden="1">
      <c r="A446" s="82">
        <f>IF(SP_SUL!B446="","*",SP_SUL!B446)</f>
        <v>46071</v>
      </c>
      <c r="B446" s="83" t="str">
        <f>IF(SP_SUL!X446="","*",SP_SUL!X446)</f>
        <v>Oportunidade</v>
      </c>
      <c r="C446" s="83" t="str">
        <f>IF(SP_SUL!S446="","*",SP_SUL!S446)</f>
        <v>SP SUL</v>
      </c>
      <c r="D446" s="83" t="str">
        <f>IF(SP_SUL!T446="","*",SP_SUL!T446)</f>
        <v>ZKE-ZEV</v>
      </c>
      <c r="E446" s="83" t="str">
        <f>IF(SP_SUL!D446="","*",SP_SUL!D446)</f>
        <v>W60</v>
      </c>
      <c r="F446" s="83" t="str">
        <f>IF(SP_SUL!H446="","*",SP_SUL!H446)</f>
        <v>102ZKW2</v>
      </c>
      <c r="G446" s="83" t="str">
        <f>IF(SP_SUL!M446="","*",SP_SUL!M446)</f>
        <v>ZKE-ZWW</v>
      </c>
      <c r="H446" s="116">
        <f>IF(SP_SUL!K446="","*",SP_SUL!K446)</f>
        <v>83</v>
      </c>
      <c r="I446" s="113">
        <f>IF(SP_SUL!O446="","*",SP_SUL!O446)</f>
        <v>0.39583333333333331</v>
      </c>
      <c r="J446" s="113">
        <f>IF(SP_SUL!P446="","*",SP_SUL!P446)</f>
        <v>4.1666666666666664E-2</v>
      </c>
      <c r="K446" s="83" t="str">
        <f>IF(SP_SUL!AK446="","*",SP_SUL!AK446)</f>
        <v>102ZKW2</v>
      </c>
      <c r="L446" s="83" t="str">
        <f>IF(SP_SUL!AM446="","*",SP_SUL!AM446)</f>
        <v>ZKE-ZWW</v>
      </c>
      <c r="M446" s="83">
        <f>IF(SP_SUL!AP446="","*",SP_SUL!AP446)</f>
        <v>83</v>
      </c>
      <c r="N446" s="83" t="str">
        <f>IF(SP_SUL!AM446="","*",SP_SUL!AM446)</f>
        <v>ZKE-ZWW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 hidden="1">
      <c r="A447" s="82">
        <f>IF(SP_SUL!B447="","*",SP_SUL!B447)</f>
        <v>46071</v>
      </c>
      <c r="B447" s="83" t="str">
        <f>IF(SP_SUL!X447="","*",SP_SUL!X447)</f>
        <v>Oportunidade</v>
      </c>
      <c r="C447" s="83" t="str">
        <f>IF(SP_SUL!S447="","*",SP_SUL!S447)</f>
        <v>SP SUL</v>
      </c>
      <c r="D447" s="83" t="str">
        <f>IF(SP_SUL!T447="","*",SP_SUL!T447)</f>
        <v>ZKE-ZEV</v>
      </c>
      <c r="E447" s="83" t="str">
        <f>IF(SP_SUL!D447="","*",SP_SUL!D447)</f>
        <v>V89</v>
      </c>
      <c r="F447" s="83" t="str">
        <f>IF(SP_SUL!H447="","*",SP_SUL!H447)</f>
        <v>102ZKW2</v>
      </c>
      <c r="G447" s="83" t="str">
        <f>IF(SP_SUL!M447="","*",SP_SUL!M447)</f>
        <v>ZKW-ZLU</v>
      </c>
      <c r="H447" s="116">
        <f>IF(SP_SUL!K447="","*",SP_SUL!K447)</f>
        <v>97.9</v>
      </c>
      <c r="I447" s="113">
        <f>IF(SP_SUL!O447="","*",SP_SUL!O447)</f>
        <v>0.39583333333333331</v>
      </c>
      <c r="J447" s="113">
        <f>IF(SP_SUL!P447="","*",SP_SUL!P447)</f>
        <v>8.3333333333333329E-2</v>
      </c>
      <c r="K447" s="83" t="str">
        <f>IF(SP_SUL!AK447="","*",SP_SUL!AK447)</f>
        <v>102ZKW2</v>
      </c>
      <c r="L447" s="83" t="str">
        <f>IF(SP_SUL!AM447="","*",SP_SUL!AM447)</f>
        <v>ZKW-ZLU</v>
      </c>
      <c r="M447" s="83">
        <f>IF(SP_SUL!AP447="","*",SP_SUL!AP447)</f>
        <v>97.9</v>
      </c>
      <c r="N447" s="83" t="str">
        <f>IF(SP_SUL!AM447="","*",SP_SUL!AM447)</f>
        <v>ZKW-ZLU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 hidden="1">
      <c r="A448" s="82">
        <f>IF(SP_SUL!B448="","*",SP_SUL!B448)</f>
        <v>46071</v>
      </c>
      <c r="B448" s="83" t="str">
        <f>IF(SP_SUL!X448="","*",SP_SUL!X448)</f>
        <v>Oportunidade</v>
      </c>
      <c r="C448" s="83" t="str">
        <f>IF(SP_SUL!S448="","*",SP_SUL!S448)</f>
        <v>SP SUL</v>
      </c>
      <c r="D448" s="83" t="str">
        <f>IF(SP_SUL!T448="","*",SP_SUL!T448)</f>
        <v>ZKE-ZEV</v>
      </c>
      <c r="E448" s="83" t="str">
        <f>IF(SP_SUL!D448="","*",SP_SUL!D448)</f>
        <v>EDSON (TP-780)</v>
      </c>
      <c r="F448" s="83" t="str">
        <f>IF(SP_SUL!H448="","*",SP_SUL!H448)</f>
        <v>-</v>
      </c>
      <c r="G448" s="83" t="str">
        <f>IF(SP_SUL!M448="","*",SP_SUL!M448)</f>
        <v>ZKW-ZLU</v>
      </c>
      <c r="H448" s="116">
        <f>IF(SP_SUL!K448="","*",SP_SUL!K448)</f>
        <v>103.696</v>
      </c>
      <c r="I448" s="113">
        <f>IF(SP_SUL!O448="","*",SP_SUL!O448)</f>
        <v>0.375</v>
      </c>
      <c r="J448" s="113">
        <f>IF(SP_SUL!P448="","*",SP_SUL!P448)</f>
        <v>0.10416666666666667</v>
      </c>
      <c r="K448" s="83" t="str">
        <f>IF(SP_SUL!AK448="","*",SP_SUL!AK448)</f>
        <v>-</v>
      </c>
      <c r="L448" s="83" t="str">
        <f>IF(SP_SUL!AM448="","*",SP_SUL!AM448)</f>
        <v>ZKW-ZLU</v>
      </c>
      <c r="M448" s="83">
        <f>IF(SP_SUL!AP448="","*",SP_SUL!AP448)</f>
        <v>103.696</v>
      </c>
      <c r="N448" s="83" t="str">
        <f>IF(SP_SUL!AM448="","*",SP_SUL!AM448)</f>
        <v>ZKW-ZLU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 hidden="1">
      <c r="A449" s="82">
        <f>IF(SP_SUL!B449="","*",SP_SUL!B449)</f>
        <v>46071</v>
      </c>
      <c r="B449" s="83" t="str">
        <f>IF(SP_SUL!X449="","*",SP_SUL!X449)</f>
        <v>Oportunidade</v>
      </c>
      <c r="C449" s="83" t="str">
        <f>IF(SP_SUL!S449="","*",SP_SUL!S449)</f>
        <v>SP SUL</v>
      </c>
      <c r="D449" s="83" t="str">
        <f>IF(SP_SUL!T449="","*",SP_SUL!T449)</f>
        <v>ZKE-ZEV</v>
      </c>
      <c r="E449" s="83" t="str">
        <f>IF(SP_SUL!D449="","*",SP_SUL!D449)</f>
        <v>E17</v>
      </c>
      <c r="F449" s="83" t="str">
        <f>IF(SP_SUL!H449="","*",SP_SUL!H449)</f>
        <v>102ZKW2</v>
      </c>
      <c r="G449" s="83" t="str">
        <f>IF(SP_SUL!M449="","*",SP_SUL!M449)</f>
        <v>ZKW-ZLU</v>
      </c>
      <c r="H449" s="116">
        <f>IF(SP_SUL!K449="","*",SP_SUL!K449)</f>
        <v>104</v>
      </c>
      <c r="I449" s="113">
        <f>IF(SP_SUL!O449="","*",SP_SUL!O449)</f>
        <v>0.375</v>
      </c>
      <c r="J449" s="113">
        <f>IF(SP_SUL!P449="","*",SP_SUL!P449)</f>
        <v>0.125</v>
      </c>
      <c r="K449" s="83" t="str">
        <f>IF(SP_SUL!AK449="","*",SP_SUL!AK449)</f>
        <v>102ZKW2</v>
      </c>
      <c r="L449" s="83" t="str">
        <f>IF(SP_SUL!AM449="","*",SP_SUL!AM449)</f>
        <v>ZKW-ZLU</v>
      </c>
      <c r="M449" s="83">
        <f>IF(SP_SUL!AP449="","*",SP_SUL!AP449)</f>
        <v>104</v>
      </c>
      <c r="N449" s="83" t="str">
        <f>IF(SP_SUL!AM449="","*",SP_SUL!AM449)</f>
        <v>ZKW-ZLU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 hidden="1">
      <c r="A450" s="82">
        <f>IF(SP_SUL!B450="","*",SP_SUL!B450)</f>
        <v>46071</v>
      </c>
      <c r="B450" s="83" t="str">
        <f>IF(SP_SUL!X450="","*",SP_SUL!X450)</f>
        <v>Oportunidade</v>
      </c>
      <c r="C450" s="83" t="str">
        <f>IF(SP_SUL!S450="","*",SP_SUL!S450)</f>
        <v>SP SUL</v>
      </c>
      <c r="D450" s="83" t="str">
        <f>IF(SP_SUL!T450="","*",SP_SUL!T450)</f>
        <v>ZKE-ZEV</v>
      </c>
      <c r="E450" s="83" t="str">
        <f>IF(SP_SUL!D450="","*",SP_SUL!D450)</f>
        <v>CLEBISON (TP-728)</v>
      </c>
      <c r="F450" s="83" t="str">
        <f>IF(SP_SUL!H450="","*",SP_SUL!H450)</f>
        <v>-</v>
      </c>
      <c r="G450" s="83" t="str">
        <f>IF(SP_SUL!M450="","*",SP_SUL!M450)</f>
        <v>ZEM</v>
      </c>
      <c r="H450" s="116">
        <f>IF(SP_SUL!K450="","*",SP_SUL!K450)</f>
        <v>134.47999999999999</v>
      </c>
      <c r="I450" s="113">
        <f>IF(SP_SUL!O450="","*",SP_SUL!O450)</f>
        <v>0.375</v>
      </c>
      <c r="J450" s="113">
        <f>IF(SP_SUL!P450="","*",SP_SUL!P450)</f>
        <v>6.25E-2</v>
      </c>
      <c r="K450" s="83" t="str">
        <f>IF(SP_SUL!AK450="","*",SP_SUL!AK450)</f>
        <v>-</v>
      </c>
      <c r="L450" s="83" t="str">
        <f>IF(SP_SUL!AM450="","*",SP_SUL!AM450)</f>
        <v>ZEM</v>
      </c>
      <c r="M450" s="83">
        <f>IF(SP_SUL!AP450="","*",SP_SUL!AP450)</f>
        <v>134.47999999999999</v>
      </c>
      <c r="N450" s="83" t="str">
        <f>IF(SP_SUL!AM450="","*",SP_SUL!AM450)</f>
        <v>ZEM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 hidden="1">
      <c r="A451" s="82">
        <f>IF(SP_SUL!B451="","*",SP_SUL!B451)</f>
        <v>46071</v>
      </c>
      <c r="B451" s="83" t="str">
        <f>IF(SP_SUL!X451="","*",SP_SUL!X451)</f>
        <v>Oportunidade</v>
      </c>
      <c r="C451" s="83" t="str">
        <f>IF(SP_SUL!S451="","*",SP_SUL!S451)</f>
        <v>SP SUL</v>
      </c>
      <c r="D451" s="83" t="str">
        <f>IF(SP_SUL!T451="","*",SP_SUL!T451)</f>
        <v>ZKE-ZEV</v>
      </c>
      <c r="E451" s="83" t="str">
        <f>IF(SP_SUL!D451="","*",SP_SUL!D451)</f>
        <v>ISMAEL(TP-726)</v>
      </c>
      <c r="F451" s="83" t="str">
        <f>IF(SP_SUL!H451="","*",SP_SUL!H451)</f>
        <v>-</v>
      </c>
      <c r="G451" s="83" t="str">
        <f>IF(SP_SUL!M451="","*",SP_SUL!M451)</f>
        <v>ZEM</v>
      </c>
      <c r="H451" s="116">
        <f>IF(SP_SUL!K451="","*",SP_SUL!K451)</f>
        <v>134.47999999999999</v>
      </c>
      <c r="I451" s="113">
        <f>IF(SP_SUL!O451="","*",SP_SUL!O451)</f>
        <v>0.375</v>
      </c>
      <c r="J451" s="113">
        <f>IF(SP_SUL!P451="","*",SP_SUL!P451)</f>
        <v>6.25E-2</v>
      </c>
      <c r="K451" s="83" t="str">
        <f>IF(SP_SUL!AK451="","*",SP_SUL!AK451)</f>
        <v>-</v>
      </c>
      <c r="L451" s="83" t="str">
        <f>IF(SP_SUL!AM451="","*",SP_SUL!AM451)</f>
        <v>ZEM</v>
      </c>
      <c r="M451" s="83">
        <f>IF(SP_SUL!AP451="","*",SP_SUL!AP451)</f>
        <v>134.47999999999999</v>
      </c>
      <c r="N451" s="83" t="str">
        <f>IF(SP_SUL!AM451="","*",SP_SUL!AM451)</f>
        <v>ZEM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 hidden="1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 hidden="1">
      <c r="A453" s="82">
        <f>IF(SP_SUL!B453="","*",SP_SUL!B453)</f>
        <v>46071</v>
      </c>
      <c r="B453" s="83" t="str">
        <f>IF(SP_SUL!X453="","*",SP_SUL!X453)</f>
        <v>Oportunidade</v>
      </c>
      <c r="C453" s="83" t="str">
        <f>IF(SP_SUL!S453="","*",SP_SUL!S453)</f>
        <v>SP SUL</v>
      </c>
      <c r="D453" s="83" t="str">
        <f>IF(SP_SUL!T453="","*",SP_SUL!T453)</f>
        <v>ZKE-ZEV</v>
      </c>
      <c r="E453" s="83" t="str">
        <f>IF(SP_SUL!D453="","*",SP_SUL!D453)</f>
        <v>WALTER (TP-810)</v>
      </c>
      <c r="F453" s="83" t="str">
        <f>IF(SP_SUL!H453="","*",SP_SUL!H453)</f>
        <v>-</v>
      </c>
      <c r="G453" s="83" t="str">
        <f>IF(SP_SUL!M453="","*",SP_SUL!M453)</f>
        <v>ZWI-ZEM</v>
      </c>
      <c r="H453" s="116">
        <f>IF(SP_SUL!K453="","*",SP_SUL!K453)</f>
        <v>121.298</v>
      </c>
      <c r="I453" s="113">
        <f>IF(SP_SUL!O453="","*",SP_SUL!O453)</f>
        <v>0.35416666666666669</v>
      </c>
      <c r="J453" s="113">
        <f>IF(SP_SUL!P453="","*",SP_SUL!P453)</f>
        <v>8.3333333333333329E-2</v>
      </c>
      <c r="K453" s="83" t="str">
        <f>IF(SP_SUL!AK453="","*",SP_SUL!AK453)</f>
        <v>-</v>
      </c>
      <c r="L453" s="83" t="str">
        <f>IF(SP_SUL!AM453="","*",SP_SUL!AM453)</f>
        <v>ZWI-ZEM</v>
      </c>
      <c r="M453" s="83">
        <f>IF(SP_SUL!AP453="","*",SP_SUL!AP453)</f>
        <v>121.298</v>
      </c>
      <c r="N453" s="83" t="str">
        <f>IF(SP_SUL!AM453="","*",SP_SUL!AM453)</f>
        <v>ZWI-ZEM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 hidden="1">
      <c r="A454" s="82">
        <f>IF(SP_SUL!B454="","*",SP_SUL!B454)</f>
        <v>46071</v>
      </c>
      <c r="B454" s="83" t="str">
        <f>IF(SP_SUL!X454="","*",SP_SUL!X454)</f>
        <v>Oportunidade</v>
      </c>
      <c r="C454" s="83" t="str">
        <f>IF(SP_SUL!S454="","*",SP_SUL!S454)</f>
        <v>SP SUL</v>
      </c>
      <c r="D454" s="83" t="str">
        <f>IF(SP_SUL!T454="","*",SP_SUL!T454)</f>
        <v>ZKE-ZEV</v>
      </c>
      <c r="E454" s="83" t="str">
        <f>IF(SP_SUL!D454="","*",SP_SUL!D454)</f>
        <v>ADENISON (TP-810)</v>
      </c>
      <c r="F454" s="83" t="str">
        <f>IF(SP_SUL!H454="","*",SP_SUL!H454)</f>
        <v>-</v>
      </c>
      <c r="G454" s="83" t="str">
        <f>IF(SP_SUL!M454="","*",SP_SUL!M454)</f>
        <v>ZWI-ZEM</v>
      </c>
      <c r="H454" s="116">
        <f>IF(SP_SUL!K454="","*",SP_SUL!K454)</f>
        <v>123.928</v>
      </c>
      <c r="I454" s="113">
        <f>IF(SP_SUL!O454="","*",SP_SUL!O454)</f>
        <v>0.35416666666666669</v>
      </c>
      <c r="J454" s="113">
        <f>IF(SP_SUL!P454="","*",SP_SUL!P454)</f>
        <v>8.3333333333333329E-2</v>
      </c>
      <c r="K454" s="83" t="str">
        <f>IF(SP_SUL!AK454="","*",SP_SUL!AK454)</f>
        <v>-</v>
      </c>
      <c r="L454" s="83" t="str">
        <f>IF(SP_SUL!AM454="","*",SP_SUL!AM454)</f>
        <v>ZWI-ZEM</v>
      </c>
      <c r="M454" s="83">
        <f>IF(SP_SUL!AP454="","*",SP_SUL!AP454)</f>
        <v>123.928</v>
      </c>
      <c r="N454" s="83" t="str">
        <f>IF(SP_SUL!AM454="","*",SP_SUL!AM454)</f>
        <v>ZWI-ZEM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 hidden="1">
      <c r="A455" s="82" t="str">
        <f>IF(SP_SUL!B455="","*",SP_SUL!B455)</f>
        <v>*</v>
      </c>
      <c r="B455" s="83" t="str">
        <f>IF(SP_SUL!X455="","*",SP_SUL!X455)</f>
        <v>*</v>
      </c>
      <c r="C455" s="83" t="str">
        <f>IF(SP_SUL!S455="","*",SP_SUL!S455)</f>
        <v>-</v>
      </c>
      <c r="D455" s="83" t="str">
        <f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>IF(SP_SUL!AK455="","*",SP_SUL!AK455)</f>
        <v>0</v>
      </c>
      <c r="L455" s="83" t="str">
        <f>IF(SP_SUL!AM455="","*",SP_SUL!AM455)</f>
        <v>-</v>
      </c>
      <c r="M455" s="83">
        <f>IF(SP_SUL!AP455="","*",SP_SUL!AP455)</f>
        <v>0</v>
      </c>
      <c r="N455" s="83" t="str">
        <f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 hidden="1">
      <c r="A456" s="82">
        <f>IF(SP_SUL!B456="","*",SP_SUL!B456)</f>
        <v>46071</v>
      </c>
      <c r="B456" s="83" t="str">
        <f>IF(SP_SUL!X456="","*",SP_SUL!X456)</f>
        <v>Oportunidade</v>
      </c>
      <c r="C456" s="83" t="str">
        <f>IF(SP_SUL!S456="","*",SP_SUL!S456)</f>
        <v>SP SUL</v>
      </c>
      <c r="D456" s="83" t="str">
        <f>IF(SP_SUL!T456="","*",SP_SUL!T456)</f>
        <v>ZEV-ZPT</v>
      </c>
      <c r="E456" s="83" t="str">
        <f>IF(SP_SUL!D456="","*",SP_SUL!D456)</f>
        <v>W61</v>
      </c>
      <c r="F456" s="83" t="str">
        <f>IF(SP_SUL!H456="","*",SP_SUL!H456)</f>
        <v>ZEV</v>
      </c>
      <c r="G456" s="83" t="str">
        <f>IF(SP_SUL!M456="","*",SP_SUL!M456)</f>
        <v>ZEV-ZPT</v>
      </c>
      <c r="H456" s="116">
        <f>IF(SP_SUL!K456="","*",SP_SUL!K456)</f>
        <v>67</v>
      </c>
      <c r="I456" s="113">
        <f>IF(SP_SUL!O456="","*",SP_SUL!O456)</f>
        <v>0.5</v>
      </c>
      <c r="J456" s="113">
        <f>IF(SP_SUL!P456="","*",SP_SUL!P456)</f>
        <v>4.1666666666666664E-2</v>
      </c>
      <c r="K456" s="83" t="str">
        <f>IF(SP_SUL!AK456="","*",SP_SUL!AK456)</f>
        <v>ZEV</v>
      </c>
      <c r="L456" s="83" t="str">
        <f>IF(SP_SUL!AM456="","*",SP_SUL!AM456)</f>
        <v>ZEV-ZPT</v>
      </c>
      <c r="M456" s="83">
        <f>IF(SP_SUL!AP456="","*",SP_SUL!AP456)</f>
        <v>67</v>
      </c>
      <c r="N456" s="83" t="str">
        <f>IF(SP_SUL!AM456="","*",SP_SUL!AM456)</f>
        <v>ZEV-ZPT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 hidden="1">
      <c r="A457" s="82">
        <f>IF(SP_SUL!B457="","*",SP_SUL!B457)</f>
        <v>46071</v>
      </c>
      <c r="B457" s="83" t="str">
        <f>IF(SP_SUL!X457="","*",SP_SUL!X457)</f>
        <v>Oportunidade</v>
      </c>
      <c r="C457" s="83" t="str">
        <f>IF(SP_SUL!S457="","*",SP_SUL!S457)</f>
        <v>SP SUL</v>
      </c>
      <c r="D457" s="83" t="str">
        <f>IF(SP_SUL!T457="","*",SP_SUL!T457)</f>
        <v>ZEV-ZPT</v>
      </c>
      <c r="E457" s="83" t="str">
        <f>IF(SP_SUL!D457="","*",SP_SUL!D457)</f>
        <v>HUELTON (TP-725)</v>
      </c>
      <c r="F457" s="83" t="str">
        <f>IF(SP_SUL!H457="","*",SP_SUL!H457)</f>
        <v>-</v>
      </c>
      <c r="G457" s="83" t="str">
        <f>IF(SP_SUL!M457="","*",SP_SUL!M457)</f>
        <v>ZPG-MRS</v>
      </c>
      <c r="H457" s="116">
        <f>IF(SP_SUL!K457="","*",SP_SUL!K457)</f>
        <v>65.3</v>
      </c>
      <c r="I457" s="113">
        <f>IF(SP_SUL!O457="","*",SP_SUL!O457)</f>
        <v>0.41666666666666669</v>
      </c>
      <c r="J457" s="113">
        <f>IF(SP_SUL!P457="","*",SP_SUL!P457)</f>
        <v>6.25E-2</v>
      </c>
      <c r="K457" s="83" t="str">
        <f>IF(SP_SUL!AK457="","*",SP_SUL!AK457)</f>
        <v>-</v>
      </c>
      <c r="L457" s="83" t="str">
        <f>IF(SP_SUL!AM457="","*",SP_SUL!AM457)</f>
        <v>ZPG-MRS</v>
      </c>
      <c r="M457" s="83">
        <f>IF(SP_SUL!AP457="","*",SP_SUL!AP457)</f>
        <v>65.3</v>
      </c>
      <c r="N457" s="83" t="str">
        <f>IF(SP_SUL!AM457="","*",SP_SUL!AM457)</f>
        <v>ZPG-MRS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 hidden="1">
      <c r="A458" s="82">
        <f>IF(SP_SUL!B458="","*",SP_SUL!B458)</f>
        <v>46071</v>
      </c>
      <c r="B458" s="83" t="str">
        <f>IF(SP_SUL!X458="","*",SP_SUL!X458)</f>
        <v>Oportunidade</v>
      </c>
      <c r="C458" s="83" t="str">
        <f>IF(SP_SUL!S458="","*",SP_SUL!S458)</f>
        <v>SP SUL</v>
      </c>
      <c r="D458" s="83" t="str">
        <f>IF(SP_SUL!T458="","*",SP_SUL!T458)</f>
        <v>ZEV-ZPT</v>
      </c>
      <c r="E458" s="83" t="str">
        <f>IF(SP_SUL!D458="","*",SP_SUL!D458)</f>
        <v>ANDERSON (TF-680)</v>
      </c>
      <c r="F458" s="83" t="str">
        <f>IF(SP_SUL!H458="","*",SP_SUL!H458)</f>
        <v>-</v>
      </c>
      <c r="G458" s="83" t="str">
        <f>IF(SP_SUL!M458="","*",SP_SUL!M458)</f>
        <v>ZGP</v>
      </c>
      <c r="H458" s="116">
        <f>IF(SP_SUL!K458="","*",SP_SUL!K458)</f>
        <v>101.95</v>
      </c>
      <c r="I458" s="113">
        <f>IF(SP_SUL!O458="","*",SP_SUL!O458)</f>
        <v>0.45833333333333331</v>
      </c>
      <c r="J458" s="113">
        <f>IF(SP_SUL!P458="","*",SP_SUL!P458)</f>
        <v>0.125</v>
      </c>
      <c r="K458" s="83" t="str">
        <f>IF(SP_SUL!AK458="","*",SP_SUL!AK458)</f>
        <v>-</v>
      </c>
      <c r="L458" s="83" t="str">
        <f>IF(SP_SUL!AM458="","*",SP_SUL!AM458)</f>
        <v>ZGP</v>
      </c>
      <c r="M458" s="83">
        <f>IF(SP_SUL!AP458="","*",SP_SUL!AP458)</f>
        <v>101.95</v>
      </c>
      <c r="N458" s="83" t="str">
        <f>IF(SP_SUL!AM458="","*",SP_SUL!AM458)</f>
        <v>ZGP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 hidden="1">
      <c r="A459" s="82">
        <f>IF(SP_SUL!B459="","*",SP_SUL!B459)</f>
        <v>46071</v>
      </c>
      <c r="B459" s="83" t="str">
        <f>IF(SP_SUL!X459="","*",SP_SUL!X459)</f>
        <v>Oportunidade</v>
      </c>
      <c r="C459" s="83" t="str">
        <f>IF(SP_SUL!S459="","*",SP_SUL!S459)</f>
        <v>SP SUL</v>
      </c>
      <c r="D459" s="83" t="str">
        <f>IF(SP_SUL!T459="","*",SP_SUL!T459)</f>
        <v>ZPT-ZPG</v>
      </c>
      <c r="E459" s="83" t="str">
        <f>IF(SP_SUL!D459="","*",SP_SUL!D459)</f>
        <v>DIEGO (TF-42)</v>
      </c>
      <c r="F459" s="83" t="str">
        <f>IF(SP_SUL!H459="","*",SP_SUL!H459)</f>
        <v>-</v>
      </c>
      <c r="G459" s="83" t="str">
        <f>IF(SP_SUL!M459="","*",SP_SUL!M459)</f>
        <v>PAT-ZGM</v>
      </c>
      <c r="H459" s="116">
        <f>IF(SP_SUL!K459="","*",SP_SUL!K459)</f>
        <v>109.05</v>
      </c>
      <c r="I459" s="113">
        <f>IF(SP_SUL!O459="","*",SP_SUL!O459)</f>
        <v>0.41666666666666669</v>
      </c>
      <c r="J459" s="113">
        <f>IF(SP_SUL!P459="","*",SP_SUL!P459)</f>
        <v>8.3333333333333329E-2</v>
      </c>
      <c r="K459" s="83" t="str">
        <f>IF(SP_SUL!AK459="","*",SP_SUL!AK459)</f>
        <v>-</v>
      </c>
      <c r="L459" s="83" t="str">
        <f>IF(SP_SUL!AM459="","*",SP_SUL!AM459)</f>
        <v>PAT-ZGM</v>
      </c>
      <c r="M459" s="83">
        <f>IF(SP_SUL!AP459="","*",SP_SUL!AP459)</f>
        <v>109.05</v>
      </c>
      <c r="N459" s="83" t="str">
        <f>IF(SP_SUL!AM459="","*",SP_SUL!AM459)</f>
        <v>PAT-ZGM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 hidden="1">
      <c r="A460" s="82">
        <f>IF(SP_SUL!B460="","*",SP_SUL!B460)</f>
        <v>46071</v>
      </c>
      <c r="B460" s="83" t="str">
        <f>IF(SP_SUL!X460="","*",SP_SUL!X460)</f>
        <v>Oportunidade</v>
      </c>
      <c r="C460" s="83" t="str">
        <f>IF(SP_SUL!S460="","*",SP_SUL!S460)</f>
        <v>SP SUL</v>
      </c>
      <c r="D460" s="83" t="str">
        <f>IF(SP_SUL!T460="","*",SP_SUL!T460)</f>
        <v>ZPT-ZPG</v>
      </c>
      <c r="E460" s="83" t="str">
        <f>IF(SP_SUL!D460="","*",SP_SUL!D460)</f>
        <v>EXPANSÃO TURMA 1</v>
      </c>
      <c r="F460" s="83" t="str">
        <f>IF(SP_SUL!H460="","*",SP_SUL!H460)</f>
        <v>-</v>
      </c>
      <c r="G460" s="83" t="str">
        <f>IF(SP_SUL!M460="","*",SP_SUL!M460)</f>
        <v>PAT-ZGM</v>
      </c>
      <c r="H460" s="116">
        <f>IF(SP_SUL!K460="","*",SP_SUL!K460)</f>
        <v>108.9</v>
      </c>
      <c r="I460" s="113">
        <f>IF(SP_SUL!O460="","*",SP_SUL!O460)</f>
        <v>0.35416666666666669</v>
      </c>
      <c r="J460" s="113">
        <f>IF(SP_SUL!P460="","*",SP_SUL!P460)</f>
        <v>6.25E-2</v>
      </c>
      <c r="K460" s="83" t="str">
        <f>IF(SP_SUL!AK460="","*",SP_SUL!AK460)</f>
        <v>-</v>
      </c>
      <c r="L460" s="83" t="str">
        <f>IF(SP_SUL!AM460="","*",SP_SUL!AM460)</f>
        <v>PAT-ZGM</v>
      </c>
      <c r="M460" s="83">
        <f>IF(SP_SUL!AP460="","*",SP_SUL!AP460)</f>
        <v>108.9</v>
      </c>
      <c r="N460" s="83" t="str">
        <f>IF(SP_SUL!AM460="","*",SP_SUL!AM460)</f>
        <v>PAT-ZGM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 hidden="1">
      <c r="A461" s="82" t="str">
        <f>IF(SP_SUL!B461="","*",SP_SUL!B461)</f>
        <v>*</v>
      </c>
      <c r="B461" s="83" t="str">
        <f>IF(SP_SUL!X461="","*",SP_SUL!X461)</f>
        <v>*</v>
      </c>
      <c r="C461" s="83" t="str">
        <f>IF(SP_SUL!S461="","*",SP_SUL!S461)</f>
        <v>-</v>
      </c>
      <c r="D461" s="83" t="str">
        <f>IF(SP_SUL!T461="","*",SP_SUL!T461)</f>
        <v>-</v>
      </c>
      <c r="E461" s="83" t="str">
        <f>IF(SP_SUL!D461="","*",SP_SUL!D461)</f>
        <v>*</v>
      </c>
      <c r="F461" s="83" t="str">
        <f>IF(SP_SUL!H461="","*",SP_SUL!H461)</f>
        <v>*</v>
      </c>
      <c r="G461" s="83" t="str">
        <f>IF(SP_SUL!M461="","*",SP_SUL!M461)</f>
        <v>-</v>
      </c>
      <c r="H461" s="116" t="str">
        <f>IF(SP_SUL!K461="","*",SP_SUL!K461)</f>
        <v>*</v>
      </c>
      <c r="I461" s="113" t="str">
        <f>IF(SP_SUL!O461="","*",SP_SUL!O461)</f>
        <v>*</v>
      </c>
      <c r="J461" s="113" t="str">
        <f>IF(SP_SUL!P461="","*",SP_SUL!P461)</f>
        <v>*</v>
      </c>
      <c r="K461" s="83">
        <f>IF(SP_SUL!AK461="","*",SP_SUL!AK461)</f>
        <v>0</v>
      </c>
      <c r="L461" s="83" t="str">
        <f>IF(SP_SUL!AM461="","*",SP_SUL!AM461)</f>
        <v>-</v>
      </c>
      <c r="M461" s="83">
        <f>IF(SP_SUL!AP461="","*",SP_SUL!AP461)</f>
        <v>0</v>
      </c>
      <c r="N461" s="83" t="str">
        <f>IF(SP_SUL!AM461="","*",SP_SUL!AM461)</f>
        <v>-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 hidden="1">
      <c r="A462" s="82" t="str">
        <f>IF(SP_SUL!B462="","*",SP_SUL!B462)</f>
        <v>*</v>
      </c>
      <c r="B462" s="83" t="str">
        <f>IF(SP_SUL!X462="","*",SP_SUL!X462)</f>
        <v>*</v>
      </c>
      <c r="C462" s="83" t="str">
        <f>IF(SP_SUL!S462="","*",SP_SUL!S462)</f>
        <v>-</v>
      </c>
      <c r="D462" s="83" t="str">
        <f>IF(SP_SUL!T462="","*",SP_SUL!T462)</f>
        <v>-</v>
      </c>
      <c r="E462" s="83" t="str">
        <f>IF(SP_SUL!D462="","*",SP_SUL!D462)</f>
        <v>*</v>
      </c>
      <c r="F462" s="83" t="str">
        <f>IF(SP_SUL!H462="","*",SP_SUL!H462)</f>
        <v>*</v>
      </c>
      <c r="G462" s="83" t="str">
        <f>IF(SP_SUL!M462="","*",SP_SUL!M462)</f>
        <v>-</v>
      </c>
      <c r="H462" s="116" t="str">
        <f>IF(SP_SUL!K462="","*",SP_SUL!K462)</f>
        <v>*</v>
      </c>
      <c r="I462" s="113" t="str">
        <f>IF(SP_SUL!O462="","*",SP_SUL!O462)</f>
        <v>*</v>
      </c>
      <c r="J462" s="113" t="str">
        <f>IF(SP_SUL!P462="","*",SP_SUL!P462)</f>
        <v>*</v>
      </c>
      <c r="K462" s="83">
        <f>IF(SP_SUL!AK462="","*",SP_SUL!AK462)</f>
        <v>0</v>
      </c>
      <c r="L462" s="83" t="str">
        <f>IF(SP_SUL!AM462="","*",SP_SUL!AM462)</f>
        <v>-</v>
      </c>
      <c r="M462" s="83">
        <f>IF(SP_SUL!AP462="","*",SP_SUL!AP462)</f>
        <v>0</v>
      </c>
      <c r="N462" s="83" t="str">
        <f>IF(SP_SUL!AM462="","*",SP_SUL!AM462)</f>
        <v>-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 hidden="1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 hidden="1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 hidden="1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 hidden="1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 hidden="1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 hidden="1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 hidden="1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 hidden="1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 hidden="1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 hidden="1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 hidden="1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 hidden="1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 hidden="1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 hidden="1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 hidden="1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 hidden="1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 hidden="1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 hidden="1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 hidden="1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 hidden="1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 hidden="1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 hidden="1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 hidden="1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 hidden="1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 hidden="1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 hidden="1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 hidden="1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 hidden="1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 hidden="1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 hidden="1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 hidden="1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 hidden="1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 hidden="1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 hidden="1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 hidden="1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 hidden="1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 hidden="1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 hidden="1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 hidden="1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 hidden="1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 hidden="1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 hidden="1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 hidden="1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 hidden="1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 hidden="1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 hidden="1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 hidden="1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 hidden="1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 hidden="1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 hidden="1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 hidden="1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 hidden="1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 hidden="1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 hidden="1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 hidden="1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 hidden="1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 hidden="1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 hidden="1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 hidden="1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 hidden="1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 hidden="1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 hidden="1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 hidden="1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 hidden="1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 hidden="1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 hidden="1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 hidden="1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 hidden="1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 hidden="1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 hidden="1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 hidden="1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 hidden="1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 hidden="1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 hidden="1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 hidden="1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-</v>
      </c>
      <c r="D537" s="83" t="str">
        <f>IF(SP_SUL!T537="","*",SP_SUL!T537)</f>
        <v>-</v>
      </c>
      <c r="E537" s="83" t="str">
        <f>IF(SP_SUL!D537="","*",SP_SUL!D537)</f>
        <v>*</v>
      </c>
      <c r="F537" s="83" t="str">
        <f>IF(SP_SUL!H537="","*",SP_SUL!H537)</f>
        <v>*</v>
      </c>
      <c r="G537" s="83" t="str">
        <f>IF(SP_SUL!M537="","*",SP_SUL!M537)</f>
        <v>-</v>
      </c>
      <c r="H537" s="116" t="str">
        <f>IF(SP_SUL!K537="","*",SP_SUL!K537)</f>
        <v>*</v>
      </c>
      <c r="I537" s="113" t="str">
        <f>IF(SP_SUL!O537="","*",SP_SUL!O537)</f>
        <v>*</v>
      </c>
      <c r="J537" s="113" t="str">
        <f>IF(SP_SUL!P537="","*",SP_SUL!P537)</f>
        <v>*</v>
      </c>
      <c r="K537" s="83">
        <f>IF(SP_SUL!AK537="","*",SP_SUL!AK537)</f>
        <v>0</v>
      </c>
      <c r="L537" s="83" t="str">
        <f>IF(SP_SUL!AM537="","*",SP_SUL!AM537)</f>
        <v>-</v>
      </c>
      <c r="M537" s="83">
        <f>IF(SP_SUL!AP537="","*",SP_SUL!AP537)</f>
        <v>0</v>
      </c>
      <c r="N537" s="83" t="str">
        <f>IF(SP_SUL!AM537="","*",SP_SUL!AM537)</f>
        <v>-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 hidden="1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 hidden="1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 hidden="1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 hidden="1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 hidden="1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 hidden="1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 hidden="1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 hidden="1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 hidden="1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 hidden="1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 hidden="1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 hidden="1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 hidden="1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 hidden="1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 hidden="1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 hidden="1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 hidden="1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 hidden="1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 hidden="1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 hidden="1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 hidden="1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 hidden="1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 hidden="1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 hidden="1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 hidden="1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 hidden="1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 hidden="1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 hidden="1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 hidden="1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 hidden="1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 hidden="1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 hidden="1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 hidden="1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 hidden="1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 hidden="1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 hidden="1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 hidden="1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 hidden="1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 hidden="1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 hidden="1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 hidden="1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 hidden="1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 hidden="1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 hidden="1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 hidden="1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 hidden="1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 hidden="1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 hidden="1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 hidden="1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 hidden="1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 hidden="1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 hidden="1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 hidden="1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 hidden="1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 hidden="1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 hidden="1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 hidden="1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 hidden="1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 hidden="1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 hidden="1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 hidden="1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 hidden="1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 hidden="1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 hidden="1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 hidden="1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 hidden="1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 hidden="1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 hidden="1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 hidden="1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 hidden="1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 hidden="1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 hidden="1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 hidden="1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 hidden="1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 hidden="1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 hidden="1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 hidden="1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 hidden="1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 hidden="1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 hidden="1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 hidden="1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 hidden="1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 hidden="1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 hidden="1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 hidden="1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 hidden="1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 hidden="1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 hidden="1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 hidden="1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 hidden="1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 hidden="1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 hidden="1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 hidden="1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 hidden="1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 hidden="1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 hidden="1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 hidden="1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 hidden="1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 hidden="1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 hidden="1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 hidden="1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 hidden="1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 hidden="1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 hidden="1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 hidden="1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 hidden="1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 hidden="1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 hidden="1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 hidden="1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 hidden="1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 hidden="1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 hidden="1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 hidden="1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 hidden="1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 hidden="1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 hidden="1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 hidden="1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 hidden="1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 hidden="1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 hidden="1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 hidden="1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 hidden="1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 hidden="1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 hidden="1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 hidden="1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 hidden="1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 hidden="1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 hidden="1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 hidden="1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 hidden="1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 hidden="1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 hidden="1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 hidden="1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 hidden="1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 hidden="1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 hidden="1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 hidden="1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 hidden="1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 hidden="1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 hidden="1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 hidden="1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 hidden="1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 hidden="1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 hidden="1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 hidden="1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 hidden="1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 hidden="1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 hidden="1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 hidden="1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 hidden="1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 hidden="1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 hidden="1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 hidden="1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 hidden="1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 hidden="1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 hidden="1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 hidden="1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 hidden="1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 hidden="1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 hidden="1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 hidden="1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 hidden="1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 hidden="1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 hidden="1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 hidden="1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 hidden="1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 hidden="1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 hidden="1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 hidden="1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 hidden="1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 hidden="1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 hidden="1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 hidden="1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 hidden="1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 hidden="1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 hidden="1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 hidden="1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 hidden="1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 hidden="1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 hidden="1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 hidden="1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 hidden="1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 hidden="1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 hidden="1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 hidden="1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 hidden="1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 hidden="1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 hidden="1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 hidden="1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 hidden="1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 hidden="1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 hidden="1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 hidden="1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 hidden="1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 hidden="1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 hidden="1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 hidden="1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 hidden="1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 hidden="1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 hidden="1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 hidden="1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 hidden="1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 hidden="1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 hidden="1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 hidden="1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 hidden="1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 hidden="1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 hidden="1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 hidden="1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 hidden="1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 hidden="1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 hidden="1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 hidden="1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 hidden="1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 hidden="1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 hidden="1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 hidden="1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 hidden="1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 hidden="1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 hidden="1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 hidden="1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 hidden="1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 hidden="1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 hidden="1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 hidden="1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 hidden="1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 hidden="1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 hidden="1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 hidden="1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 hidden="1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 hidden="1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 hidden="1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 hidden="1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 hidden="1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 hidden="1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-</v>
      </c>
      <c r="D772" s="83" t="str">
        <f>IF(SP_SUL!T772="","*",SP_SUL!T772)</f>
        <v>-</v>
      </c>
      <c r="E772" s="83" t="str">
        <f>IF(SP_SUL!D772="","*",SP_SUL!D772)</f>
        <v>*</v>
      </c>
      <c r="F772" s="83" t="str">
        <f>IF(SP_SUL!H772="","*",SP_SUL!H772)</f>
        <v>*</v>
      </c>
      <c r="G772" s="83" t="str">
        <f>IF(SP_SUL!M772="","*",SP_SUL!M772)</f>
        <v>-</v>
      </c>
      <c r="H772" s="116" t="str">
        <f>IF(SP_SUL!K772="","*",SP_SUL!K772)</f>
        <v>*</v>
      </c>
      <c r="I772" s="113" t="str">
        <f>IF(SP_SUL!O772="","*",SP_SUL!O772)</f>
        <v>*</v>
      </c>
      <c r="J772" s="113" t="str">
        <f>IF(SP_SUL!P772="","*",SP_SUL!P772)</f>
        <v>*</v>
      </c>
      <c r="K772" s="83">
        <f>IF(SP_SUL!AK772="","*",SP_SUL!AK772)</f>
        <v>0</v>
      </c>
      <c r="L772" s="83" t="str">
        <f>IF(SP_SUL!AM772="","*",SP_SUL!AM772)</f>
        <v>-</v>
      </c>
      <c r="M772" s="83">
        <f>IF(SP_SUL!AP772="","*",SP_SUL!AP772)</f>
        <v>0</v>
      </c>
      <c r="N772" s="83" t="str">
        <f>IF(SP_SUL!AM772="","*",SP_SUL!AM772)</f>
        <v>-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 hidden="1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 hidden="1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 hidden="1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 hidden="1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 hidden="1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 hidden="1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 hidden="1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 hidden="1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 hidden="1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 hidden="1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 hidden="1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 hidden="1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 hidden="1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 hidden="1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 hidden="1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 hidden="1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 hidden="1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 hidden="1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 hidden="1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 hidden="1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 hidden="1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 hidden="1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 hidden="1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 hidden="1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 hidden="1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 hidden="1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 hidden="1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 hidden="1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 hidden="1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 hidden="1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 hidden="1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 hidden="1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 hidden="1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 hidden="1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 hidden="1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 hidden="1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 hidden="1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 hidden="1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 hidden="1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 hidden="1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 hidden="1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 hidden="1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 hidden="1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 hidden="1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 hidden="1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 hidden="1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 hidden="1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 hidden="1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 hidden="1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 hidden="1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 hidden="1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 hidden="1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 hidden="1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 hidden="1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 hidden="1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 hidden="1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 hidden="1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 hidden="1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 hidden="1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 hidden="1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 hidden="1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 hidden="1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 hidden="1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 hidden="1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 hidden="1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 hidden="1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 hidden="1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 hidden="1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 hidden="1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 hidden="1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 hidden="1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 hidden="1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 hidden="1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 hidden="1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 hidden="1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 hidden="1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 hidden="1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 hidden="1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 hidden="1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 hidden="1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 hidden="1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 hidden="1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 hidden="1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 hidden="1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 hidden="1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 hidden="1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 hidden="1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 hidden="1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 hidden="1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 hidden="1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 hidden="1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 hidden="1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 hidden="1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 hidden="1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 hidden="1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 hidden="1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 hidden="1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 hidden="1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 hidden="1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 hidden="1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 hidden="1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 hidden="1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 hidden="1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 hidden="1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 hidden="1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 hidden="1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 hidden="1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 hidden="1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 hidden="1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 hidden="1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 hidden="1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 hidden="1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 hidden="1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 hidden="1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 hidden="1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 hidden="1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 hidden="1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 hidden="1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 hidden="1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 hidden="1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 hidden="1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 hidden="1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 hidden="1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 hidden="1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 hidden="1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 hidden="1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 hidden="1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 hidden="1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 hidden="1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 hidden="1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 hidden="1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 hidden="1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 hidden="1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 hidden="1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 hidden="1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 hidden="1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 hidden="1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 hidden="1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 hidden="1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 hidden="1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 hidden="1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 hidden="1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 hidden="1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 hidden="1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 hidden="1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 hidden="1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 hidden="1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 hidden="1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 hidden="1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 hidden="1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 hidden="1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 hidden="1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 hidden="1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 hidden="1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 hidden="1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 hidden="1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 hidden="1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 hidden="1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 hidden="1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 hidden="1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 hidden="1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 hidden="1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 hidden="1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 hidden="1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 hidden="1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 hidden="1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 hidden="1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 hidden="1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 hidden="1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 hidden="1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 hidden="1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 hidden="1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 hidden="1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 hidden="1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 hidden="1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 hidden="1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 hidden="1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 hidden="1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 hidden="1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 hidden="1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 hidden="1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 hidden="1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 hidden="1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 hidden="1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 hidden="1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 hidden="1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 hidden="1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 hidden="1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 hidden="1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 hidden="1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 hidden="1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 hidden="1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 hidden="1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 hidden="1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 hidden="1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 hidden="1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 hidden="1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 hidden="1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 hidden="1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 hidden="1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 hidden="1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 hidden="1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 hidden="1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 hidden="1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 hidden="1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 hidden="1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 hidden="1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 hidden="1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 hidden="1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 hidden="1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 hidden="1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 hidden="1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 hidden="1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 hidden="1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 hidden="1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 hidden="1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 hidden="1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 hidden="1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 hidden="1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 hidden="1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 hidden="1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 hidden="1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 hidden="1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 hidden="1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 hidden="1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 hidden="1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 hidden="1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 hidden="1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 hidden="1">
      <c r="A1001" s="82" t="str">
        <f>IF(SP_SUL!B1001="","*",SP_SUL!B1001)</f>
        <v>*</v>
      </c>
      <c r="B1001" s="83" t="str">
        <f>IF(SP_SUL!X1001="","*",SP_SUL!X1001)</f>
        <v>*</v>
      </c>
      <c r="C1001" s="83" t="str">
        <f>IF(SP_SUL!S1001="","*",SP_SUL!S1001)</f>
        <v>-</v>
      </c>
      <c r="D1001" s="83" t="str">
        <f>IF(SP_SUL!T1001="","*",SP_SUL!T1001)</f>
        <v>-</v>
      </c>
      <c r="E1001" s="83" t="str">
        <f>IF(SP_SUL!D1001="","*",SP_SUL!D1001)</f>
        <v>*</v>
      </c>
      <c r="F1001" s="83" t="str">
        <f>IF(SP_SUL!H1001="","*",SP_SUL!H1001)</f>
        <v>*</v>
      </c>
      <c r="G1001" s="83" t="str">
        <f>IF(SP_SUL!M1001="","*",SP_SUL!M1001)</f>
        <v>-</v>
      </c>
      <c r="H1001" s="116" t="str">
        <f>IF(SP_SUL!K1001="","*",SP_SUL!K1001)</f>
        <v>*</v>
      </c>
      <c r="I1001" s="113" t="str">
        <f>IF(SP_SUL!O1001="","*",SP_SUL!O1001)</f>
        <v>*</v>
      </c>
      <c r="J1001" s="113" t="str">
        <f>IF(SP_SUL!P1001="","*",SP_SUL!P1001)</f>
        <v>*</v>
      </c>
      <c r="K1001" s="83">
        <f>IF(SP_SUL!AK1001="","*",SP_SUL!AK1001)</f>
        <v>0</v>
      </c>
      <c r="L1001" s="83" t="str">
        <f>IF(SP_SUL!AM1001="","*",SP_SUL!AM1001)</f>
        <v>-</v>
      </c>
      <c r="M1001" s="83">
        <f>IF(SP_SUL!AP1001="","*",SP_SUL!AP1001)</f>
        <v>0</v>
      </c>
      <c r="N1001" s="83" t="str">
        <f>IF(SP_SUL!AM1001="","*",SP_SUL!AM1001)</f>
        <v>-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 hidden="1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 hidden="1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 hidden="1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 hidden="1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 hidden="1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 hidden="1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 hidden="1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 hidden="1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 hidden="1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 hidden="1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 hidden="1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 hidden="1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 hidden="1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 hidden="1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 hidden="1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 hidden="1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 hidden="1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 hidden="1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 hidden="1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 hidden="1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 hidden="1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 hidden="1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 hidden="1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 hidden="1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 hidden="1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 hidden="1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 hidden="1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 hidden="1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 hidden="1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 hidden="1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 hidden="1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 hidden="1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 hidden="1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 hidden="1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 hidden="1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 hidden="1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 hidden="1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 hidden="1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 hidden="1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 hidden="1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 hidden="1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 hidden="1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 hidden="1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 hidden="1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 hidden="1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 hidden="1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 hidden="1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 hidden="1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 hidden="1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1050" xr:uid="{2128B239-9BF2-496A-ABE2-53C7152CE66F}">
    <filterColumn colId="0">
      <filters>
        <dateGroupItem year="2026" month="2" day="13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workbookViewId="0">
      <selection activeCell="F2" sqref="F2"/>
    </sheetView>
  </sheetViews>
  <sheetFormatPr defaultRowHeight="15"/>
  <cols>
    <col min="1" max="1" width="13.28515625" style="163" customWidth="1"/>
    <col min="2" max="2" width="9.140625" style="163" customWidth="1"/>
    <col min="3" max="3" width="13.28515625" style="163" customWidth="1"/>
    <col min="4" max="4" width="9.140625" style="163" customWidth="1"/>
    <col min="5" max="5" width="16.5703125" style="163" customWidth="1"/>
    <col min="6" max="9" width="13.28515625" style="163" customWidth="1"/>
    <col min="10" max="10" width="17" style="163" customWidth="1"/>
    <col min="11" max="19" width="13.28515625" style="163" customWidth="1"/>
    <col min="20" max="20" width="18.5703125" style="163" customWidth="1"/>
    <col min="21" max="23" width="17.140625" style="163" customWidth="1"/>
    <col min="24" max="16384" width="9.140625" style="163"/>
  </cols>
  <sheetData>
    <row r="1" spans="1:23">
      <c r="A1" s="235"/>
      <c r="B1" s="236"/>
      <c r="C1" s="237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38" t="s">
        <v>674</v>
      </c>
      <c r="Q1" s="239"/>
      <c r="R1" s="111"/>
      <c r="S1" s="84"/>
      <c r="T1" s="86"/>
      <c r="U1" s="240" t="s">
        <v>1348</v>
      </c>
      <c r="V1" s="240"/>
      <c r="W1" s="240"/>
    </row>
    <row r="2" spans="1:23" ht="15" customHeight="1">
      <c r="A2" s="87" t="s">
        <v>1349</v>
      </c>
      <c r="B2" s="87" t="s">
        <v>1343</v>
      </c>
      <c r="C2" s="87" t="s">
        <v>411</v>
      </c>
      <c r="D2" s="88" t="s">
        <v>626</v>
      </c>
      <c r="E2" s="88" t="s">
        <v>4</v>
      </c>
      <c r="F2" s="88" t="s">
        <v>1342</v>
      </c>
      <c r="G2" s="88" t="s">
        <v>472</v>
      </c>
      <c r="H2" s="88" t="s">
        <v>615</v>
      </c>
      <c r="I2" s="88" t="s">
        <v>617</v>
      </c>
      <c r="J2" s="88" t="s">
        <v>618</v>
      </c>
      <c r="K2" s="88" t="s">
        <v>621</v>
      </c>
      <c r="L2" s="88" t="s">
        <v>5</v>
      </c>
      <c r="M2" s="124" t="s">
        <v>1</v>
      </c>
      <c r="N2" s="112" t="s">
        <v>619</v>
      </c>
      <c r="O2" s="112" t="s">
        <v>620</v>
      </c>
      <c r="P2" s="89" t="s">
        <v>622</v>
      </c>
      <c r="Q2" s="89" t="s">
        <v>623</v>
      </c>
      <c r="R2" s="112" t="s">
        <v>624</v>
      </c>
      <c r="S2" s="90" t="s">
        <v>1350</v>
      </c>
      <c r="T2" s="91" t="s">
        <v>629</v>
      </c>
      <c r="U2" s="138">
        <f ca="1">TODAY()-1</f>
        <v>46068</v>
      </c>
      <c r="V2" s="138">
        <f ca="1">U2-1</f>
        <v>46067</v>
      </c>
      <c r="W2" s="138">
        <f ca="1">V2-1</f>
        <v>46066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ZBV-ZRX</v>
      </c>
      <c r="F3" s="145">
        <f>IF(SP_SUL!B6="","*",SP_SUL!B6)</f>
        <v>46054</v>
      </c>
      <c r="G3" s="145" t="str">
        <f>IF(SP_SUL!D6="","*",SP_SUL!D6)</f>
        <v>V48</v>
      </c>
      <c r="H3" s="145" t="str">
        <f>IF(SP_SUL!F6="","*",SP_SUL!F6)</f>
        <v>DESLOCAMENTO</v>
      </c>
      <c r="I3" s="145" t="str">
        <f>IF(SP_SUL!H6="","*",SP_SUL!H6)</f>
        <v>ZRX</v>
      </c>
      <c r="J3" s="145" t="str">
        <f>IF(SP_SUL!I6="","*",SP_SUL!I6)</f>
        <v>ZAC</v>
      </c>
      <c r="K3" s="139" t="str">
        <f>IF(SP_SUL!M6="","*",SP_SUL!M6)</f>
        <v>ZRX-ZAC</v>
      </c>
      <c r="L3" s="139" t="str">
        <f>IF(SP_SUL!N6="","*",SP_SUL!N6)</f>
        <v>ZRXZAC</v>
      </c>
      <c r="M3" s="140">
        <f>IF(SP_SUL!J6="","*",SP_SUL!J6)</f>
        <v>70</v>
      </c>
      <c r="N3" s="144">
        <f>IF(SP_SUL!K6="","*",SP_SUL!K6)</f>
        <v>82.4</v>
      </c>
      <c r="O3" s="144" t="str">
        <f>IF(SP_SUL!L6="","*",SP_SUL!L6)</f>
        <v>-</v>
      </c>
      <c r="P3" s="143">
        <f>IF(SP_SUL!O6="","*",SP_SUL!O6)</f>
        <v>0.35416666666666669</v>
      </c>
      <c r="Q3" s="143">
        <f>IF(SP_SUL!P6="","*",SP_SUL!P6)</f>
        <v>4.1666666666666664E-2</v>
      </c>
      <c r="R3" s="145" t="str">
        <f>IF(SP_SUL!Q6="","*",CONCATENATE(SP_SUL!Q6," ",SP_SUL!R6))</f>
        <v>1 BINÁRIO</v>
      </c>
      <c r="S3" s="145" t="str">
        <f>IF(SP_SUL!V6="","*",SP_SUL!V6)</f>
        <v>Ezequiel</v>
      </c>
      <c r="T3" s="145" t="str">
        <f>IF(SP_SUL!W6="","*",SP_SUL!W6)</f>
        <v>Deslocamento</v>
      </c>
      <c r="U3" s="137" t="str">
        <f ca="1">_xlfn.XLOOKUP(G3&amp;$U$2,BS_CONTROLE[CHAVE],BS_CONTROLE[Quantidade_11],"-")</f>
        <v>-</v>
      </c>
      <c r="V3" s="137" t="str">
        <f ca="1">_xlfn.XLOOKUP(G3&amp;$V$2,BS_CONTROLE[CHAVE],BS_CONTROLE[Quantidade_11],"-")</f>
        <v>-</v>
      </c>
      <c r="W3" s="137" t="str">
        <f ca="1">_xlfn.XLOOKUP(G3&amp;$W$2,BS_CONTROLE[CHAVE],BS_CONTROLE[Quantidade_11],"-")</f>
        <v>-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ZBV-ZKE</v>
      </c>
      <c r="F4" s="145">
        <f>IF(SP_SUL!B7="","*",SP_SUL!B7)</f>
        <v>46054</v>
      </c>
      <c r="G4" s="145" t="str">
        <f>IF(SP_SUL!D7="","*",SP_SUL!D7)</f>
        <v>V42</v>
      </c>
      <c r="H4" s="145" t="str">
        <f>IF(SP_SUL!F7="","*",SP_SUL!F7)</f>
        <v>MECANIZAÇÃO - SOCADORA</v>
      </c>
      <c r="I4" s="145" t="str">
        <f>IF(SP_SUL!H7="","*",SP_SUL!H7)</f>
        <v>ZYU1</v>
      </c>
      <c r="J4" s="145" t="str">
        <f>IF(SP_SUL!I7="","*",SP_SUL!I7)</f>
        <v>ZYU1</v>
      </c>
      <c r="K4" s="139" t="str">
        <f>IF(SP_SUL!M7="","*",SP_SUL!M7)</f>
        <v>ZYU-ZST</v>
      </c>
      <c r="L4" s="139" t="str">
        <f>IF(SP_SUL!N7="","*",SP_SUL!N7)</f>
        <v>206ZST</v>
      </c>
      <c r="M4" s="140">
        <f>IF(SP_SUL!J7="","*",SP_SUL!J7)</f>
        <v>56</v>
      </c>
      <c r="N4" s="144">
        <f>IF(SP_SUL!K7="","*",SP_SUL!K7)</f>
        <v>206.78</v>
      </c>
      <c r="O4" s="144">
        <f>IF(SP_SUL!L7="","*",SP_SUL!L7)</f>
        <v>208.6</v>
      </c>
      <c r="P4" s="143">
        <f>IF(SP_SUL!O7="","*",SP_SUL!O7)</f>
        <v>0.35416666666666669</v>
      </c>
      <c r="Q4" s="143">
        <f>IF(SP_SUL!P7="","*",SP_SUL!P7)</f>
        <v>8.3333333333333329E-2</v>
      </c>
      <c r="R4" s="145" t="str">
        <f>IF(SP_SUL!Q7="","*",CONCATENATE(SP_SUL!Q7," ",SP_SUL!R7))</f>
        <v>500 M</v>
      </c>
      <c r="S4" s="145" t="str">
        <f>IF(SP_SUL!V7="","*",SP_SUL!V7)</f>
        <v>Ezequiel</v>
      </c>
      <c r="T4" s="145" t="str">
        <f>IF(SP_SUL!W7="","*",SP_SUL!W7)</f>
        <v xml:space="preserve">Socaria mecanizada </v>
      </c>
      <c r="U4" s="137" t="str">
        <f ca="1">_xlfn.XLOOKUP(G4&amp;$U$2,BS_CONTROLE[CHAVE],BS_CONTROLE[Quantidade_11],"-")</f>
        <v>-</v>
      </c>
      <c r="V4" s="137" t="str">
        <f ca="1">_xlfn.XLOOKUP(G4&amp;$V$2,BS_CONTROLE[CHAVE],BS_CONTROLE[Quantidade_11],"-")</f>
        <v>-</v>
      </c>
      <c r="W4" s="137" t="str">
        <f ca="1">_xlfn.XLOOKUP(G4&amp;$W$2,BS_CONTROLE[CHAVE],BS_CONTROLE[Quantidade_11],"-")</f>
        <v>-</v>
      </c>
    </row>
    <row r="5" spans="1:23" hidden="1">
      <c r="A5" s="146" t="str">
        <f>IF(SP_SUL!Y8="","*",SP_SUL!Y8)</f>
        <v>*</v>
      </c>
      <c r="B5" s="146" t="str">
        <f>IF(SP_SUL!X8="","*",SP_SUL!X8)</f>
        <v>*</v>
      </c>
      <c r="C5" s="146" t="str">
        <f>IF(SP_SUL!Z8="","*",SP_SUL!Z8)</f>
        <v>*</v>
      </c>
      <c r="D5" s="139" t="str">
        <f>IF(SP_SUL!S8="","*",SP_SUL!S8)</f>
        <v>-</v>
      </c>
      <c r="E5" s="139" t="str">
        <f>IF(SP_SUL!T8="","*",SP_SUL!T8)</f>
        <v>-</v>
      </c>
      <c r="F5" s="145" t="str">
        <f>IF(SP_SUL!B8="","*",SP_SUL!B8)</f>
        <v>*</v>
      </c>
      <c r="G5" s="145" t="str">
        <f>IF(SP_SUL!D8="","*",SP_SUL!D8)</f>
        <v>V85</v>
      </c>
      <c r="H5" s="145" t="str">
        <f>IF(SP_SUL!F8="","*",SP_SUL!F8)</f>
        <v>MECANIZAÇÃO - SOCADORA</v>
      </c>
      <c r="I5" s="145" t="str">
        <f>IF(SP_SUL!H8="","*",SP_SUL!H8)</f>
        <v>*</v>
      </c>
      <c r="J5" s="145" t="str">
        <f>IF(SP_SUL!I8="","*",SP_SUL!I8)</f>
        <v>*</v>
      </c>
      <c r="K5" s="139" t="str">
        <f>IF(SP_SUL!M8="","*",SP_SUL!M8)</f>
        <v>-</v>
      </c>
      <c r="L5" s="139" t="str">
        <f>IF(SP_SUL!N8="","*",SP_SUL!N8)</f>
        <v>-</v>
      </c>
      <c r="M5" s="140" t="str">
        <f>IF(SP_SUL!J8="","*",SP_SUL!J8)</f>
        <v>*</v>
      </c>
      <c r="N5" s="144" t="str">
        <f>IF(SP_SUL!K8="","*",SP_SUL!K8)</f>
        <v>*</v>
      </c>
      <c r="O5" s="144" t="str">
        <f>IF(SP_SUL!L8="","*",SP_SUL!L8)</f>
        <v>*</v>
      </c>
      <c r="P5" s="143" t="str">
        <f>IF(SP_SUL!O8="","*",SP_SUL!O8)</f>
        <v>*</v>
      </c>
      <c r="Q5" s="143" t="str">
        <f>IF(SP_SUL!P8="","*",SP_SUL!P8)</f>
        <v>*</v>
      </c>
      <c r="R5" s="145" t="str">
        <f>IF(SP_SUL!Q8="","*",CONCATENATE(SP_SUL!Q8," ",SP_SUL!R8))</f>
        <v>*</v>
      </c>
      <c r="S5" s="145" t="str">
        <f>IF(SP_SUL!V8="","*",SP_SUL!V8)</f>
        <v>*</v>
      </c>
      <c r="T5" s="145" t="str">
        <f>IF(SP_SUL!W8="","*",SP_SUL!W8)</f>
        <v>*</v>
      </c>
      <c r="U5" s="137" t="str">
        <f ca="1">_xlfn.XLOOKUP(G5&amp;$U$2,BS_CONTROLE[CHAVE],BS_CONTROLE[Quantidade_11],"-")</f>
        <v>-</v>
      </c>
      <c r="V5" s="137" t="str">
        <f ca="1">_xlfn.XLOOKUP(G5&amp;$V$2,BS_CONTROLE[CHAVE],BS_CONTROLE[Quantidade_11],"-")</f>
        <v>-</v>
      </c>
      <c r="W5" s="137">
        <f ca="1">_xlfn.XLOOKUP(G5&amp;$W$2,BS_CONTROLE[CHAVE],BS_CONTROLE[Quantidade_11],"-")</f>
        <v>0</v>
      </c>
    </row>
    <row r="6" spans="1:23" hidden="1">
      <c r="A6" s="146" t="str">
        <f>IF(SP_SUL!Y9="","*",SP_SUL!Y9)</f>
        <v>*</v>
      </c>
      <c r="B6" s="146" t="str">
        <f>IF(SP_SUL!X9="","*",SP_SUL!X9)</f>
        <v>*</v>
      </c>
      <c r="C6" s="146" t="str">
        <f>IF(SP_SUL!Z9="","*",SP_SUL!Z9)</f>
        <v>*</v>
      </c>
      <c r="D6" s="139" t="str">
        <f>IF(SP_SUL!S9="","*",SP_SUL!S9)</f>
        <v>-</v>
      </c>
      <c r="E6" s="139" t="str">
        <f>IF(SP_SUL!T9="","*",SP_SUL!T9)</f>
        <v>-</v>
      </c>
      <c r="F6" s="145" t="str">
        <f>IF(SP_SUL!B9="","*",SP_SUL!B9)</f>
        <v>*</v>
      </c>
      <c r="G6" s="145" t="str">
        <f>IF(SP_SUL!D9="","*",SP_SUL!D9)</f>
        <v>E17</v>
      </c>
      <c r="H6" s="145" t="str">
        <f>IF(SP_SUL!F9="","*",SP_SUL!F9)</f>
        <v>CAMINHÃO DE SOLDA</v>
      </c>
      <c r="I6" s="145" t="str">
        <f>IF(SP_SUL!H9="","*",SP_SUL!H9)</f>
        <v>*</v>
      </c>
      <c r="J6" s="145" t="str">
        <f>IF(SP_SUL!I9="","*",SP_SUL!I9)</f>
        <v>*</v>
      </c>
      <c r="K6" s="139" t="str">
        <f>IF(SP_SUL!M9="","*",SP_SUL!M9)</f>
        <v>-</v>
      </c>
      <c r="L6" s="139" t="str">
        <f>IF(SP_SUL!N9="","*",SP_SUL!N9)</f>
        <v>-</v>
      </c>
      <c r="M6" s="140" t="str">
        <f>IF(SP_SUL!J9="","*",SP_SUL!J9)</f>
        <v>*</v>
      </c>
      <c r="N6" s="144" t="str">
        <f>IF(SP_SUL!K9="","*",SP_SUL!K9)</f>
        <v>*</v>
      </c>
      <c r="O6" s="144" t="str">
        <f>IF(SP_SUL!L9="","*",SP_SUL!L9)</f>
        <v>*</v>
      </c>
      <c r="P6" s="143" t="str">
        <f>IF(SP_SUL!O9="","*",SP_SUL!O9)</f>
        <v>*</v>
      </c>
      <c r="Q6" s="143" t="str">
        <f>IF(SP_SUL!P9="","*",SP_SUL!P9)</f>
        <v>*</v>
      </c>
      <c r="R6" s="145" t="str">
        <f>IF(SP_SUL!Q9="","*",CONCATENATE(SP_SUL!Q9," ",SP_SUL!R9))</f>
        <v>*</v>
      </c>
      <c r="S6" s="145" t="str">
        <f>IF(SP_SUL!V9="","*",SP_SUL!V9)</f>
        <v>*</v>
      </c>
      <c r="T6" s="145" t="str">
        <f>IF(SP_SUL!W9="","*",SP_SUL!W9)</f>
        <v>*</v>
      </c>
      <c r="U6" s="137">
        <f ca="1">_xlfn.XLOOKUP(G6&amp;$U$2,BS_CONTROLE[CHAVE],BS_CONTROLE[Quantidade_11],"-")</f>
        <v>0</v>
      </c>
      <c r="V6" s="137">
        <f ca="1">_xlfn.XLOOKUP(G6&amp;$V$2,BS_CONTROLE[CHAVE],BS_CONTROLE[Quantidade_11],"-")</f>
        <v>0</v>
      </c>
      <c r="W6" s="137">
        <f ca="1">_xlfn.XLOOKUP(G6&amp;$W$2,BS_CONTROLE[CHAVE],BS_CONTROLE[Quantidade_11],"-")</f>
        <v>4</v>
      </c>
    </row>
    <row r="7" spans="1:23" hidden="1">
      <c r="A7" s="146" t="str">
        <f>IF(SP_SUL!Y10="","*",SP_SUL!Y10)</f>
        <v>*</v>
      </c>
      <c r="B7" s="146" t="str">
        <f>IF(SP_SUL!X10="","*",SP_SUL!X10)</f>
        <v>*</v>
      </c>
      <c r="C7" s="146" t="str">
        <f>IF(SP_SUL!Z10="","*",SP_SUL!Z10)</f>
        <v>*</v>
      </c>
      <c r="D7" s="139" t="str">
        <f>IF(SP_SUL!S10="","*",SP_SUL!S10)</f>
        <v>-</v>
      </c>
      <c r="E7" s="139" t="str">
        <f>IF(SP_SUL!T10="","*",SP_SUL!T10)</f>
        <v>-</v>
      </c>
      <c r="F7" s="145" t="str">
        <f>IF(SP_SUL!B10="","*",SP_SUL!B10)</f>
        <v>*</v>
      </c>
      <c r="G7" s="145" t="str">
        <f>IF(SP_SUL!D10="","*",SP_SUL!D10)</f>
        <v>*</v>
      </c>
      <c r="H7" s="145" t="str">
        <f>IF(SP_SUL!F10="","*",SP_SUL!F10)</f>
        <v>*</v>
      </c>
      <c r="I7" s="145" t="str">
        <f>IF(SP_SUL!H10="","*",SP_SUL!H10)</f>
        <v>*</v>
      </c>
      <c r="J7" s="145" t="str">
        <f>IF(SP_SUL!I10="","*",SP_SUL!I10)</f>
        <v>*</v>
      </c>
      <c r="K7" s="139" t="str">
        <f>IF(SP_SUL!M10="","*",SP_SUL!M10)</f>
        <v>-</v>
      </c>
      <c r="L7" s="139" t="str">
        <f>IF(SP_SUL!N10="","*",SP_SUL!N10)</f>
        <v>-</v>
      </c>
      <c r="M7" s="140" t="str">
        <f>IF(SP_SUL!J10="","*",SP_SUL!J10)</f>
        <v>*</v>
      </c>
      <c r="N7" s="144" t="str">
        <f>IF(SP_SUL!K10="","*",SP_SUL!K10)</f>
        <v>*</v>
      </c>
      <c r="O7" s="144" t="str">
        <f>IF(SP_SUL!L10="","*",SP_SUL!L10)</f>
        <v>*</v>
      </c>
      <c r="P7" s="143" t="str">
        <f>IF(SP_SUL!O10="","*",SP_SUL!O10)</f>
        <v>*</v>
      </c>
      <c r="Q7" s="143" t="str">
        <f>IF(SP_SUL!P10="","*",SP_SUL!P10)</f>
        <v>*</v>
      </c>
      <c r="R7" s="145" t="str">
        <f>IF(SP_SUL!Q10="","*",CONCATENATE(SP_SUL!Q10," ",SP_SUL!R10))</f>
        <v>*</v>
      </c>
      <c r="S7" s="145" t="str">
        <f>IF(SP_SUL!V10="","*",SP_SUL!V10)</f>
        <v>*</v>
      </c>
      <c r="T7" s="145" t="str">
        <f>IF(SP_SUL!W10="","*",SP_SUL!W10)</f>
        <v>*</v>
      </c>
      <c r="U7" s="137" t="str">
        <f ca="1">_xlfn.XLOOKUP(G7&amp;$U$2,BS_CONTROLE[CHAVE],BS_CONTROLE[Quantidade_11],"-")</f>
        <v>-</v>
      </c>
      <c r="V7" s="137" t="str">
        <f ca="1">_xlfn.XLOOKUP(G7&amp;$V$2,BS_CONTROLE[CHAVE],BS_CONTROLE[Quantidade_11],"-")</f>
        <v>-</v>
      </c>
      <c r="W7" s="137" t="str">
        <f ca="1">_xlfn.XLOOKUP(G7&amp;$W$2,BS_CONTROLE[CHAVE],BS_CONTROLE[Quantidade_11],"-")</f>
        <v>-</v>
      </c>
    </row>
    <row r="8" spans="1:23" hidden="1">
      <c r="A8" s="146" t="str">
        <f>IF(SP_SUL!Y11="","*",SP_SUL!Y11)</f>
        <v>*</v>
      </c>
      <c r="B8" s="146" t="str">
        <f>IF(SP_SUL!X11="","*",SP_SUL!X11)</f>
        <v>*</v>
      </c>
      <c r="C8" s="146" t="str">
        <f>IF(SP_SUL!Z11="","*",SP_SUL!Z11)</f>
        <v>*</v>
      </c>
      <c r="D8" s="139" t="str">
        <f>IF(SP_SUL!S11="","*",SP_SUL!S11)</f>
        <v>-</v>
      </c>
      <c r="E8" s="139" t="str">
        <f>IF(SP_SUL!T11="","*",SP_SUL!T11)</f>
        <v>-</v>
      </c>
      <c r="F8" s="145" t="str">
        <f>IF(SP_SUL!B11="","*",SP_SUL!B11)</f>
        <v>*</v>
      </c>
      <c r="G8" s="145" t="str">
        <f>IF(SP_SUL!D11="","*",SP_SUL!D11)</f>
        <v>*</v>
      </c>
      <c r="H8" s="145" t="str">
        <f>IF(SP_SUL!F11="","*",SP_SUL!F11)</f>
        <v>*</v>
      </c>
      <c r="I8" s="145" t="str">
        <f>IF(SP_SUL!H11="","*",SP_SUL!H11)</f>
        <v>*</v>
      </c>
      <c r="J8" s="145" t="str">
        <f>IF(SP_SUL!I11="","*",SP_SUL!I11)</f>
        <v>*</v>
      </c>
      <c r="K8" s="139" t="str">
        <f>IF(SP_SUL!M11="","*",SP_SUL!M11)</f>
        <v>-</v>
      </c>
      <c r="L8" s="139" t="str">
        <f>IF(SP_SUL!N11="","*",SP_SUL!N11)</f>
        <v>-</v>
      </c>
      <c r="M8" s="140" t="str">
        <f>IF(SP_SUL!J11="","*",SP_SUL!J11)</f>
        <v>*</v>
      </c>
      <c r="N8" s="144" t="str">
        <f>IF(SP_SUL!K11="","*",SP_SUL!K11)</f>
        <v>*</v>
      </c>
      <c r="O8" s="144" t="str">
        <f>IF(SP_SUL!L11="","*",SP_SUL!L11)</f>
        <v>*</v>
      </c>
      <c r="P8" s="143" t="str">
        <f>IF(SP_SUL!O11="","*",SP_SUL!O11)</f>
        <v>*</v>
      </c>
      <c r="Q8" s="143" t="str">
        <f>IF(SP_SUL!P11="","*",SP_SUL!P11)</f>
        <v>*</v>
      </c>
      <c r="R8" s="145" t="str">
        <f>IF(SP_SUL!Q11="","*",CONCATENATE(SP_SUL!Q11," ",SP_SUL!R11))</f>
        <v>*</v>
      </c>
      <c r="S8" s="145" t="str">
        <f>IF(SP_SUL!V11="","*",SP_SUL!V11)</f>
        <v>*</v>
      </c>
      <c r="T8" s="145" t="str">
        <f>IF(SP_SUL!W11="","*",SP_SUL!W11)</f>
        <v>*</v>
      </c>
      <c r="U8" s="137" t="str">
        <f ca="1">_xlfn.XLOOKUP(G8&amp;$U$2,BS_CONTROLE[CHAVE],BS_CONTROLE[Quantidade_11],"-")</f>
        <v>-</v>
      </c>
      <c r="V8" s="137" t="str">
        <f ca="1">_xlfn.XLOOKUP(G8&amp;$V$2,BS_CONTROLE[CHAVE],BS_CONTROLE[Quantidade_11],"-")</f>
        <v>-</v>
      </c>
      <c r="W8" s="137" t="str">
        <f ca="1">_xlfn.XLOOKUP(G8&amp;$W$2,BS_CONTROLE[CHAVE],BS_CONTROLE[Quantidade_11],"-")</f>
        <v>-</v>
      </c>
    </row>
    <row r="9" spans="1:23" hidden="1">
      <c r="A9" s="146" t="str">
        <f>IF(SP_SUL!Y12="","*",SP_SUL!Y12)</f>
        <v>OPORTUNIDADE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ZBV-ZRX</v>
      </c>
      <c r="F9" s="145">
        <f>IF(SP_SUL!B12="","*",SP_SUL!B12)</f>
        <v>46055</v>
      </c>
      <c r="G9" s="145" t="str">
        <f>IF(SP_SUL!D12="","*",SP_SUL!D12)</f>
        <v>KLECIO (TP-699)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ZRX-ZWX</v>
      </c>
      <c r="L9" s="139" t="str">
        <f>IF(SP_SUL!N12="","*",SP_SUL!N12)</f>
        <v>ZRQ1/133ZRQ1</v>
      </c>
      <c r="M9" s="140">
        <f>IF(SP_SUL!J12="","*",SP_SUL!J12)</f>
        <v>70</v>
      </c>
      <c r="N9" s="144">
        <f>IF(SP_SUL!K12="","*",SP_SUL!K12)</f>
        <v>134.9</v>
      </c>
      <c r="O9" s="144" t="str">
        <f>IF(SP_SUL!L12="","*",SP_SUL!L12)</f>
        <v>-</v>
      </c>
      <c r="P9" s="143">
        <f>IF(SP_SUL!O12="","*",SP_SUL!O12)</f>
        <v>0.33333333333333331</v>
      </c>
      <c r="Q9" s="143">
        <f>IF(SP_SUL!P12="","*",SP_SUL!P12)</f>
        <v>8.3333333333333329E-2</v>
      </c>
      <c r="R9" s="145" t="str">
        <f>IF(SP_SUL!Q12="","*",CONCATENATE(SP_SUL!Q12," ",SP_SUL!R12))</f>
        <v>1 Nº DE SOLDA</v>
      </c>
      <c r="S9" s="145" t="str">
        <f>IF(SP_SUL!V12="","*",SP_SUL!V12)</f>
        <v xml:space="preserve">Klecio </v>
      </c>
      <c r="T9" s="145" t="str">
        <f>IF(SP_SUL!W12="","*",SP_SUL!W12)</f>
        <v xml:space="preserve">Execução de solda - Condicionado a temperatura </v>
      </c>
      <c r="U9" s="137" t="str">
        <f ca="1">_xlfn.XLOOKUP(G9&amp;$U$2,BS_CONTROLE[CHAVE],BS_CONTROLE[Quantidade_11],"-")</f>
        <v>-</v>
      </c>
      <c r="V9" s="137">
        <f ca="1">_xlfn.XLOOKUP(G9&amp;$V$2,BS_CONTROLE[CHAVE],BS_CONTROLE[Quantidade_11],"-")</f>
        <v>0</v>
      </c>
      <c r="W9" s="137">
        <f ca="1">_xlfn.XLOOKUP(G9&amp;$W$2,BS_CONTROLE[CHAVE],BS_CONTROLE[Quantidade_11],"-")</f>
        <v>0</v>
      </c>
    </row>
    <row r="10" spans="1:23" hidden="1">
      <c r="A10" s="146" t="str">
        <f>IF(SP_SUL!Y13="","*",SP_SUL!Y13)</f>
        <v>OPORTUNIDADE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ZBV-ZRX</v>
      </c>
      <c r="F10" s="145">
        <f>IF(SP_SUL!B13="","*",SP_SUL!B13)</f>
        <v>46055</v>
      </c>
      <c r="G10" s="145" t="str">
        <f>IF(SP_SUL!D13="","*",SP_SUL!D13)</f>
        <v>EXPANSÃO TURMA 1</v>
      </c>
      <c r="H10" s="145" t="str">
        <f>IF(SP_SUL!F13="","*",SP_SUL!F13)</f>
        <v>EXPANSÃO - SOLDA</v>
      </c>
      <c r="I10" s="145" t="str">
        <f>IF(SP_SUL!H13="","*",SP_SUL!H13)</f>
        <v>-</v>
      </c>
      <c r="J10" s="145" t="str">
        <f>IF(SP_SUL!I13="","*",SP_SUL!I13)</f>
        <v>-</v>
      </c>
      <c r="K10" s="139" t="str">
        <f>IF(SP_SUL!M13="","*",SP_SUL!M13)</f>
        <v>ZCD-ZSQ</v>
      </c>
      <c r="L10" s="139" t="str">
        <f>IF(SP_SUL!N13="","*",SP_SUL!N13)</f>
        <v>ZCD1172</v>
      </c>
      <c r="M10" s="140">
        <f>IF(SP_SUL!J13="","*",SP_SUL!J13)</f>
        <v>170</v>
      </c>
      <c r="N10" s="144">
        <f>IF(SP_SUL!K13="","*",SP_SUL!K13)</f>
        <v>114.045</v>
      </c>
      <c r="O10" s="144" t="str">
        <f>IF(SP_SUL!L13="","*",SP_SUL!L13)</f>
        <v>-</v>
      </c>
      <c r="P10" s="143">
        <f>IF(SP_SUL!O13="","*",SP_SUL!O13)</f>
        <v>0.33333333333333331</v>
      </c>
      <c r="Q10" s="143">
        <f>IF(SP_SUL!P13="","*",SP_SUL!P13)</f>
        <v>8.3333333333333329E-2</v>
      </c>
      <c r="R10" s="145" t="str">
        <f>IF(SP_SUL!Q13="","*",CONCATENATE(SP_SUL!Q13," ",SP_SUL!R13))</f>
        <v>1 Nº DE SOLDA</v>
      </c>
      <c r="S10" s="145" t="str">
        <f>IF(SP_SUL!V13="","*",SP_SUL!V13)</f>
        <v>Elder</v>
      </c>
      <c r="T10" s="145" t="str">
        <f>IF(SP_SUL!W13="","*",SP_SUL!W13)</f>
        <v xml:space="preserve">Execução de solda - Condicionado a temperatura </v>
      </c>
      <c r="U10" s="137" t="str">
        <f ca="1">_xlfn.XLOOKUP(G10&amp;$U$2,BS_CONTROLE[CHAVE],BS_CONTROLE[Quantidade_11],"-")</f>
        <v>-</v>
      </c>
      <c r="V10" s="137">
        <f ca="1">_xlfn.XLOOKUP(G10&amp;$V$2,BS_CONTROLE[CHAVE],BS_CONTROLE[Quantidade_11],"-")</f>
        <v>1</v>
      </c>
      <c r="W10" s="137">
        <f ca="1">_xlfn.XLOOKUP(G10&amp;$W$2,BS_CONTROLE[CHAVE],BS_CONTROLE[Quantidade_11],"-")</f>
        <v>3</v>
      </c>
    </row>
    <row r="11" spans="1:23" hidden="1">
      <c r="A11" s="146" t="str">
        <f>IF(SP_SUL!Y14="","*",SP_SUL!Y14)</f>
        <v>OPORTUNIDADE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ZBV-ZRX</v>
      </c>
      <c r="F11" s="145">
        <f>IF(SP_SUL!B14="","*",SP_SUL!B14)</f>
        <v>46055</v>
      </c>
      <c r="G11" s="145" t="str">
        <f>IF(SP_SUL!D14="","*",SP_SUL!D14)</f>
        <v>V83</v>
      </c>
      <c r="H11" s="145" t="str">
        <f>IF(SP_SUL!F14="","*",SP_SUL!F14)</f>
        <v>MECANIZAÇÃO - SOCADORA</v>
      </c>
      <c r="I11" s="145" t="str">
        <f>IF(SP_SUL!H14="","*",SP_SUL!H14)</f>
        <v>ZAC2</v>
      </c>
      <c r="J11" s="145" t="str">
        <f>IF(SP_SUL!I14="","*",SP_SUL!I14)</f>
        <v>ZAC2</v>
      </c>
      <c r="K11" s="139" t="str">
        <f>IF(SP_SUL!M14="","*",SP_SUL!M14)</f>
        <v>ZAC-ZSW</v>
      </c>
      <c r="L11" s="139" t="str">
        <f>IF(SP_SUL!N14="","*",SP_SUL!N14)</f>
        <v>ZACZSW</v>
      </c>
      <c r="M11" s="140">
        <f>IF(SP_SUL!J14="","*",SP_SUL!J14)</f>
        <v>70</v>
      </c>
      <c r="N11" s="144">
        <f>IF(SP_SUL!K14="","*",SP_SUL!K14)</f>
        <v>87</v>
      </c>
      <c r="O11" s="144" t="str">
        <f>IF(SP_SUL!L14="","*",SP_SUL!L14)</f>
        <v>-</v>
      </c>
      <c r="P11" s="143">
        <f>IF(SP_SUL!O14="","*",SP_SUL!O14)</f>
        <v>0.41666666666666669</v>
      </c>
      <c r="Q11" s="143">
        <f>IF(SP_SUL!P14="","*",SP_SUL!P14)</f>
        <v>8.3333333333333329E-2</v>
      </c>
      <c r="R11" s="145" t="str">
        <f>IF(SP_SUL!Q14="","*",CONCATENATE(SP_SUL!Q14," ",SP_SUL!R14))</f>
        <v>360 M</v>
      </c>
      <c r="S11" s="145" t="str">
        <f>IF(SP_SUL!V14="","*",SP_SUL!V14)</f>
        <v>Antonioni</v>
      </c>
      <c r="T11" s="145" t="str">
        <f>IF(SP_SUL!W14="","*",SP_SUL!W14)</f>
        <v xml:space="preserve">Socaria mecanizada </v>
      </c>
      <c r="U11" s="137" t="str">
        <f ca="1">_xlfn.XLOOKUP(G11&amp;$U$2,BS_CONTROLE[CHAVE],BS_CONTROLE[Quantidade_11],"-")</f>
        <v>-</v>
      </c>
      <c r="V11" s="137" t="str">
        <f ca="1">_xlfn.XLOOKUP(G11&amp;$V$2,BS_CONTROLE[CHAVE],BS_CONTROLE[Quantidade_11],"-")</f>
        <v>-</v>
      </c>
      <c r="W11" s="137" t="str">
        <f ca="1">_xlfn.XLOOKUP(G11&amp;$W$2,BS_CONTROLE[CHAVE],BS_CONTROLE[Quantidade_11],"-")</f>
        <v>-</v>
      </c>
    </row>
    <row r="12" spans="1:23" hidden="1">
      <c r="A12" s="146" t="str">
        <f>IF(SP_SUL!Y15="","*",SP_SUL!Y15)</f>
        <v>OPORTUNIDADE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ZBV-ZRX</v>
      </c>
      <c r="F12" s="145">
        <f>IF(SP_SUL!B15="","*",SP_SUL!B15)</f>
        <v>46055</v>
      </c>
      <c r="G12" s="145" t="str">
        <f>IF(SP_SUL!D15="","*",SP_SUL!D15)</f>
        <v>V48</v>
      </c>
      <c r="H12" s="145" t="str">
        <f>IF(SP_SUL!F15="","*",SP_SUL!F15)</f>
        <v>MECANIZAÇÃO - SOCADORA</v>
      </c>
      <c r="I12" s="145" t="str">
        <f>IF(SP_SUL!H15="","*",SP_SUL!H15)</f>
        <v>ZAC2</v>
      </c>
      <c r="J12" s="145" t="str">
        <f>IF(SP_SUL!I15="","*",SP_SUL!I15)</f>
        <v>ZAC2</v>
      </c>
      <c r="K12" s="139" t="str">
        <f>IF(SP_SUL!M15="","*",SP_SUL!M15)</f>
        <v>ZAC-ZSW</v>
      </c>
      <c r="L12" s="139" t="str">
        <f>IF(SP_SUL!N15="","*",SP_SUL!N15)</f>
        <v>ZACZSW</v>
      </c>
      <c r="M12" s="140">
        <f>IF(SP_SUL!J15="","*",SP_SUL!J15)</f>
        <v>70</v>
      </c>
      <c r="N12" s="144">
        <f>IF(SP_SUL!K15="","*",SP_SUL!K15)</f>
        <v>85.4</v>
      </c>
      <c r="O12" s="144">
        <f>IF(SP_SUL!L15="","*",SP_SUL!L15)</f>
        <v>86.4</v>
      </c>
      <c r="P12" s="143">
        <f>IF(SP_SUL!O15="","*",SP_SUL!O15)</f>
        <v>0.35416666666666669</v>
      </c>
      <c r="Q12" s="143">
        <f>IF(SP_SUL!P15="","*",SP_SUL!P15)</f>
        <v>8.3333333333333329E-2</v>
      </c>
      <c r="R12" s="145" t="str">
        <f>IF(SP_SUL!Q15="","*",CONCATENATE(SP_SUL!Q15," ",SP_SUL!R15))</f>
        <v>510 M</v>
      </c>
      <c r="S12" s="145" t="str">
        <f>IF(SP_SUL!V15="","*",SP_SUL!V15)</f>
        <v>Ezequiel</v>
      </c>
      <c r="T12" s="145" t="str">
        <f>IF(SP_SUL!W15="","*",SP_SUL!W15)</f>
        <v xml:space="preserve">Socaria mecanizada </v>
      </c>
      <c r="U12" s="137" t="str">
        <f ca="1">_xlfn.XLOOKUP(G12&amp;$U$2,BS_CONTROLE[CHAVE],BS_CONTROLE[Quantidade_11],"-")</f>
        <v>-</v>
      </c>
      <c r="V12" s="137" t="str">
        <f ca="1">_xlfn.XLOOKUP(G12&amp;$V$2,BS_CONTROLE[CHAVE],BS_CONTROLE[Quantidade_11],"-")</f>
        <v>-</v>
      </c>
      <c r="W12" s="137" t="str">
        <f ca="1">_xlfn.XLOOKUP(G12&amp;$W$2,BS_CONTROLE[CHAVE],BS_CONTROLE[Quantidade_11],"-")</f>
        <v>-</v>
      </c>
    </row>
    <row r="13" spans="1:23" hidden="1">
      <c r="A13" s="146" t="str">
        <f>IF(SP_SUL!Y16="","*",SP_SUL!Y16)</f>
        <v>OPORTUNIDADE</v>
      </c>
      <c r="B13" s="146" t="str">
        <f>IF(SP_SUL!X16="","*",SP_SUL!X16)</f>
        <v>Oportunidade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ZBV-ZRX</v>
      </c>
      <c r="F13" s="145">
        <f>IF(SP_SUL!B16="","*",SP_SUL!B16)</f>
        <v>46055</v>
      </c>
      <c r="G13" s="145" t="str">
        <f>IF(SP_SUL!D16="","*",SP_SUL!D16)</f>
        <v>W58</v>
      </c>
      <c r="H13" s="145" t="str">
        <f>IF(SP_SUL!F16="","*",SP_SUL!F16)</f>
        <v>PDM - DESCARGA - DORMENTE</v>
      </c>
      <c r="I13" s="145">
        <f>IF(SP_SUL!H16="","*",SP_SUL!H16)</f>
        <v>106109</v>
      </c>
      <c r="J13" s="145">
        <f>IF(SP_SUL!I16="","*",SP_SUL!I16)</f>
        <v>106109</v>
      </c>
      <c r="K13" s="139" t="str">
        <f>IF(SP_SUL!M16="","*",SP_SUL!M16)</f>
        <v>ZBM</v>
      </c>
      <c r="L13" s="139" t="str">
        <f>IF(SP_SUL!N16="","*",SP_SUL!N16)</f>
        <v>ZBM2</v>
      </c>
      <c r="M13" s="140">
        <f>IF(SP_SUL!J16="","*",SP_SUL!J16)</f>
        <v>68</v>
      </c>
      <c r="N13" s="144">
        <f>IF(SP_SUL!K16="","*",SP_SUL!K16)</f>
        <v>54.5</v>
      </c>
      <c r="O13" s="144">
        <f>IF(SP_SUL!L16="","*",SP_SUL!L16)</f>
        <v>54</v>
      </c>
      <c r="P13" s="143">
        <f>IF(SP_SUL!O16="","*",SP_SUL!O16)</f>
        <v>0.35416666666666669</v>
      </c>
      <c r="Q13" s="143">
        <f>IF(SP_SUL!P16="","*",SP_SUL!P16)</f>
        <v>4.1666666666666664E-2</v>
      </c>
      <c r="R13" s="145" t="str">
        <f>IF(SP_SUL!Q16="","*",CONCATENATE(SP_SUL!Q16," ",SP_SUL!R16))</f>
        <v>300 Nº DE DORMENTES</v>
      </c>
      <c r="S13" s="145" t="str">
        <f>IF(SP_SUL!V16="","*",SP_SUL!V16)</f>
        <v>Israel</v>
      </c>
      <c r="T13" s="145" t="str">
        <f>IF(SP_SUL!W16="","*",SP_SUL!W16)</f>
        <v xml:space="preserve">Descarga de dormentes na via 2  </v>
      </c>
      <c r="U13" s="137" t="str">
        <f ca="1">_xlfn.XLOOKUP(G13&amp;$U$2,BS_CONTROLE[CHAVE],BS_CONTROLE[Quantidade_11],"-")</f>
        <v>-</v>
      </c>
      <c r="V13" s="137" t="str">
        <f ca="1">_xlfn.XLOOKUP(G13&amp;$V$2,BS_CONTROLE[CHAVE],BS_CONTROLE[Quantidade_11],"-")</f>
        <v>-</v>
      </c>
      <c r="W13" s="137" t="str">
        <f ca="1">_xlfn.XLOOKUP(G13&amp;$W$2,BS_CONTROLE[CHAVE],BS_CONTROLE[Quantidade_11],"-")</f>
        <v>-</v>
      </c>
    </row>
    <row r="14" spans="1:23" hidden="1">
      <c r="A14" s="146" t="str">
        <f>IF(SP_SUL!Y17="","*",SP_SUL!Y17)</f>
        <v>OPORTUNIDADE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ZBV-ZRX</v>
      </c>
      <c r="F14" s="145">
        <f>IF(SP_SUL!B17="","*",SP_SUL!B17)</f>
        <v>46055</v>
      </c>
      <c r="G14" s="145" t="str">
        <f>IF(SP_SUL!D17="","*",SP_SUL!D17)</f>
        <v>W58</v>
      </c>
      <c r="H14" s="145" t="str">
        <f>IF(SP_SUL!F17="","*",SP_SUL!F17)</f>
        <v>RECOLHIMENTO DE DORMENTE</v>
      </c>
      <c r="I14" s="145">
        <f>IF(SP_SUL!H17="","*",SP_SUL!H17)</f>
        <v>106109</v>
      </c>
      <c r="J14" s="145">
        <f>IF(SP_SUL!I17="","*",SP_SUL!I17)</f>
        <v>106109</v>
      </c>
      <c r="K14" s="139" t="str">
        <f>IF(SP_SUL!M17="","*",SP_SUL!M17)</f>
        <v>ZBM-ZHO</v>
      </c>
      <c r="L14" s="139" t="str">
        <f>IF(SP_SUL!N17="","*",SP_SUL!N17)</f>
        <v>K57ZHO</v>
      </c>
      <c r="M14" s="140">
        <f>IF(SP_SUL!J17="","*",SP_SUL!J17)</f>
        <v>68</v>
      </c>
      <c r="N14" s="144">
        <f>IF(SP_SUL!K17="","*",SP_SUL!K17)</f>
        <v>57</v>
      </c>
      <c r="O14" s="144">
        <f>IF(SP_SUL!L17="","*",SP_SUL!L17)</f>
        <v>53</v>
      </c>
      <c r="P14" s="143" t="str">
        <f>IF(SP_SUL!O17="","*",SP_SUL!O17)</f>
        <v>-</v>
      </c>
      <c r="Q14" s="143">
        <f>IF(SP_SUL!P17="","*",SP_SUL!P17)</f>
        <v>4.1666666666666664E-2</v>
      </c>
      <c r="R14" s="145" t="str">
        <f>IF(SP_SUL!Q17="","*",CONCATENATE(SP_SUL!Q17," ",SP_SUL!R17))</f>
        <v>100 Nº DE PEÇAS</v>
      </c>
      <c r="S14" s="145" t="str">
        <f>IF(SP_SUL!V17="","*",SP_SUL!V17)</f>
        <v>Israel</v>
      </c>
      <c r="T14" s="145" t="str">
        <f>IF(SP_SUL!W17="","*",SP_SUL!W17)</f>
        <v xml:space="preserve">Recolhimento de dormentes  </v>
      </c>
      <c r="U14" s="137" t="str">
        <f ca="1">_xlfn.XLOOKUP(G14&amp;$U$2,BS_CONTROLE[CHAVE],BS_CONTROLE[Quantidade_11],"-")</f>
        <v>-</v>
      </c>
      <c r="V14" s="137" t="str">
        <f ca="1">_xlfn.XLOOKUP(G14&amp;$V$2,BS_CONTROLE[CHAVE],BS_CONTROLE[Quantidade_11],"-")</f>
        <v>-</v>
      </c>
      <c r="W14" s="137" t="str">
        <f ca="1">_xlfn.XLOOKUP(G14&amp;$W$2,BS_CONTROLE[CHAVE],BS_CONTROLE[Quantidade_11],"-")</f>
        <v>-</v>
      </c>
    </row>
    <row r="15" spans="1:23" hidden="1">
      <c r="A15" s="146" t="str">
        <f>IF(SP_SUL!Y18="","*",SP_SUL!Y18)</f>
        <v>*</v>
      </c>
      <c r="B15" s="146" t="str">
        <f>IF(SP_SUL!X18="","*",SP_SUL!X18)</f>
        <v>*</v>
      </c>
      <c r="C15" s="146" t="str">
        <f>IF(SP_SUL!Z18="","*",SP_SUL!Z18)</f>
        <v>*</v>
      </c>
      <c r="D15" s="139" t="str">
        <f>IF(SP_SUL!S18="","*",SP_SUL!S18)</f>
        <v>-</v>
      </c>
      <c r="E15" s="139" t="str">
        <f>IF(SP_SUL!T18="","*",SP_SUL!T18)</f>
        <v>-</v>
      </c>
      <c r="F15" s="145" t="str">
        <f>IF(SP_SUL!B18="","*",SP_SUL!B18)</f>
        <v>*</v>
      </c>
      <c r="G15" s="145" t="str">
        <f>IF(SP_SUL!D18="","*",SP_SUL!D18)</f>
        <v>*</v>
      </c>
      <c r="H15" s="145" t="str">
        <f>IF(SP_SUL!F18="","*",SP_SUL!F18)</f>
        <v>*</v>
      </c>
      <c r="I15" s="145" t="str">
        <f>IF(SP_SUL!H18="","*",SP_SUL!H18)</f>
        <v>*</v>
      </c>
      <c r="J15" s="145" t="str">
        <f>IF(SP_SUL!I18="","*",SP_SUL!I18)</f>
        <v>*</v>
      </c>
      <c r="K15" s="139" t="str">
        <f>IF(SP_SUL!M18="","*",SP_SUL!M18)</f>
        <v>-</v>
      </c>
      <c r="L15" s="139" t="str">
        <f>IF(SP_SUL!N18="","*",SP_SUL!N18)</f>
        <v>-</v>
      </c>
      <c r="M15" s="140" t="str">
        <f>IF(SP_SUL!J18="","*",SP_SUL!J18)</f>
        <v>*</v>
      </c>
      <c r="N15" s="144" t="str">
        <f>IF(SP_SUL!K18="","*",SP_SUL!K18)</f>
        <v>*</v>
      </c>
      <c r="O15" s="144" t="str">
        <f>IF(SP_SUL!L18="","*",SP_SUL!L18)</f>
        <v>*</v>
      </c>
      <c r="P15" s="143" t="str">
        <f>IF(SP_SUL!O18="","*",SP_SUL!O18)</f>
        <v>*</v>
      </c>
      <c r="Q15" s="143" t="str">
        <f>IF(SP_SUL!P18="","*",SP_SUL!P18)</f>
        <v>*</v>
      </c>
      <c r="R15" s="145" t="str">
        <f>IF(SP_SUL!Q18="","*",CONCATENATE(SP_SUL!Q18," ",SP_SUL!R18))</f>
        <v>*</v>
      </c>
      <c r="S15" s="145" t="str">
        <f>IF(SP_SUL!V18="","*",SP_SUL!V18)</f>
        <v>*</v>
      </c>
      <c r="T15" s="145" t="str">
        <f>IF(SP_SUL!W18="","*",SP_SUL!W18)</f>
        <v>*</v>
      </c>
      <c r="U15" s="137" t="str">
        <f ca="1">_xlfn.XLOOKUP(G15&amp;$U$2,BS_CONTROLE[CHAVE],BS_CONTROLE[Quantidade_11],"-")</f>
        <v>-</v>
      </c>
      <c r="V15" s="137" t="str">
        <f ca="1">_xlfn.XLOOKUP(G15&amp;$V$2,BS_CONTROLE[CHAVE],BS_CONTROLE[Quantidade_11],"-")</f>
        <v>-</v>
      </c>
      <c r="W15" s="137" t="str">
        <f ca="1">_xlfn.XLOOKUP(G15&amp;$W$2,BS_CONTROLE[CHAVE],BS_CONTROLE[Quantidade_11],"-")</f>
        <v>-</v>
      </c>
    </row>
    <row r="16" spans="1:23" hidden="1">
      <c r="A16" s="146" t="str">
        <f>IF(SP_SUL!Y19="","*",SP_SUL!Y19)</f>
        <v>OPORTUNIDADE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ZBV-ZKE</v>
      </c>
      <c r="F16" s="145">
        <f>IF(SP_SUL!B19="","*",SP_SUL!B19)</f>
        <v>46055</v>
      </c>
      <c r="G16" s="145" t="str">
        <f>IF(SP_SUL!D19="","*",SP_SUL!D19)</f>
        <v>V42</v>
      </c>
      <c r="H16" s="145" t="str">
        <f>IF(SP_SUL!F19="","*",SP_SUL!F19)</f>
        <v>MECANIZAÇÃO - SOCADORA</v>
      </c>
      <c r="I16" s="145" t="str">
        <f>IF(SP_SUL!H19="","*",SP_SUL!H19)</f>
        <v>ZYU1</v>
      </c>
      <c r="J16" s="145" t="str">
        <f>IF(SP_SUL!I19="","*",SP_SUL!I19)</f>
        <v>ZYU1</v>
      </c>
      <c r="K16" s="139" t="str">
        <f>IF(SP_SUL!M19="","*",SP_SUL!M19)</f>
        <v>ZYU-ZST</v>
      </c>
      <c r="L16" s="139" t="str">
        <f>IF(SP_SUL!N19="","*",SP_SUL!N19)</f>
        <v>ZYU206</v>
      </c>
      <c r="M16" s="140">
        <f>IF(SP_SUL!J19="","*",SP_SUL!J19)</f>
        <v>56</v>
      </c>
      <c r="N16" s="144">
        <f>IF(SP_SUL!K19="","*",SP_SUL!K19)</f>
        <v>206</v>
      </c>
      <c r="O16" s="144">
        <f>IF(SP_SUL!L19="","*",SP_SUL!L19)</f>
        <v>204</v>
      </c>
      <c r="P16" s="143">
        <f>IF(SP_SUL!O19="","*",SP_SUL!O19)</f>
        <v>0.35416666666666669</v>
      </c>
      <c r="Q16" s="143">
        <f>IF(SP_SUL!P19="","*",SP_SUL!P19)</f>
        <v>0.16666666666666666</v>
      </c>
      <c r="R16" s="145" t="str">
        <f>IF(SP_SUL!Q19="","*",CONCATENATE(SP_SUL!Q19," ",SP_SUL!R19))</f>
        <v>510 M</v>
      </c>
      <c r="S16" s="145" t="str">
        <f>IF(SP_SUL!V19="","*",SP_SUL!V19)</f>
        <v>Ezequiel</v>
      </c>
      <c r="T16" s="145" t="str">
        <f>IF(SP_SUL!W19="","*",SP_SUL!W19)</f>
        <v xml:space="preserve">Socaria mecanizada </v>
      </c>
      <c r="U16" s="137" t="str">
        <f ca="1">_xlfn.XLOOKUP(G16&amp;$U$2,BS_CONTROLE[CHAVE],BS_CONTROLE[Quantidade_11],"-")</f>
        <v>-</v>
      </c>
      <c r="V16" s="137" t="str">
        <f ca="1">_xlfn.XLOOKUP(G16&amp;$V$2,BS_CONTROLE[CHAVE],BS_CONTROLE[Quantidade_11],"-")</f>
        <v>-</v>
      </c>
      <c r="W16" s="137" t="str">
        <f ca="1">_xlfn.XLOOKUP(G16&amp;$W$2,BS_CONTROLE[CHAVE],BS_CONTROLE[Quantidade_11],"-")</f>
        <v>-</v>
      </c>
    </row>
    <row r="17" spans="1:23" hidden="1">
      <c r="A17" s="146" t="str">
        <f>IF(SP_SUL!Y20="","*",SP_SUL!Y20)</f>
        <v>OPORTUNIDADE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46055</v>
      </c>
      <c r="G17" s="145" t="str">
        <f>IF(SP_SUL!D20="","*",SP_SUL!D20)</f>
        <v>EDSON (TP-780)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ZYU-ZST</v>
      </c>
      <c r="L17" s="139" t="str">
        <f>IF(SP_SUL!N20="","*",SP_SUL!N20)</f>
        <v>ZYU206</v>
      </c>
      <c r="M17" s="140">
        <f>IF(SP_SUL!J20="","*",SP_SUL!J20)</f>
        <v>56</v>
      </c>
      <c r="N17" s="144">
        <f>IF(SP_SUL!K20="","*",SP_SUL!K20)</f>
        <v>205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0.16666666666666666</v>
      </c>
      <c r="R17" s="145" t="str">
        <f>IF(SP_SUL!Q20="","*",CONCATENATE(SP_SUL!Q20," ",SP_SUL!R20))</f>
        <v>40 Nº DE DORMENTES</v>
      </c>
      <c r="S17" s="145" t="str">
        <f>IF(SP_SUL!V20="","*",SP_SUL!V20)</f>
        <v xml:space="preserve">Edson </v>
      </c>
      <c r="T17" s="145" t="str">
        <f>IF(SP_SUL!W20="","*",SP_SUL!W20)</f>
        <v>Substituição de dormentes</v>
      </c>
      <c r="U17" s="137" t="str">
        <f ca="1">_xlfn.XLOOKUP(G17&amp;$U$2,BS_CONTROLE[CHAVE],BS_CONTROLE[Quantidade_11],"-")</f>
        <v>-</v>
      </c>
      <c r="V17" s="137" t="str">
        <f ca="1">_xlfn.XLOOKUP(G17&amp;$V$2,BS_CONTROLE[CHAVE],BS_CONTROLE[Quantidade_11],"-")</f>
        <v>-</v>
      </c>
      <c r="W17" s="137" t="str">
        <f ca="1">_xlfn.XLOOKUP(G17&amp;$W$2,BS_CONTROLE[CHAVE],BS_CONTROLE[Quantidade_11],"-")</f>
        <v>-</v>
      </c>
    </row>
    <row r="18" spans="1:23" hidden="1">
      <c r="A18" s="146" t="str">
        <f>IF(SP_SUL!Y21="","*",SP_SUL!Y21)</f>
        <v>OPORTUNIDADE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ZBV-ZKE</v>
      </c>
      <c r="F18" s="145">
        <f>IF(SP_SUL!B21="","*",SP_SUL!B21)</f>
        <v>46055</v>
      </c>
      <c r="G18" s="145" t="str">
        <f>IF(SP_SUL!D21="","*",SP_SUL!D21)</f>
        <v>W59</v>
      </c>
      <c r="H18" s="145" t="str">
        <f>IF(SP_SUL!F21="","*",SP_SUL!F21)</f>
        <v>DESLOCAMENTO</v>
      </c>
      <c r="I18" s="145" t="str">
        <f>IF(SP_SUL!H21="","*",SP_SUL!H21)</f>
        <v>ZYU1</v>
      </c>
      <c r="J18" s="145" t="str">
        <f>IF(SP_SUL!I21="","*",SP_SUL!I21)</f>
        <v>ZYU1</v>
      </c>
      <c r="K18" s="139" t="str">
        <f>IF(SP_SUL!M21="","*",SP_SUL!M21)</f>
        <v>ZYU-ZKE</v>
      </c>
      <c r="L18" s="139" t="str">
        <f>IF(SP_SUL!N21="","*",SP_SUL!N21)</f>
        <v>ZYUZKE</v>
      </c>
      <c r="M18" s="140">
        <f>IF(SP_SUL!J21="","*",SP_SUL!J21)</f>
        <v>56</v>
      </c>
      <c r="N18" s="144">
        <f>IF(SP_SUL!K21="","*",SP_SUL!K21)</f>
        <v>201.7</v>
      </c>
      <c r="O18" s="144">
        <f>IF(SP_SUL!L21="","*",SP_SUL!L21)</f>
        <v>147</v>
      </c>
      <c r="P18" s="143">
        <f>IF(SP_SUL!O21="","*",SP_SUL!O21)</f>
        <v>0.35416666666666669</v>
      </c>
      <c r="Q18" s="143">
        <f>IF(SP_SUL!P21="","*",SP_SUL!P21)</f>
        <v>4.1666666666666664E-2</v>
      </c>
      <c r="R18" s="145" t="str">
        <f>IF(SP_SUL!Q21="","*",CONCATENATE(SP_SUL!Q21," ",SP_SUL!R21))</f>
        <v>1 BINÁRIO</v>
      </c>
      <c r="S18" s="145" t="str">
        <f>IF(SP_SUL!V21="","*",SP_SUL!V21)</f>
        <v xml:space="preserve">Jonas </v>
      </c>
      <c r="T18" s="145" t="str">
        <f>IF(SP_SUL!W21="","*",SP_SUL!W21)</f>
        <v>Deslocamento para abastecer locomotiva</v>
      </c>
      <c r="U18" s="137" t="str">
        <f ca="1">_xlfn.XLOOKUP(G18&amp;$U$2,BS_CONTROLE[CHAVE],BS_CONTROLE[Quantidade_11],"-")</f>
        <v>-</v>
      </c>
      <c r="V18" s="137" t="str">
        <f ca="1">_xlfn.XLOOKUP(G18&amp;$V$2,BS_CONTROLE[CHAVE],BS_CONTROLE[Quantidade_11],"-")</f>
        <v>-</v>
      </c>
      <c r="W18" s="137">
        <f ca="1">_xlfn.XLOOKUP(G18&amp;$W$2,BS_CONTROLE[CHAVE],BS_CONTROLE[Quantidade_11],"-")</f>
        <v>0</v>
      </c>
    </row>
    <row r="19" spans="1:23" hidden="1">
      <c r="A19" s="146" t="str">
        <f>IF(SP_SUL!Y22="","*",SP_SUL!Y22)</f>
        <v>OPORTUNIDADE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ZBV-ZKE</v>
      </c>
      <c r="F19" s="145">
        <f>IF(SP_SUL!B22="","*",SP_SUL!B22)</f>
        <v>46055</v>
      </c>
      <c r="G19" s="145" t="str">
        <f>IF(SP_SUL!D22="","*",SP_SUL!D22)</f>
        <v>ROBSON (TF-701)</v>
      </c>
      <c r="H19" s="145" t="str">
        <f>IF(SP_SUL!F22="","*",SP_SUL!F22)</f>
        <v>LIMPEZA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ZER-ZDI</v>
      </c>
      <c r="L19" s="139" t="str">
        <f>IF(SP_SUL!N22="","*",SP_SUL!N22)</f>
        <v>ZER169</v>
      </c>
      <c r="M19" s="140">
        <f>IF(SP_SUL!J22="","*",SP_SUL!J22)</f>
        <v>56</v>
      </c>
      <c r="N19" s="144">
        <f>IF(SP_SUL!K22="","*",SP_SUL!K22)</f>
        <v>168</v>
      </c>
      <c r="O19" s="144" t="str">
        <f>IF(SP_SUL!L22="","*",SP_SUL!L22)</f>
        <v>-</v>
      </c>
      <c r="P19" s="143">
        <f>IF(SP_SUL!O22="","*",SP_SUL!O22)</f>
        <v>0.375</v>
      </c>
      <c r="Q19" s="143">
        <f>IF(SP_SUL!P22="","*",SP_SUL!P22)</f>
        <v>0.16666666666666666</v>
      </c>
      <c r="R19" s="145" t="str">
        <f>IF(SP_SUL!Q22="","*",CONCATENATE(SP_SUL!Q22," ",SP_SUL!R22))</f>
        <v>1 BINÁRIO</v>
      </c>
      <c r="S19" s="145" t="str">
        <f>IF(SP_SUL!V22="","*",SP_SUL!V22)</f>
        <v xml:space="preserve">Robson </v>
      </c>
      <c r="T19" s="145" t="str">
        <f>IF(SP_SUL!W22="","*",SP_SUL!W22)</f>
        <v>Limpeza na ponte</v>
      </c>
      <c r="U19" s="137" t="str">
        <f ca="1">_xlfn.XLOOKUP(G19&amp;$U$2,BS_CONTROLE[CHAVE],BS_CONTROLE[Quantidade_11],"-")</f>
        <v>-</v>
      </c>
      <c r="V19" s="137">
        <f ca="1">_xlfn.XLOOKUP(G19&amp;$V$2,BS_CONTROLE[CHAVE],BS_CONTROLE[Quantidade_11],"-")</f>
        <v>60</v>
      </c>
      <c r="W19" s="137">
        <f ca="1">_xlfn.XLOOKUP(G19&amp;$W$2,BS_CONTROLE[CHAVE],BS_CONTROLE[Quantidade_11],"-")</f>
        <v>0</v>
      </c>
    </row>
    <row r="20" spans="1:23" hidden="1">
      <c r="A20" s="146" t="str">
        <f>IF(SP_SUL!Y23="","*",SP_SUL!Y23)</f>
        <v>OPORTUNIDADE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ZBV-ZKE</v>
      </c>
      <c r="F20" s="145">
        <f>IF(SP_SUL!B23="","*",SP_SUL!B23)</f>
        <v>46055</v>
      </c>
      <c r="G20" s="145" t="str">
        <f>IF(SP_SUL!D23="","*",SP_SUL!D23)</f>
        <v>OSMAR (TMA-677)</v>
      </c>
      <c r="H20" s="145" t="str">
        <f>IF(SP_SUL!F23="","*",SP_SUL!F23)</f>
        <v>PDM - AMV - MEIA CHAVE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ZGA-ZCX</v>
      </c>
      <c r="L20" s="139" t="str">
        <f>IF(SP_SUL!N23="","*",SP_SUL!N23)</f>
        <v>154ZPS</v>
      </c>
      <c r="M20" s="140">
        <f>IF(SP_SUL!J23="","*",SP_SUL!J23)</f>
        <v>56</v>
      </c>
      <c r="N20" s="144">
        <f>IF(SP_SUL!K23="","*",SP_SUL!K23)</f>
        <v>157.9</v>
      </c>
      <c r="O20" s="144" t="str">
        <f>IF(SP_SUL!L23="","*",SP_SUL!L23)</f>
        <v>-</v>
      </c>
      <c r="P20" s="143">
        <f>IF(SP_SUL!O23="","*",SP_SUL!O23)</f>
        <v>0.45833333333333331</v>
      </c>
      <c r="Q20" s="143">
        <f>IF(SP_SUL!P23="","*",SP_SUL!P23)</f>
        <v>0.125</v>
      </c>
      <c r="R20" s="145" t="str">
        <f>IF(SP_SUL!Q23="","*",CONCATENATE(SP_SUL!Q23," ",SP_SUL!R23))</f>
        <v>1 Nº DE PEÇAS</v>
      </c>
      <c r="S20" s="145" t="str">
        <f>IF(SP_SUL!V23="","*",SP_SUL!V23)</f>
        <v>Osmar</v>
      </c>
      <c r="T20" s="145" t="str">
        <f>IF(SP_SUL!W23="","*",SP_SUL!W23)</f>
        <v>Substituição de meia chave</v>
      </c>
      <c r="U20" s="137" t="str">
        <f ca="1">_xlfn.XLOOKUP(G20&amp;$U$2,BS_CONTROLE[CHAVE],BS_CONTROLE[Quantidade_11],"-")</f>
        <v>-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 hidden="1">
      <c r="A21" s="146" t="str">
        <f>IF(SP_SUL!Y24="","*",SP_SUL!Y24)</f>
        <v>*</v>
      </c>
      <c r="B21" s="146" t="str">
        <f>IF(SP_SUL!X24="","*",SP_SUL!X24)</f>
        <v>*</v>
      </c>
      <c r="C21" s="146" t="str">
        <f>IF(SP_SUL!Z24="","*",SP_SUL!Z24)</f>
        <v>*</v>
      </c>
      <c r="D21" s="139" t="str">
        <f>IF(SP_SUL!S24="","*",SP_SUL!S24)</f>
        <v>-</v>
      </c>
      <c r="E21" s="139" t="str">
        <f>IF(SP_SUL!T24="","*",SP_SUL!T24)</f>
        <v>-</v>
      </c>
      <c r="F21" s="145" t="str">
        <f>IF(SP_SUL!B24="","*",SP_SUL!B24)</f>
        <v>*</v>
      </c>
      <c r="G21" s="145" t="str">
        <f>IF(SP_SUL!D24="","*",SP_SUL!D24)</f>
        <v>*</v>
      </c>
      <c r="H21" s="145" t="str">
        <f>IF(SP_SUL!F24="","*",SP_SUL!F24)</f>
        <v>*</v>
      </c>
      <c r="I21" s="145" t="str">
        <f>IF(SP_SUL!H24="","*",SP_SUL!H24)</f>
        <v>*</v>
      </c>
      <c r="J21" s="145" t="str">
        <f>IF(SP_SUL!I24="","*",SP_SUL!I24)</f>
        <v>*</v>
      </c>
      <c r="K21" s="139" t="str">
        <f>IF(SP_SUL!M24="","*",SP_SUL!M24)</f>
        <v>-</v>
      </c>
      <c r="L21" s="139" t="str">
        <f>IF(SP_SUL!N24="","*",SP_SUL!N24)</f>
        <v>-</v>
      </c>
      <c r="M21" s="140" t="str">
        <f>IF(SP_SUL!J24="","*",SP_SUL!J24)</f>
        <v>*</v>
      </c>
      <c r="N21" s="144" t="str">
        <f>IF(SP_SUL!K24="","*",SP_SUL!K24)</f>
        <v>*</v>
      </c>
      <c r="O21" s="144" t="str">
        <f>IF(SP_SUL!L24="","*",SP_SUL!L24)</f>
        <v>*</v>
      </c>
      <c r="P21" s="143" t="str">
        <f>IF(SP_SUL!O24="","*",SP_SUL!O24)</f>
        <v>*</v>
      </c>
      <c r="Q21" s="143" t="str">
        <f>IF(SP_SUL!P24="","*",SP_SUL!P24)</f>
        <v>*</v>
      </c>
      <c r="R21" s="145" t="str">
        <f>IF(SP_SUL!Q24="","*",CONCATENATE(SP_SUL!Q24," ",SP_SUL!R24))</f>
        <v>*</v>
      </c>
      <c r="S21" s="145" t="str">
        <f>IF(SP_SUL!V24="","*",SP_SUL!V24)</f>
        <v>*</v>
      </c>
      <c r="T21" s="145" t="str">
        <f>IF(SP_SUL!W24="","*",SP_SUL!W24)</f>
        <v>*</v>
      </c>
      <c r="U21" s="137" t="str">
        <f ca="1">_xlfn.XLOOKUP(G21&amp;$U$2,BS_CONTROLE[CHAVE],BS_CONTROLE[Quantidade_11],"-")</f>
        <v>-</v>
      </c>
      <c r="V21" s="137" t="str">
        <f ca="1">_xlfn.XLOOKUP(G21&amp;$V$2,BS_CONTROLE[CHAVE],BS_CONTROLE[Quantidade_11],"-")</f>
        <v>-</v>
      </c>
      <c r="W21" s="137" t="str">
        <f ca="1">_xlfn.XLOOKUP(G21&amp;$W$2,BS_CONTROLE[CHAVE],BS_CONTROLE[Quantidade_11],"-")</f>
        <v>-</v>
      </c>
    </row>
    <row r="22" spans="1:23" hidden="1">
      <c r="A22" s="146" t="str">
        <f>IF(SP_SUL!Y25="","*",SP_SUL!Y25)</f>
        <v>*</v>
      </c>
      <c r="B22" s="146" t="str">
        <f>IF(SP_SUL!X25="","*",SP_SUL!X25)</f>
        <v>*</v>
      </c>
      <c r="C22" s="146" t="str">
        <f>IF(SP_SUL!Z25="","*",SP_SUL!Z25)</f>
        <v>*</v>
      </c>
      <c r="D22" s="139" t="str">
        <f>IF(SP_SUL!S25="","*",SP_SUL!S25)</f>
        <v>-</v>
      </c>
      <c r="E22" s="139" t="str">
        <f>IF(SP_SUL!T25="","*",SP_SUL!T25)</f>
        <v>-</v>
      </c>
      <c r="F22" s="145" t="str">
        <f>IF(SP_SUL!B25="","*",SP_SUL!B25)</f>
        <v>*</v>
      </c>
      <c r="G22" s="145" t="str">
        <f>IF(SP_SUL!D25="","*",SP_SUL!D25)</f>
        <v>*</v>
      </c>
      <c r="H22" s="145" t="str">
        <f>IF(SP_SUL!F25="","*",SP_SUL!F25)</f>
        <v>*</v>
      </c>
      <c r="I22" s="145" t="str">
        <f>IF(SP_SUL!H25="","*",SP_SUL!H25)</f>
        <v>*</v>
      </c>
      <c r="J22" s="145" t="str">
        <f>IF(SP_SUL!I25="","*",SP_SUL!I25)</f>
        <v>*</v>
      </c>
      <c r="K22" s="139" t="str">
        <f>IF(SP_SUL!M25="","*",SP_SUL!M25)</f>
        <v>-</v>
      </c>
      <c r="L22" s="139" t="str">
        <f>IF(SP_SUL!N25="","*",SP_SUL!N25)</f>
        <v>-</v>
      </c>
      <c r="M22" s="140" t="str">
        <f>IF(SP_SUL!J25="","*",SP_SUL!J25)</f>
        <v>*</v>
      </c>
      <c r="N22" s="144" t="str">
        <f>IF(SP_SUL!K25="","*",SP_SUL!K25)</f>
        <v>*</v>
      </c>
      <c r="O22" s="144" t="str">
        <f>IF(SP_SUL!L25="","*",SP_SUL!L25)</f>
        <v>*</v>
      </c>
      <c r="P22" s="143" t="str">
        <f>IF(SP_SUL!O25="","*",SP_SUL!O25)</f>
        <v>*</v>
      </c>
      <c r="Q22" s="143" t="str">
        <f>IF(SP_SUL!P25="","*",SP_SUL!P25)</f>
        <v>*</v>
      </c>
      <c r="R22" s="145" t="str">
        <f>IF(SP_SUL!Q25="","*",CONCATENATE(SP_SUL!Q25," ",SP_SUL!R25))</f>
        <v>*</v>
      </c>
      <c r="S22" s="145" t="str">
        <f>IF(SP_SUL!V25="","*",SP_SUL!V25)</f>
        <v>*</v>
      </c>
      <c r="T22" s="145" t="str">
        <f>IF(SP_SUL!W25="","*",SP_SUL!W25)</f>
        <v>*</v>
      </c>
      <c r="U22" s="137" t="str">
        <f ca="1">_xlfn.XLOOKUP(G22&amp;$U$2,BS_CONTROLE[CHAVE],BS_CONTROLE[Quantidade_11],"-")</f>
        <v>-</v>
      </c>
      <c r="V22" s="137" t="str">
        <f ca="1">_xlfn.XLOOKUP(G22&amp;$V$2,BS_CONTROLE[CHAVE],BS_CONTROLE[Quantidade_11],"-")</f>
        <v>-</v>
      </c>
      <c r="W22" s="137" t="str">
        <f ca="1">_xlfn.XLOOKUP(G22&amp;$W$2,BS_CONTROLE[CHAVE],BS_CONTROLE[Quantidade_11],"-")</f>
        <v>-</v>
      </c>
    </row>
    <row r="23" spans="1:23" hidden="1">
      <c r="A23" s="146" t="str">
        <f>IF(SP_SUL!Y26="","*",SP_SUL!Y26)</f>
        <v>OPORTUNIDADE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46055</v>
      </c>
      <c r="G23" s="145" t="str">
        <f>IF(SP_SUL!D26="","*",SP_SUL!D26)</f>
        <v>E17</v>
      </c>
      <c r="H23" s="145" t="str">
        <f>IF(SP_SUL!F26="","*",SP_SUL!F26)</f>
        <v>CAMINHÃO DE SOLDA</v>
      </c>
      <c r="I23" s="145" t="str">
        <f>IF(SP_SUL!H26="","*",SP_SUL!H26)</f>
        <v>102ZKW2</v>
      </c>
      <c r="J23" s="145" t="str">
        <f>IF(SP_SUL!I26="","*",SP_SUL!I26)</f>
        <v>102ZKW2</v>
      </c>
      <c r="K23" s="139" t="str">
        <f>IF(SP_SUL!M26="","*",SP_SUL!M26)</f>
        <v>ZKE-ZWW</v>
      </c>
      <c r="L23" s="139" t="str">
        <f>IF(SP_SUL!N26="","*",SP_SUL!N26)</f>
        <v>K83K802</v>
      </c>
      <c r="M23" s="140">
        <f>IF(SP_SUL!J26="","*",SP_SUL!J26)</f>
        <v>55</v>
      </c>
      <c r="N23" s="144">
        <f>IF(SP_SUL!K26="","*",SP_SUL!K26)</f>
        <v>81</v>
      </c>
      <c r="O23" s="144">
        <f>IF(SP_SUL!L26="","*",SP_SUL!L26)</f>
        <v>82</v>
      </c>
      <c r="P23" s="143">
        <f>IF(SP_SUL!O26="","*",SP_SUL!O26)</f>
        <v>0.375</v>
      </c>
      <c r="Q23" s="143">
        <f>IF(SP_SUL!P26="","*",SP_SUL!P26)</f>
        <v>0.16666666666666666</v>
      </c>
      <c r="R23" s="145" t="str">
        <f>IF(SP_SUL!Q26="","*",CONCATENATE(SP_SUL!Q26," ",SP_SUL!R26))</f>
        <v>3 Nº DE SOLDA</v>
      </c>
      <c r="S23" s="145" t="str">
        <f>IF(SP_SUL!V26="","*",SP_SUL!V26)</f>
        <v>Higor</v>
      </c>
      <c r="T23" s="145" t="str">
        <f>IF(SP_SUL!W26="","*",SP_SUL!W26)</f>
        <v>Caminhão de solda</v>
      </c>
      <c r="U23" s="137">
        <f ca="1">_xlfn.XLOOKUP(G23&amp;$U$2,BS_CONTROLE[CHAVE],BS_CONTROLE[Quantidade_11],"-")</f>
        <v>0</v>
      </c>
      <c r="V23" s="137">
        <f ca="1">_xlfn.XLOOKUP(G23&amp;$V$2,BS_CONTROLE[CHAVE],BS_CONTROLE[Quantidade_11],"-")</f>
        <v>0</v>
      </c>
      <c r="W23" s="137">
        <f ca="1">_xlfn.XLOOKUP(G23&amp;$W$2,BS_CONTROLE[CHAVE],BS_CONTROLE[Quantidade_11],"-")</f>
        <v>4</v>
      </c>
    </row>
    <row r="24" spans="1:23" hidden="1">
      <c r="A24" s="146" t="str">
        <f>IF(SP_SUL!Y27="","*",SP_SUL!Y27)</f>
        <v>OPORTUNIDADE</v>
      </c>
      <c r="B24" s="146" t="str">
        <f>IF(SP_SUL!X27="","*",SP_SUL!X27)</f>
        <v>Contrato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46055</v>
      </c>
      <c r="G24" s="145" t="str">
        <f>IF(SP_SUL!D27="","*",SP_SUL!D27)</f>
        <v>V89</v>
      </c>
      <c r="H24" s="145" t="str">
        <f>IF(SP_SUL!F27="","*",SP_SUL!F27)</f>
        <v>MECANIZAÇÃO - SOCADORA</v>
      </c>
      <c r="I24" s="145" t="str">
        <f>IF(SP_SUL!H27="","*",SP_SUL!H27)</f>
        <v>102ZKW2</v>
      </c>
      <c r="J24" s="145" t="str">
        <f>IF(SP_SUL!I27="","*",SP_SUL!I27)</f>
        <v>102ZKW2</v>
      </c>
      <c r="K24" s="139" t="str">
        <f>IF(SP_SUL!M27="","*",SP_SUL!M27)</f>
        <v>ZWW-ZKW</v>
      </c>
      <c r="L24" s="139" t="str">
        <f>IF(SP_SUL!N27="","*",SP_SUL!N27)</f>
        <v>K93K911</v>
      </c>
      <c r="M24" s="140">
        <f>IF(SP_SUL!J27="","*",SP_SUL!J27)</f>
        <v>48</v>
      </c>
      <c r="N24" s="144">
        <f>IF(SP_SUL!K27="","*",SP_SUL!K27)</f>
        <v>92.745000000000005</v>
      </c>
      <c r="O24" s="144">
        <f>IF(SP_SUL!L27="","*",SP_SUL!L27)</f>
        <v>93.587000000000003</v>
      </c>
      <c r="P24" s="143">
        <f>IF(SP_SUL!O27="","*",SP_SUL!O27)</f>
        <v>0.5</v>
      </c>
      <c r="Q24" s="143">
        <f>IF(SP_SUL!P27="","*",SP_SUL!P27)</f>
        <v>0.16666666666666666</v>
      </c>
      <c r="R24" s="145" t="str">
        <f>IF(SP_SUL!Q27="","*",CONCATENATE(SP_SUL!Q27," ",SP_SUL!R27))</f>
        <v>960 M</v>
      </c>
      <c r="S24" s="145" t="str">
        <f>IF(SP_SUL!V27="","*",SP_SUL!V27)</f>
        <v>Antonioni</v>
      </c>
      <c r="T24" s="145" t="str">
        <f>IF(SP_SUL!W27="","*",SP_SUL!W27)</f>
        <v xml:space="preserve">Socaria mecanizada </v>
      </c>
      <c r="U24" s="137" t="str">
        <f ca="1">_xlfn.XLOOKUP(G24&amp;$U$2,BS_CONTROLE[CHAVE],BS_CONTROLE[Quantidade_11],"-")</f>
        <v>-</v>
      </c>
      <c r="V24" s="137">
        <f ca="1">_xlfn.XLOOKUP(G24&amp;$V$2,BS_CONTROLE[CHAVE],BS_CONTROLE[Quantidade_11],"-")</f>
        <v>860</v>
      </c>
      <c r="W24" s="137">
        <f ca="1">_xlfn.XLOOKUP(G24&amp;$W$2,BS_CONTROLE[CHAVE],BS_CONTROLE[Quantidade_11],"-")</f>
        <v>0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 t="str">
        <f>IF(SP_SUL!B28="","*",SP_SUL!B28)</f>
        <v>*</v>
      </c>
      <c r="G25" s="145" t="str">
        <f>IF(SP_SUL!D28="","*",SP_SUL!D28)</f>
        <v>E42</v>
      </c>
      <c r="H25" s="145" t="str">
        <f>IF(SP_SUL!F28="","*",SP_SUL!F28)</f>
        <v>TRILHEIRO - DESCARGA</v>
      </c>
      <c r="I25" s="145" t="str">
        <f>IF(SP_SUL!H28="","*",SP_SUL!H28)</f>
        <v>102ZKW2</v>
      </c>
      <c r="J25" s="145" t="str">
        <f>IF(SP_SUL!I28="","*",SP_SUL!I28)</f>
        <v>ZCP1</v>
      </c>
      <c r="K25" s="139" t="str">
        <f>IF(SP_SUL!M28="","*",SP_SUL!M28)</f>
        <v>ZKW</v>
      </c>
      <c r="L25" s="139" t="str">
        <f>IF(SP_SUL!N28="","*",SP_SUL!N28)</f>
        <v>ZKW2/102ZKW2</v>
      </c>
      <c r="M25" s="140">
        <f>IF(SP_SUL!J28="","*",SP_SUL!J28)</f>
        <v>55</v>
      </c>
      <c r="N25" s="144">
        <f>IF(SP_SUL!K28="","*",SP_SUL!K28)</f>
        <v>95.385000000000005</v>
      </c>
      <c r="O25" s="144">
        <f>IF(SP_SUL!L28="","*",SP_SUL!L28)</f>
        <v>99.831000000000003</v>
      </c>
      <c r="P25" s="143">
        <f>IF(SP_SUL!O28="","*",SP_SUL!O28)</f>
        <v>0.39583333333333331</v>
      </c>
      <c r="Q25" s="143">
        <f>IF(SP_SUL!P28="","*",SP_SUL!P28)</f>
        <v>8.3333333333333329E-2</v>
      </c>
      <c r="R25" s="145" t="str">
        <f>IF(SP_SUL!Q28="","*",CONCATENATE(SP_SUL!Q28," ",SP_SUL!R28))</f>
        <v>1248 M</v>
      </c>
      <c r="S25" s="145" t="str">
        <f>IF(SP_SUL!V28="","*",SP_SUL!V28)</f>
        <v xml:space="preserve">Felipe </v>
      </c>
      <c r="T25" s="145" t="str">
        <f>IF(SP_SUL!W28="","*",SP_SUL!W28)</f>
        <v>Descarga de trilho</v>
      </c>
      <c r="U25" s="137" t="str">
        <f ca="1">_xlfn.XLOOKUP(G25&amp;$U$2,BS_CONTROLE[CHAVE],BS_CONTROLE[Quantidade_11],"-")</f>
        <v>-</v>
      </c>
      <c r="V25" s="137" t="str">
        <f ca="1">_xlfn.XLOOKUP(G25&amp;$V$2,BS_CONTROLE[CHAVE],BS_CONTROLE[Quantidade_11],"-")</f>
        <v>-</v>
      </c>
      <c r="W25" s="137">
        <f ca="1">_xlfn.XLOOKUP(G25&amp;$W$2,BS_CONTROLE[CHAVE],BS_CONTROLE[Quantidade_11],"-")</f>
        <v>0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 t="str">
        <f>IF(SP_SUL!B29="","*",SP_SUL!B29)</f>
        <v>*</v>
      </c>
      <c r="G26" s="145" t="str">
        <f>IF(SP_SUL!D29="","*",SP_SUL!D29)</f>
        <v>ISMAEL(TP-726)</v>
      </c>
      <c r="H26" s="145" t="str">
        <f>IF(SP_SUL!F29="","*",SP_SUL!F29)</f>
        <v>PDM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ZWW-ZKW</v>
      </c>
      <c r="L26" s="139" t="str">
        <f>IF(SP_SUL!N29="","*",SP_SUL!N29)</f>
        <v>ZKWK932</v>
      </c>
      <c r="M26" s="140">
        <f>IF(SP_SUL!J29="","*",SP_SUL!J29)</f>
        <v>55</v>
      </c>
      <c r="N26" s="144">
        <f>IF(SP_SUL!K29="","*",SP_SUL!K29)</f>
        <v>94.664000000000001</v>
      </c>
      <c r="O26" s="144" t="str">
        <f>IF(SP_SUL!L29="","*",SP_SUL!L29)</f>
        <v>-</v>
      </c>
      <c r="P26" s="143">
        <f>IF(SP_SUL!O29="","*",SP_SUL!O29)</f>
        <v>0.375</v>
      </c>
      <c r="Q26" s="143">
        <f>IF(SP_SUL!P29="","*",SP_SUL!P29)</f>
        <v>0.125</v>
      </c>
      <c r="R26" s="145" t="str">
        <f>IF(SP_SUL!Q29="","*",CONCATENATE(SP_SUL!Q29," ",SP_SUL!R29))</f>
        <v>2 Nº DE SOLDA</v>
      </c>
      <c r="S26" s="145" t="str">
        <f>IF(SP_SUL!V29="","*",SP_SUL!V29)</f>
        <v>Ismael</v>
      </c>
      <c r="T26" s="145" t="str">
        <f>IF(SP_SUL!W29="","*",SP_SUL!W29)</f>
        <v xml:space="preserve">Execução de solda - Condicionado a temperatura </v>
      </c>
      <c r="U26" s="137" t="str">
        <f ca="1">_xlfn.XLOOKUP(G26&amp;$U$2,BS_CONTROLE[CHAVE],BS_CONTROLE[Quantidade_11],"-")</f>
        <v>-</v>
      </c>
      <c r="V26" s="137">
        <f ca="1">_xlfn.XLOOKUP(G26&amp;$V$2,BS_CONTROLE[CHAVE],BS_CONTROLE[Quantidade_11],"-")</f>
        <v>0</v>
      </c>
      <c r="W26" s="137">
        <f ca="1">_xlfn.XLOOKUP(G26&amp;$W$2,BS_CONTROLE[CHAVE],BS_CONTROLE[Quantidade_11],"-")</f>
        <v>1</v>
      </c>
    </row>
    <row r="27" spans="1:23" hidden="1">
      <c r="A27" s="146" t="str">
        <f>IF(SP_SUL!Y30="","*",SP_SUL!Y30)</f>
        <v>OPORTUNIDADE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46055</v>
      </c>
      <c r="G27" s="145" t="str">
        <f>IF(SP_SUL!D30="","*",SP_SUL!D30)</f>
        <v>CAIQUE (TP-869)</v>
      </c>
      <c r="H27" s="145" t="str">
        <f>IF(SP_SUL!F30="","*",SP_SUL!F30)</f>
        <v>MODERNIZAÇÃO - SOLDA</v>
      </c>
      <c r="I27" s="145" t="str">
        <f>IF(SP_SUL!H30="","*",SP_SUL!H30)</f>
        <v>-</v>
      </c>
      <c r="J27" s="145" t="str">
        <f>IF(SP_SUL!I30="","*",SP_SUL!I30)</f>
        <v>-</v>
      </c>
      <c r="K27" s="139" t="str">
        <f>IF(SP_SUL!M30="","*",SP_SUL!M30)</f>
        <v>ZWI-ZEM</v>
      </c>
      <c r="L27" s="139">
        <f>IF(SP_SUL!N30="","*",SP_SUL!N30)</f>
        <v>1241231</v>
      </c>
      <c r="M27" s="140">
        <f>IF(SP_SUL!J30="","*",SP_SUL!J30)</f>
        <v>48</v>
      </c>
      <c r="N27" s="144">
        <f>IF(SP_SUL!K30="","*",SP_SUL!K30)</f>
        <v>123.363</v>
      </c>
      <c r="O27" s="144" t="str">
        <f>IF(SP_SUL!L30="","*",SP_SUL!L30)</f>
        <v>-</v>
      </c>
      <c r="P27" s="143">
        <f>IF(SP_SUL!O30="","*",SP_SUL!O30)</f>
        <v>0.35416666666666669</v>
      </c>
      <c r="Q27" s="143">
        <f>IF(SP_SUL!P30="","*",SP_SUL!P30)</f>
        <v>6.25E-2</v>
      </c>
      <c r="R27" s="145" t="str">
        <f>IF(SP_SUL!Q30="","*",CONCATENATE(SP_SUL!Q30," ",SP_SUL!R30))</f>
        <v>1 Nº DE SOLDA</v>
      </c>
      <c r="S27" s="145" t="str">
        <f>IF(SP_SUL!V30="","*",SP_SUL!V30)</f>
        <v>Caique</v>
      </c>
      <c r="T27" s="145" t="str">
        <f>IF(SP_SUL!W30="","*",SP_SUL!W30)</f>
        <v xml:space="preserve">Execução de solda - Condicionado a temperatura </v>
      </c>
      <c r="U27" s="137" t="str">
        <f ca="1">_xlfn.XLOOKUP(G27&amp;$U$2,BS_CONTROLE[CHAVE],BS_CONTROLE[Quantidade_11],"-")</f>
        <v>-</v>
      </c>
      <c r="V27" s="137" t="str">
        <f ca="1">_xlfn.XLOOKUP(G27&amp;$V$2,BS_CONTROLE[CHAVE],BS_CONTROLE[Quantidade_11],"-")</f>
        <v>-</v>
      </c>
      <c r="W27" s="137" t="str">
        <f ca="1">_xlfn.XLOOKUP(G27&amp;$W$2,BS_CONTROLE[CHAVE],BS_CONTROLE[Quantidade_11],"-")</f>
        <v>-</v>
      </c>
    </row>
    <row r="28" spans="1:23" hidden="1">
      <c r="A28" s="146" t="str">
        <f>IF(SP_SUL!Y31="","*",SP_SUL!Y31)</f>
        <v>*</v>
      </c>
      <c r="B28" s="146" t="str">
        <f>IF(SP_SUL!X31="","*",SP_SUL!X31)</f>
        <v>*</v>
      </c>
      <c r="C28" s="146" t="str">
        <f>IF(SP_SUL!Z31="","*",SP_SUL!Z31)</f>
        <v>*</v>
      </c>
      <c r="D28" s="139" t="str">
        <f>IF(SP_SUL!S31="","*",SP_SUL!S31)</f>
        <v>-</v>
      </c>
      <c r="E28" s="139" t="str">
        <f>IF(SP_SUL!T31="","*",SP_SUL!T31)</f>
        <v>-</v>
      </c>
      <c r="F28" s="145" t="str">
        <f>IF(SP_SUL!B31="","*",SP_SUL!B31)</f>
        <v>*</v>
      </c>
      <c r="G28" s="145" t="str">
        <f>IF(SP_SUL!D31="","*",SP_SUL!D31)</f>
        <v>*</v>
      </c>
      <c r="H28" s="145" t="str">
        <f>IF(SP_SUL!F31="","*",SP_SUL!F31)</f>
        <v>*</v>
      </c>
      <c r="I28" s="145" t="str">
        <f>IF(SP_SUL!H31="","*",SP_SUL!H31)</f>
        <v>*</v>
      </c>
      <c r="J28" s="145" t="str">
        <f>IF(SP_SUL!I31="","*",SP_SUL!I31)</f>
        <v>*</v>
      </c>
      <c r="K28" s="139" t="str">
        <f>IF(SP_SUL!M31="","*",SP_SUL!M31)</f>
        <v>-</v>
      </c>
      <c r="L28" s="139" t="str">
        <f>IF(SP_SUL!N31="","*",SP_SUL!N31)</f>
        <v>-</v>
      </c>
      <c r="M28" s="140" t="str">
        <f>IF(SP_SUL!J31="","*",SP_SUL!J31)</f>
        <v>*</v>
      </c>
      <c r="N28" s="144" t="str">
        <f>IF(SP_SUL!K31="","*",SP_SUL!K31)</f>
        <v>*</v>
      </c>
      <c r="O28" s="144" t="str">
        <f>IF(SP_SUL!L31="","*",SP_SUL!L31)</f>
        <v>*</v>
      </c>
      <c r="P28" s="143" t="str">
        <f>IF(SP_SUL!O31="","*",SP_SUL!O31)</f>
        <v>*</v>
      </c>
      <c r="Q28" s="143" t="str">
        <f>IF(SP_SUL!P31="","*",SP_SUL!P31)</f>
        <v>*</v>
      </c>
      <c r="R28" s="145" t="str">
        <f>IF(SP_SUL!Q31="","*",CONCATENATE(SP_SUL!Q31," ",SP_SUL!R31))</f>
        <v>*</v>
      </c>
      <c r="S28" s="145" t="str">
        <f>IF(SP_SUL!V31="","*",SP_SUL!V31)</f>
        <v>*</v>
      </c>
      <c r="T28" s="145" t="str">
        <f>IF(SP_SUL!W31="","*",SP_SUL!W31)</f>
        <v>*</v>
      </c>
      <c r="U28" s="137" t="str">
        <f ca="1">_xlfn.XLOOKUP(G28&amp;$U$2,BS_CONTROLE[CHAVE],BS_CONTROLE[Quantidade_11],"-")</f>
        <v>-</v>
      </c>
      <c r="V28" s="137" t="str">
        <f ca="1">_xlfn.XLOOKUP(G28&amp;$V$2,BS_CONTROLE[CHAVE],BS_CONTROLE[Quantidade_11],"-")</f>
        <v>-</v>
      </c>
      <c r="W28" s="137" t="str">
        <f ca="1">_xlfn.XLOOKUP(G28&amp;$W$2,BS_CONTROLE[CHAVE],BS_CONTROLE[Quantidade_11],"-")</f>
        <v>-</v>
      </c>
    </row>
    <row r="29" spans="1:23" hidden="1">
      <c r="A29" s="146" t="str">
        <f>IF(SP_SUL!Y32="","*",SP_SUL!Y32)</f>
        <v>*</v>
      </c>
      <c r="B29" s="146" t="str">
        <f>IF(SP_SUL!X32="","*",SP_SUL!X32)</f>
        <v>*</v>
      </c>
      <c r="C29" s="146" t="str">
        <f>IF(SP_SUL!Z32="","*",SP_SUL!Z32)</f>
        <v>*</v>
      </c>
      <c r="D29" s="139" t="str">
        <f>IF(SP_SUL!S32="","*",SP_SUL!S32)</f>
        <v>-</v>
      </c>
      <c r="E29" s="139" t="str">
        <f>IF(SP_SUL!T32="","*",SP_SUL!T32)</f>
        <v>-</v>
      </c>
      <c r="F29" s="145" t="str">
        <f>IF(SP_SUL!B32="","*",SP_SUL!B32)</f>
        <v>*</v>
      </c>
      <c r="G29" s="145" t="str">
        <f>IF(SP_SUL!D32="","*",SP_SUL!D32)</f>
        <v>*</v>
      </c>
      <c r="H29" s="145" t="str">
        <f>IF(SP_SUL!F32="","*",SP_SUL!F32)</f>
        <v>*</v>
      </c>
      <c r="I29" s="145" t="str">
        <f>IF(SP_SUL!H32="","*",SP_SUL!H32)</f>
        <v>*</v>
      </c>
      <c r="J29" s="145" t="str">
        <f>IF(SP_SUL!I32="","*",SP_SUL!I32)</f>
        <v>*</v>
      </c>
      <c r="K29" s="139" t="str">
        <f>IF(SP_SUL!M32="","*",SP_SUL!M32)</f>
        <v>-</v>
      </c>
      <c r="L29" s="139" t="str">
        <f>IF(SP_SUL!N32="","*",SP_SUL!N32)</f>
        <v>-</v>
      </c>
      <c r="M29" s="140" t="str">
        <f>IF(SP_SUL!J32="","*",SP_SUL!J32)</f>
        <v>*</v>
      </c>
      <c r="N29" s="144" t="str">
        <f>IF(SP_SUL!K32="","*",SP_SUL!K32)</f>
        <v>*</v>
      </c>
      <c r="O29" s="144" t="str">
        <f>IF(SP_SUL!L32="","*",SP_SUL!L32)</f>
        <v>*</v>
      </c>
      <c r="P29" s="143" t="str">
        <f>IF(SP_SUL!O32="","*",SP_SUL!O32)</f>
        <v>*</v>
      </c>
      <c r="Q29" s="143" t="str">
        <f>IF(SP_SUL!P32="","*",SP_SUL!P32)</f>
        <v>*</v>
      </c>
      <c r="R29" s="145" t="str">
        <f>IF(SP_SUL!Q32="","*",CONCATENATE(SP_SUL!Q32," ",SP_SUL!R32))</f>
        <v>*</v>
      </c>
      <c r="S29" s="145" t="str">
        <f>IF(SP_SUL!V32="","*",SP_SUL!V32)</f>
        <v>*</v>
      </c>
      <c r="T29" s="145" t="str">
        <f>IF(SP_SUL!W32="","*",SP_SUL!W32)</f>
        <v>*</v>
      </c>
      <c r="U29" s="137" t="str">
        <f ca="1">_xlfn.XLOOKUP(G29&amp;$U$2,BS_CONTROLE[CHAVE],BS_CONTROLE[Quantidade_11],"-")</f>
        <v>-</v>
      </c>
      <c r="V29" s="137" t="str">
        <f ca="1">_xlfn.XLOOKUP(G29&amp;$V$2,BS_CONTROLE[CHAVE],BS_CONTROLE[Quantidade_11],"-")</f>
        <v>-</v>
      </c>
      <c r="W29" s="137" t="str">
        <f ca="1">_xlfn.XLOOKUP(G29&amp;$W$2,BS_CONTROLE[CHAVE],BS_CONTROLE[Quantidade_11],"-")</f>
        <v>-</v>
      </c>
    </row>
    <row r="30" spans="1:23" hidden="1">
      <c r="A30" s="146" t="str">
        <f>IF(SP_SUL!Y33="","*",SP_SUL!Y33)</f>
        <v>OPORTUNIDADE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ZKE-ZEV</v>
      </c>
      <c r="F30" s="145">
        <f>IF(SP_SUL!B33="","*",SP_SUL!B33)</f>
        <v>46055</v>
      </c>
      <c r="G30" s="145" t="str">
        <f>IF(SP_SUL!D33="","*",SP_SUL!D33)</f>
        <v>W60</v>
      </c>
      <c r="H30" s="145" t="str">
        <f>IF(SP_SUL!F33="","*",SP_SUL!F33)</f>
        <v>RECOLHIMENTO DE MATERIAL</v>
      </c>
      <c r="I30" s="145" t="str">
        <f>IF(SP_SUL!H33="","*",SP_SUL!H33)</f>
        <v>ZEM1302</v>
      </c>
      <c r="J30" s="145" t="str">
        <f>IF(SP_SUL!I33="","*",SP_SUL!I33)</f>
        <v>ZEM1302</v>
      </c>
      <c r="K30" s="139" t="str">
        <f>IF(SP_SUL!M33="","*",SP_SUL!M33)</f>
        <v>ZEM-ZEJ</v>
      </c>
      <c r="L30" s="139" t="str">
        <f>IF(SP_SUL!N33="","*",SP_SUL!N33)</f>
        <v>144ZMS2</v>
      </c>
      <c r="M30" s="140">
        <f>IF(SP_SUL!J33="","*",SP_SUL!J33)</f>
        <v>55</v>
      </c>
      <c r="N30" s="144">
        <f>IF(SP_SUL!K33="","*",SP_SUL!K33)</f>
        <v>142.6</v>
      </c>
      <c r="O30" s="144">
        <f>IF(SP_SUL!L33="","*",SP_SUL!L33)</f>
        <v>144</v>
      </c>
      <c r="P30" s="143">
        <f>IF(SP_SUL!O33="","*",SP_SUL!O33)</f>
        <v>0.35416666666666669</v>
      </c>
      <c r="Q30" s="143">
        <f>IF(SP_SUL!P33="","*",SP_SUL!P33)</f>
        <v>4.1666666666666664E-2</v>
      </c>
      <c r="R30" s="145" t="str">
        <f>IF(SP_SUL!Q33="","*",CONCATENATE(SP_SUL!Q33," ",SP_SUL!R33))</f>
        <v>1 BINÁRIO</v>
      </c>
      <c r="S30" s="145" t="str">
        <f>IF(SP_SUL!V33="","*",SP_SUL!V33)</f>
        <v xml:space="preserve">Felipe </v>
      </c>
      <c r="T30" s="145" t="str">
        <f>IF(SP_SUL!W33="","*",SP_SUL!W33)</f>
        <v>Recolhimento de trilho</v>
      </c>
      <c r="U30" s="137" t="str">
        <f ca="1">_xlfn.XLOOKUP(G30&amp;$U$2,BS_CONTROLE[CHAVE],BS_CONTROLE[Quantidade_11],"-")</f>
        <v>-</v>
      </c>
      <c r="V30" s="137">
        <f ca="1">_xlfn.XLOOKUP(G30&amp;$V$2,BS_CONTROLE[CHAVE],BS_CONTROLE[Quantidade_11],"-")</f>
        <v>1</v>
      </c>
      <c r="W30" s="137" t="str">
        <f ca="1">_xlfn.XLOOKUP(G30&amp;$W$2,BS_CONTROLE[CHAVE],BS_CONTROLE[Quantidade_11],"-")</f>
        <v>-</v>
      </c>
    </row>
    <row r="31" spans="1:23" hidden="1">
      <c r="A31" s="146" t="str">
        <f>IF(SP_SUL!Y34="","*",SP_SUL!Y34)</f>
        <v>OPORTUNIDADE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46055</v>
      </c>
      <c r="G31" s="145" t="str">
        <f>IF(SP_SUL!D34="","*",SP_SUL!D34)</f>
        <v>W60</v>
      </c>
      <c r="H31" s="145" t="str">
        <f>IF(SP_SUL!F34="","*",SP_SUL!F34)</f>
        <v>PDM - DESCARGA - DORMENTE</v>
      </c>
      <c r="I31" s="145" t="str">
        <f>IF(SP_SUL!H34="","*",SP_SUL!H34)</f>
        <v>ZEM1302</v>
      </c>
      <c r="J31" s="145" t="str">
        <f>IF(SP_SUL!I34="","*",SP_SUL!I34)</f>
        <v>ZEM1302</v>
      </c>
      <c r="K31" s="139" t="str">
        <f>IF(SP_SUL!M34="","*",SP_SUL!M34)</f>
        <v>ZEJ</v>
      </c>
      <c r="L31" s="139" t="str">
        <f>IF(SP_SUL!N34="","*",SP_SUL!N34)</f>
        <v>ZEJ1</v>
      </c>
      <c r="M31" s="140">
        <f>IF(SP_SUL!J34="","*",SP_SUL!J34)</f>
        <v>48</v>
      </c>
      <c r="N31" s="144">
        <f>IF(SP_SUL!K34="","*",SP_SUL!K34)</f>
        <v>147</v>
      </c>
      <c r="O31" s="144">
        <f>IF(SP_SUL!L34="","*",SP_SUL!L34)</f>
        <v>151</v>
      </c>
      <c r="P31" s="143" t="str">
        <f>IF(SP_SUL!O34="","*",SP_SUL!O34)</f>
        <v>-</v>
      </c>
      <c r="Q31" s="143">
        <f>IF(SP_SUL!P34="","*",SP_SUL!P34)</f>
        <v>4.1666666666666664E-2</v>
      </c>
      <c r="R31" s="145" t="str">
        <f>IF(SP_SUL!Q34="","*",CONCATENATE(SP_SUL!Q34," ",SP_SUL!R34))</f>
        <v>600 Nº DE DORMENTES</v>
      </c>
      <c r="S31" s="145" t="str">
        <f>IF(SP_SUL!V34="","*",SP_SUL!V34)</f>
        <v xml:space="preserve">Felipe </v>
      </c>
      <c r="T31" s="145" t="str">
        <f>IF(SP_SUL!W34="","*",SP_SUL!W34)</f>
        <v xml:space="preserve">Descarga de dormentes </v>
      </c>
      <c r="U31" s="137" t="str">
        <f ca="1">_xlfn.XLOOKUP(G31&amp;$U$2,BS_CONTROLE[CHAVE],BS_CONTROLE[Quantidade_11],"-")</f>
        <v>-</v>
      </c>
      <c r="V31" s="137">
        <f ca="1">_xlfn.XLOOKUP(G31&amp;$V$2,BS_CONTROLE[CHAVE],BS_CONTROLE[Quantidade_11],"-")</f>
        <v>1</v>
      </c>
      <c r="W31" s="137" t="str">
        <f ca="1">_xlfn.XLOOKUP(G31&amp;$W$2,BS_CONTROLE[CHAVE],BS_CONTROLE[Quantidade_11],"-")</f>
        <v>-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ZKE-ZEV</v>
      </c>
      <c r="F32" s="145">
        <f>IF(SP_SUL!B35="","*",SP_SUL!B35)</f>
        <v>46055</v>
      </c>
      <c r="G32" s="145" t="str">
        <f>IF(SP_SUL!D35="","*",SP_SUL!D35)</f>
        <v>W96</v>
      </c>
      <c r="H32" s="145" t="str">
        <f>IF(SP_SUL!F35="","*",SP_SUL!F35)</f>
        <v>MODERNIZAÇÃO - DORMENTE - DESCARGA</v>
      </c>
      <c r="I32" s="145" t="str">
        <f>IF(SP_SUL!H35="","*",SP_SUL!H35)</f>
        <v>ZEM1</v>
      </c>
      <c r="J32" s="145" t="str">
        <f>IF(SP_SUL!I35="","*",SP_SUL!I35)</f>
        <v>ZEM1</v>
      </c>
      <c r="K32" s="139" t="str">
        <f>IF(SP_SUL!M35="","*",SP_SUL!M35)</f>
        <v>ZEJ-ZRB</v>
      </c>
      <c r="L32" s="139" t="str">
        <f>IF(SP_SUL!N35="","*",SP_SUL!N35)</f>
        <v>ZRB1501</v>
      </c>
      <c r="M32" s="140">
        <f>IF(SP_SUL!J35="","*",SP_SUL!J35)</f>
        <v>48</v>
      </c>
      <c r="N32" s="144">
        <f>IF(SP_SUL!K35="","*",SP_SUL!K35)</f>
        <v>151.5</v>
      </c>
      <c r="O32" s="144" t="str">
        <f>IF(SP_SUL!L35="","*",SP_SUL!L35)</f>
        <v>*</v>
      </c>
      <c r="P32" s="143">
        <f>IF(SP_SUL!O35="","*",SP_SUL!O35)</f>
        <v>0.3125</v>
      </c>
      <c r="Q32" s="143">
        <f>IF(SP_SUL!P35="","*",SP_SUL!P35)</f>
        <v>0.20833333333333334</v>
      </c>
      <c r="R32" s="145" t="str">
        <f>IF(SP_SUL!Q35="","*",CONCATENATE(SP_SUL!Q35," ",SP_SUL!R35))</f>
        <v>1000 Nº DE DORMENTES</v>
      </c>
      <c r="S32" s="145" t="str">
        <f>IF(SP_SUL!V35="","*",SP_SUL!V35)</f>
        <v xml:space="preserve">Alisson </v>
      </c>
      <c r="T32" s="145" t="str">
        <f>IF(SP_SUL!W35="","*",SP_SUL!W35)</f>
        <v xml:space="preserve">Descarga de dormentes </v>
      </c>
      <c r="U32" s="137" t="str">
        <f ca="1">_xlfn.XLOOKUP(G32&amp;$U$2,BS_CONTROLE[CHAVE],BS_CONTROLE[Quantidade_11],"-")</f>
        <v>-</v>
      </c>
      <c r="V32" s="137" t="str">
        <f ca="1">_xlfn.XLOOKUP(G32&amp;$V$2,BS_CONTROLE[CHAVE],BS_CONTROLE[Quantidade_11],"-")</f>
        <v>-</v>
      </c>
      <c r="W32" s="137" t="str">
        <f ca="1">_xlfn.XLOOKUP(G32&amp;$W$2,BS_CONTROLE[CHAVE],BS_CONTROLE[Quantidade_11],"-")</f>
        <v>-</v>
      </c>
    </row>
    <row r="33" spans="1:23" hidden="1">
      <c r="A33" s="146" t="str">
        <f>IF(SP_SUL!Y36="","*",SP_SUL!Y36)</f>
        <v>NÃO</v>
      </c>
      <c r="B33" s="146" t="str">
        <f>IF(SP_SUL!X36="","*",SP_SUL!X36)</f>
        <v>Contrato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ZEV-ZPT</v>
      </c>
      <c r="F33" s="145">
        <f>IF(SP_SUL!B36="","*",SP_SUL!B36)</f>
        <v>46055</v>
      </c>
      <c r="G33" s="145" t="str">
        <f>IF(SP_SUL!D36="","*",SP_SUL!D36)</f>
        <v>W61</v>
      </c>
      <c r="H33" s="145" t="str">
        <f>IF(SP_SUL!F36="","*",SP_SUL!F36)</f>
        <v>DESLOCAMENTO</v>
      </c>
      <c r="I33" s="145" t="str">
        <f>IF(SP_SUL!H36="","*",SP_SUL!H36)</f>
        <v>K67ZEV2</v>
      </c>
      <c r="J33" s="145" t="str">
        <f>IF(SP_SUL!I36="","*",SP_SUL!I36)</f>
        <v>K67ZEV2</v>
      </c>
      <c r="K33" s="139" t="str">
        <f>IF(SP_SUL!M36="","*",SP_SUL!M36)</f>
        <v>ZXW-ZGP</v>
      </c>
      <c r="L33" s="139" t="str">
        <f>IF(SP_SUL!N36="","*",SP_SUL!N36)</f>
        <v>K84ZXW2</v>
      </c>
      <c r="M33" s="140">
        <f>IF(SP_SUL!J36="","*",SP_SUL!J36)</f>
        <v>92</v>
      </c>
      <c r="N33" s="144">
        <f>IF(SP_SUL!K36="","*",SP_SUL!K36)</f>
        <v>83.7</v>
      </c>
      <c r="O33" s="144" t="str">
        <f>IF(SP_SUL!L36="","*",SP_SUL!L36)</f>
        <v>-</v>
      </c>
      <c r="P33" s="143">
        <f>IF(SP_SUL!O36="","*",SP_SUL!O36)</f>
        <v>0.33333333333333331</v>
      </c>
      <c r="Q33" s="143">
        <f>IF(SP_SUL!P36="","*",SP_SUL!P36)</f>
        <v>4.1666666666666664E-2</v>
      </c>
      <c r="R33" s="145" t="str">
        <f>IF(SP_SUL!Q36="","*",CONCATENATE(SP_SUL!Q36," ",SP_SUL!R36))</f>
        <v>1 BINÁRIO</v>
      </c>
      <c r="S33" s="145" t="str">
        <f>IF(SP_SUL!V36="","*",SP_SUL!V36)</f>
        <v>Moises</v>
      </c>
      <c r="T33" s="145" t="str">
        <f>IF(SP_SUL!W36="","*",SP_SUL!W36)</f>
        <v>Deslocamento das turmas</v>
      </c>
      <c r="U33" s="137" t="str">
        <f ca="1">_xlfn.XLOOKUP(G33&amp;$U$2,BS_CONTROLE[CHAVE],BS_CONTROLE[Quantidade_11],"-")</f>
        <v>-</v>
      </c>
      <c r="V33" s="137">
        <f ca="1">_xlfn.XLOOKUP(G33&amp;$V$2,BS_CONTROLE[CHAVE],BS_CONTROLE[Quantidade_11],"-")</f>
        <v>0</v>
      </c>
      <c r="W33" s="137">
        <f ca="1">_xlfn.XLOOKUP(G33&amp;$W$2,BS_CONTROLE[CHAVE],BS_CONTROLE[Quantidade_11],"-")</f>
        <v>1</v>
      </c>
    </row>
    <row r="34" spans="1:23" hidden="1">
      <c r="A34" s="146" t="str">
        <f>IF(SP_SUL!Y37="","*",SP_SUL!Y37)</f>
        <v>NÃO</v>
      </c>
      <c r="B34" s="146" t="str">
        <f>IF(SP_SUL!X37="","*",SP_SUL!X37)</f>
        <v>Contrato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ZEV-ZPT</v>
      </c>
      <c r="F34" s="145">
        <f>IF(SP_SUL!B37="","*",SP_SUL!B37)</f>
        <v>46055</v>
      </c>
      <c r="G34" s="145" t="str">
        <f>IF(SP_SUL!D37="","*",SP_SUL!D37)</f>
        <v>W62</v>
      </c>
      <c r="H34" s="145" t="str">
        <f>IF(SP_SUL!F37="","*",SP_SUL!F37)</f>
        <v>DESLOCAMENTO</v>
      </c>
      <c r="I34" s="145" t="str">
        <f>IF(SP_SUL!H37="","*",SP_SUL!H37)</f>
        <v>ZPT1051</v>
      </c>
      <c r="J34" s="145" t="str">
        <f>IF(SP_SUL!I37="","*",SP_SUL!I37)</f>
        <v>ZPTZDR</v>
      </c>
      <c r="K34" s="139" t="str">
        <f>IF(SP_SUL!M37="","*",SP_SUL!M37)</f>
        <v>ZXW-ZGP</v>
      </c>
      <c r="L34" s="139" t="str">
        <f>IF(SP_SUL!N37="","*",SP_SUL!N37)</f>
        <v>K84ZXW2</v>
      </c>
      <c r="M34" s="140">
        <f>IF(SP_SUL!J37="","*",SP_SUL!J37)</f>
        <v>92</v>
      </c>
      <c r="N34" s="144">
        <f>IF(SP_SUL!K37="","*",SP_SUL!K37)</f>
        <v>83.7</v>
      </c>
      <c r="O34" s="144" t="str">
        <f>IF(SP_SUL!L37="","*",SP_SUL!L37)</f>
        <v>-</v>
      </c>
      <c r="P34" s="143">
        <f>IF(SP_SUL!O37="","*",SP_SUL!O37)</f>
        <v>0.33333333333333331</v>
      </c>
      <c r="Q34" s="143">
        <f>IF(SP_SUL!P37="","*",SP_SUL!P37)</f>
        <v>4.1666666666666664E-2</v>
      </c>
      <c r="R34" s="145" t="str">
        <f>IF(SP_SUL!Q37="","*",CONCATENATE(SP_SUL!Q37," ",SP_SUL!R37))</f>
        <v>1 BINÁRIO</v>
      </c>
      <c r="S34" s="145" t="str">
        <f>IF(SP_SUL!V37="","*",SP_SUL!V37)</f>
        <v>Moises</v>
      </c>
      <c r="T34" s="145" t="str">
        <f>IF(SP_SUL!W37="","*",SP_SUL!W37)</f>
        <v>Deslocamento das turmas</v>
      </c>
      <c r="U34" s="137" t="str">
        <f ca="1">_xlfn.XLOOKUP(G34&amp;$U$2,BS_CONTROLE[CHAVE],BS_CONTROLE[Quantidade_11],"-")</f>
        <v>-</v>
      </c>
      <c r="V34" s="137" t="str">
        <f ca="1">_xlfn.XLOOKUP(G34&amp;$V$2,BS_CONTROLE[CHAVE],BS_CONTROLE[Quantidade_11],"-")</f>
        <v>-</v>
      </c>
      <c r="W34" s="137">
        <f ca="1">_xlfn.XLOOKUP(G34&amp;$W$2,BS_CONTROLE[CHAVE],BS_CONTROLE[Quantidade_11],"-")</f>
        <v>1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ZEV-ZPT</v>
      </c>
      <c r="F35" s="145">
        <f>IF(SP_SUL!B38="","*",SP_SUL!B38)</f>
        <v>46055</v>
      </c>
      <c r="G35" s="145" t="str">
        <f>IF(SP_SUL!D38="","*",SP_SUL!D38)</f>
        <v>CAIQUE (TMA-677)</v>
      </c>
      <c r="H35" s="145" t="str">
        <f>IF(SP_SUL!F38="","*",SP_SUL!F38)</f>
        <v>PDM - AMV - MEIA CHAVE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ZEZ-ZXW</v>
      </c>
      <c r="L35" s="139" t="str">
        <f>IF(SP_SUL!N38="","*",SP_SUL!N38)</f>
        <v>ZXWK791</v>
      </c>
      <c r="M35" s="140">
        <f>IF(SP_SUL!J38="","*",SP_SUL!J38)</f>
        <v>54</v>
      </c>
      <c r="N35" s="144">
        <f>IF(SP_SUL!K38="","*",SP_SUL!K38)</f>
        <v>81.814999999999998</v>
      </c>
      <c r="O35" s="144" t="str">
        <f>IF(SP_SUL!L38="","*",SP_SUL!L38)</f>
        <v>-</v>
      </c>
      <c r="P35" s="143">
        <f>IF(SP_SUL!O38="","*",SP_SUL!O38)</f>
        <v>0.45833333333333331</v>
      </c>
      <c r="Q35" s="143">
        <f>IF(SP_SUL!P38="","*",SP_SUL!P38)</f>
        <v>0.125</v>
      </c>
      <c r="R35" s="145" t="str">
        <f>IF(SP_SUL!Q38="","*",CONCATENATE(SP_SUL!Q38," ",SP_SUL!R38))</f>
        <v>1 Nº DE PEÇAS</v>
      </c>
      <c r="S35" s="145" t="str">
        <f>IF(SP_SUL!V38="","*",SP_SUL!V38)</f>
        <v>Moises</v>
      </c>
      <c r="T35" s="145" t="str">
        <f>IF(SP_SUL!W38="","*",SP_SUL!W38)</f>
        <v>PDM - Substituição de meia chave</v>
      </c>
      <c r="U35" s="137" t="str">
        <f ca="1">_xlfn.XLOOKUP(G35&amp;$U$2,BS_CONTROLE[CHAVE],BS_CONTROLE[Quantidade_11],"-")</f>
        <v>-</v>
      </c>
      <c r="V35" s="137" t="str">
        <f ca="1">_xlfn.XLOOKUP(G35&amp;$V$2,BS_CONTROLE[CHAVE],BS_CONTROLE[Quantidade_11],"-")</f>
        <v>-</v>
      </c>
      <c r="W35" s="137">
        <f ca="1">_xlfn.XLOOKUP(G35&amp;$W$2,BS_CONTROLE[CHAVE],BS_CONTROLE[Quantidade_11],"-")</f>
        <v>1</v>
      </c>
    </row>
    <row r="36" spans="1:23" hidden="1">
      <c r="A36" s="146" t="str">
        <f>IF(SP_SUL!Y39="","*",SP_SUL!Y39)</f>
        <v>OPORTUNIDADE</v>
      </c>
      <c r="B36" s="146" t="str">
        <f>IF(SP_SUL!X39="","*",SP_SUL!X39)</f>
        <v>Oportunidade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ZEV-ZPT</v>
      </c>
      <c r="F36" s="145">
        <f>IF(SP_SUL!B39="","*",SP_SUL!B39)</f>
        <v>46055</v>
      </c>
      <c r="G36" s="145" t="str">
        <f>IF(SP_SUL!D39="","*",SP_SUL!D39)</f>
        <v>HUELTON (TP-725)</v>
      </c>
      <c r="H36" s="145" t="str">
        <f>IF(SP_SUL!F39="","*",SP_SUL!F39)</f>
        <v>PDM - SOLDA</v>
      </c>
      <c r="I36" s="145" t="str">
        <f>IF(SP_SUL!H39="","*",SP_SUL!H39)</f>
        <v>-</v>
      </c>
      <c r="J36" s="145" t="str">
        <f>IF(SP_SUL!I39="","*",SP_SUL!I39)</f>
        <v>-</v>
      </c>
      <c r="K36" s="139" t="str">
        <f>IF(SP_SUL!M39="","*",SP_SUL!M39)</f>
        <v>ZPG-MRS</v>
      </c>
      <c r="L36" s="139" t="str">
        <f>IF(SP_SUL!N39="","*",SP_SUL!N39)</f>
        <v>K67ZEV1</v>
      </c>
      <c r="M36" s="140">
        <f>IF(SP_SUL!J39="","*",SP_SUL!J39)</f>
        <v>54</v>
      </c>
      <c r="N36" s="144">
        <f>IF(SP_SUL!K39="","*",SP_SUL!K39)</f>
        <v>65.3</v>
      </c>
      <c r="O36" s="144" t="str">
        <f>IF(SP_SUL!L39="","*",SP_SUL!L39)</f>
        <v>-</v>
      </c>
      <c r="P36" s="143">
        <f>IF(SP_SUL!O39="","*",SP_SUL!O39)</f>
        <v>0.375</v>
      </c>
      <c r="Q36" s="143">
        <f>IF(SP_SUL!P39="","*",SP_SUL!P39)</f>
        <v>6.25E-2</v>
      </c>
      <c r="R36" s="145" t="str">
        <f>IF(SP_SUL!Q39="","*",CONCATENATE(SP_SUL!Q39," ",SP_SUL!R39))</f>
        <v>1 Nº DE SOLDA</v>
      </c>
      <c r="S36" s="145" t="str">
        <f>IF(SP_SUL!V39="","*",SP_SUL!V39)</f>
        <v>Moises</v>
      </c>
      <c r="T36" s="145" t="str">
        <f>IF(SP_SUL!W39="","*",SP_SUL!W39)</f>
        <v xml:space="preserve">Execução de solda - Condicionado a temperatura </v>
      </c>
      <c r="U36" s="137" t="str">
        <f ca="1">_xlfn.XLOOKUP(G36&amp;$U$2,BS_CONTROLE[CHAVE],BS_CONTROLE[Quantidade_11],"-")</f>
        <v>-</v>
      </c>
      <c r="V36" s="137" t="str">
        <f ca="1">_xlfn.XLOOKUP(G36&amp;$V$2,BS_CONTROLE[CHAVE],BS_CONTROLE[Quantidade_11],"-")</f>
        <v>-</v>
      </c>
      <c r="W36" s="137" t="str">
        <f ca="1">_xlfn.XLOOKUP(G36&amp;$W$2,BS_CONTROLE[CHAVE],BS_CONTROLE[Quantidade_11],"-")</f>
        <v>-</v>
      </c>
    </row>
    <row r="37" spans="1:23" hidden="1">
      <c r="A37" s="146" t="str">
        <f>IF(SP_SUL!Y40="","*",SP_SUL!Y40)</f>
        <v>OPORTUNIDADE</v>
      </c>
      <c r="B37" s="146" t="str">
        <f>IF(SP_SUL!X40="","*",SP_SUL!X40)</f>
        <v>Oportunidade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ZPT-ZPG</v>
      </c>
      <c r="F37" s="145">
        <f>IF(SP_SUL!B40="","*",SP_SUL!B40)</f>
        <v>46055</v>
      </c>
      <c r="G37" s="145" t="str">
        <f>IF(SP_SUL!D40="","*",SP_SUL!D40)</f>
        <v>EXPANSÃO TURMA 1</v>
      </c>
      <c r="H37" s="145" t="str">
        <f>IF(SP_SUL!F40="","*",SP_SUL!F40)</f>
        <v>EXPANSÃO - SOLDA</v>
      </c>
      <c r="I37" s="145" t="str">
        <f>IF(SP_SUL!H40="","*",SP_SUL!H40)</f>
        <v>-</v>
      </c>
      <c r="J37" s="145" t="str">
        <f>IF(SP_SUL!I40="","*",SP_SUL!I40)</f>
        <v>*</v>
      </c>
      <c r="K37" s="139" t="str">
        <f>IF(SP_SUL!M40="","*",SP_SUL!M40)</f>
        <v>ZZV-ZPG</v>
      </c>
      <c r="L37" s="139" t="str">
        <f>IF(SP_SUL!N40="","*",SP_SUL!N40)</f>
        <v>ZPGRUM3</v>
      </c>
      <c r="M37" s="140">
        <f>IF(SP_SUL!J40="","*",SP_SUL!J40)</f>
        <v>53</v>
      </c>
      <c r="N37" s="144">
        <f>IF(SP_SUL!K40="","*",SP_SUL!K40)</f>
        <v>123.8</v>
      </c>
      <c r="O37" s="144" t="str">
        <f>IF(SP_SUL!L40="","*",SP_SUL!L40)</f>
        <v>-</v>
      </c>
      <c r="P37" s="143">
        <f>IF(SP_SUL!O40="","*",SP_SUL!O40)</f>
        <v>0.33333333333333331</v>
      </c>
      <c r="Q37" s="143">
        <f>IF(SP_SUL!P40="","*",SP_SUL!P40)</f>
        <v>8.3333333333333329E-2</v>
      </c>
      <c r="R37" s="145" t="str">
        <f>IF(SP_SUL!Q40="","*",CONCATENATE(SP_SUL!Q40," ",SP_SUL!R40))</f>
        <v>1 Nº DE SOLDA</v>
      </c>
      <c r="S37" s="145" t="str">
        <f>IF(SP_SUL!V40="","*",SP_SUL!V40)</f>
        <v>Pedro</v>
      </c>
      <c r="T37" s="145" t="str">
        <f>IF(SP_SUL!W40="","*",SP_SUL!W40)</f>
        <v xml:space="preserve">Execução de solda - Condicionado a temperatura </v>
      </c>
      <c r="U37" s="137" t="str">
        <f ca="1">_xlfn.XLOOKUP(G37&amp;$U$2,BS_CONTROLE[CHAVE],BS_CONTROLE[Quantidade_11],"-")</f>
        <v>-</v>
      </c>
      <c r="V37" s="137">
        <f ca="1">_xlfn.XLOOKUP(G37&amp;$V$2,BS_CONTROLE[CHAVE],BS_CONTROLE[Quantidade_11],"-")</f>
        <v>1</v>
      </c>
      <c r="W37" s="137">
        <f ca="1">_xlfn.XLOOKUP(G37&amp;$W$2,BS_CONTROLE[CHAVE],BS_CONTROLE[Quantidade_11],"-")</f>
        <v>3</v>
      </c>
    </row>
    <row r="38" spans="1:23" hidden="1">
      <c r="A38" s="146" t="str">
        <f>IF(SP_SUL!Y41="","*",SP_SUL!Y41)</f>
        <v>*</v>
      </c>
      <c r="B38" s="146" t="str">
        <f>IF(SP_SUL!X41="","*",SP_SUL!X41)</f>
        <v>*</v>
      </c>
      <c r="C38" s="146" t="str">
        <f>IF(SP_SUL!Z41="","*",SP_SUL!Z41)</f>
        <v>*</v>
      </c>
      <c r="D38" s="139" t="str">
        <f>IF(SP_SUL!S41="","*",SP_SUL!S41)</f>
        <v>-</v>
      </c>
      <c r="E38" s="139" t="str">
        <f>IF(SP_SUL!T41="","*",SP_SUL!T41)</f>
        <v>-</v>
      </c>
      <c r="F38" s="145" t="str">
        <f>IF(SP_SUL!B41="","*",SP_SUL!B41)</f>
        <v>*</v>
      </c>
      <c r="G38" s="145" t="str">
        <f>IF(SP_SUL!D41="","*",SP_SUL!D41)</f>
        <v>*</v>
      </c>
      <c r="H38" s="145" t="str">
        <f>IF(SP_SUL!F41="","*",SP_SUL!F41)</f>
        <v>*</v>
      </c>
      <c r="I38" s="145" t="str">
        <f>IF(SP_SUL!H41="","*",SP_SUL!H41)</f>
        <v>*</v>
      </c>
      <c r="J38" s="145" t="str">
        <f>IF(SP_SUL!I41="","*",SP_SUL!I41)</f>
        <v>*</v>
      </c>
      <c r="K38" s="139" t="str">
        <f>IF(SP_SUL!M41="","*",SP_SUL!M41)</f>
        <v>-</v>
      </c>
      <c r="L38" s="139" t="str">
        <f>IF(SP_SUL!N41="","*",SP_SUL!N41)</f>
        <v>-</v>
      </c>
      <c r="M38" s="140" t="str">
        <f>IF(SP_SUL!J41="","*",SP_SUL!J41)</f>
        <v>*</v>
      </c>
      <c r="N38" s="144" t="str">
        <f>IF(SP_SUL!K41="","*",SP_SUL!K41)</f>
        <v>*</v>
      </c>
      <c r="O38" s="144" t="str">
        <f>IF(SP_SUL!L41="","*",SP_SUL!L41)</f>
        <v>*</v>
      </c>
      <c r="P38" s="143" t="str">
        <f>IF(SP_SUL!O41="","*",SP_SUL!O41)</f>
        <v>*</v>
      </c>
      <c r="Q38" s="143" t="str">
        <f>IF(SP_SUL!P41="","*",SP_SUL!P41)</f>
        <v>*</v>
      </c>
      <c r="R38" s="145" t="str">
        <f>IF(SP_SUL!Q41="","*",CONCATENATE(SP_SUL!Q41," ",SP_SUL!R41))</f>
        <v>*</v>
      </c>
      <c r="S38" s="145" t="str">
        <f>IF(SP_SUL!V41="","*",SP_SUL!V41)</f>
        <v>*</v>
      </c>
      <c r="T38" s="145" t="str">
        <f>IF(SP_SUL!W41="","*",SP_SUL!W41)</f>
        <v>*</v>
      </c>
      <c r="U38" s="137" t="str">
        <f ca="1">_xlfn.XLOOKUP(G38&amp;$U$2,BS_CONTROLE[CHAVE],BS_CONTROLE[Quantidade_11],"-")</f>
        <v>-</v>
      </c>
      <c r="V38" s="137" t="str">
        <f ca="1">_xlfn.XLOOKUP(G38&amp;$V$2,BS_CONTROLE[CHAVE],BS_CONTROLE[Quantidade_11],"-")</f>
        <v>-</v>
      </c>
      <c r="W38" s="137" t="str">
        <f ca="1">_xlfn.XLOOKUP(G38&amp;$W$2,BS_CONTROLE[CHAVE],BS_CONTROLE[Quantidade_11],"-")</f>
        <v>-</v>
      </c>
    </row>
    <row r="39" spans="1:23" hidden="1">
      <c r="A39" s="146" t="str">
        <f>IF(SP_SUL!Y42="","*",SP_SUL!Y42)</f>
        <v>*</v>
      </c>
      <c r="B39" s="146" t="str">
        <f>IF(SP_SUL!X42="","*",SP_SUL!X42)</f>
        <v>*</v>
      </c>
      <c r="C39" s="146" t="str">
        <f>IF(SP_SUL!Z42="","*",SP_SUL!Z42)</f>
        <v>*</v>
      </c>
      <c r="D39" s="139" t="str">
        <f>IF(SP_SUL!S42="","*",SP_SUL!S42)</f>
        <v>-</v>
      </c>
      <c r="E39" s="139" t="str">
        <f>IF(SP_SUL!T42="","*",SP_SUL!T42)</f>
        <v>-</v>
      </c>
      <c r="F39" s="145" t="str">
        <f>IF(SP_SUL!B42="","*",SP_SUL!B42)</f>
        <v>*</v>
      </c>
      <c r="G39" s="145" t="str">
        <f>IF(SP_SUL!D42="","*",SP_SUL!D42)</f>
        <v>*</v>
      </c>
      <c r="H39" s="145" t="str">
        <f>IF(SP_SUL!F42="","*",SP_SUL!F42)</f>
        <v>*</v>
      </c>
      <c r="I39" s="145" t="str">
        <f>IF(SP_SUL!H42="","*",SP_SUL!H42)</f>
        <v>*</v>
      </c>
      <c r="J39" s="145" t="str">
        <f>IF(SP_SUL!I42="","*",SP_SUL!I42)</f>
        <v>*</v>
      </c>
      <c r="K39" s="139" t="str">
        <f>IF(SP_SUL!M42="","*",SP_SUL!M42)</f>
        <v>-</v>
      </c>
      <c r="L39" s="139" t="str">
        <f>IF(SP_SUL!N42="","*",SP_SUL!N42)</f>
        <v>-</v>
      </c>
      <c r="M39" s="140" t="str">
        <f>IF(SP_SUL!J42="","*",SP_SUL!J42)</f>
        <v>*</v>
      </c>
      <c r="N39" s="144" t="str">
        <f>IF(SP_SUL!K42="","*",SP_SUL!K42)</f>
        <v>*</v>
      </c>
      <c r="O39" s="144" t="str">
        <f>IF(SP_SUL!L42="","*",SP_SUL!L42)</f>
        <v>*</v>
      </c>
      <c r="P39" s="143" t="str">
        <f>IF(SP_SUL!O42="","*",SP_SUL!O42)</f>
        <v>*</v>
      </c>
      <c r="Q39" s="143" t="str">
        <f>IF(SP_SUL!P42="","*",SP_SUL!P42)</f>
        <v>*</v>
      </c>
      <c r="R39" s="145" t="str">
        <f>IF(SP_SUL!Q42="","*",CONCATENATE(SP_SUL!Q42," ",SP_SUL!R42))</f>
        <v>*</v>
      </c>
      <c r="S39" s="145" t="str">
        <f>IF(SP_SUL!V42="","*",SP_SUL!V42)</f>
        <v>*</v>
      </c>
      <c r="T39" s="145" t="str">
        <f>IF(SP_SUL!W42="","*",SP_SUL!W42)</f>
        <v>*</v>
      </c>
      <c r="U39" s="137" t="str">
        <f ca="1">_xlfn.XLOOKUP(G39&amp;$U$2,BS_CONTROLE[CHAVE],BS_CONTROLE[Quantidade_11],"-")</f>
        <v>-</v>
      </c>
      <c r="V39" s="137" t="str">
        <f ca="1">_xlfn.XLOOKUP(G39&amp;$V$2,BS_CONTROLE[CHAVE],BS_CONTROLE[Quantidade_11],"-")</f>
        <v>-</v>
      </c>
      <c r="W39" s="137" t="str">
        <f ca="1">_xlfn.XLOOKUP(G39&amp;$W$2,BS_CONTROLE[CHAVE],BS_CONTROLE[Quantidade_11],"-")</f>
        <v>-</v>
      </c>
    </row>
    <row r="40" spans="1:23" hidden="1">
      <c r="A40" s="146" t="str">
        <f>IF(SP_SUL!Y43="","*",SP_SUL!Y43)</f>
        <v>*</v>
      </c>
      <c r="B40" s="146" t="str">
        <f>IF(SP_SUL!X43="","*",SP_SUL!X43)</f>
        <v>*</v>
      </c>
      <c r="C40" s="146" t="str">
        <f>IF(SP_SUL!Z43="","*",SP_SUL!Z43)</f>
        <v>*</v>
      </c>
      <c r="D40" s="139" t="str">
        <f>IF(SP_SUL!S43="","*",SP_SUL!S43)</f>
        <v>-</v>
      </c>
      <c r="E40" s="139" t="str">
        <f>IF(SP_SUL!T43="","*",SP_SUL!T43)</f>
        <v>-</v>
      </c>
      <c r="F40" s="145" t="str">
        <f>IF(SP_SUL!B43="","*",SP_SUL!B43)</f>
        <v>*</v>
      </c>
      <c r="G40" s="145" t="str">
        <f>IF(SP_SUL!D43="","*",SP_SUL!D43)</f>
        <v>*</v>
      </c>
      <c r="H40" s="145" t="str">
        <f>IF(SP_SUL!F43="","*",SP_SUL!F43)</f>
        <v>*</v>
      </c>
      <c r="I40" s="145" t="str">
        <f>IF(SP_SUL!H43="","*",SP_SUL!H43)</f>
        <v>*</v>
      </c>
      <c r="J40" s="145" t="str">
        <f>IF(SP_SUL!I43="","*",SP_SUL!I43)</f>
        <v>*</v>
      </c>
      <c r="K40" s="139" t="str">
        <f>IF(SP_SUL!M43="","*",SP_SUL!M43)</f>
        <v>-</v>
      </c>
      <c r="L40" s="139" t="str">
        <f>IF(SP_SUL!N43="","*",SP_SUL!N43)</f>
        <v>-</v>
      </c>
      <c r="M40" s="140" t="str">
        <f>IF(SP_SUL!J43="","*",SP_SUL!J43)</f>
        <v>*</v>
      </c>
      <c r="N40" s="144" t="str">
        <f>IF(SP_SUL!K43="","*",SP_SUL!K43)</f>
        <v>*</v>
      </c>
      <c r="O40" s="144" t="str">
        <f>IF(SP_SUL!L43="","*",SP_SUL!L43)</f>
        <v>*</v>
      </c>
      <c r="P40" s="143" t="str">
        <f>IF(SP_SUL!O43="","*",SP_SUL!O43)</f>
        <v>*</v>
      </c>
      <c r="Q40" s="143" t="str">
        <f>IF(SP_SUL!P43="","*",SP_SUL!P43)</f>
        <v>*</v>
      </c>
      <c r="R40" s="145" t="str">
        <f>IF(SP_SUL!Q43="","*",CONCATENATE(SP_SUL!Q43," ",SP_SUL!R43))</f>
        <v>*</v>
      </c>
      <c r="S40" s="145" t="str">
        <f>IF(SP_SUL!V43="","*",SP_SUL!V43)</f>
        <v>*</v>
      </c>
      <c r="T40" s="145" t="str">
        <f>IF(SP_SUL!W43="","*",SP_SUL!W43)</f>
        <v>*</v>
      </c>
      <c r="U40" s="137" t="str">
        <f ca="1">_xlfn.XLOOKUP(G40&amp;$U$2,BS_CONTROLE[CHAVE],BS_CONTROLE[Quantidade_11],"-")</f>
        <v>-</v>
      </c>
      <c r="V40" s="137" t="str">
        <f ca="1">_xlfn.XLOOKUP(G40&amp;$V$2,BS_CONTROLE[CHAVE],BS_CONTROLE[Quantidade_11],"-")</f>
        <v>-</v>
      </c>
      <c r="W40" s="137" t="str">
        <f ca="1">_xlfn.XLOOKUP(G40&amp;$W$2,BS_CONTROLE[CHAVE],BS_CONTROLE[Quantidade_11],"-")</f>
        <v>-</v>
      </c>
    </row>
    <row r="41" spans="1:23" hidden="1">
      <c r="A41" s="146" t="str">
        <f>IF(SP_SUL!Y44="","*",SP_SUL!Y44)</f>
        <v>*</v>
      </c>
      <c r="B41" s="146" t="str">
        <f>IF(SP_SUL!X44="","*",SP_SUL!X44)</f>
        <v>Oportunidade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ZBV-ZRX</v>
      </c>
      <c r="F41" s="145" t="str">
        <f>IF(SP_SUL!B44="","*",SP_SUL!B44)</f>
        <v>*</v>
      </c>
      <c r="G41" s="145" t="str">
        <f>IF(SP_SUL!D44="","*",SP_SUL!D44)</f>
        <v>KLECIO (TP-699)</v>
      </c>
      <c r="H41" s="145" t="str">
        <f>IF(SP_SUL!F44="","*",SP_SUL!F44)</f>
        <v>PDM - SOLDA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ZRX-ZWX</v>
      </c>
      <c r="L41" s="139" t="str">
        <f>IF(SP_SUL!N44="","*",SP_SUL!N44)</f>
        <v>ZRQ1/133ZRQ1</v>
      </c>
      <c r="M41" s="140">
        <f>IF(SP_SUL!J44="","*",SP_SUL!J44)</f>
        <v>70</v>
      </c>
      <c r="N41" s="144">
        <f>IF(SP_SUL!K44="","*",SP_SUL!K44)</f>
        <v>87.3</v>
      </c>
      <c r="O41" s="144" t="str">
        <f>IF(SP_SUL!L44="","*",SP_SUL!L44)</f>
        <v>-</v>
      </c>
      <c r="P41" s="143">
        <f>IF(SP_SUL!O44="","*",SP_SUL!O44)</f>
        <v>0.33333333333333331</v>
      </c>
      <c r="Q41" s="143">
        <f>IF(SP_SUL!P44="","*",SP_SUL!P44)</f>
        <v>8.3333333333333329E-2</v>
      </c>
      <c r="R41" s="145" t="str">
        <f>IF(SP_SUL!Q44="","*",CONCATENATE(SP_SUL!Q44," ",SP_SUL!R44))</f>
        <v>1 Nº DE SOLDA</v>
      </c>
      <c r="S41" s="145" t="str">
        <f>IF(SP_SUL!V44="","*",SP_SUL!V44)</f>
        <v xml:space="preserve">Klecio </v>
      </c>
      <c r="T41" s="145" t="str">
        <f>IF(SP_SUL!W44="","*",SP_SUL!W44)</f>
        <v xml:space="preserve">Execução de solda - Condicionado a temperatura </v>
      </c>
      <c r="U41" s="137" t="str">
        <f ca="1">_xlfn.XLOOKUP(G41&amp;$U$2,BS_CONTROLE[CHAVE],BS_CONTROLE[Quantidade_11],"-")</f>
        <v>-</v>
      </c>
      <c r="V41" s="137">
        <f ca="1">_xlfn.XLOOKUP(G41&amp;$V$2,BS_CONTROLE[CHAVE],BS_CONTROLE[Quantidade_11],"-")</f>
        <v>0</v>
      </c>
      <c r="W41" s="137">
        <f ca="1">_xlfn.XLOOKUP(G41&amp;$W$2,BS_CONTROLE[CHAVE],BS_CONTROLE[Quantidade_11],"-")</f>
        <v>0</v>
      </c>
    </row>
    <row r="42" spans="1:23" hidden="1">
      <c r="A42" s="146" t="str">
        <f>IF(SP_SUL!Y45="","*",SP_SUL!Y45)</f>
        <v>OPORTUNIDADE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ZBV-ZRX</v>
      </c>
      <c r="F42" s="145" t="str">
        <f>IF(SP_SUL!B45="","*",SP_SUL!B45)</f>
        <v>*</v>
      </c>
      <c r="G42" s="145" t="str">
        <f>IF(SP_SUL!D45="","*",SP_SUL!D45)</f>
        <v>V83</v>
      </c>
      <c r="H42" s="145" t="str">
        <f>IF(SP_SUL!F45="","*",SP_SUL!F45)</f>
        <v>MECANIZAÇÃO - SOCADORA</v>
      </c>
      <c r="I42" s="145" t="str">
        <f>IF(SP_SUL!H45="","*",SP_SUL!H45)</f>
        <v>ZIQ-2</v>
      </c>
      <c r="J42" s="145" t="str">
        <f>IF(SP_SUL!I45="","*",SP_SUL!I45)</f>
        <v>ZIQ-2</v>
      </c>
      <c r="K42" s="139" t="str">
        <f>IF(SP_SUL!M45="","*",SP_SUL!M45)</f>
        <v>ZRX-ZRQ</v>
      </c>
      <c r="L42" s="139" t="str">
        <f>IF(SP_SUL!N45="","*",SP_SUL!N45)</f>
        <v>ZRX1331</v>
      </c>
      <c r="M42" s="140">
        <f>IF(SP_SUL!J45="","*",SP_SUL!J45)</f>
        <v>70</v>
      </c>
      <c r="N42" s="144">
        <f>IF(SP_SUL!K45="","*",SP_SUL!K45)</f>
        <v>131.9</v>
      </c>
      <c r="O42" s="144">
        <f>IF(SP_SUL!L45="","*",SP_SUL!L45)</f>
        <v>131.19999999999999</v>
      </c>
      <c r="P42" s="143">
        <f>IF(SP_SUL!O45="","*",SP_SUL!O45)</f>
        <v>0.375</v>
      </c>
      <c r="Q42" s="143">
        <f>IF(SP_SUL!P45="","*",SP_SUL!P45)</f>
        <v>8.3333333333333329E-2</v>
      </c>
      <c r="R42" s="145" t="str">
        <f>IF(SP_SUL!Q45="","*",CONCATENATE(SP_SUL!Q45," ",SP_SUL!R45))</f>
        <v>360 M</v>
      </c>
      <c r="S42" s="145" t="str">
        <f>IF(SP_SUL!V45="","*",SP_SUL!V45)</f>
        <v>Antonioni</v>
      </c>
      <c r="T42" s="145" t="str">
        <f>IF(SP_SUL!W45="","*",SP_SUL!W45)</f>
        <v xml:space="preserve">Socaria mecanizada </v>
      </c>
      <c r="U42" s="137" t="str">
        <f ca="1">_xlfn.XLOOKUP(G42&amp;$U$2,BS_CONTROLE[CHAVE],BS_CONTROLE[Quantidade_11],"-")</f>
        <v>-</v>
      </c>
      <c r="V42" s="137" t="str">
        <f ca="1">_xlfn.XLOOKUP(G42&amp;$V$2,BS_CONTROLE[CHAVE],BS_CONTROLE[Quantidade_11],"-")</f>
        <v>-</v>
      </c>
      <c r="W42" s="137" t="str">
        <f ca="1">_xlfn.XLOOKUP(G42&amp;$W$2,BS_CONTROLE[CHAVE],BS_CONTROLE[Quantidade_11],"-")</f>
        <v>-</v>
      </c>
    </row>
    <row r="43" spans="1:23" hidden="1">
      <c r="A43" s="146" t="str">
        <f>IF(SP_SUL!Y46="","*",SP_SUL!Y46)</f>
        <v>OPORTUNIDADE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ZBV-ZRX</v>
      </c>
      <c r="F43" s="145">
        <f>IF(SP_SUL!B46="","*",SP_SUL!B46)</f>
        <v>46056</v>
      </c>
      <c r="G43" s="145" t="str">
        <f>IF(SP_SUL!D46="","*",SP_SUL!D46)</f>
        <v>EXPANSÃO TURMA 1</v>
      </c>
      <c r="H43" s="145" t="str">
        <f>IF(SP_SUL!F46="","*",SP_SUL!F46)</f>
        <v>EXPANSÃO - SOLDA</v>
      </c>
      <c r="I43" s="145" t="str">
        <f>IF(SP_SUL!H46="","*",SP_SUL!H46)</f>
        <v>-</v>
      </c>
      <c r="J43" s="145" t="str">
        <f>IF(SP_SUL!I46="","*",SP_SUL!I46)</f>
        <v>-</v>
      </c>
      <c r="K43" s="139" t="str">
        <f>IF(SP_SUL!M46="","*",SP_SUL!M46)</f>
        <v>ZCD</v>
      </c>
      <c r="L43" s="139" t="str">
        <f>IF(SP_SUL!N46="","*",SP_SUL!N46)</f>
        <v>ZCD1</v>
      </c>
      <c r="M43" s="140">
        <f>IF(SP_SUL!J46="","*",SP_SUL!J46)</f>
        <v>70</v>
      </c>
      <c r="N43" s="144">
        <f>IF(SP_SUL!K46="","*",SP_SUL!K46)</f>
        <v>113.5</v>
      </c>
      <c r="O43" s="144" t="str">
        <f>IF(SP_SUL!L46="","*",SP_SUL!L46)</f>
        <v>-</v>
      </c>
      <c r="P43" s="143">
        <f>IF(SP_SUL!O46="","*",SP_SUL!O46)</f>
        <v>0.375</v>
      </c>
      <c r="Q43" s="143">
        <f>IF(SP_SUL!P46="","*",SP_SUL!P46)</f>
        <v>8.3333333333333329E-2</v>
      </c>
      <c r="R43" s="145" t="str">
        <f>IF(SP_SUL!Q46="","*",CONCATENATE(SP_SUL!Q46," ",SP_SUL!R46))</f>
        <v>1 Nº DE SOLDA</v>
      </c>
      <c r="S43" s="145" t="str">
        <f>IF(SP_SUL!V46="","*",SP_SUL!V46)</f>
        <v>Elder</v>
      </c>
      <c r="T43" s="145" t="str">
        <f>IF(SP_SUL!W46="","*",SP_SUL!W46)</f>
        <v xml:space="preserve">Execução de solda - Condicionado a temperatura </v>
      </c>
      <c r="U43" s="137" t="str">
        <f ca="1">_xlfn.XLOOKUP(G43&amp;$U$2,BS_CONTROLE[CHAVE],BS_CONTROLE[Quantidade_11],"-")</f>
        <v>-</v>
      </c>
      <c r="V43" s="137">
        <f ca="1">_xlfn.XLOOKUP(G43&amp;$V$2,BS_CONTROLE[CHAVE],BS_CONTROLE[Quantidade_11],"-")</f>
        <v>1</v>
      </c>
      <c r="W43" s="137">
        <f ca="1">_xlfn.XLOOKUP(G43&amp;$W$2,BS_CONTROLE[CHAVE],BS_CONTROLE[Quantidade_11],"-")</f>
        <v>3</v>
      </c>
    </row>
    <row r="44" spans="1:23" hidden="1">
      <c r="A44" s="146" t="str">
        <f>IF(SP_SUL!Y47="","*",SP_SUL!Y47)</f>
        <v>OPORTUNIDADE</v>
      </c>
      <c r="B44" s="146" t="str">
        <f>IF(SP_SUL!X47="","*",SP_SUL!X47)</f>
        <v>Oportunidade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ZBV-ZRX</v>
      </c>
      <c r="F44" s="145">
        <f>IF(SP_SUL!B47="","*",SP_SUL!B47)</f>
        <v>46056</v>
      </c>
      <c r="G44" s="145" t="str">
        <f>IF(SP_SUL!D47="","*",SP_SUL!D47)</f>
        <v>EXPANSÃO TURMA 1</v>
      </c>
      <c r="H44" s="145" t="str">
        <f>IF(SP_SUL!F47="","*",SP_SUL!F47)</f>
        <v>EXPANSÃO - ALÍVIO DE TENSÃO</v>
      </c>
      <c r="I44" s="145" t="str">
        <f>IF(SP_SUL!H47="","*",SP_SUL!H47)</f>
        <v>-</v>
      </c>
      <c r="J44" s="145" t="str">
        <f>IF(SP_SUL!I47="","*",SP_SUL!I47)</f>
        <v>-</v>
      </c>
      <c r="K44" s="139" t="str">
        <f>IF(SP_SUL!M47="","*",SP_SUL!M47)</f>
        <v>ZCD</v>
      </c>
      <c r="L44" s="139" t="str">
        <f>IF(SP_SUL!N47="","*",SP_SUL!N47)</f>
        <v>109ZCD2</v>
      </c>
      <c r="M44" s="140">
        <f>IF(SP_SUL!J47="","*",SP_SUL!J47)</f>
        <v>70</v>
      </c>
      <c r="N44" s="144">
        <f>IF(SP_SUL!K47="","*",SP_SUL!K47)</f>
        <v>110.35</v>
      </c>
      <c r="O44" s="144" t="str">
        <f>IF(SP_SUL!L47="","*",SP_SUL!L47)</f>
        <v>*</v>
      </c>
      <c r="P44" s="143">
        <f>IF(SP_SUL!O47="","*",SP_SUL!O47)</f>
        <v>0.375</v>
      </c>
      <c r="Q44" s="143">
        <f>IF(SP_SUL!P47="","*",SP_SUL!P47)</f>
        <v>8.3333333333333329E-2</v>
      </c>
      <c r="R44" s="145" t="str">
        <f>IF(SP_SUL!Q47="","*",CONCATENATE(SP_SUL!Q47," ",SP_SUL!R47))</f>
        <v>624 M</v>
      </c>
      <c r="S44" s="145" t="str">
        <f>IF(SP_SUL!V47="","*",SP_SUL!V47)</f>
        <v>Elder</v>
      </c>
      <c r="T44" s="145" t="str">
        <f>IF(SP_SUL!W47="","*",SP_SUL!W47)</f>
        <v>Alívio de tensão</v>
      </c>
      <c r="U44" s="137" t="str">
        <f ca="1">_xlfn.XLOOKUP(G44&amp;$U$2,BS_CONTROLE[CHAVE],BS_CONTROLE[Quantidade_11],"-")</f>
        <v>-</v>
      </c>
      <c r="V44" s="137">
        <f ca="1">_xlfn.XLOOKUP(G44&amp;$V$2,BS_CONTROLE[CHAVE],BS_CONTROLE[Quantidade_11],"-")</f>
        <v>1</v>
      </c>
      <c r="W44" s="137">
        <f ca="1">_xlfn.XLOOKUP(G44&amp;$W$2,BS_CONTROLE[CHAVE],BS_CONTROLE[Quantidade_11],"-")</f>
        <v>3</v>
      </c>
    </row>
    <row r="45" spans="1:23" hidden="1">
      <c r="A45" s="146" t="str">
        <f>IF(SP_SUL!Y48="","*",SP_SUL!Y48)</f>
        <v>OPORTUNIDADE</v>
      </c>
      <c r="B45" s="146" t="str">
        <f>IF(SP_SUL!X48="","*",SP_SUL!X48)</f>
        <v>Oportunidade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ZBV-ZRX</v>
      </c>
      <c r="F45" s="145">
        <f>IF(SP_SUL!B48="","*",SP_SUL!B48)</f>
        <v>46056</v>
      </c>
      <c r="G45" s="145" t="str">
        <f>IF(SP_SUL!D48="","*",SP_SUL!D48)</f>
        <v>KLECIO (TP-699)</v>
      </c>
      <c r="H45" s="145" t="str">
        <f>IF(SP_SUL!F48="","*",SP_SUL!F48)</f>
        <v>PDM - SOLDA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ZSW-2</v>
      </c>
      <c r="L45" s="139" t="str">
        <f>IF(SP_SUL!N48="","*",SP_SUL!N48)</f>
        <v>ZSWS</v>
      </c>
      <c r="M45" s="140">
        <f>IF(SP_SUL!J48="","*",SP_SUL!J48)</f>
        <v>70</v>
      </c>
      <c r="N45" s="144">
        <f>IF(SP_SUL!K48="","*",SP_SUL!K48)</f>
        <v>87.3</v>
      </c>
      <c r="O45" s="144" t="str">
        <f>IF(SP_SUL!L48="","*",SP_SUL!L48)</f>
        <v>-</v>
      </c>
      <c r="P45" s="143">
        <f>IF(SP_SUL!O48="","*",SP_SUL!O48)</f>
        <v>0.375</v>
      </c>
      <c r="Q45" s="143">
        <f>IF(SP_SUL!P48="","*",SP_SUL!P48)</f>
        <v>6.25E-2</v>
      </c>
      <c r="R45" s="145" t="str">
        <f>IF(SP_SUL!Q48="","*",CONCATENATE(SP_SUL!Q48," ",SP_SUL!R48))</f>
        <v>1 Nº DE SOLDA</v>
      </c>
      <c r="S45" s="145" t="str">
        <f>IF(SP_SUL!V48="","*",SP_SUL!V48)</f>
        <v xml:space="preserve">Klecio </v>
      </c>
      <c r="T45" s="145" t="str">
        <f>IF(SP_SUL!W48="","*",SP_SUL!W48)</f>
        <v xml:space="preserve">Execução de solda - Condicionado a temperatura </v>
      </c>
      <c r="U45" s="137" t="str">
        <f ca="1">_xlfn.XLOOKUP(G45&amp;$U$2,BS_CONTROLE[CHAVE],BS_CONTROLE[Quantidade_11],"-")</f>
        <v>-</v>
      </c>
      <c r="V45" s="137">
        <f ca="1">_xlfn.XLOOKUP(G45&amp;$V$2,BS_CONTROLE[CHAVE],BS_CONTROLE[Quantidade_11],"-")</f>
        <v>0</v>
      </c>
      <c r="W45" s="137">
        <f ca="1">_xlfn.XLOOKUP(G45&amp;$W$2,BS_CONTROLE[CHAVE],BS_CONTROLE[Quantidade_11],"-")</f>
        <v>0</v>
      </c>
    </row>
    <row r="46" spans="1:23" hidden="1">
      <c r="A46" s="146" t="str">
        <f>IF(SP_SUL!Y49="","*",SP_SUL!Y49)</f>
        <v>OPORTUNIDADE</v>
      </c>
      <c r="B46" s="146" t="str">
        <f>IF(SP_SUL!X49="","*",SP_SUL!X49)</f>
        <v>Oportunidade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ZBV-ZRX</v>
      </c>
      <c r="F46" s="145">
        <f>IF(SP_SUL!B49="","*",SP_SUL!B49)</f>
        <v>46056</v>
      </c>
      <c r="G46" s="145" t="str">
        <f>IF(SP_SUL!D49="","*",SP_SUL!D49)</f>
        <v>V48</v>
      </c>
      <c r="H46" s="145" t="str">
        <f>IF(SP_SUL!F49="","*",SP_SUL!F49)</f>
        <v>MECANIZAÇÃO - SOCADORA</v>
      </c>
      <c r="I46" s="145" t="str">
        <f>IF(SP_SUL!H49="","*",SP_SUL!H49)</f>
        <v>ZAC2</v>
      </c>
      <c r="J46" s="145" t="str">
        <f>IF(SP_SUL!I49="","*",SP_SUL!I49)</f>
        <v>ZAC2</v>
      </c>
      <c r="K46" s="139" t="str">
        <f>IF(SP_SUL!M49="","*",SP_SUL!M49)</f>
        <v>ZAC-ZSW</v>
      </c>
      <c r="L46" s="139" t="str">
        <f>IF(SP_SUL!N49="","*",SP_SUL!N49)</f>
        <v>ZACZSW</v>
      </c>
      <c r="M46" s="140">
        <f>IF(SP_SUL!J49="","*",SP_SUL!J49)</f>
        <v>70</v>
      </c>
      <c r="N46" s="144">
        <f>IF(SP_SUL!K49="","*",SP_SUL!K49)</f>
        <v>82.5</v>
      </c>
      <c r="O46" s="144">
        <f>IF(SP_SUL!L49="","*",SP_SUL!L49)</f>
        <v>87</v>
      </c>
      <c r="P46" s="143">
        <f>IF(SP_SUL!O49="","*",SP_SUL!O49)</f>
        <v>0.35416666666666669</v>
      </c>
      <c r="Q46" s="143">
        <f>IF(SP_SUL!P49="","*",SP_SUL!P49)</f>
        <v>8.3333333333333329E-2</v>
      </c>
      <c r="R46" s="145" t="str">
        <f>IF(SP_SUL!Q49="","*",CONCATENATE(SP_SUL!Q49," ",SP_SUL!R49))</f>
        <v>510 M</v>
      </c>
      <c r="S46" s="145" t="str">
        <f>IF(SP_SUL!V49="","*",SP_SUL!V49)</f>
        <v>Ezequiel</v>
      </c>
      <c r="T46" s="145" t="str">
        <f>IF(SP_SUL!W49="","*",SP_SUL!W49)</f>
        <v xml:space="preserve">Socaria mecanizada </v>
      </c>
      <c r="U46" s="137" t="str">
        <f ca="1">_xlfn.XLOOKUP(G46&amp;$U$2,BS_CONTROLE[CHAVE],BS_CONTROLE[Quantidade_11],"-")</f>
        <v>-</v>
      </c>
      <c r="V46" s="137" t="str">
        <f ca="1">_xlfn.XLOOKUP(G46&amp;$V$2,BS_CONTROLE[CHAVE],BS_CONTROLE[Quantidade_11],"-")</f>
        <v>-</v>
      </c>
      <c r="W46" s="137" t="str">
        <f ca="1">_xlfn.XLOOKUP(G46&amp;$W$2,BS_CONTROLE[CHAVE],BS_CONTROLE[Quantidade_11],"-")</f>
        <v>-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ZBV-ZRX</v>
      </c>
      <c r="F47" s="145" t="str">
        <f>IF(SP_SUL!B50="","*",SP_SUL!B50)</f>
        <v>*</v>
      </c>
      <c r="G47" s="145" t="str">
        <f>IF(SP_SUL!D50="","*",SP_SUL!D50)</f>
        <v>W58</v>
      </c>
      <c r="H47" s="145" t="str">
        <f>IF(SP_SUL!F50="","*",SP_SUL!F50)</f>
        <v>PDM - DESCARGA - DORMENTE</v>
      </c>
      <c r="I47" s="145">
        <f>IF(SP_SUL!H50="","*",SP_SUL!H50)</f>
        <v>106109</v>
      </c>
      <c r="J47" s="145">
        <f>IF(SP_SUL!I50="","*",SP_SUL!I50)</f>
        <v>106109</v>
      </c>
      <c r="K47" s="139" t="str">
        <f>IF(SP_SUL!M50="","*",SP_SUL!M50)</f>
        <v>ZBM</v>
      </c>
      <c r="L47" s="139" t="str">
        <f>IF(SP_SUL!N50="","*",SP_SUL!N50)</f>
        <v>ZBM2</v>
      </c>
      <c r="M47" s="140">
        <f>IF(SP_SUL!J50="","*",SP_SUL!J50)</f>
        <v>68</v>
      </c>
      <c r="N47" s="144">
        <f>IF(SP_SUL!K50="","*",SP_SUL!K50)</f>
        <v>54.5</v>
      </c>
      <c r="O47" s="144">
        <f>IF(SP_SUL!L50="","*",SP_SUL!L50)</f>
        <v>54</v>
      </c>
      <c r="P47" s="143">
        <f>IF(SP_SUL!O50="","*",SP_SUL!O50)</f>
        <v>0.35416666666666669</v>
      </c>
      <c r="Q47" s="143">
        <f>IF(SP_SUL!P50="","*",SP_SUL!P50)</f>
        <v>4.1666666666666664E-2</v>
      </c>
      <c r="R47" s="145" t="str">
        <f>IF(SP_SUL!Q50="","*",CONCATENATE(SP_SUL!Q50," ",SP_SUL!R50))</f>
        <v>300 Nº DE DORMENTES</v>
      </c>
      <c r="S47" s="145" t="str">
        <f>IF(SP_SUL!V50="","*",SP_SUL!V50)</f>
        <v>Israel</v>
      </c>
      <c r="T47" s="145" t="str">
        <f>IF(SP_SUL!W50="","*",SP_SUL!W50)</f>
        <v xml:space="preserve">Descarga de dormentes na via 2  </v>
      </c>
      <c r="U47" s="137" t="str">
        <f ca="1">_xlfn.XLOOKUP(G47&amp;$U$2,BS_CONTROLE[CHAVE],BS_CONTROLE[Quantidade_11],"-")</f>
        <v>-</v>
      </c>
      <c r="V47" s="137" t="str">
        <f ca="1">_xlfn.XLOOKUP(G47&amp;$V$2,BS_CONTROLE[CHAVE],BS_CONTROLE[Quantidade_11],"-")</f>
        <v>-</v>
      </c>
      <c r="W47" s="137" t="str">
        <f ca="1">_xlfn.XLOOKUP(G47&amp;$W$2,BS_CONTROLE[CHAVE],BS_CONTROLE[Quantidade_11],"-")</f>
        <v>-</v>
      </c>
    </row>
    <row r="48" spans="1:23" hidden="1">
      <c r="A48" s="146" t="str">
        <f>IF(SP_SUL!Y51="","*",SP_SUL!Y51)</f>
        <v>OPORTUNIDADE</v>
      </c>
      <c r="B48" s="146" t="str">
        <f>IF(SP_SUL!X51="","*",SP_SUL!X51)</f>
        <v>Oportunidade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ZBV-ZRX</v>
      </c>
      <c r="F48" s="145">
        <f>IF(SP_SUL!B51="","*",SP_SUL!B51)</f>
        <v>46056</v>
      </c>
      <c r="G48" s="145" t="str">
        <f>IF(SP_SUL!D51="","*",SP_SUL!D51)</f>
        <v>W58</v>
      </c>
      <c r="H48" s="145" t="str">
        <f>IF(SP_SUL!F51="","*",SP_SUL!F51)</f>
        <v>RECOLHIMENTO DE DORMENTE</v>
      </c>
      <c r="I48" s="145">
        <f>IF(SP_SUL!H51="","*",SP_SUL!H51)</f>
        <v>106109</v>
      </c>
      <c r="J48" s="145">
        <f>IF(SP_SUL!I51="","*",SP_SUL!I51)</f>
        <v>106109</v>
      </c>
      <c r="K48" s="139" t="str">
        <f>IF(SP_SUL!M51="","*",SP_SUL!M51)</f>
        <v>ZBM-ZHO</v>
      </c>
      <c r="L48" s="139" t="str">
        <f>IF(SP_SUL!N51="","*",SP_SUL!N51)</f>
        <v>K57ZHO</v>
      </c>
      <c r="M48" s="140">
        <f>IF(SP_SUL!J51="","*",SP_SUL!J51)</f>
        <v>68</v>
      </c>
      <c r="N48" s="144">
        <f>IF(SP_SUL!K51="","*",SP_SUL!K51)</f>
        <v>57</v>
      </c>
      <c r="O48" s="144">
        <f>IF(SP_SUL!L51="","*",SP_SUL!L51)</f>
        <v>53</v>
      </c>
      <c r="P48" s="143" t="str">
        <f>IF(SP_SUL!O51="","*",SP_SUL!O51)</f>
        <v>-</v>
      </c>
      <c r="Q48" s="143">
        <f>IF(SP_SUL!P51="","*",SP_SUL!P51)</f>
        <v>4.1666666666666664E-2</v>
      </c>
      <c r="R48" s="145" t="str">
        <f>IF(SP_SUL!Q51="","*",CONCATENATE(SP_SUL!Q51," ",SP_SUL!R51))</f>
        <v>100 Nº DE PEÇAS</v>
      </c>
      <c r="S48" s="145" t="str">
        <f>IF(SP_SUL!V51="","*",SP_SUL!V51)</f>
        <v>Israel</v>
      </c>
      <c r="T48" s="145" t="str">
        <f>IF(SP_SUL!W51="","*",SP_SUL!W51)</f>
        <v xml:space="preserve">Recolhimento de dormentes  </v>
      </c>
      <c r="U48" s="137" t="str">
        <f ca="1">_xlfn.XLOOKUP(G48&amp;$U$2,BS_CONTROLE[CHAVE],BS_CONTROLE[Quantidade_11],"-")</f>
        <v>-</v>
      </c>
      <c r="V48" s="137" t="str">
        <f ca="1">_xlfn.XLOOKUP(G48&amp;$V$2,BS_CONTROLE[CHAVE],BS_CONTROLE[Quantidade_11],"-")</f>
        <v>-</v>
      </c>
      <c r="W48" s="137" t="str">
        <f ca="1">_xlfn.XLOOKUP(G48&amp;$W$2,BS_CONTROLE[CHAVE],BS_CONTROLE[Quantidade_11],"-")</f>
        <v>-</v>
      </c>
    </row>
    <row r="49" spans="1:23" hidden="1">
      <c r="A49" s="146" t="str">
        <f>IF(SP_SUL!Y52="","*",SP_SUL!Y52)</f>
        <v>*</v>
      </c>
      <c r="B49" s="146" t="str">
        <f>IF(SP_SUL!X52="","*",SP_SUL!X52)</f>
        <v>*</v>
      </c>
      <c r="C49" s="146" t="str">
        <f>IF(SP_SUL!Z52="","*",SP_SUL!Z52)</f>
        <v>*</v>
      </c>
      <c r="D49" s="139" t="str">
        <f>IF(SP_SUL!S52="","*",SP_SUL!S52)</f>
        <v>-</v>
      </c>
      <c r="E49" s="139" t="str">
        <f>IF(SP_SUL!T52="","*",SP_SUL!T52)</f>
        <v>-</v>
      </c>
      <c r="F49" s="145" t="str">
        <f>IF(SP_SUL!B52="","*",SP_SUL!B52)</f>
        <v>*</v>
      </c>
      <c r="G49" s="145" t="str">
        <f>IF(SP_SUL!D52="","*",SP_SUL!D52)</f>
        <v>*</v>
      </c>
      <c r="H49" s="145" t="str">
        <f>IF(SP_SUL!F52="","*",SP_SUL!F52)</f>
        <v>*</v>
      </c>
      <c r="I49" s="145" t="str">
        <f>IF(SP_SUL!H52="","*",SP_SUL!H52)</f>
        <v>*</v>
      </c>
      <c r="J49" s="145" t="str">
        <f>IF(SP_SUL!I52="","*",SP_SUL!I52)</f>
        <v>*</v>
      </c>
      <c r="K49" s="139" t="str">
        <f>IF(SP_SUL!M52="","*",SP_SUL!M52)</f>
        <v>-</v>
      </c>
      <c r="L49" s="139" t="str">
        <f>IF(SP_SUL!N52="","*",SP_SUL!N52)</f>
        <v>-</v>
      </c>
      <c r="M49" s="140" t="str">
        <f>IF(SP_SUL!J52="","*",SP_SUL!J52)</f>
        <v>*</v>
      </c>
      <c r="N49" s="144" t="str">
        <f>IF(SP_SUL!K52="","*",SP_SUL!K52)</f>
        <v>*</v>
      </c>
      <c r="O49" s="144" t="str">
        <f>IF(SP_SUL!L52="","*",SP_SUL!L52)</f>
        <v>*</v>
      </c>
      <c r="P49" s="143" t="str">
        <f>IF(SP_SUL!O52="","*",SP_SUL!O52)</f>
        <v>*</v>
      </c>
      <c r="Q49" s="143" t="str">
        <f>IF(SP_SUL!P52="","*",SP_SUL!P52)</f>
        <v>*</v>
      </c>
      <c r="R49" s="145" t="str">
        <f>IF(SP_SUL!Q52="","*",CONCATENATE(SP_SUL!Q52," ",SP_SUL!R52))</f>
        <v>*</v>
      </c>
      <c r="S49" s="145" t="str">
        <f>IF(SP_SUL!V52="","*",SP_SUL!V52)</f>
        <v>*</v>
      </c>
      <c r="T49" s="145" t="str">
        <f>IF(SP_SUL!W52="","*",SP_SUL!W52)</f>
        <v>*</v>
      </c>
      <c r="U49" s="137" t="str">
        <f ca="1">_xlfn.XLOOKUP(G49&amp;$U$2,BS_CONTROLE[CHAVE],BS_CONTROLE[Quantidade_11],"-")</f>
        <v>-</v>
      </c>
      <c r="V49" s="137" t="str">
        <f ca="1">_xlfn.XLOOKUP(G49&amp;$V$2,BS_CONTROLE[CHAVE],BS_CONTROLE[Quantidade_11],"-")</f>
        <v>-</v>
      </c>
      <c r="W49" s="137" t="str">
        <f ca="1">_xlfn.XLOOKUP(G49&amp;$W$2,BS_CONTROLE[CHAVE],BS_CONTROLE[Quantidade_11],"-")</f>
        <v>-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Oportunidade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ZBV-ZKE</v>
      </c>
      <c r="F50" s="145">
        <f>IF(SP_SUL!B53="","*",SP_SUL!B53)</f>
        <v>46056</v>
      </c>
      <c r="G50" s="145" t="str">
        <f>IF(SP_SUL!D53="","*",SP_SUL!D53)</f>
        <v>V42</v>
      </c>
      <c r="H50" s="145" t="str">
        <f>IF(SP_SUL!F53="","*",SP_SUL!F53)</f>
        <v>MECANIZAÇÃO - SOCADORA</v>
      </c>
      <c r="I50" s="145" t="str">
        <f>IF(SP_SUL!H53="","*",SP_SUL!H53)</f>
        <v>ZYU1</v>
      </c>
      <c r="J50" s="145" t="str">
        <f>IF(SP_SUL!I53="","*",SP_SUL!I53)</f>
        <v>ZYU1</v>
      </c>
      <c r="K50" s="139" t="str">
        <f>IF(SP_SUL!M53="","*",SP_SUL!M53)</f>
        <v>ZYU-ZST</v>
      </c>
      <c r="L50" s="139" t="str">
        <f>IF(SP_SUL!N53="","*",SP_SUL!N53)</f>
        <v>ZYU206</v>
      </c>
      <c r="M50" s="140">
        <f>IF(SP_SUL!J53="","*",SP_SUL!J53)</f>
        <v>56</v>
      </c>
      <c r="N50" s="144">
        <f>IF(SP_SUL!K53="","*",SP_SUL!K53)</f>
        <v>206</v>
      </c>
      <c r="O50" s="144">
        <f>IF(SP_SUL!L53="","*",SP_SUL!L53)</f>
        <v>204</v>
      </c>
      <c r="P50" s="143">
        <f>IF(SP_SUL!O53="","*",SP_SUL!O53)</f>
        <v>0.35416666666666669</v>
      </c>
      <c r="Q50" s="143">
        <f>IF(SP_SUL!P53="","*",SP_SUL!P53)</f>
        <v>8.3333333333333329E-2</v>
      </c>
      <c r="R50" s="145" t="str">
        <f>IF(SP_SUL!Q53="","*",CONCATENATE(SP_SUL!Q53," ",SP_SUL!R53))</f>
        <v>400 M</v>
      </c>
      <c r="S50" s="145" t="str">
        <f>IF(SP_SUL!V53="","*",SP_SUL!V53)</f>
        <v>Ezequiel</v>
      </c>
      <c r="T50" s="145" t="str">
        <f>IF(SP_SUL!W53="","*",SP_SUL!W53)</f>
        <v xml:space="preserve">Socaria mecanizada </v>
      </c>
      <c r="U50" s="137" t="str">
        <f ca="1">_xlfn.XLOOKUP(G50&amp;$U$2,BS_CONTROLE[CHAVE],BS_CONTROLE[Quantidade_11],"-")</f>
        <v>-</v>
      </c>
      <c r="V50" s="137" t="str">
        <f ca="1">_xlfn.XLOOKUP(G50&amp;$V$2,BS_CONTROLE[CHAVE],BS_CONTROLE[Quantidade_11],"-")</f>
        <v>-</v>
      </c>
      <c r="W50" s="137" t="str">
        <f ca="1">_xlfn.XLOOKUP(G50&amp;$W$2,BS_CONTROLE[CHAVE],BS_CONTROLE[Quantidade_11],"-")</f>
        <v>-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ZBV-ZKE</v>
      </c>
      <c r="F51" s="145">
        <f>IF(SP_SUL!B54="","*",SP_SUL!B54)</f>
        <v>46056</v>
      </c>
      <c r="G51" s="145" t="str">
        <f>IF(SP_SUL!D54="","*",SP_SUL!D54)</f>
        <v>EDSON (TP-780)</v>
      </c>
      <c r="H51" s="145" t="str">
        <f>IF(SP_SUL!F54="","*",SP_SUL!F54)</f>
        <v>PDM - SUBSTITUIÇÃO - DORMENTE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ZYU-ZST</v>
      </c>
      <c r="L51" s="139" t="str">
        <f>IF(SP_SUL!N54="","*",SP_SUL!N54)</f>
        <v>ZYU206</v>
      </c>
      <c r="M51" s="140">
        <f>IF(SP_SUL!J54="","*",SP_SUL!J54)</f>
        <v>56</v>
      </c>
      <c r="N51" s="144">
        <f>IF(SP_SUL!K54="","*",SP_SUL!K54)</f>
        <v>205</v>
      </c>
      <c r="O51" s="144" t="str">
        <f>IF(SP_SUL!L54="","*",SP_SUL!L54)</f>
        <v>-</v>
      </c>
      <c r="P51" s="143">
        <f>IF(SP_SUL!O54="","*",SP_SUL!O54)</f>
        <v>0.375</v>
      </c>
      <c r="Q51" s="143">
        <f>IF(SP_SUL!P54="","*",SP_SUL!P54)</f>
        <v>8.3333333333333329E-2</v>
      </c>
      <c r="R51" s="145" t="str">
        <f>IF(SP_SUL!Q54="","*",CONCATENATE(SP_SUL!Q54," ",SP_SUL!R54))</f>
        <v>40 Nº DE DORMENTES</v>
      </c>
      <c r="S51" s="145" t="str">
        <f>IF(SP_SUL!V54="","*",SP_SUL!V54)</f>
        <v xml:space="preserve">Edson </v>
      </c>
      <c r="T51" s="145" t="str">
        <f>IF(SP_SUL!W54="","*",SP_SUL!W54)</f>
        <v>PDM - Substituição de dormentes</v>
      </c>
      <c r="U51" s="137" t="str">
        <f ca="1">_xlfn.XLOOKUP(G51&amp;$U$2,BS_CONTROLE[CHAVE],BS_CONTROLE[Quantidade_11],"-")</f>
        <v>-</v>
      </c>
      <c r="V51" s="137" t="str">
        <f ca="1">_xlfn.XLOOKUP(G51&amp;$V$2,BS_CONTROLE[CHAVE],BS_CONTROLE[Quantidade_11],"-")</f>
        <v>-</v>
      </c>
      <c r="W51" s="137" t="str">
        <f ca="1">_xlfn.XLOOKUP(G51&amp;$W$2,BS_CONTROLE[CHAVE],BS_CONTROLE[Quantidade_11],"-")</f>
        <v>-</v>
      </c>
    </row>
    <row r="52" spans="1:23" hidden="1">
      <c r="A52" s="146" t="str">
        <f>IF(SP_SUL!Y55="","*",SP_SUL!Y55)</f>
        <v>*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ZBV-ZKE</v>
      </c>
      <c r="F52" s="145" t="str">
        <f>IF(SP_SUL!B55="","*",SP_SUL!B55)</f>
        <v>*</v>
      </c>
      <c r="G52" s="145" t="str">
        <f>IF(SP_SUL!D55="","*",SP_SUL!D55)</f>
        <v>DANIEL (TP-647)</v>
      </c>
      <c r="H52" s="145" t="str">
        <f>IF(SP_SUL!F55="","*",SP_SUL!F55)</f>
        <v>PDM - SOLDA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ZFY-ZYU</v>
      </c>
      <c r="L52" s="139" t="str">
        <f>IF(SP_SUL!N55="","*",SP_SUL!N55)</f>
        <v>198ZYU2</v>
      </c>
      <c r="M52" s="140">
        <f>IF(SP_SUL!J55="","*",SP_SUL!J55)</f>
        <v>56</v>
      </c>
      <c r="N52" s="144">
        <f>IF(SP_SUL!K55="","*",SP_SUL!K55)</f>
        <v>200.035</v>
      </c>
      <c r="O52" s="144" t="str">
        <f>IF(SP_SUL!L55="","*",SP_SUL!L55)</f>
        <v>-</v>
      </c>
      <c r="P52" s="143">
        <f>IF(SP_SUL!O55="","*",SP_SUL!O55)</f>
        <v>0.375</v>
      </c>
      <c r="Q52" s="143">
        <f>IF(SP_SUL!P55="","*",SP_SUL!P55)</f>
        <v>6.25E-2</v>
      </c>
      <c r="R52" s="145" t="str">
        <f>IF(SP_SUL!Q55="","*",CONCATENATE(SP_SUL!Q55," ",SP_SUL!R55))</f>
        <v>1 Nº DE SOLDA</v>
      </c>
      <c r="S52" s="145" t="str">
        <f>IF(SP_SUL!V55="","*",SP_SUL!V55)</f>
        <v>Moises</v>
      </c>
      <c r="T52" s="145" t="str">
        <f>IF(SP_SUL!W55="","*",SP_SUL!W55)</f>
        <v xml:space="preserve">Execução de solda - Condicionado a temperatura </v>
      </c>
      <c r="U52" s="137" t="str">
        <f ca="1">_xlfn.XLOOKUP(G52&amp;$U$2,BS_CONTROLE[CHAVE],BS_CONTROLE[Quantidade_11],"-")</f>
        <v>-</v>
      </c>
      <c r="V52" s="137" t="str">
        <f ca="1">_xlfn.XLOOKUP(G52&amp;$V$2,BS_CONTROLE[CHAVE],BS_CONTROLE[Quantidade_11],"-")</f>
        <v>-</v>
      </c>
      <c r="W52" s="137" t="str">
        <f ca="1">_xlfn.XLOOKUP(G52&amp;$W$2,BS_CONTROLE[CHAVE],BS_CONTROLE[Quantidade_11],"-")</f>
        <v>-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>
        <f>IF(SP_SUL!B56="","*",SP_SUL!B56)</f>
        <v>46056</v>
      </c>
      <c r="G53" s="145" t="str">
        <f>IF(SP_SUL!D56="","*",SP_SUL!D56)</f>
        <v>W59</v>
      </c>
      <c r="H53" s="145" t="str">
        <f>IF(SP_SUL!F56="","*",SP_SUL!F56)</f>
        <v>PDM - DESCARGA - DORMENTE</v>
      </c>
      <c r="I53" s="145" t="str">
        <f>IF(SP_SUL!H56="","*",SP_SUL!H56)</f>
        <v>ZYU1</v>
      </c>
      <c r="J53" s="145" t="str">
        <f>IF(SP_SUL!I56="","*",SP_SUL!I56)</f>
        <v>ZYU1</v>
      </c>
      <c r="K53" s="139" t="str">
        <f>IF(SP_SUL!M56="","*",SP_SUL!M56)</f>
        <v>ZFY-ZYU</v>
      </c>
      <c r="L53" s="139" t="str">
        <f>IF(SP_SUL!N56="","*",SP_SUL!N56)</f>
        <v>ZFY1982 / ZYU2</v>
      </c>
      <c r="M53" s="140">
        <f>IF(SP_SUL!J56="","*",SP_SUL!J56)</f>
        <v>56</v>
      </c>
      <c r="N53" s="144">
        <f>IF(SP_SUL!K56="","*",SP_SUL!K56)</f>
        <v>198</v>
      </c>
      <c r="O53" s="144">
        <f>IF(SP_SUL!L56="","*",SP_SUL!L56)</f>
        <v>203</v>
      </c>
      <c r="P53" s="143">
        <f>IF(SP_SUL!O56="","*",SP_SUL!O56)</f>
        <v>0.375</v>
      </c>
      <c r="Q53" s="143">
        <f>IF(SP_SUL!P56="","*",SP_SUL!P56)</f>
        <v>6.25E-2</v>
      </c>
      <c r="R53" s="145" t="str">
        <f>IF(SP_SUL!Q56="","*",CONCATENATE(SP_SUL!Q56," ",SP_SUL!R56))</f>
        <v>300 Nº DE DORMENTES</v>
      </c>
      <c r="S53" s="145" t="str">
        <f>IF(SP_SUL!V56="","*",SP_SUL!V56)</f>
        <v>Moises</v>
      </c>
      <c r="T53" s="145" t="str">
        <f>IF(SP_SUL!W56="","*",SP_SUL!W56)</f>
        <v>PDM - Descarga de dormentes</v>
      </c>
      <c r="U53" s="137" t="str">
        <f ca="1">_xlfn.XLOOKUP(G53&amp;$U$2,BS_CONTROLE[CHAVE],BS_CONTROLE[Quantidade_11],"-")</f>
        <v>-</v>
      </c>
      <c r="V53" s="137" t="str">
        <f ca="1">_xlfn.XLOOKUP(G53&amp;$V$2,BS_CONTROLE[CHAVE],BS_CONTROLE[Quantidade_11],"-")</f>
        <v>-</v>
      </c>
      <c r="W53" s="137">
        <f ca="1">_xlfn.XLOOKUP(G53&amp;$W$2,BS_CONTROLE[CHAVE],BS_CONTROLE[Quantidade_11],"-")</f>
        <v>0</v>
      </c>
    </row>
    <row r="54" spans="1:23" hidden="1">
      <c r="A54" s="146" t="str">
        <f>IF(SP_SUL!Y57="","*",SP_SUL!Y57)</f>
        <v>OPORTUNIDADE</v>
      </c>
      <c r="B54" s="146" t="str">
        <f>IF(SP_SUL!X57="","*",SP_SUL!X57)</f>
        <v>Oportunidade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>
        <f>IF(SP_SUL!B57="","*",SP_SUL!B57)</f>
        <v>46056</v>
      </c>
      <c r="G54" s="145" t="str">
        <f>IF(SP_SUL!D57="","*",SP_SUL!D57)</f>
        <v>ROBSON (TF-701)</v>
      </c>
      <c r="H54" s="145" t="str">
        <f>IF(SP_SUL!F57="","*",SP_SUL!F57)</f>
        <v>LIMPEZA</v>
      </c>
      <c r="I54" s="145" t="str">
        <f>IF(SP_SUL!H57="","*",SP_SUL!H57)</f>
        <v>-</v>
      </c>
      <c r="J54" s="145" t="str">
        <f>IF(SP_SUL!I57="","*",SP_SUL!I57)</f>
        <v>-</v>
      </c>
      <c r="K54" s="139" t="str">
        <f>IF(SP_SUL!M57="","*",SP_SUL!M57)</f>
        <v>ZER-ZDI</v>
      </c>
      <c r="L54" s="139" t="str">
        <f>IF(SP_SUL!N57="","*",SP_SUL!N57)</f>
        <v>ZER169</v>
      </c>
      <c r="M54" s="140">
        <f>IF(SP_SUL!J57="","*",SP_SUL!J57)</f>
        <v>56</v>
      </c>
      <c r="N54" s="144">
        <f>IF(SP_SUL!K57="","*",SP_SUL!K57)</f>
        <v>168</v>
      </c>
      <c r="O54" s="144" t="str">
        <f>IF(SP_SUL!L57="","*",SP_SUL!L57)</f>
        <v>-</v>
      </c>
      <c r="P54" s="143">
        <f>IF(SP_SUL!O57="","*",SP_SUL!O57)</f>
        <v>0.375</v>
      </c>
      <c r="Q54" s="143">
        <f>IF(SP_SUL!P57="","*",SP_SUL!P57)</f>
        <v>8.3333333333333329E-2</v>
      </c>
      <c r="R54" s="145" t="str">
        <f>IF(SP_SUL!Q57="","*",CONCATENATE(SP_SUL!Q57," ",SP_SUL!R57))</f>
        <v>1 BINÁRIO</v>
      </c>
      <c r="S54" s="145" t="str">
        <f>IF(SP_SUL!V57="","*",SP_SUL!V57)</f>
        <v xml:space="preserve">Robson </v>
      </c>
      <c r="T54" s="145" t="str">
        <f>IF(SP_SUL!W57="","*",SP_SUL!W57)</f>
        <v>Limpeza na ponte</v>
      </c>
      <c r="U54" s="137" t="str">
        <f ca="1">_xlfn.XLOOKUP(G54&amp;$U$2,BS_CONTROLE[CHAVE],BS_CONTROLE[Quantidade_11],"-")</f>
        <v>-</v>
      </c>
      <c r="V54" s="137">
        <f ca="1">_xlfn.XLOOKUP(G54&amp;$V$2,BS_CONTROLE[CHAVE],BS_CONTROLE[Quantidade_11],"-")</f>
        <v>60</v>
      </c>
      <c r="W54" s="137">
        <f ca="1">_xlfn.XLOOKUP(G54&amp;$W$2,BS_CONTROLE[CHAVE],BS_CONTROLE[Quantidade_11],"-")</f>
        <v>0</v>
      </c>
    </row>
    <row r="55" spans="1:23" hidden="1">
      <c r="A55" s="146" t="str">
        <f>IF(SP_SUL!Y58="","*",SP_SUL!Y58)</f>
        <v>OPORTUNIDADE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>
        <f>IF(SP_SUL!B58="","*",SP_SUL!B58)</f>
        <v>46056</v>
      </c>
      <c r="G55" s="145" t="str">
        <f>IF(SP_SUL!D58="","*",SP_SUL!D58)</f>
        <v>CARLOS (TP-722)</v>
      </c>
      <c r="H55" s="145" t="str">
        <f>IF(SP_SUL!F58="","*",SP_SUL!F58)</f>
        <v>PDM - SOLDA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ZGA-ZCX</v>
      </c>
      <c r="L55" s="139" t="str">
        <f>IF(SP_SUL!N58="","*",SP_SUL!N58)</f>
        <v>154ZPS</v>
      </c>
      <c r="M55" s="140">
        <f>IF(SP_SUL!J58="","*",SP_SUL!J58)</f>
        <v>56</v>
      </c>
      <c r="N55" s="144">
        <f>IF(SP_SUL!K58="","*",SP_SUL!K58)</f>
        <v>154.30000000000001</v>
      </c>
      <c r="O55" s="144" t="str">
        <f>IF(SP_SUL!L58="","*",SP_SUL!L58)</f>
        <v>-</v>
      </c>
      <c r="P55" s="143">
        <f>IF(SP_SUL!O58="","*",SP_SUL!O58)</f>
        <v>0.375</v>
      </c>
      <c r="Q55" s="143">
        <f>IF(SP_SUL!P58="","*",SP_SUL!P58)</f>
        <v>6.25E-2</v>
      </c>
      <c r="R55" s="145" t="str">
        <f>IF(SP_SUL!Q58="","*",CONCATENATE(SP_SUL!Q58," ",SP_SUL!R58))</f>
        <v>1 Nº DE SOLDA</v>
      </c>
      <c r="S55" s="145" t="str">
        <f>IF(SP_SUL!V58="","*",SP_SUL!V58)</f>
        <v>Moises</v>
      </c>
      <c r="T55" s="145" t="str">
        <f>IF(SP_SUL!W58="","*",SP_SUL!W58)</f>
        <v xml:space="preserve">Execução de solda - Condicionado a temperatura </v>
      </c>
      <c r="U55" s="137" t="str">
        <f ca="1">_xlfn.XLOOKUP(G55&amp;$U$2,BS_CONTROLE[CHAVE],BS_CONTROLE[Quantidade_11],"-")</f>
        <v>-</v>
      </c>
      <c r="V55" s="137" t="str">
        <f ca="1">_xlfn.XLOOKUP(G55&amp;$V$2,BS_CONTROLE[CHAVE],BS_CONTROLE[Quantidade_11],"-")</f>
        <v>-</v>
      </c>
      <c r="W55" s="137" t="str">
        <f ca="1">_xlfn.XLOOKUP(G55&amp;$W$2,BS_CONTROLE[CHAVE],BS_CONTROLE[Quantidade_11],"-")</f>
        <v>-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ZKE-ZEV</v>
      </c>
      <c r="F56" s="145">
        <f>IF(SP_SUL!B59="","*",SP_SUL!B59)</f>
        <v>46056</v>
      </c>
      <c r="G56" s="145" t="str">
        <f>IF(SP_SUL!D59="","*",SP_SUL!D59)</f>
        <v>E17</v>
      </c>
      <c r="H56" s="145" t="str">
        <f>IF(SP_SUL!F59="","*",SP_SUL!F59)</f>
        <v>CAMINHÃO DE SOLDA</v>
      </c>
      <c r="I56" s="145" t="str">
        <f>IF(SP_SUL!H59="","*",SP_SUL!H59)</f>
        <v>102ZKW2</v>
      </c>
      <c r="J56" s="145" t="str">
        <f>IF(SP_SUL!I59="","*",SP_SUL!I59)</f>
        <v>102ZKW2</v>
      </c>
      <c r="K56" s="139" t="str">
        <f>IF(SP_SUL!M59="","*",SP_SUL!M59)</f>
        <v>ZKE-ZWW</v>
      </c>
      <c r="L56" s="139" t="str">
        <f>IF(SP_SUL!N59="","*",SP_SUL!N59)</f>
        <v>K83K802</v>
      </c>
      <c r="M56" s="140">
        <f>IF(SP_SUL!J59="","*",SP_SUL!J59)</f>
        <v>55</v>
      </c>
      <c r="N56" s="144">
        <f>IF(SP_SUL!K59="","*",SP_SUL!K59)</f>
        <v>81</v>
      </c>
      <c r="O56" s="144">
        <f>IF(SP_SUL!L59="","*",SP_SUL!L59)</f>
        <v>82</v>
      </c>
      <c r="P56" s="143">
        <f>IF(SP_SUL!O59="","*",SP_SUL!O59)</f>
        <v>0.375</v>
      </c>
      <c r="Q56" s="143">
        <f>IF(SP_SUL!P59="","*",SP_SUL!P59)</f>
        <v>0.16666666666666666</v>
      </c>
      <c r="R56" s="145" t="str">
        <f>IF(SP_SUL!Q59="","*",CONCATENATE(SP_SUL!Q59," ",SP_SUL!R59))</f>
        <v>4 Nº DE SOLDA</v>
      </c>
      <c r="S56" s="145" t="str">
        <f>IF(SP_SUL!V59="","*",SP_SUL!V59)</f>
        <v>Higor</v>
      </c>
      <c r="T56" s="145" t="str">
        <f>IF(SP_SUL!W59="","*",SP_SUL!W59)</f>
        <v>Caminhão de solda</v>
      </c>
      <c r="U56" s="137">
        <f ca="1">_xlfn.XLOOKUP(G56&amp;$U$2,BS_CONTROLE[CHAVE],BS_CONTROLE[Quantidade_11],"-")</f>
        <v>0</v>
      </c>
      <c r="V56" s="137">
        <f ca="1">_xlfn.XLOOKUP(G56&amp;$V$2,BS_CONTROLE[CHAVE],BS_CONTROLE[Quantidade_11],"-")</f>
        <v>0</v>
      </c>
      <c r="W56" s="137">
        <f ca="1">_xlfn.XLOOKUP(G56&amp;$W$2,BS_CONTROLE[CHAVE],BS_CONTROLE[Quantidade_11],"-")</f>
        <v>4</v>
      </c>
    </row>
    <row r="57" spans="1:23" hidden="1">
      <c r="A57" s="146" t="str">
        <f>IF(SP_SUL!Y60="","*",SP_SUL!Y60)</f>
        <v>*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ZKE-ZEV</v>
      </c>
      <c r="F57" s="145" t="str">
        <f>IF(SP_SUL!B60="","*",SP_SUL!B60)</f>
        <v>*</v>
      </c>
      <c r="G57" s="145" t="str">
        <f>IF(SP_SUL!D60="","*",SP_SUL!D60)</f>
        <v>V89</v>
      </c>
      <c r="H57" s="145" t="str">
        <f>IF(SP_SUL!F60="","*",SP_SUL!F60)</f>
        <v>MECANIZAÇÃO - SOCADORA</v>
      </c>
      <c r="I57" s="145" t="str">
        <f>IF(SP_SUL!H60="","*",SP_SUL!H60)</f>
        <v>102ZKW2</v>
      </c>
      <c r="J57" s="145" t="str">
        <f>IF(SP_SUL!I60="","*",SP_SUL!I60)</f>
        <v>102ZKW2</v>
      </c>
      <c r="K57" s="139" t="str">
        <f>IF(SP_SUL!M60="","*",SP_SUL!M60)</f>
        <v>ZWW-ZKW</v>
      </c>
      <c r="L57" s="139" t="str">
        <f>IF(SP_SUL!N60="","*",SP_SUL!N60)</f>
        <v>K93K911</v>
      </c>
      <c r="M57" s="140">
        <f>IF(SP_SUL!J60="","*",SP_SUL!J60)</f>
        <v>48</v>
      </c>
      <c r="N57" s="144">
        <f>IF(SP_SUL!K60="","*",SP_SUL!K60)</f>
        <v>92.745000000000005</v>
      </c>
      <c r="O57" s="144">
        <f>IF(SP_SUL!L60="","*",SP_SUL!L60)</f>
        <v>93.587000000000003</v>
      </c>
      <c r="P57" s="143">
        <f>IF(SP_SUL!O60="","*",SP_SUL!O60)</f>
        <v>0.375</v>
      </c>
      <c r="Q57" s="143">
        <f>IF(SP_SUL!P60="","*",SP_SUL!P60)</f>
        <v>8.3333333333333329E-2</v>
      </c>
      <c r="R57" s="145" t="str">
        <f>IF(SP_SUL!Q60="","*",CONCATENATE(SP_SUL!Q60," ",SP_SUL!R60))</f>
        <v>480 M</v>
      </c>
      <c r="S57" s="145" t="str">
        <f>IF(SP_SUL!V60="","*",SP_SUL!V60)</f>
        <v>Antonioni</v>
      </c>
      <c r="T57" s="145" t="str">
        <f>IF(SP_SUL!W60="","*",SP_SUL!W60)</f>
        <v xml:space="preserve">Socaria mecanizada </v>
      </c>
      <c r="U57" s="137" t="str">
        <f ca="1">_xlfn.XLOOKUP(G57&amp;$U$2,BS_CONTROLE[CHAVE],BS_CONTROLE[Quantidade_11],"-")</f>
        <v>-</v>
      </c>
      <c r="V57" s="137">
        <f ca="1">_xlfn.XLOOKUP(G57&amp;$V$2,BS_CONTROLE[CHAVE],BS_CONTROLE[Quantidade_11],"-")</f>
        <v>860</v>
      </c>
      <c r="W57" s="137">
        <f ca="1">_xlfn.XLOOKUP(G57&amp;$W$2,BS_CONTROLE[CHAVE],BS_CONTROLE[Quantidade_11],"-")</f>
        <v>0</v>
      </c>
    </row>
    <row r="58" spans="1:23" hidden="1">
      <c r="A58" s="146" t="str">
        <f>IF(SP_SUL!Y61="","*",SP_SUL!Y61)</f>
        <v>OPORTUNIDADE</v>
      </c>
      <c r="B58" s="146" t="str">
        <f>IF(SP_SUL!X61="","*",SP_SUL!X61)</f>
        <v>Oportunidade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ZKE-ZEV</v>
      </c>
      <c r="F58" s="145">
        <f>IF(SP_SUL!B61="","*",SP_SUL!B61)</f>
        <v>46056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102ZKW2</v>
      </c>
      <c r="J58" s="145" t="str">
        <f>IF(SP_SUL!I61="","*",SP_SUL!I61)</f>
        <v>ZCP1</v>
      </c>
      <c r="K58" s="139" t="str">
        <f>IF(SP_SUL!M61="","*",SP_SUL!M61)</f>
        <v>ZKW</v>
      </c>
      <c r="L58" s="139" t="str">
        <f>IF(SP_SUL!N61="","*",SP_SUL!N61)</f>
        <v>ZKW2/102ZKW2</v>
      </c>
      <c r="M58" s="140">
        <f>IF(SP_SUL!J61="","*",SP_SUL!J61)</f>
        <v>55</v>
      </c>
      <c r="N58" s="144">
        <f>IF(SP_SUL!K61="","*",SP_SUL!K61)</f>
        <v>95.385000000000005</v>
      </c>
      <c r="O58" s="144">
        <f>IF(SP_SUL!L61="","*",SP_SUL!L61)</f>
        <v>99.831000000000003</v>
      </c>
      <c r="P58" s="143">
        <f>IF(SP_SUL!O61="","*",SP_SUL!O61)</f>
        <v>0.39583333333333331</v>
      </c>
      <c r="Q58" s="143">
        <f>IF(SP_SUL!P61="","*",SP_SUL!P61)</f>
        <v>8.3333333333333329E-2</v>
      </c>
      <c r="R58" s="145" t="str">
        <f>IF(SP_SUL!Q61="","*",CONCATENATE(SP_SUL!Q61," ",SP_SUL!R61))</f>
        <v>1248 M</v>
      </c>
      <c r="S58" s="145" t="str">
        <f>IF(SP_SUL!V61="","*",SP_SUL!V61)</f>
        <v xml:space="preserve">Felipe </v>
      </c>
      <c r="T58" s="145" t="str">
        <f>IF(SP_SUL!W61="","*",SP_SUL!W61)</f>
        <v>Descarga de trilho</v>
      </c>
      <c r="U58" s="137" t="str">
        <f ca="1">_xlfn.XLOOKUP(G58&amp;$U$2,BS_CONTROLE[CHAVE],BS_CONTROLE[Quantidade_11],"-")</f>
        <v>-</v>
      </c>
      <c r="V58" s="137" t="str">
        <f ca="1">_xlfn.XLOOKUP(G58&amp;$V$2,BS_CONTROLE[CHAVE],BS_CONTROLE[Quantidade_11],"-")</f>
        <v>-</v>
      </c>
      <c r="W58" s="137">
        <f ca="1">_xlfn.XLOOKUP(G58&amp;$W$2,BS_CONTROLE[CHAVE],BS_CONTROLE[Quantidade_11],"-")</f>
        <v>0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ZKE-ZEV</v>
      </c>
      <c r="F59" s="145">
        <f>IF(SP_SUL!B62="","*",SP_SUL!B62)</f>
        <v>46056</v>
      </c>
      <c r="G59" s="145" t="str">
        <f>IF(SP_SUL!D62="","*",SP_SUL!D62)</f>
        <v>CAIQUE (TMA-677)</v>
      </c>
      <c r="H59" s="145" t="str">
        <f>IF(SP_SUL!F62="","*",SP_SUL!F62)</f>
        <v>MODERNIZAÇÃO - SOLDA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ZWI-ZEM</v>
      </c>
      <c r="L59" s="139">
        <f>IF(SP_SUL!N62="","*",SP_SUL!N62)</f>
        <v>1241231</v>
      </c>
      <c r="M59" s="140">
        <f>IF(SP_SUL!J62="","*",SP_SUL!J62)</f>
        <v>48</v>
      </c>
      <c r="N59" s="144">
        <f>IF(SP_SUL!K62="","*",SP_SUL!K62)</f>
        <v>123.363</v>
      </c>
      <c r="O59" s="144" t="str">
        <f>IF(SP_SUL!L62="","*",SP_SUL!L62)</f>
        <v>-</v>
      </c>
      <c r="P59" s="143">
        <f>IF(SP_SUL!O62="","*",SP_SUL!O62)</f>
        <v>0.35416666666666669</v>
      </c>
      <c r="Q59" s="143">
        <f>IF(SP_SUL!P62="","*",SP_SUL!P62)</f>
        <v>6.25E-2</v>
      </c>
      <c r="R59" s="145" t="str">
        <f>IF(SP_SUL!Q62="","*",CONCATENATE(SP_SUL!Q62," ",SP_SUL!R62))</f>
        <v>1 Nº DE SOLDA</v>
      </c>
      <c r="S59" s="145" t="str">
        <f>IF(SP_SUL!V62="","*",SP_SUL!V62)</f>
        <v xml:space="preserve">Alisson </v>
      </c>
      <c r="T59" s="145" t="str">
        <f>IF(SP_SUL!W62="","*",SP_SUL!W62)</f>
        <v xml:space="preserve">Execução de solda - Condicionado a temperatura </v>
      </c>
      <c r="U59" s="137" t="str">
        <f ca="1">_xlfn.XLOOKUP(G59&amp;$U$2,BS_CONTROLE[CHAVE],BS_CONTROLE[Quantidade_11],"-")</f>
        <v>-</v>
      </c>
      <c r="V59" s="137" t="str">
        <f ca="1">_xlfn.XLOOKUP(G59&amp;$V$2,BS_CONTROLE[CHAVE],BS_CONTROLE[Quantidade_11],"-")</f>
        <v>-</v>
      </c>
      <c r="W59" s="137">
        <f ca="1">_xlfn.XLOOKUP(G59&amp;$W$2,BS_CONTROLE[CHAVE],BS_CONTROLE[Quantidade_11],"-")</f>
        <v>1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>
        <f>IF(SP_SUL!B63="","*",SP_SUL!B63)</f>
        <v>46056</v>
      </c>
      <c r="G60" s="145" t="str">
        <f>IF(SP_SUL!D63="","*",SP_SUL!D63)</f>
        <v>WALTER (TP-810)</v>
      </c>
      <c r="H60" s="145" t="str">
        <f>IF(SP_SUL!F63="","*",SP_SUL!F63)</f>
        <v>MODERNIZAÇÃO - SOLDA</v>
      </c>
      <c r="I60" s="145" t="str">
        <f>IF(SP_SUL!H63="","*",SP_SUL!H63)</f>
        <v>*</v>
      </c>
      <c r="J60" s="145" t="str">
        <f>IF(SP_SUL!I63="","*",SP_SUL!I63)</f>
        <v>*</v>
      </c>
      <c r="K60" s="139" t="str">
        <f>IF(SP_SUL!M63="","*",SP_SUL!M63)</f>
        <v>ZWI-ZEM</v>
      </c>
      <c r="L60" s="139">
        <f>IF(SP_SUL!N63="","*",SP_SUL!N63)</f>
        <v>1241231</v>
      </c>
      <c r="M60" s="140">
        <f>IF(SP_SUL!J63="","*",SP_SUL!J63)</f>
        <v>48</v>
      </c>
      <c r="N60" s="144">
        <f>IF(SP_SUL!K63="","*",SP_SUL!K63)</f>
        <v>123.465</v>
      </c>
      <c r="O60" s="144" t="str">
        <f>IF(SP_SUL!L63="","*",SP_SUL!L63)</f>
        <v>-</v>
      </c>
      <c r="P60" s="143">
        <f>IF(SP_SUL!O63="","*",SP_SUL!O63)</f>
        <v>0.35416666666666669</v>
      </c>
      <c r="Q60" s="143">
        <f>IF(SP_SUL!P63="","*",SP_SUL!P63)</f>
        <v>6.25E-2</v>
      </c>
      <c r="R60" s="145" t="str">
        <f>IF(SP_SUL!Q63="","*",CONCATENATE(SP_SUL!Q63," ",SP_SUL!R63))</f>
        <v>1 Nº DE SOLDA</v>
      </c>
      <c r="S60" s="145" t="str">
        <f>IF(SP_SUL!V63="","*",SP_SUL!V63)</f>
        <v xml:space="preserve">Alisson </v>
      </c>
      <c r="T60" s="145" t="str">
        <f>IF(SP_SUL!W63="","*",SP_SUL!W63)</f>
        <v xml:space="preserve">Execução de solda - Condicionado a temperatura </v>
      </c>
      <c r="U60" s="137" t="str">
        <f ca="1">_xlfn.XLOOKUP(G60&amp;$U$2,BS_CONTROLE[CHAVE],BS_CONTROLE[Quantidade_11],"-")</f>
        <v>-</v>
      </c>
      <c r="V60" s="137" t="str">
        <f ca="1">_xlfn.XLOOKUP(G60&amp;$V$2,BS_CONTROLE[CHAVE],BS_CONTROLE[Quantidade_11],"-")</f>
        <v>-</v>
      </c>
      <c r="W60" s="137" t="str">
        <f ca="1">_xlfn.XLOOKUP(G60&amp;$W$2,BS_CONTROLE[CHAVE],BS_CONTROLE[Quantidade_11],"-")</f>
        <v>-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>
        <f>IF(SP_SUL!B64="","*",SP_SUL!B64)</f>
        <v>46056</v>
      </c>
      <c r="G61" s="145" t="str">
        <f>IF(SP_SUL!D64="","*",SP_SUL!D64)</f>
        <v>CLEBISON (TP-728)</v>
      </c>
      <c r="H61" s="145" t="str">
        <f>IF(SP_SUL!F64="","*",SP_SUL!F64)</f>
        <v>PDM - SOLDA</v>
      </c>
      <c r="I61" s="145" t="str">
        <f>IF(SP_SUL!H64="","*",SP_SUL!H64)</f>
        <v>-</v>
      </c>
      <c r="J61" s="145" t="str">
        <f>IF(SP_SUL!I64="","*",SP_SUL!I64)</f>
        <v>-</v>
      </c>
      <c r="K61" s="139" t="str">
        <f>IF(SP_SUL!M64="","*",SP_SUL!M64)</f>
        <v>ZRB-ZEV</v>
      </c>
      <c r="L61" s="139">
        <f>IF(SP_SUL!N64="","*",SP_SUL!N64)</f>
        <v>1561552</v>
      </c>
      <c r="M61" s="140">
        <f>IF(SP_SUL!J64="","*",SP_SUL!J64)</f>
        <v>55</v>
      </c>
      <c r="N61" s="144">
        <f>IF(SP_SUL!K64="","*",SP_SUL!K64)</f>
        <v>156</v>
      </c>
      <c r="O61" s="144">
        <f>IF(SP_SUL!L64="","*",SP_SUL!L64)</f>
        <v>156.31</v>
      </c>
      <c r="P61" s="143">
        <f>IF(SP_SUL!O64="","*",SP_SUL!O64)</f>
        <v>0.375</v>
      </c>
      <c r="Q61" s="143">
        <f>IF(SP_SUL!P64="","*",SP_SUL!P64)</f>
        <v>6.25E-2</v>
      </c>
      <c r="R61" s="145" t="str">
        <f>IF(SP_SUL!Q64="","*",CONCATENATE(SP_SUL!Q64," ",SP_SUL!R64))</f>
        <v>1 Nº DE SOLDA</v>
      </c>
      <c r="S61" s="145" t="str">
        <f>IF(SP_SUL!V64="","*",SP_SUL!V64)</f>
        <v xml:space="preserve">Felipe </v>
      </c>
      <c r="T61" s="145" t="str">
        <f>IF(SP_SUL!W64="","*",SP_SUL!W64)</f>
        <v xml:space="preserve">Execução de solda - Condicionado a temperatura </v>
      </c>
      <c r="U61" s="137" t="str">
        <f ca="1">_xlfn.XLOOKUP(G61&amp;$U$2,BS_CONTROLE[CHAVE],BS_CONTROLE[Quantidade_11],"-")</f>
        <v>-</v>
      </c>
      <c r="V61" s="137">
        <f ca="1">_xlfn.XLOOKUP(G61&amp;$V$2,BS_CONTROLE[CHAVE],BS_CONTROLE[Quantidade_11],"-")</f>
        <v>0</v>
      </c>
      <c r="W61" s="137">
        <f ca="1">_xlfn.XLOOKUP(G61&amp;$W$2,BS_CONTROLE[CHAVE],BS_CONTROLE[Quantidade_11],"-")</f>
        <v>1</v>
      </c>
    </row>
    <row r="62" spans="1:23" hidden="1">
      <c r="A62" s="146" t="str">
        <f>IF(SP_SUL!Y65="","*",SP_SUL!Y65)</f>
        <v>OPORTUNIDADE</v>
      </c>
      <c r="B62" s="146" t="str">
        <f>IF(SP_SUL!X65="","*",SP_SUL!X65)</f>
        <v>Oportunidade</v>
      </c>
      <c r="C62" s="146" t="str">
        <f>IF(SP_SUL!Z65="","*",SP_SUL!Z65)</f>
        <v>*</v>
      </c>
      <c r="D62" s="139" t="str">
        <f>IF(SP_SUL!S65="","*",SP_SUL!S65)</f>
        <v>SP SUL</v>
      </c>
      <c r="E62" s="139" t="str">
        <f>IF(SP_SUL!T65="","*",SP_SUL!T65)</f>
        <v>ZKE-ZEV</v>
      </c>
      <c r="F62" s="145">
        <f>IF(SP_SUL!B65="","*",SP_SUL!B65)</f>
        <v>46056</v>
      </c>
      <c r="G62" s="145" t="str">
        <f>IF(SP_SUL!D65="","*",SP_SUL!D65)</f>
        <v>ISMAEL(TP-726)</v>
      </c>
      <c r="H62" s="145" t="str">
        <f>IF(SP_SUL!F65="","*",SP_SUL!F65)</f>
        <v>PDM - SOLDA</v>
      </c>
      <c r="I62" s="145" t="str">
        <f>IF(SP_SUL!H65="","*",SP_SUL!H65)</f>
        <v>-</v>
      </c>
      <c r="J62" s="145" t="str">
        <f>IF(SP_SUL!I65="","*",SP_SUL!I65)</f>
        <v>*</v>
      </c>
      <c r="K62" s="139" t="str">
        <f>IF(SP_SUL!M65="","*",SP_SUL!M65)</f>
        <v>ZRB-ZEV</v>
      </c>
      <c r="L62" s="139">
        <f>IF(SP_SUL!N65="","*",SP_SUL!N65)</f>
        <v>1561552</v>
      </c>
      <c r="M62" s="140">
        <f>IF(SP_SUL!J65="","*",SP_SUL!J65)</f>
        <v>55</v>
      </c>
      <c r="N62" s="144">
        <f>IF(SP_SUL!K65="","*",SP_SUL!K65)</f>
        <v>156</v>
      </c>
      <c r="O62" s="144">
        <f>IF(SP_SUL!L65="","*",SP_SUL!L65)</f>
        <v>156.31</v>
      </c>
      <c r="P62" s="143">
        <f>IF(SP_SUL!O65="","*",SP_SUL!O65)</f>
        <v>0.35416666666666669</v>
      </c>
      <c r="Q62" s="143">
        <f>IF(SP_SUL!P65="","*",SP_SUL!P65)</f>
        <v>6.25E-2</v>
      </c>
      <c r="R62" s="145" t="str">
        <f>IF(SP_SUL!Q65="","*",CONCATENATE(SP_SUL!Q65," ",SP_SUL!R65))</f>
        <v>1 Nº DE SOLDA</v>
      </c>
      <c r="S62" s="145" t="str">
        <f>IF(SP_SUL!V65="","*",SP_SUL!V65)</f>
        <v xml:space="preserve">Felipe </v>
      </c>
      <c r="T62" s="145" t="str">
        <f>IF(SP_SUL!W65="","*",SP_SUL!W65)</f>
        <v xml:space="preserve">Execução de solda - Condicionado a temperatura </v>
      </c>
      <c r="U62" s="137" t="str">
        <f ca="1">_xlfn.XLOOKUP(G62&amp;$U$2,BS_CONTROLE[CHAVE],BS_CONTROLE[Quantidade_11],"-")</f>
        <v>-</v>
      </c>
      <c r="V62" s="137">
        <f ca="1">_xlfn.XLOOKUP(G62&amp;$V$2,BS_CONTROLE[CHAVE],BS_CONTROLE[Quantidade_11],"-")</f>
        <v>0</v>
      </c>
      <c r="W62" s="137">
        <f ca="1">_xlfn.XLOOKUP(G62&amp;$W$2,BS_CONTROLE[CHAVE],BS_CONTROLE[Quantidade_11],"-")</f>
        <v>1</v>
      </c>
    </row>
    <row r="63" spans="1:23" hidden="1">
      <c r="A63" s="146" t="str">
        <f>IF(SP_SUL!Y66="","*",SP_SUL!Y66)</f>
        <v>OPORTUNIDADE</v>
      </c>
      <c r="B63" s="146" t="str">
        <f>IF(SP_SUL!X66="","*",SP_SUL!X66)</f>
        <v>Oportunidade</v>
      </c>
      <c r="C63" s="146" t="str">
        <f>IF(SP_SUL!Z66="","*",SP_SUL!Z66)</f>
        <v>*</v>
      </c>
      <c r="D63" s="139" t="str">
        <f>IF(SP_SUL!S66="","*",SP_SUL!S66)</f>
        <v>SP SUL</v>
      </c>
      <c r="E63" s="139" t="str">
        <f>IF(SP_SUL!T66="","*",SP_SUL!T66)</f>
        <v>ZKE-ZEV</v>
      </c>
      <c r="F63" s="145">
        <f>IF(SP_SUL!B66="","*",SP_SUL!B66)</f>
        <v>46056</v>
      </c>
      <c r="G63" s="145" t="str">
        <f>IF(SP_SUL!D66="","*",SP_SUL!D66)</f>
        <v>W96</v>
      </c>
      <c r="H63" s="145" t="str">
        <f>IF(SP_SUL!F66="","*",SP_SUL!F66)</f>
        <v>MODERNIZAÇÃO - DORMENTE - DESCARGA</v>
      </c>
      <c r="I63" s="145" t="str">
        <f>IF(SP_SUL!H66="","*",SP_SUL!H66)</f>
        <v>ZEM-1</v>
      </c>
      <c r="J63" s="145" t="str">
        <f>IF(SP_SUL!I66="","*",SP_SUL!I66)</f>
        <v>ZEM-1</v>
      </c>
      <c r="K63" s="139" t="str">
        <f>IF(SP_SUL!M66="","*",SP_SUL!M66)</f>
        <v>ZEJ-ZRB</v>
      </c>
      <c r="L63" s="139" t="str">
        <f>IF(SP_SUL!N66="","*",SP_SUL!N66)</f>
        <v>ZRB1501</v>
      </c>
      <c r="M63" s="140">
        <f>IF(SP_SUL!J66="","*",SP_SUL!J66)</f>
        <v>48</v>
      </c>
      <c r="N63" s="144">
        <f>IF(SP_SUL!K66="","*",SP_SUL!K66)</f>
        <v>150.6</v>
      </c>
      <c r="O63" s="144">
        <f>IF(SP_SUL!L66="","*",SP_SUL!L66)</f>
        <v>151.6</v>
      </c>
      <c r="P63" s="143">
        <f>IF(SP_SUL!O66="","*",SP_SUL!O66)</f>
        <v>0.3125</v>
      </c>
      <c r="Q63" s="143">
        <f>IF(SP_SUL!P66="","*",SP_SUL!P66)</f>
        <v>0.20833333333333334</v>
      </c>
      <c r="R63" s="145" t="str">
        <f>IF(SP_SUL!Q66="","*",CONCATENATE(SP_SUL!Q66," ",SP_SUL!R66))</f>
        <v>100 Nº DE DORMENTES</v>
      </c>
      <c r="S63" s="145" t="str">
        <f>IF(SP_SUL!V66="","*",SP_SUL!V66)</f>
        <v xml:space="preserve">Alisson </v>
      </c>
      <c r="T63" s="145" t="str">
        <f>IF(SP_SUL!W66="","*",SP_SUL!W66)</f>
        <v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v>
      </c>
      <c r="U63" s="137" t="str">
        <f ca="1">_xlfn.XLOOKUP(G63&amp;$U$2,BS_CONTROLE[CHAVE],BS_CONTROLE[Quantidade_11],"-")</f>
        <v>-</v>
      </c>
      <c r="V63" s="137" t="str">
        <f ca="1">_xlfn.XLOOKUP(G63&amp;$V$2,BS_CONTROLE[CHAVE],BS_CONTROLE[Quantidade_11],"-")</f>
        <v>-</v>
      </c>
      <c r="W63" s="137" t="str">
        <f ca="1">_xlfn.XLOOKUP(G63&amp;$W$2,BS_CONTROLE[CHAVE],BS_CONTROLE[Quantidade_11],"-")</f>
        <v>-</v>
      </c>
    </row>
    <row r="64" spans="1:23" hidden="1">
      <c r="A64" s="146" t="str">
        <f>IF(SP_SUL!Y67="","*",SP_SUL!Y67)</f>
        <v>NÃO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ZEV-ZPT</v>
      </c>
      <c r="F64" s="145">
        <f>IF(SP_SUL!B67="","*",SP_SUL!B67)</f>
        <v>46056</v>
      </c>
      <c r="G64" s="145" t="str">
        <f>IF(SP_SUL!D67="","*",SP_SUL!D67)</f>
        <v>MODERNIZAÇÃO SERRA</v>
      </c>
      <c r="H64" s="145" t="str">
        <f>IF(SP_SUL!F67="","*",SP_SUL!F67)</f>
        <v>BLOCO</v>
      </c>
      <c r="I64" s="145" t="str">
        <f>IF(SP_SUL!H67="","*",SP_SUL!H67)</f>
        <v>-</v>
      </c>
      <c r="J64" s="145" t="str">
        <f>IF(SP_SUL!I67="","*",SP_SUL!I67)</f>
        <v>-</v>
      </c>
      <c r="K64" s="139" t="str">
        <f>IF(SP_SUL!M67="","*",SP_SUL!M67)</f>
        <v>ZEZ-ZXW</v>
      </c>
      <c r="L64" s="139" t="str">
        <f>IF(SP_SUL!N67="","*",SP_SUL!N67)</f>
        <v>K79ZEZ2/ZXWK792</v>
      </c>
      <c r="M64" s="140">
        <f>IF(SP_SUL!J67="","*",SP_SUL!J67)</f>
        <v>92</v>
      </c>
      <c r="N64" s="144">
        <f>IF(SP_SUL!K67="","*",SP_SUL!K67)</f>
        <v>75.2</v>
      </c>
      <c r="O64" s="144">
        <f>IF(SP_SUL!L67="","*",SP_SUL!L67)</f>
        <v>81.8</v>
      </c>
      <c r="P64" s="143">
        <f>IF(SP_SUL!O67="","*",SP_SUL!O67)</f>
        <v>0.33333333333333331</v>
      </c>
      <c r="Q64" s="143">
        <f>IF(SP_SUL!P67="","*",SP_SUL!P67)</f>
        <v>0.33333333333333331</v>
      </c>
      <c r="R64" s="145" t="str">
        <f>IF(SP_SUL!Q67="","*",CONCATENATE(SP_SUL!Q67," ",SP_SUL!R67))</f>
        <v>1 BINÁRIO</v>
      </c>
      <c r="S64" s="145" t="str">
        <f>IF(SP_SUL!V67="","*",SP_SUL!V67)</f>
        <v>Augusto</v>
      </c>
      <c r="T64" s="145" t="str">
        <f>IF(SP_SUL!W67="","*",SP_SUL!W67)</f>
        <v>Bloco Modernização Recolhimento de dormentes + Solda</v>
      </c>
      <c r="U64" s="137" t="str">
        <f ca="1">_xlfn.XLOOKUP(G64&amp;$U$2,BS_CONTROLE[CHAVE],BS_CONTROLE[Quantidade_11],"-")</f>
        <v>-</v>
      </c>
      <c r="V64" s="137" t="str">
        <f ca="1">_xlfn.XLOOKUP(G64&amp;$V$2,BS_CONTROLE[CHAVE],BS_CONTROLE[Quantidade_11],"-")</f>
        <v>-</v>
      </c>
      <c r="W64" s="137">
        <f ca="1">_xlfn.XLOOKUP(G64&amp;$W$2,BS_CONTROLE[CHAVE],BS_CONTROLE[Quantidade_11],"-")</f>
        <v>0</v>
      </c>
    </row>
    <row r="65" spans="1:23" hidden="1">
      <c r="A65" s="146" t="str">
        <f>IF(SP_SUL!Y68="","*",SP_SUL!Y68)</f>
        <v>NÃO</v>
      </c>
      <c r="B65" s="146" t="str">
        <f>IF(SP_SUL!X68="","*",SP_SUL!X68)</f>
        <v>Contrato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ZEV-ZPT</v>
      </c>
      <c r="F65" s="145">
        <f>IF(SP_SUL!B68="","*",SP_SUL!B68)</f>
        <v>46056</v>
      </c>
      <c r="G65" s="145" t="str">
        <f>IF(SP_SUL!D68="","*",SP_SUL!D68)</f>
        <v>W61</v>
      </c>
      <c r="H65" s="145" t="str">
        <f>IF(SP_SUL!F68="","*",SP_SUL!F68)</f>
        <v>MODERNIZAÇÃO - RECOLHIMENTO DE DORMENTE</v>
      </c>
      <c r="I65" s="145" t="str">
        <f>IF(SP_SUL!H68="","*",SP_SUL!H68)</f>
        <v>K67ZEV2</v>
      </c>
      <c r="J65" s="145" t="str">
        <f>IF(SP_SUL!I68="","*",SP_SUL!I68)</f>
        <v>K67ZEV2</v>
      </c>
      <c r="K65" s="139" t="str">
        <f>IF(SP_SUL!M68="","*",SP_SUL!M68)</f>
        <v>ZEZ-ZXW</v>
      </c>
      <c r="L65" s="139" t="str">
        <f>IF(SP_SUL!N68="","*",SP_SUL!N68)</f>
        <v>K79ZEZ2/ZXWK792</v>
      </c>
      <c r="M65" s="140">
        <f>IF(SP_SUL!J68="","*",SP_SUL!J68)</f>
        <v>92</v>
      </c>
      <c r="N65" s="144">
        <f>IF(SP_SUL!K68="","*",SP_SUL!K68)</f>
        <v>75.2</v>
      </c>
      <c r="O65" s="144">
        <f>IF(SP_SUL!L68="","*",SP_SUL!L68)</f>
        <v>81.8</v>
      </c>
      <c r="P65" s="143">
        <f>IF(SP_SUL!O68="","*",SP_SUL!O68)</f>
        <v>0.3125</v>
      </c>
      <c r="Q65" s="143">
        <f>IF(SP_SUL!P68="","*",SP_SUL!P68)</f>
        <v>6.9444444444444447E-4</v>
      </c>
      <c r="R65" s="145" t="str">
        <f>IF(SP_SUL!Q68="","*",CONCATENATE(SP_SUL!Q68," ",SP_SUL!R68))</f>
        <v>1 Nº DE DORMENTES</v>
      </c>
      <c r="S65" s="145" t="str">
        <f>IF(SP_SUL!V68="","*",SP_SUL!V68)</f>
        <v>Augusto</v>
      </c>
      <c r="T65" s="145" t="str">
        <f>IF(SP_SUL!W68="","*",SP_SUL!W68)</f>
        <v>Deslocamento e entrando pelo AMV Norte- Eng. Ferraz*- Atividade: Recolhimento de Dormentes
* Abertura do intervalo com chegada do W61 em K79ZEZ-2
* Recolha de dormente do Km 80+000 ao 81+500</v>
      </c>
      <c r="U65" s="137" t="str">
        <f ca="1">_xlfn.XLOOKUP(G65&amp;$U$2,BS_CONTROLE[CHAVE],BS_CONTROLE[Quantidade_11],"-")</f>
        <v>-</v>
      </c>
      <c r="V65" s="137">
        <f ca="1">_xlfn.XLOOKUP(G65&amp;$V$2,BS_CONTROLE[CHAVE],BS_CONTROLE[Quantidade_11],"-")</f>
        <v>0</v>
      </c>
      <c r="W65" s="137">
        <f ca="1">_xlfn.XLOOKUP(G65&amp;$W$2,BS_CONTROLE[CHAVE],BS_CONTROLE[Quantidade_11],"-")</f>
        <v>1</v>
      </c>
    </row>
    <row r="66" spans="1:23" hidden="1">
      <c r="A66" s="146" t="str">
        <f>IF(SP_SUL!Y69="","*",SP_SUL!Y69)</f>
        <v>NÃO</v>
      </c>
      <c r="B66" s="146" t="str">
        <f>IF(SP_SUL!X69="","*",SP_SUL!X69)</f>
        <v>Contrato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ZEV-ZPT</v>
      </c>
      <c r="F66" s="145">
        <f>IF(SP_SUL!B69="","*",SP_SUL!B69)</f>
        <v>46056</v>
      </c>
      <c r="G66" s="145" t="str">
        <f>IF(SP_SUL!D69="","*",SP_SUL!D69)</f>
        <v>MODERNIZAÇÃO TURMA 2</v>
      </c>
      <c r="H66" s="145" t="str">
        <f>IF(SP_SUL!F69="","*",SP_SUL!F69)</f>
        <v>MODERNIZAÇÃO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ZEZ-ZXW</v>
      </c>
      <c r="L66" s="139" t="str">
        <f>IF(SP_SUL!N69="","*",SP_SUL!N69)</f>
        <v>K79ZEZ2</v>
      </c>
      <c r="M66" s="140">
        <f>IF(SP_SUL!J69="","*",SP_SUL!J69)</f>
        <v>92</v>
      </c>
      <c r="N66" s="144">
        <f>IF(SP_SUL!K69="","*",SP_SUL!K69)</f>
        <v>75.373999999999995</v>
      </c>
      <c r="O66" s="144">
        <f>IF(SP_SUL!L69="","*",SP_SUL!L69)</f>
        <v>75.45</v>
      </c>
      <c r="P66" s="143">
        <f>IF(SP_SUL!O69="","*",SP_SUL!O69)</f>
        <v>0.33333333333333331</v>
      </c>
      <c r="Q66" s="143">
        <f>IF(SP_SUL!P69="","*",SP_SUL!P69)</f>
        <v>6.9444444444444447E-4</v>
      </c>
      <c r="R66" s="145" t="str">
        <f>IF(SP_SUL!Q69="","*",CONCATENATE(SP_SUL!Q69," ",SP_SUL!R69))</f>
        <v>4 Nº DE SOLDA</v>
      </c>
      <c r="S66" s="145" t="str">
        <f>IF(SP_SUL!V69="","*",SP_SUL!V69)</f>
        <v>Augusto</v>
      </c>
      <c r="T66" s="145" t="str">
        <f>IF(SP_SUL!W69="","*",SP_SUL!W69)</f>
        <v xml:space="preserve">Execução de solda - Condicionado a temperatura </v>
      </c>
      <c r="U66" s="137" t="str">
        <f ca="1">_xlfn.XLOOKUP(G66&amp;$U$2,BS_CONTROLE[CHAVE],BS_CONTROLE[Quantidade_11],"-")</f>
        <v>-</v>
      </c>
      <c r="V66" s="137" t="str">
        <f ca="1">_xlfn.XLOOKUP(G66&amp;$V$2,BS_CONTROLE[CHAVE],BS_CONTROLE[Quantidade_11],"-")</f>
        <v>-</v>
      </c>
      <c r="W66" s="137" t="str">
        <f ca="1">_xlfn.XLOOKUP(G66&amp;$W$2,BS_CONTROLE[CHAVE],BS_CONTROLE[Quantidade_11],"-")</f>
        <v>-</v>
      </c>
    </row>
    <row r="67" spans="1:23" hidden="1">
      <c r="A67" s="146" t="str">
        <f>IF(SP_SUL!Y70="","*",SP_SUL!Y70)</f>
        <v>OPORTUNIDADE</v>
      </c>
      <c r="B67" s="146" t="str">
        <f>IF(SP_SUL!X70="","*",SP_SUL!X70)</f>
        <v>Oportunidade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ZEV-ZPT</v>
      </c>
      <c r="F67" s="145" t="str">
        <f>IF(SP_SUL!B70="","*",SP_SUL!B70)</f>
        <v>*</v>
      </c>
      <c r="G67" s="145" t="str">
        <f>IF(SP_SUL!D70="","*",SP_SUL!D70)</f>
        <v>V85</v>
      </c>
      <c r="H67" s="145" t="str">
        <f>IF(SP_SUL!F70="","*",SP_SUL!F70)</f>
        <v>DESLOCAMENTO</v>
      </c>
      <c r="I67" s="145" t="str">
        <f>IF(SP_SUL!H70="","*",SP_SUL!H70)</f>
        <v>ZDRZPT</v>
      </c>
      <c r="J67" s="145" t="str">
        <f>IF(SP_SUL!I70="","*",SP_SUL!I70)</f>
        <v>ZEV-2</v>
      </c>
      <c r="K67" s="139" t="str">
        <f>IF(SP_SUL!M70="","*",SP_SUL!M70)</f>
        <v>ZPT-ZEV</v>
      </c>
      <c r="L67" s="139" t="str">
        <f>IF(SP_SUL!N70="","*",SP_SUL!N70)</f>
        <v>ZPTZEV</v>
      </c>
      <c r="M67" s="140">
        <f>IF(SP_SUL!J70="","*",SP_SUL!J70)</f>
        <v>54</v>
      </c>
      <c r="N67" s="144">
        <f>IF(SP_SUL!K70="","*",SP_SUL!K70)</f>
        <v>106.4</v>
      </c>
      <c r="O67" s="144" t="str">
        <f>IF(SP_SUL!L70="","*",SP_SUL!L70)</f>
        <v>-</v>
      </c>
      <c r="P67" s="143">
        <f>IF(SP_SUL!O70="","*",SP_SUL!O70)</f>
        <v>0.375</v>
      </c>
      <c r="Q67" s="143">
        <f>IF(SP_SUL!P70="","*",SP_SUL!P70)</f>
        <v>4.1666666666666664E-2</v>
      </c>
      <c r="R67" s="145" t="str">
        <f>IF(SP_SUL!Q70="","*",CONCATENATE(SP_SUL!Q70," ",SP_SUL!R70))</f>
        <v>1 BINÁRIO</v>
      </c>
      <c r="S67" s="145" t="str">
        <f>IF(SP_SUL!V70="","*",SP_SUL!V70)</f>
        <v>Antonioni</v>
      </c>
      <c r="T67" s="145" t="str">
        <f>IF(SP_SUL!W70="","*",SP_SUL!W70)</f>
        <v>Deslocamento de ZPT para bloco de ZEZZXW após segue para encerrar em ZEV</v>
      </c>
      <c r="U67" s="137" t="str">
        <f ca="1">_xlfn.XLOOKUP(G67&amp;$U$2,BS_CONTROLE[CHAVE],BS_CONTROLE[Quantidade_11],"-")</f>
        <v>-</v>
      </c>
      <c r="V67" s="137" t="str">
        <f ca="1">_xlfn.XLOOKUP(G67&amp;$V$2,BS_CONTROLE[CHAVE],BS_CONTROLE[Quantidade_11],"-")</f>
        <v>-</v>
      </c>
      <c r="W67" s="137">
        <f ca="1">_xlfn.XLOOKUP(G67&amp;$W$2,BS_CONTROLE[CHAVE],BS_CONTROLE[Quantidade_11],"-")</f>
        <v>0</v>
      </c>
    </row>
    <row r="68" spans="1:23" hidden="1">
      <c r="A68" s="146" t="str">
        <f>IF(SP_SUL!Y71="","*",SP_SUL!Y71)</f>
        <v>NÃO</v>
      </c>
      <c r="B68" s="146" t="str">
        <f>IF(SP_SUL!X71="","*",SP_SUL!X71)</f>
        <v>Contrato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ZEV-ZPT</v>
      </c>
      <c r="F68" s="145">
        <f>IF(SP_SUL!B71="","*",SP_SUL!B71)</f>
        <v>46056</v>
      </c>
      <c r="G68" s="145" t="str">
        <f>IF(SP_SUL!D71="","*",SP_SUL!D71)</f>
        <v>MODERNIZAÇÃO SERRA</v>
      </c>
      <c r="H68" s="145" t="str">
        <f>IF(SP_SUL!F71="","*",SP_SUL!F71)</f>
        <v>BLOCO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ZGP-ZPT</v>
      </c>
      <c r="L68" s="139" t="str">
        <f>IF(SP_SUL!N71="","*",SP_SUL!N71)</f>
        <v>ZGP2/105ZGP2/ZPT1052</v>
      </c>
      <c r="M68" s="140">
        <f>IF(SP_SUL!J71="","*",SP_SUL!J71)</f>
        <v>92</v>
      </c>
      <c r="N68" s="144">
        <f>IF(SP_SUL!K71="","*",SP_SUL!K71)</f>
        <v>102.48</v>
      </c>
      <c r="O68" s="144">
        <f>IF(SP_SUL!L71="","*",SP_SUL!L71)</f>
        <v>102.18</v>
      </c>
      <c r="P68" s="143">
        <f>IF(SP_SUL!O71="","*",SP_SUL!O71)</f>
        <v>0.33333333333333331</v>
      </c>
      <c r="Q68" s="143">
        <f>IF(SP_SUL!P71="","*",SP_SUL!P71)</f>
        <v>0.22916666666666666</v>
      </c>
      <c r="R68" s="145" t="str">
        <f>IF(SP_SUL!Q71="","*",CONCATENATE(SP_SUL!Q71," ",SP_SUL!R71))</f>
        <v>1 BINÁRIO</v>
      </c>
      <c r="S68" s="145" t="str">
        <f>IF(SP_SUL!V71="","*",SP_SUL!V71)</f>
        <v>Augusto</v>
      </c>
      <c r="T68" s="145" t="str">
        <f>IF(SP_SUL!W71="","*",SP_SUL!W71)</f>
        <v>Bloco Modernização: Atividade: Distribuição e Recolhimento de Dormentes</v>
      </c>
      <c r="U68" s="137" t="str">
        <f ca="1">_xlfn.XLOOKUP(G68&amp;$U$2,BS_CONTROLE[CHAVE],BS_CONTROLE[Quantidade_11],"-")</f>
        <v>-</v>
      </c>
      <c r="V68" s="137" t="str">
        <f ca="1">_xlfn.XLOOKUP(G68&amp;$V$2,BS_CONTROLE[CHAVE],BS_CONTROLE[Quantidade_11],"-")</f>
        <v>-</v>
      </c>
      <c r="W68" s="137">
        <f ca="1">_xlfn.XLOOKUP(G68&amp;$W$2,BS_CONTROLE[CHAVE],BS_CONTROLE[Quantidade_11],"-")</f>
        <v>0</v>
      </c>
    </row>
    <row r="69" spans="1:23" hidden="1">
      <c r="A69" s="146" t="str">
        <f>IF(SP_SUL!Y72="","*",SP_SUL!Y72)</f>
        <v>NÃO</v>
      </c>
      <c r="B69" s="146" t="str">
        <f>IF(SP_SUL!X72="","*",SP_SUL!X72)</f>
        <v>Contrato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ZEV-ZPT</v>
      </c>
      <c r="F69" s="145">
        <f>IF(SP_SUL!B72="","*",SP_SUL!B72)</f>
        <v>46056</v>
      </c>
      <c r="G69" s="145" t="str">
        <f>IF(SP_SUL!D72="","*",SP_SUL!D72)</f>
        <v>W62</v>
      </c>
      <c r="H69" s="145" t="str">
        <f>IF(SP_SUL!F72="","*",SP_SUL!F72)</f>
        <v>RECOLHIMENTO DE DORMENTE</v>
      </c>
      <c r="I69" s="145" t="str">
        <f>IF(SP_SUL!H72="","*",SP_SUL!H72)</f>
        <v>ZPT1051</v>
      </c>
      <c r="J69" s="145" t="str">
        <f>IF(SP_SUL!I72="","*",SP_SUL!I72)</f>
        <v>ZPTZDR</v>
      </c>
      <c r="K69" s="139" t="str">
        <f>IF(SP_SUL!M72="","*",SP_SUL!M72)</f>
        <v>ZGP</v>
      </c>
      <c r="L69" s="139" t="str">
        <f>IF(SP_SUL!N72="","*",SP_SUL!N72)</f>
        <v>ZGP2</v>
      </c>
      <c r="M69" s="140">
        <f>IF(SP_SUL!J72="","*",SP_SUL!J72)</f>
        <v>92</v>
      </c>
      <c r="N69" s="144">
        <f>IF(SP_SUL!K72="","*",SP_SUL!K72)</f>
        <v>102.1</v>
      </c>
      <c r="O69" s="144">
        <f>IF(SP_SUL!L72="","*",SP_SUL!L72)</f>
        <v>106</v>
      </c>
      <c r="P69" s="143">
        <f>IF(SP_SUL!O72="","*",SP_SUL!O72)</f>
        <v>0.3125</v>
      </c>
      <c r="Q69" s="143">
        <f>IF(SP_SUL!P72="","*",SP_SUL!P72)</f>
        <v>6.9444444444444447E-4</v>
      </c>
      <c r="R69" s="145" t="str">
        <f>IF(SP_SUL!Q72="","*",CONCATENATE(SP_SUL!Q72," ",SP_SUL!R72))</f>
        <v>1 Nº DE PEÇAS</v>
      </c>
      <c r="S69" s="145" t="str">
        <f>IF(SP_SUL!V72="","*",SP_SUL!V72)</f>
        <v>Augusto</v>
      </c>
      <c r="T69" s="145" t="str">
        <f>IF(SP_SUL!W72="","*",SP_SUL!W72)</f>
        <v>*Intervalo de 05:30hrs - ZPT/ZGP Linha 02*
* SBs Bloqueadas: ZGP2 , 105ZGP-2, ZPT105-2
* W62 - Atividade: Distribuição e Recolhimento de Dormentes
* Abertura do intervalo envio dos bloqueios 
* MC1: 07:30
* Sai: ZPT / Retorna: ZPT</v>
      </c>
      <c r="U69" s="137" t="str">
        <f ca="1">_xlfn.XLOOKUP(G69&amp;$U$2,BS_CONTROLE[CHAVE],BS_CONTROLE[Quantidade_11],"-")</f>
        <v>-</v>
      </c>
      <c r="V69" s="137" t="str">
        <f ca="1">_xlfn.XLOOKUP(G69&amp;$V$2,BS_CONTROLE[CHAVE],BS_CONTROLE[Quantidade_11],"-")</f>
        <v>-</v>
      </c>
      <c r="W69" s="137">
        <f ca="1">_xlfn.XLOOKUP(G69&amp;$W$2,BS_CONTROLE[CHAVE],BS_CONTROLE[Quantidade_11],"-")</f>
        <v>1</v>
      </c>
    </row>
    <row r="70" spans="1:23" hidden="1">
      <c r="A70" s="146" t="str">
        <f>IF(SP_SUL!Y73="","*",SP_SUL!Y73)</f>
        <v>OPORTUNIDADE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ZEV-ZPT</v>
      </c>
      <c r="F70" s="145">
        <f>IF(SP_SUL!B73="","*",SP_SUL!B73)</f>
        <v>46056</v>
      </c>
      <c r="G70" s="145" t="str">
        <f>IF(SP_SUL!D73="","*",SP_SUL!D73)</f>
        <v>HUELTON (TP-725)</v>
      </c>
      <c r="H70" s="145" t="str">
        <f>IF(SP_SUL!F73="","*",SP_SUL!F73)</f>
        <v>PDM - SOLDA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ZPT</v>
      </c>
      <c r="L70" s="139" t="str">
        <f>IF(SP_SUL!N73="","*",SP_SUL!N73)</f>
        <v>ZPT2</v>
      </c>
      <c r="M70" s="140">
        <f>IF(SP_SUL!J73="","*",SP_SUL!J73)</f>
        <v>92</v>
      </c>
      <c r="N70" s="144">
        <f>IF(SP_SUL!K73="","*",SP_SUL!K73)</f>
        <v>106.7</v>
      </c>
      <c r="O70" s="144" t="str">
        <f>IF(SP_SUL!L73="","*",SP_SUL!L73)</f>
        <v>-</v>
      </c>
      <c r="P70" s="143">
        <f>IF(SP_SUL!O73="","*",SP_SUL!O73)</f>
        <v>0.375</v>
      </c>
      <c r="Q70" s="143">
        <f>IF(SP_SUL!P73="","*",SP_SUL!P73)</f>
        <v>0.125</v>
      </c>
      <c r="R70" s="145" t="str">
        <f>IF(SP_SUL!Q73="","*",CONCATENATE(SP_SUL!Q73," ",SP_SUL!R73))</f>
        <v>2 Nº DE SOLDA</v>
      </c>
      <c r="S70" s="145" t="str">
        <f>IF(SP_SUL!V73="","*",SP_SUL!V73)</f>
        <v>Moises</v>
      </c>
      <c r="T70" s="145" t="str">
        <f>IF(SP_SUL!W73="","*",SP_SUL!W73)</f>
        <v xml:space="preserve">Execução de solda - Condicionado a temperatura </v>
      </c>
      <c r="U70" s="137" t="str">
        <f ca="1">_xlfn.XLOOKUP(G70&amp;$U$2,BS_CONTROLE[CHAVE],BS_CONTROLE[Quantidade_11],"-")</f>
        <v>-</v>
      </c>
      <c r="V70" s="137" t="str">
        <f ca="1">_xlfn.XLOOKUP(G70&amp;$V$2,BS_CONTROLE[CHAVE],BS_CONTROLE[Quantidade_11],"-")</f>
        <v>-</v>
      </c>
      <c r="W70" s="137" t="str">
        <f ca="1">_xlfn.XLOOKUP(G70&amp;$W$2,BS_CONTROLE[CHAVE],BS_CONTROLE[Quantidade_11],"-")</f>
        <v>-</v>
      </c>
    </row>
    <row r="71" spans="1:23" hidden="1">
      <c r="A71" s="146" t="str">
        <f>IF(SP_SUL!Y74="","*",SP_SUL!Y74)</f>
        <v>*</v>
      </c>
      <c r="B71" s="146" t="str">
        <f>IF(SP_SUL!X74="","*",SP_SUL!X74)</f>
        <v>Oportunidade</v>
      </c>
      <c r="C71" s="146" t="str">
        <f>IF(SP_SUL!Z74="","*",SP_SUL!Z74)</f>
        <v>*</v>
      </c>
      <c r="D71" s="139" t="str">
        <f>IF(SP_SUL!S74="","*",SP_SUL!S74)</f>
        <v>SP SUL</v>
      </c>
      <c r="E71" s="139" t="str">
        <f>IF(SP_SUL!T74="","*",SP_SUL!T74)</f>
        <v>ZEV-ZPT</v>
      </c>
      <c r="F71" s="145">
        <f>IF(SP_SUL!B74="","*",SP_SUL!B74)</f>
        <v>46056</v>
      </c>
      <c r="G71" s="145" t="str">
        <f>IF(SP_SUL!D74="","*",SP_SUL!D74)</f>
        <v>V85</v>
      </c>
      <c r="H71" s="145" t="str">
        <f>IF(SP_SUL!F74="","*",SP_SUL!F74)</f>
        <v>MECANIZAÇÃO - SOCADORA</v>
      </c>
      <c r="I71" s="145" t="str">
        <f>IF(SP_SUL!H74="","*",SP_SUL!H74)</f>
        <v>ZDRZPT</v>
      </c>
      <c r="J71" s="145" t="str">
        <f>IF(SP_SUL!I74="","*",SP_SUL!I74)</f>
        <v>ZDRZPT</v>
      </c>
      <c r="K71" s="139" t="str">
        <f>IF(SP_SUL!M74="","*",SP_SUL!M74)</f>
        <v>ZPT</v>
      </c>
      <c r="L71" s="139" t="str">
        <f>IF(SP_SUL!N74="","*",SP_SUL!N74)</f>
        <v>ZPT2</v>
      </c>
      <c r="M71" s="140">
        <f>IF(SP_SUL!J74="","*",SP_SUL!J74)</f>
        <v>92</v>
      </c>
      <c r="N71" s="144">
        <f>IF(SP_SUL!K74="","*",SP_SUL!K74)</f>
        <v>108.2</v>
      </c>
      <c r="O71" s="144">
        <f>IF(SP_SUL!L74="","*",SP_SUL!L74)</f>
        <v>107.7</v>
      </c>
      <c r="P71" s="143">
        <f>IF(SP_SUL!O74="","*",SP_SUL!O74)</f>
        <v>0.375</v>
      </c>
      <c r="Q71" s="143">
        <f>IF(SP_SUL!P74="","*",SP_SUL!P74)</f>
        <v>8.3333333333333329E-2</v>
      </c>
      <c r="R71" s="145" t="str">
        <f>IF(SP_SUL!Q74="","*",CONCATENATE(SP_SUL!Q74," ",SP_SUL!R74))</f>
        <v>480 M</v>
      </c>
      <c r="S71" s="145" t="str">
        <f>IF(SP_SUL!V74="","*",SP_SUL!V74)</f>
        <v>Antonioni</v>
      </c>
      <c r="T71" s="145" t="str">
        <f>IF(SP_SUL!W74="","*",SP_SUL!W74)</f>
        <v xml:space="preserve">Socaria mecanizada </v>
      </c>
      <c r="U71" s="137" t="str">
        <f ca="1">_xlfn.XLOOKUP(G71&amp;$U$2,BS_CONTROLE[CHAVE],BS_CONTROLE[Quantidade_11],"-")</f>
        <v>-</v>
      </c>
      <c r="V71" s="137" t="str">
        <f ca="1">_xlfn.XLOOKUP(G71&amp;$V$2,BS_CONTROLE[CHAVE],BS_CONTROLE[Quantidade_11],"-")</f>
        <v>-</v>
      </c>
      <c r="W71" s="137">
        <f ca="1">_xlfn.XLOOKUP(G71&amp;$W$2,BS_CONTROLE[CHAVE],BS_CONTROLE[Quantidade_11],"-")</f>
        <v>0</v>
      </c>
    </row>
    <row r="72" spans="1:23" hidden="1">
      <c r="A72" s="146" t="str">
        <f>IF(SP_SUL!Y75="","*",SP_SUL!Y75)</f>
        <v>*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ZPT-ZPG</v>
      </c>
      <c r="F72" s="145">
        <f>IF(SP_SUL!B75="","*",SP_SUL!B75)</f>
        <v>46056</v>
      </c>
      <c r="G72" s="145" t="str">
        <f>IF(SP_SUL!D75="","*",SP_SUL!D75)</f>
        <v>EXPANSÃO TURMA 1</v>
      </c>
      <c r="H72" s="145" t="str">
        <f>IF(SP_SUL!F75="","*",SP_SUL!F75)</f>
        <v>EXPANSÃO - SOLDA</v>
      </c>
      <c r="I72" s="145" t="str">
        <f>IF(SP_SUL!H75="","*",SP_SUL!H75)</f>
        <v>-</v>
      </c>
      <c r="J72" s="145" t="str">
        <f>IF(SP_SUL!I75="","*",SP_SUL!I75)</f>
        <v>*</v>
      </c>
      <c r="K72" s="139" t="str">
        <f>IF(SP_SUL!M75="","*",SP_SUL!M75)</f>
        <v>ZZV-ZPG</v>
      </c>
      <c r="L72" s="139" t="str">
        <f>IF(SP_SUL!N75="","*",SP_SUL!N75)</f>
        <v>ZPGRUM1</v>
      </c>
      <c r="M72" s="140">
        <f>IF(SP_SUL!J75="","*",SP_SUL!J75)</f>
        <v>53</v>
      </c>
      <c r="N72" s="144">
        <f>IF(SP_SUL!K75="","*",SP_SUL!K75)</f>
        <v>123.8</v>
      </c>
      <c r="O72" s="144" t="str">
        <f>IF(SP_SUL!L75="","*",SP_SUL!L75)</f>
        <v>-</v>
      </c>
      <c r="P72" s="143">
        <f>IF(SP_SUL!O75="","*",SP_SUL!O75)</f>
        <v>0.33333333333333331</v>
      </c>
      <c r="Q72" s="143">
        <f>IF(SP_SUL!P75="","*",SP_SUL!P75)</f>
        <v>6.25E-2</v>
      </c>
      <c r="R72" s="145" t="str">
        <f>IF(SP_SUL!Q75="","*",CONCATENATE(SP_SUL!Q75," ",SP_SUL!R75))</f>
        <v>1 Nº DE SOLDA</v>
      </c>
      <c r="S72" s="145" t="str">
        <f>IF(SP_SUL!V75="","*",SP_SUL!V75)</f>
        <v>Pedro</v>
      </c>
      <c r="T72" s="145" t="str">
        <f>IF(SP_SUL!W75="","*",SP_SUL!W75)</f>
        <v xml:space="preserve">Execução de solda - Condicionado a temperatura </v>
      </c>
      <c r="U72" s="137" t="str">
        <f ca="1">_xlfn.XLOOKUP(G72&amp;$U$2,BS_CONTROLE[CHAVE],BS_CONTROLE[Quantidade_11],"-")</f>
        <v>-</v>
      </c>
      <c r="V72" s="137">
        <f ca="1">_xlfn.XLOOKUP(G72&amp;$V$2,BS_CONTROLE[CHAVE],BS_CONTROLE[Quantidade_11],"-")</f>
        <v>1</v>
      </c>
      <c r="W72" s="137">
        <f ca="1">_xlfn.XLOOKUP(G72&amp;$W$2,BS_CONTROLE[CHAVE],BS_CONTROLE[Quantidade_11],"-")</f>
        <v>3</v>
      </c>
    </row>
    <row r="73" spans="1:23" hidden="1">
      <c r="A73" s="146" t="str">
        <f>IF(SP_SUL!Y76="","*",SP_SUL!Y76)</f>
        <v>*</v>
      </c>
      <c r="B73" s="146" t="str">
        <f>IF(SP_SUL!X76="","*",SP_SUL!X76)</f>
        <v>Extra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ZEV-ZPT</v>
      </c>
      <c r="F73" s="145">
        <f>IF(SP_SUL!B76="","*",SP_SUL!B76)</f>
        <v>46056</v>
      </c>
      <c r="G73" s="145" t="str">
        <f>IF(SP_SUL!D76="","*",SP_SUL!D76)</f>
        <v xml:space="preserve">TURMA FIXA VIA </v>
      </c>
      <c r="H73" s="145" t="str">
        <f>IF(SP_SUL!F76="","*",SP_SUL!F76)</f>
        <v>OUTRAS ATIVIDADES</v>
      </c>
      <c r="I73" s="145" t="str">
        <f>IF(SP_SUL!H76="","*",SP_SUL!H76)</f>
        <v>-</v>
      </c>
      <c r="J73" s="145" t="str">
        <f>IF(SP_SUL!I76="","*",SP_SUL!I76)</f>
        <v>-</v>
      </c>
      <c r="K73" s="139" t="str">
        <f>IF(SP_SUL!M76="","*",SP_SUL!M76)</f>
        <v>ZGP-ZPT</v>
      </c>
      <c r="L73" s="139" t="str">
        <f>IF(SP_SUL!N76="","*",SP_SUL!N76)</f>
        <v>105ZGP2</v>
      </c>
      <c r="M73" s="140">
        <f>IF(SP_SUL!J76="","*",SP_SUL!J76)</f>
        <v>92</v>
      </c>
      <c r="N73" s="144">
        <f>IF(SP_SUL!K76="","*",SP_SUL!K76)</f>
        <v>104.6</v>
      </c>
      <c r="O73" s="144" t="str">
        <f>IF(SP_SUL!L76="","*",SP_SUL!L76)</f>
        <v>-</v>
      </c>
      <c r="P73" s="143">
        <f>IF(SP_SUL!O76="","*",SP_SUL!O76)</f>
        <v>0.60416666666666663</v>
      </c>
      <c r="Q73" s="143">
        <f>IF(SP_SUL!P76="","*",SP_SUL!P76)</f>
        <v>2.7777777777777776E-2</v>
      </c>
      <c r="R73" s="145" t="str">
        <f>IF(SP_SUL!Q76="","*",CONCATENATE(SP_SUL!Q76," ",SP_SUL!R76))</f>
        <v>1 BINÁRIO</v>
      </c>
      <c r="S73" s="145" t="str">
        <f>IF(SP_SUL!V76="","*",SP_SUL!V76)</f>
        <v>*</v>
      </c>
      <c r="T73" s="145" t="str">
        <f>IF(SP_SUL!W76="","*",SP_SUL!W76)</f>
        <v>Puxamento de linha</v>
      </c>
      <c r="U73" s="137" t="str">
        <f ca="1">_xlfn.XLOOKUP(G73&amp;$U$2,BS_CONTROLE[CHAVE],BS_CONTROLE[Quantidade_11],"-")</f>
        <v>-</v>
      </c>
      <c r="V73" s="137" t="str">
        <f ca="1">_xlfn.XLOOKUP(G73&amp;$V$2,BS_CONTROLE[CHAVE],BS_CONTROLE[Quantidade_11],"-")</f>
        <v>-</v>
      </c>
      <c r="W73" s="137">
        <f ca="1">_xlfn.XLOOKUP(G73&amp;$W$2,BS_CONTROLE[CHAVE],BS_CONTROLE[Quantidade_11],"-")</f>
        <v>0</v>
      </c>
    </row>
    <row r="74" spans="1:23" hidden="1">
      <c r="A74" s="146" t="str">
        <f>IF(SP_SUL!Y77="","*",SP_SUL!Y77)</f>
        <v>*</v>
      </c>
      <c r="B74" s="146" t="str">
        <f>IF(SP_SUL!X77="","*",SP_SUL!X77)</f>
        <v>*</v>
      </c>
      <c r="C74" s="146" t="str">
        <f>IF(SP_SUL!Z77="","*",SP_SUL!Z77)</f>
        <v>*</v>
      </c>
      <c r="D74" s="139" t="str">
        <f>IF(SP_SUL!S77="","*",SP_SUL!S77)</f>
        <v>-</v>
      </c>
      <c r="E74" s="139" t="str">
        <f>IF(SP_SUL!T77="","*",SP_SUL!T77)</f>
        <v>-</v>
      </c>
      <c r="F74" s="145" t="str">
        <f>IF(SP_SUL!B77="","*",SP_SUL!B77)</f>
        <v>*</v>
      </c>
      <c r="G74" s="145" t="str">
        <f>IF(SP_SUL!D77="","*",SP_SUL!D77)</f>
        <v>*</v>
      </c>
      <c r="H74" s="145" t="str">
        <f>IF(SP_SUL!F77="","*",SP_SUL!F77)</f>
        <v>*</v>
      </c>
      <c r="I74" s="145" t="str">
        <f>IF(SP_SUL!H77="","*",SP_SUL!H77)</f>
        <v>*</v>
      </c>
      <c r="J74" s="145" t="str">
        <f>IF(SP_SUL!I77="","*",SP_SUL!I77)</f>
        <v>*</v>
      </c>
      <c r="K74" s="139" t="str">
        <f>IF(SP_SUL!M77="","*",SP_SUL!M77)</f>
        <v>-</v>
      </c>
      <c r="L74" s="139" t="str">
        <f>IF(SP_SUL!N77="","*",SP_SUL!N77)</f>
        <v>-</v>
      </c>
      <c r="M74" s="140" t="str">
        <f>IF(SP_SUL!J77="","*",SP_SUL!J77)</f>
        <v>*</v>
      </c>
      <c r="N74" s="144" t="str">
        <f>IF(SP_SUL!K77="","*",SP_SUL!K77)</f>
        <v>*</v>
      </c>
      <c r="O74" s="144" t="str">
        <f>IF(SP_SUL!L77="","*",SP_SUL!L77)</f>
        <v>*</v>
      </c>
      <c r="P74" s="143" t="str">
        <f>IF(SP_SUL!O77="","*",SP_SUL!O77)</f>
        <v>*</v>
      </c>
      <c r="Q74" s="143" t="str">
        <f>IF(SP_SUL!P77="","*",SP_SUL!P77)</f>
        <v>*</v>
      </c>
      <c r="R74" s="145" t="str">
        <f>IF(SP_SUL!Q77="","*",CONCATENATE(SP_SUL!Q77," ",SP_SUL!R77))</f>
        <v>*</v>
      </c>
      <c r="S74" s="145" t="str">
        <f>IF(SP_SUL!V77="","*",SP_SUL!V77)</f>
        <v>*</v>
      </c>
      <c r="T74" s="145" t="str">
        <f>IF(SP_SUL!W77="","*",SP_SUL!W77)</f>
        <v>*</v>
      </c>
      <c r="U74" s="137" t="str">
        <f ca="1">_xlfn.XLOOKUP(G74&amp;$U$2,BS_CONTROLE[CHAVE],BS_CONTROLE[Quantidade_11],"-")</f>
        <v>-</v>
      </c>
      <c r="V74" s="137" t="str">
        <f ca="1">_xlfn.XLOOKUP(G74&amp;$V$2,BS_CONTROLE[CHAVE],BS_CONTROLE[Quantidade_11],"-")</f>
        <v>-</v>
      </c>
      <c r="W74" s="137" t="str">
        <f ca="1">_xlfn.XLOOKUP(G74&amp;$W$2,BS_CONTROLE[CHAVE],BS_CONTROLE[Quantidade_11],"-")</f>
        <v>-</v>
      </c>
    </row>
    <row r="75" spans="1:23" hidden="1">
      <c r="A75" s="146" t="str">
        <f>IF(SP_SUL!Y78="","*",SP_SUL!Y78)</f>
        <v>*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ZBV-ZRX</v>
      </c>
      <c r="F75" s="145" t="str">
        <f>IF(SP_SUL!B78="","*",SP_SUL!B78)</f>
        <v>*</v>
      </c>
      <c r="G75" s="145" t="str">
        <f>IF(SP_SUL!D78="","*",SP_SUL!D78)</f>
        <v>EXPANSÃO TURMA 1</v>
      </c>
      <c r="H75" s="145" t="str">
        <f>IF(SP_SUL!F78="","*",SP_SUL!F78)</f>
        <v>EXPANSÃO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ZCD</v>
      </c>
      <c r="L75" s="139" t="str">
        <f>IF(SP_SUL!N78="","*",SP_SUL!N78)</f>
        <v>ZCD1</v>
      </c>
      <c r="M75" s="140">
        <f>IF(SP_SUL!J78="","*",SP_SUL!J78)</f>
        <v>70</v>
      </c>
      <c r="N75" s="144">
        <f>IF(SP_SUL!K78="","*",SP_SUL!K78)</f>
        <v>113.5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8.3333333333333329E-2</v>
      </c>
      <c r="R75" s="145" t="str">
        <f>IF(SP_SUL!Q78="","*",CONCATENATE(SP_SUL!Q78," ",SP_SUL!R78))</f>
        <v>1 Nº DE SOLDA</v>
      </c>
      <c r="S75" s="145" t="str">
        <f>IF(SP_SUL!V78="","*",SP_SUL!V78)</f>
        <v>Elder</v>
      </c>
      <c r="T75" s="145" t="str">
        <f>IF(SP_SUL!W78="","*",SP_SUL!W78)</f>
        <v xml:space="preserve">Execução de solda - Condicionado a temperatura </v>
      </c>
      <c r="U75" s="137" t="str">
        <f ca="1">_xlfn.XLOOKUP(G75&amp;$U$2,BS_CONTROLE[CHAVE],BS_CONTROLE[Quantidade_11],"-")</f>
        <v>-</v>
      </c>
      <c r="V75" s="137">
        <f ca="1">_xlfn.XLOOKUP(G75&amp;$V$2,BS_CONTROLE[CHAVE],BS_CONTROLE[Quantidade_11],"-")</f>
        <v>1</v>
      </c>
      <c r="W75" s="137">
        <f ca="1">_xlfn.XLOOKUP(G75&amp;$W$2,BS_CONTROLE[CHAVE],BS_CONTROLE[Quantidade_11],"-")</f>
        <v>3</v>
      </c>
    </row>
    <row r="76" spans="1:23" hidden="1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ZBV-ZRX</v>
      </c>
      <c r="F76" s="145">
        <f>IF(SP_SUL!B79="","*",SP_SUL!B79)</f>
        <v>46057</v>
      </c>
      <c r="G76" s="145" t="str">
        <f>IF(SP_SUL!D79="","*",SP_SUL!D79)</f>
        <v>EXPANSÃO TURMA 1</v>
      </c>
      <c r="H76" s="145" t="str">
        <f>IF(SP_SUL!F79="","*",SP_SUL!F79)</f>
        <v>EXPANSÃO - ALÍVIO DE TENSÃO</v>
      </c>
      <c r="I76" s="145" t="str">
        <f>IF(SP_SUL!H79="","*",SP_SUL!H79)</f>
        <v>-</v>
      </c>
      <c r="J76" s="145" t="str">
        <f>IF(SP_SUL!I79="","*",SP_SUL!I79)</f>
        <v>-</v>
      </c>
      <c r="K76" s="139" t="str">
        <f>IF(SP_SUL!M79="","*",SP_SUL!M79)</f>
        <v>ZCD</v>
      </c>
      <c r="L76" s="139" t="str">
        <f>IF(SP_SUL!N79="","*",SP_SUL!N79)</f>
        <v>109ZCD2</v>
      </c>
      <c r="M76" s="140">
        <f>IF(SP_SUL!J79="","*",SP_SUL!J79)</f>
        <v>170</v>
      </c>
      <c r="N76" s="144">
        <f>IF(SP_SUL!K79="","*",SP_SUL!K79)</f>
        <v>110.35</v>
      </c>
      <c r="O76" s="144" t="str">
        <f>IF(SP_SUL!L79="","*",SP_SUL!L79)</f>
        <v>*</v>
      </c>
      <c r="P76" s="143">
        <f>IF(SP_SUL!O79="","*",SP_SUL!O79)</f>
        <v>0.375</v>
      </c>
      <c r="Q76" s="143">
        <f>IF(SP_SUL!P79="","*",SP_SUL!P79)</f>
        <v>0.125</v>
      </c>
      <c r="R76" s="145" t="str">
        <f>IF(SP_SUL!Q79="","*",CONCATENATE(SP_SUL!Q79," ",SP_SUL!R79))</f>
        <v>312 M</v>
      </c>
      <c r="S76" s="145" t="str">
        <f>IF(SP_SUL!V79="","*",SP_SUL!V79)</f>
        <v>Elder</v>
      </c>
      <c r="T76" s="145" t="str">
        <f>IF(SP_SUL!W79="","*",SP_SUL!W79)</f>
        <v>Alívio de tensão</v>
      </c>
      <c r="U76" s="137" t="str">
        <f ca="1">_xlfn.XLOOKUP(G76&amp;$U$2,BS_CONTROLE[CHAVE],BS_CONTROLE[Quantidade_11],"-")</f>
        <v>-</v>
      </c>
      <c r="V76" s="137">
        <f ca="1">_xlfn.XLOOKUP(G76&amp;$V$2,BS_CONTROLE[CHAVE],BS_CONTROLE[Quantidade_11],"-")</f>
        <v>1</v>
      </c>
      <c r="W76" s="137">
        <f ca="1">_xlfn.XLOOKUP(G76&amp;$W$2,BS_CONTROLE[CHAVE],BS_CONTROLE[Quantidade_11],"-")</f>
        <v>3</v>
      </c>
    </row>
    <row r="77" spans="1:23" hidden="1">
      <c r="A77" s="146" t="str">
        <f>IF(SP_SUL!Y80="","*",SP_SUL!Y80)</f>
        <v>OPORTUNIDADE</v>
      </c>
      <c r="B77" s="146" t="str">
        <f>IF(SP_SUL!X80="","*",SP_SUL!X80)</f>
        <v>Oportunidade</v>
      </c>
      <c r="C77" s="146" t="str">
        <f>IF(SP_SUL!Z80="","*",SP_SUL!Z80)</f>
        <v>*</v>
      </c>
      <c r="D77" s="139" t="str">
        <f>IF(SP_SUL!S80="","*",SP_SUL!S80)</f>
        <v>SP SUL</v>
      </c>
      <c r="E77" s="139" t="str">
        <f>IF(SP_SUL!T80="","*",SP_SUL!T80)</f>
        <v>ZBV-ZRX</v>
      </c>
      <c r="F77" s="145">
        <f>IF(SP_SUL!B80="","*",SP_SUL!B80)</f>
        <v>46057</v>
      </c>
      <c r="G77" s="145" t="str">
        <f>IF(SP_SUL!D80="","*",SP_SUL!D80)</f>
        <v>KLECIO (TP-699)</v>
      </c>
      <c r="H77" s="145" t="str">
        <f>IF(SP_SUL!F80="","*",SP_SUL!F80)</f>
        <v>PDM - SOLDA</v>
      </c>
      <c r="I77" s="145" t="str">
        <f>IF(SP_SUL!H80="","*",SP_SUL!H80)</f>
        <v>-</v>
      </c>
      <c r="J77" s="145" t="str">
        <f>IF(SP_SUL!I80="","*",SP_SUL!I80)</f>
        <v>-</v>
      </c>
      <c r="K77" s="139" t="str">
        <f>IF(SP_SUL!M80="","*",SP_SUL!M80)</f>
        <v>ZSW-2</v>
      </c>
      <c r="L77" s="139" t="str">
        <f>IF(SP_SUL!N80="","*",SP_SUL!N80)</f>
        <v>ZSWS</v>
      </c>
      <c r="M77" s="140">
        <f>IF(SP_SUL!J80="","*",SP_SUL!J80)</f>
        <v>70</v>
      </c>
      <c r="N77" s="144">
        <f>IF(SP_SUL!K80="","*",SP_SUL!K80)</f>
        <v>87.3</v>
      </c>
      <c r="O77" s="144" t="str">
        <f>IF(SP_SUL!L80="","*",SP_SUL!L80)</f>
        <v>-</v>
      </c>
      <c r="P77" s="143">
        <f>IF(SP_SUL!O80="","*",SP_SUL!O80)</f>
        <v>0.375</v>
      </c>
      <c r="Q77" s="143">
        <f>IF(SP_SUL!P80="","*",SP_SUL!P80)</f>
        <v>6.25E-2</v>
      </c>
      <c r="R77" s="145" t="str">
        <f>IF(SP_SUL!Q80="","*",CONCATENATE(SP_SUL!Q80," ",SP_SUL!R80))</f>
        <v>1 Nº DE SOLDA</v>
      </c>
      <c r="S77" s="145" t="str">
        <f>IF(SP_SUL!V80="","*",SP_SUL!V80)</f>
        <v xml:space="preserve">Klecio </v>
      </c>
      <c r="T77" s="145" t="str">
        <f>IF(SP_SUL!W80="","*",SP_SUL!W80)</f>
        <v xml:space="preserve">Execução de solda - Condicionado a temperatura </v>
      </c>
      <c r="U77" s="137" t="str">
        <f ca="1">_xlfn.XLOOKUP(G77&amp;$U$2,BS_CONTROLE[CHAVE],BS_CONTROLE[Quantidade_11],"-")</f>
        <v>-</v>
      </c>
      <c r="V77" s="137">
        <f ca="1">_xlfn.XLOOKUP(G77&amp;$V$2,BS_CONTROLE[CHAVE],BS_CONTROLE[Quantidade_11],"-")</f>
        <v>0</v>
      </c>
      <c r="W77" s="137">
        <f ca="1">_xlfn.XLOOKUP(G77&amp;$W$2,BS_CONTROLE[CHAVE],BS_CONTROLE[Quantidade_11],"-")</f>
        <v>0</v>
      </c>
    </row>
    <row r="78" spans="1:23" hidden="1">
      <c r="A78" s="146" t="str">
        <f>IF(SP_SUL!Y81="","*",SP_SUL!Y81)</f>
        <v>OPORTUNIDADE</v>
      </c>
      <c r="B78" s="146" t="str">
        <f>IF(SP_SUL!X81="","*",SP_SUL!X81)</f>
        <v>Oportunidade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ZBV-ZRX</v>
      </c>
      <c r="F78" s="145">
        <f>IF(SP_SUL!B81="","*",SP_SUL!B81)</f>
        <v>46057</v>
      </c>
      <c r="G78" s="145" t="str">
        <f>IF(SP_SUL!D81="","*",SP_SUL!D81)</f>
        <v>V48</v>
      </c>
      <c r="H78" s="145" t="str">
        <f>IF(SP_SUL!F81="","*",SP_SUL!F81)</f>
        <v>MECANIZAÇÃO - SOCADORA</v>
      </c>
      <c r="I78" s="145" t="str">
        <f>IF(SP_SUL!H81="","*",SP_SUL!H81)</f>
        <v>ZAC2</v>
      </c>
      <c r="J78" s="145" t="str">
        <f>IF(SP_SUL!I81="","*",SP_SUL!I81)</f>
        <v>ZAC2</v>
      </c>
      <c r="K78" s="139" t="str">
        <f>IF(SP_SUL!M81="","*",SP_SUL!M81)</f>
        <v>ZAC-ZSW</v>
      </c>
      <c r="L78" s="139" t="str">
        <f>IF(SP_SUL!N81="","*",SP_SUL!N81)</f>
        <v>ZACZSW</v>
      </c>
      <c r="M78" s="140">
        <f>IF(SP_SUL!J81="","*",SP_SUL!J81)</f>
        <v>70</v>
      </c>
      <c r="N78" s="144">
        <f>IF(SP_SUL!K81="","*",SP_SUL!K81)</f>
        <v>82.5</v>
      </c>
      <c r="O78" s="144">
        <f>IF(SP_SUL!L81="","*",SP_SUL!L81)</f>
        <v>87</v>
      </c>
      <c r="P78" s="143">
        <f>IF(SP_SUL!O81="","*",SP_SUL!O81)</f>
        <v>0.35416666666666669</v>
      </c>
      <c r="Q78" s="143">
        <f>IF(SP_SUL!P81="","*",SP_SUL!P81)</f>
        <v>8.3333333333333329E-2</v>
      </c>
      <c r="R78" s="145" t="str">
        <f>IF(SP_SUL!Q81="","*",CONCATENATE(SP_SUL!Q81," ",SP_SUL!R81))</f>
        <v>510 M</v>
      </c>
      <c r="S78" s="145" t="str">
        <f>IF(SP_SUL!V81="","*",SP_SUL!V81)</f>
        <v>Ezequiel</v>
      </c>
      <c r="T78" s="145" t="str">
        <f>IF(SP_SUL!W81="","*",SP_SUL!W81)</f>
        <v xml:space="preserve">Socaria mecanizada </v>
      </c>
      <c r="U78" s="137" t="str">
        <f ca="1">_xlfn.XLOOKUP(G78&amp;$U$2,BS_CONTROLE[CHAVE],BS_CONTROLE[Quantidade_11],"-")</f>
        <v>-</v>
      </c>
      <c r="V78" s="137" t="str">
        <f ca="1">_xlfn.XLOOKUP(G78&amp;$V$2,BS_CONTROLE[CHAVE],BS_CONTROLE[Quantidade_11],"-")</f>
        <v>-</v>
      </c>
      <c r="W78" s="137" t="str">
        <f ca="1">_xlfn.XLOOKUP(G78&amp;$W$2,BS_CONTROLE[CHAVE],BS_CONTROLE[Quantidade_11],"-")</f>
        <v>-</v>
      </c>
    </row>
    <row r="79" spans="1:23" hidden="1">
      <c r="A79" s="146" t="str">
        <f>IF(SP_SUL!Y82="","*",SP_SUL!Y82)</f>
        <v>OPORTUNIDADE</v>
      </c>
      <c r="B79" s="146" t="str">
        <f>IF(SP_SUL!X82="","*",SP_SUL!X82)</f>
        <v>Oportunidade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ZBV-ZRX</v>
      </c>
      <c r="F79" s="145">
        <f>IF(SP_SUL!B82="","*",SP_SUL!B82)</f>
        <v>46057</v>
      </c>
      <c r="G79" s="145" t="str">
        <f>IF(SP_SUL!D82="","*",SP_SUL!D82)</f>
        <v>W58</v>
      </c>
      <c r="H79" s="145" t="str">
        <f>IF(SP_SUL!F82="","*",SP_SUL!F82)</f>
        <v>RECOLHIMENTO DE DORMENTE</v>
      </c>
      <c r="I79" s="145" t="str">
        <f>IF(SP_SUL!H82="","*",SP_SUL!H82)</f>
        <v>106-109</v>
      </c>
      <c r="J79" s="145" t="str">
        <f>IF(SP_SUL!I82="","*",SP_SUL!I82)</f>
        <v>106-109</v>
      </c>
      <c r="K79" s="139" t="str">
        <f>IF(SP_SUL!M82="","*",SP_SUL!M82)</f>
        <v>ZBM-ZHO</v>
      </c>
      <c r="L79" s="139" t="str">
        <f>IF(SP_SUL!N82="","*",SP_SUL!N82)</f>
        <v>K57ZHO</v>
      </c>
      <c r="M79" s="140">
        <f>IF(SP_SUL!J82="","*",SP_SUL!J82)</f>
        <v>68</v>
      </c>
      <c r="N79" s="144">
        <f>IF(SP_SUL!K82="","*",SP_SUL!K82)</f>
        <v>57</v>
      </c>
      <c r="O79" s="144">
        <f>IF(SP_SUL!L82="","*",SP_SUL!L82)</f>
        <v>53</v>
      </c>
      <c r="P79" s="143">
        <f>IF(SP_SUL!O82="","*",SP_SUL!O82)</f>
        <v>0.33333333333333331</v>
      </c>
      <c r="Q79" s="143">
        <f>IF(SP_SUL!P82="","*",SP_SUL!P82)</f>
        <v>4.1666666666666664E-2</v>
      </c>
      <c r="R79" s="145" t="str">
        <f>IF(SP_SUL!Q82="","*",CONCATENATE(SP_SUL!Q82," ",SP_SUL!R82))</f>
        <v>100 Nº DE PEÇAS</v>
      </c>
      <c r="S79" s="145" t="str">
        <f>IF(SP_SUL!V82="","*",SP_SUL!V82)</f>
        <v>Israel</v>
      </c>
      <c r="T79" s="145" t="str">
        <f>IF(SP_SUL!W82="","*",SP_SUL!W82)</f>
        <v xml:space="preserve">Recolhimento de dormentes  </v>
      </c>
      <c r="U79" s="137" t="str">
        <f ca="1">_xlfn.XLOOKUP(G79&amp;$U$2,BS_CONTROLE[CHAVE],BS_CONTROLE[Quantidade_11],"-")</f>
        <v>-</v>
      </c>
      <c r="V79" s="137" t="str">
        <f ca="1">_xlfn.XLOOKUP(G79&amp;$V$2,BS_CONTROLE[CHAVE],BS_CONTROLE[Quantidade_11],"-")</f>
        <v>-</v>
      </c>
      <c r="W79" s="137" t="str">
        <f ca="1">_xlfn.XLOOKUP(G79&amp;$W$2,BS_CONTROLE[CHAVE],BS_CONTROLE[Quantidade_11],"-")</f>
        <v>-</v>
      </c>
    </row>
    <row r="80" spans="1:23" hidden="1">
      <c r="A80" s="146" t="str">
        <f>IF(SP_SUL!Y83="","*",SP_SUL!Y83)</f>
        <v>*</v>
      </c>
      <c r="B80" s="146" t="str">
        <f>IF(SP_SUL!X83="","*",SP_SUL!X83)</f>
        <v>*</v>
      </c>
      <c r="C80" s="146" t="str">
        <f>IF(SP_SUL!Z83="","*",SP_SUL!Z83)</f>
        <v>*</v>
      </c>
      <c r="D80" s="139" t="str">
        <f>IF(SP_SUL!S83="","*",SP_SUL!S83)</f>
        <v>-</v>
      </c>
      <c r="E80" s="139" t="str">
        <f>IF(SP_SUL!T83="","*",SP_SUL!T83)</f>
        <v>-</v>
      </c>
      <c r="F80" s="145" t="str">
        <f>IF(SP_SUL!B83="","*",SP_SUL!B83)</f>
        <v>*</v>
      </c>
      <c r="G80" s="145" t="str">
        <f>IF(SP_SUL!D83="","*",SP_SUL!D83)</f>
        <v>*</v>
      </c>
      <c r="H80" s="145" t="str">
        <f>IF(SP_SUL!F83="","*",SP_SUL!F83)</f>
        <v>*</v>
      </c>
      <c r="I80" s="145" t="str">
        <f>IF(SP_SUL!H83="","*",SP_SUL!H83)</f>
        <v>*</v>
      </c>
      <c r="J80" s="145" t="str">
        <f>IF(SP_SUL!I83="","*",SP_SUL!I83)</f>
        <v>*</v>
      </c>
      <c r="K80" s="139" t="str">
        <f>IF(SP_SUL!M83="","*",SP_SUL!M83)</f>
        <v>-</v>
      </c>
      <c r="L80" s="139" t="str">
        <f>IF(SP_SUL!N83="","*",SP_SUL!N83)</f>
        <v>-</v>
      </c>
      <c r="M80" s="140" t="str">
        <f>IF(SP_SUL!J83="","*",SP_SUL!J83)</f>
        <v>*</v>
      </c>
      <c r="N80" s="144" t="str">
        <f>IF(SP_SUL!K83="","*",SP_SUL!K83)</f>
        <v>*</v>
      </c>
      <c r="O80" s="144" t="str">
        <f>IF(SP_SUL!L83="","*",SP_SUL!L83)</f>
        <v>*</v>
      </c>
      <c r="P80" s="143" t="str">
        <f>IF(SP_SUL!O83="","*",SP_SUL!O83)</f>
        <v>*</v>
      </c>
      <c r="Q80" s="143" t="str">
        <f>IF(SP_SUL!P83="","*",SP_SUL!P83)</f>
        <v>*</v>
      </c>
      <c r="R80" s="145" t="str">
        <f>IF(SP_SUL!Q83="","*",CONCATENATE(SP_SUL!Q83," ",SP_SUL!R83))</f>
        <v>*</v>
      </c>
      <c r="S80" s="145" t="str">
        <f>IF(SP_SUL!V83="","*",SP_SUL!V83)</f>
        <v>*</v>
      </c>
      <c r="T80" s="145" t="str">
        <f>IF(SP_SUL!W83="","*",SP_SUL!W83)</f>
        <v>*</v>
      </c>
      <c r="U80" s="137" t="str">
        <f ca="1">_xlfn.XLOOKUP(G80&amp;$U$2,BS_CONTROLE[CHAVE],BS_CONTROLE[Quantidade_11],"-")</f>
        <v>-</v>
      </c>
      <c r="V80" s="137" t="str">
        <f ca="1">_xlfn.XLOOKUP(G80&amp;$V$2,BS_CONTROLE[CHAVE],BS_CONTROLE[Quantidade_11],"-")</f>
        <v>-</v>
      </c>
      <c r="W80" s="137" t="str">
        <f ca="1">_xlfn.XLOOKUP(G80&amp;$W$2,BS_CONTROLE[CHAVE],BS_CONTROLE[Quantidade_11],"-")</f>
        <v>-</v>
      </c>
    </row>
    <row r="81" spans="1:23" hidden="1">
      <c r="A81" s="146" t="str">
        <f>IF(SP_SUL!Y84="","*",SP_SUL!Y84)</f>
        <v>*</v>
      </c>
      <c r="B81" s="146" t="str">
        <f>IF(SP_SUL!X84="","*",SP_SUL!X84)</f>
        <v>*</v>
      </c>
      <c r="C81" s="146" t="str">
        <f>IF(SP_SUL!Z84="","*",SP_SUL!Z84)</f>
        <v>*</v>
      </c>
      <c r="D81" s="139" t="str">
        <f>IF(SP_SUL!S84="","*",SP_SUL!S84)</f>
        <v>-</v>
      </c>
      <c r="E81" s="139" t="str">
        <f>IF(SP_SUL!T84="","*",SP_SUL!T84)</f>
        <v>-</v>
      </c>
      <c r="F81" s="145" t="str">
        <f>IF(SP_SUL!B84="","*",SP_SUL!B84)</f>
        <v>*</v>
      </c>
      <c r="G81" s="145" t="str">
        <f>IF(SP_SUL!D84="","*",SP_SUL!D84)</f>
        <v>*</v>
      </c>
      <c r="H81" s="145" t="str">
        <f>IF(SP_SUL!F84="","*",SP_SUL!F84)</f>
        <v>*</v>
      </c>
      <c r="I81" s="145" t="str">
        <f>IF(SP_SUL!H84="","*",SP_SUL!H84)</f>
        <v>*</v>
      </c>
      <c r="J81" s="145" t="str">
        <f>IF(SP_SUL!I84="","*",SP_SUL!I84)</f>
        <v>*</v>
      </c>
      <c r="K81" s="139" t="str">
        <f>IF(SP_SUL!M84="","*",SP_SUL!M84)</f>
        <v>-</v>
      </c>
      <c r="L81" s="139" t="str">
        <f>IF(SP_SUL!N84="","*",SP_SUL!N84)</f>
        <v>-</v>
      </c>
      <c r="M81" s="140" t="str">
        <f>IF(SP_SUL!J84="","*",SP_SUL!J84)</f>
        <v>*</v>
      </c>
      <c r="N81" s="144" t="str">
        <f>IF(SP_SUL!K84="","*",SP_SUL!K84)</f>
        <v>*</v>
      </c>
      <c r="O81" s="144" t="str">
        <f>IF(SP_SUL!L84="","*",SP_SUL!L84)</f>
        <v>*</v>
      </c>
      <c r="P81" s="143" t="str">
        <f>IF(SP_SUL!O84="","*",SP_SUL!O84)</f>
        <v>*</v>
      </c>
      <c r="Q81" s="143" t="str">
        <f>IF(SP_SUL!P84="","*",SP_SUL!P84)</f>
        <v>*</v>
      </c>
      <c r="R81" s="145" t="str">
        <f>IF(SP_SUL!Q84="","*",CONCATENATE(SP_SUL!Q84," ",SP_SUL!R84))</f>
        <v>*</v>
      </c>
      <c r="S81" s="145" t="str">
        <f>IF(SP_SUL!V84="","*",SP_SUL!V84)</f>
        <v>*</v>
      </c>
      <c r="T81" s="145" t="str">
        <f>IF(SP_SUL!W84="","*",SP_SUL!W84)</f>
        <v>*</v>
      </c>
      <c r="U81" s="137" t="str">
        <f ca="1">_xlfn.XLOOKUP(G81&amp;$U$2,BS_CONTROLE[CHAVE],BS_CONTROLE[Quantidade_11],"-")</f>
        <v>-</v>
      </c>
      <c r="V81" s="137" t="str">
        <f ca="1">_xlfn.XLOOKUP(G81&amp;$V$2,BS_CONTROLE[CHAVE],BS_CONTROLE[Quantidade_11],"-")</f>
        <v>-</v>
      </c>
      <c r="W81" s="137" t="str">
        <f ca="1">_xlfn.XLOOKUP(G81&amp;$W$2,BS_CONTROLE[CHAVE],BS_CONTROLE[Quantidade_11],"-")</f>
        <v>-</v>
      </c>
    </row>
    <row r="82" spans="1:23" hidden="1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ZBV-ZKE</v>
      </c>
      <c r="F82" s="145">
        <f>IF(SP_SUL!B85="","*",SP_SUL!B85)</f>
        <v>46057</v>
      </c>
      <c r="G82" s="145" t="str">
        <f>IF(SP_SUL!D85="","*",SP_SUL!D85)</f>
        <v>V42</v>
      </c>
      <c r="H82" s="145" t="str">
        <f>IF(SP_SUL!F85="","*",SP_SUL!F85)</f>
        <v>MECANIZAÇÃO - SOCADORA</v>
      </c>
      <c r="I82" s="145" t="str">
        <f>IF(SP_SUL!H85="","*",SP_SUL!H85)</f>
        <v>ZYU1</v>
      </c>
      <c r="J82" s="145" t="str">
        <f>IF(SP_SUL!I85="","*",SP_SUL!I85)</f>
        <v>ZYU1</v>
      </c>
      <c r="K82" s="139" t="str">
        <f>IF(SP_SUL!M85="","*",SP_SUL!M85)</f>
        <v>ZYU-ZST</v>
      </c>
      <c r="L82" s="139" t="str">
        <f>IF(SP_SUL!N85="","*",SP_SUL!N85)</f>
        <v>206ZST</v>
      </c>
      <c r="M82" s="140">
        <f>IF(SP_SUL!J85="","*",SP_SUL!J85)</f>
        <v>56</v>
      </c>
      <c r="N82" s="144">
        <f>IF(SP_SUL!K85="","*",SP_SUL!K85)</f>
        <v>208</v>
      </c>
      <c r="O82" s="144">
        <f>IF(SP_SUL!L85="","*",SP_SUL!L85)</f>
        <v>206</v>
      </c>
      <c r="P82" s="143">
        <f>IF(SP_SUL!O85="","*",SP_SUL!O85)</f>
        <v>0.35416666666666669</v>
      </c>
      <c r="Q82" s="143">
        <f>IF(SP_SUL!P85="","*",SP_SUL!P85)</f>
        <v>8.3333333333333329E-2</v>
      </c>
      <c r="R82" s="145" t="str">
        <f>IF(SP_SUL!Q85="","*",CONCATENATE(SP_SUL!Q85," ",SP_SUL!R85))</f>
        <v>400 M</v>
      </c>
      <c r="S82" s="145" t="str">
        <f>IF(SP_SUL!V85="","*",SP_SUL!V85)</f>
        <v>Ezequiel</v>
      </c>
      <c r="T82" s="145" t="str">
        <f>IF(SP_SUL!W85="","*",SP_SUL!W85)</f>
        <v xml:space="preserve">Socaria mecanizada </v>
      </c>
      <c r="U82" s="137" t="str">
        <f ca="1">_xlfn.XLOOKUP(G82&amp;$U$2,BS_CONTROLE[CHAVE],BS_CONTROLE[Quantidade_11],"-")</f>
        <v>-</v>
      </c>
      <c r="V82" s="137" t="str">
        <f ca="1">_xlfn.XLOOKUP(G82&amp;$V$2,BS_CONTROLE[CHAVE],BS_CONTROLE[Quantidade_11],"-")</f>
        <v>-</v>
      </c>
      <c r="W82" s="137" t="str">
        <f ca="1">_xlfn.XLOOKUP(G82&amp;$W$2,BS_CONTROLE[CHAVE],BS_CONTROLE[Quantidade_11],"-")</f>
        <v>-</v>
      </c>
    </row>
    <row r="83" spans="1:23" hidden="1">
      <c r="A83" s="146" t="str">
        <f>IF(SP_SUL!Y86="","*",SP_SUL!Y86)</f>
        <v>OPORTUNIDADE</v>
      </c>
      <c r="B83" s="146" t="str">
        <f>IF(SP_SUL!X86="","*",SP_SUL!X86)</f>
        <v>Oportunidade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ZBV-ZKE</v>
      </c>
      <c r="F83" s="145">
        <f>IF(SP_SUL!B86="","*",SP_SUL!B86)</f>
        <v>46057</v>
      </c>
      <c r="G83" s="145" t="str">
        <f>IF(SP_SUL!D86="","*",SP_SUL!D86)</f>
        <v>EDSON (TP-780)</v>
      </c>
      <c r="H83" s="145" t="str">
        <f>IF(SP_SUL!F86="","*",SP_SUL!F86)</f>
        <v>PDM - SUBSTITUIÇÃO - DORMENTE</v>
      </c>
      <c r="I83" s="145" t="str">
        <f>IF(SP_SUL!H86="","*",SP_SUL!H86)</f>
        <v>-</v>
      </c>
      <c r="J83" s="145" t="str">
        <f>IF(SP_SUL!I86="","*",SP_SUL!I86)</f>
        <v>-</v>
      </c>
      <c r="K83" s="139" t="str">
        <f>IF(SP_SUL!M86="","*",SP_SUL!M86)</f>
        <v>ZYU-ZST</v>
      </c>
      <c r="L83" s="139" t="str">
        <f>IF(SP_SUL!N86="","*",SP_SUL!N86)</f>
        <v>ZYU206</v>
      </c>
      <c r="M83" s="140">
        <f>IF(SP_SUL!J86="","*",SP_SUL!J86)</f>
        <v>56</v>
      </c>
      <c r="N83" s="144">
        <f>IF(SP_SUL!K86="","*",SP_SUL!K86)</f>
        <v>205</v>
      </c>
      <c r="O83" s="144" t="str">
        <f>IF(SP_SUL!L86="","*",SP_SUL!L86)</f>
        <v>-</v>
      </c>
      <c r="P83" s="143">
        <f>IF(SP_SUL!O86="","*",SP_SUL!O86)</f>
        <v>0.375</v>
      </c>
      <c r="Q83" s="143">
        <f>IF(SP_SUL!P86="","*",SP_SUL!P86)</f>
        <v>8.3333333333333329E-2</v>
      </c>
      <c r="R83" s="145" t="str">
        <f>IF(SP_SUL!Q86="","*",CONCATENATE(SP_SUL!Q86," ",SP_SUL!R86))</f>
        <v>40 Nº DE DORMENTES</v>
      </c>
      <c r="S83" s="145" t="str">
        <f>IF(SP_SUL!V86="","*",SP_SUL!V86)</f>
        <v xml:space="preserve">Edson </v>
      </c>
      <c r="T83" s="145" t="str">
        <f>IF(SP_SUL!W86="","*",SP_SUL!W86)</f>
        <v>PDM - Substituição de dormentes</v>
      </c>
      <c r="U83" s="137" t="str">
        <f ca="1">_xlfn.XLOOKUP(G83&amp;$U$2,BS_CONTROLE[CHAVE],BS_CONTROLE[Quantidade_11],"-")</f>
        <v>-</v>
      </c>
      <c r="V83" s="137" t="str">
        <f ca="1">_xlfn.XLOOKUP(G83&amp;$V$2,BS_CONTROLE[CHAVE],BS_CONTROLE[Quantidade_11],"-")</f>
        <v>-</v>
      </c>
      <c r="W83" s="137" t="str">
        <f ca="1">_xlfn.XLOOKUP(G83&amp;$W$2,BS_CONTROLE[CHAVE],BS_CONTROLE[Quantidade_11],"-")</f>
        <v>-</v>
      </c>
    </row>
    <row r="84" spans="1:23" hidden="1">
      <c r="A84" s="146" t="str">
        <f>IF(SP_SUL!Y87="","*",SP_SUL!Y87)</f>
        <v>OPORTUNIDADE</v>
      </c>
      <c r="B84" s="146" t="str">
        <f>IF(SP_SUL!X87="","*",SP_SUL!X87)</f>
        <v>Oportunidade</v>
      </c>
      <c r="C84" s="146" t="str">
        <f>IF(SP_SUL!Z87="","*",SP_SUL!Z87)</f>
        <v>*</v>
      </c>
      <c r="D84" s="139" t="str">
        <f>IF(SP_SUL!S87="","*",SP_SUL!S87)</f>
        <v>SP SUL</v>
      </c>
      <c r="E84" s="139" t="str">
        <f>IF(SP_SUL!T87="","*",SP_SUL!T87)</f>
        <v>ZBV-ZKE</v>
      </c>
      <c r="F84" s="145">
        <f>IF(SP_SUL!B87="","*",SP_SUL!B87)</f>
        <v>46057</v>
      </c>
      <c r="G84" s="145" t="str">
        <f>IF(SP_SUL!D87="","*",SP_SUL!D87)</f>
        <v>ROGÉRIO (TP-730)</v>
      </c>
      <c r="H84" s="145" t="str">
        <f>IF(SP_SUL!F87="","*",SP_SUL!F87)</f>
        <v>PDM - SUBSTITUIÇÃO - DORMENTE</v>
      </c>
      <c r="I84" s="145" t="str">
        <f>IF(SP_SUL!H87="","*",SP_SUL!H87)</f>
        <v>-</v>
      </c>
      <c r="J84" s="145" t="str">
        <f>IF(SP_SUL!I87="","*",SP_SUL!I87)</f>
        <v>-</v>
      </c>
      <c r="K84" s="139" t="str">
        <f>IF(SP_SUL!M87="","*",SP_SUL!M87)</f>
        <v>ZYU-ZST</v>
      </c>
      <c r="L84" s="139" t="str">
        <f>IF(SP_SUL!N87="","*",SP_SUL!N87)</f>
        <v>ZYU206</v>
      </c>
      <c r="M84" s="140">
        <f>IF(SP_SUL!J87="","*",SP_SUL!J87)</f>
        <v>56</v>
      </c>
      <c r="N84" s="144">
        <f>IF(SP_SUL!K87="","*",SP_SUL!K87)</f>
        <v>205</v>
      </c>
      <c r="O84" s="144" t="str">
        <f>IF(SP_SUL!L87="","*",SP_SUL!L87)</f>
        <v>-</v>
      </c>
      <c r="P84" s="143">
        <f>IF(SP_SUL!O87="","*",SP_SUL!O87)</f>
        <v>0.375</v>
      </c>
      <c r="Q84" s="143">
        <f>IF(SP_SUL!P87="","*",SP_SUL!P87)</f>
        <v>8.3333333333333329E-2</v>
      </c>
      <c r="R84" s="145" t="str">
        <f>IF(SP_SUL!Q87="","*",CONCATENATE(SP_SUL!Q87," ",SP_SUL!R87))</f>
        <v>40 Nº DE DORMENTES</v>
      </c>
      <c r="S84" s="145" t="str">
        <f>IF(SP_SUL!V87="","*",SP_SUL!V87)</f>
        <v>Rogerio</v>
      </c>
      <c r="T84" s="145" t="str">
        <f>IF(SP_SUL!W87="","*",SP_SUL!W87)</f>
        <v>PDM - Substituição de dormentes</v>
      </c>
      <c r="U84" s="137" t="str">
        <f ca="1">_xlfn.XLOOKUP(G84&amp;$U$2,BS_CONTROLE[CHAVE],BS_CONTROLE[Quantidade_11],"-")</f>
        <v>-</v>
      </c>
      <c r="V84" s="137">
        <f ca="1">_xlfn.XLOOKUP(G84&amp;$V$2,BS_CONTROLE[CHAVE],BS_CONTROLE[Quantidade_11],"-")</f>
        <v>40</v>
      </c>
      <c r="W84" s="137">
        <f ca="1">_xlfn.XLOOKUP(G84&amp;$W$2,BS_CONTROLE[CHAVE],BS_CONTROLE[Quantidade_11],"-")</f>
        <v>0</v>
      </c>
    </row>
    <row r="85" spans="1:23" hidden="1">
      <c r="A85" s="146" t="str">
        <f>IF(SP_SUL!Y88="","*",SP_SUL!Y88)</f>
        <v>*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ZBV-ZKE</v>
      </c>
      <c r="F85" s="145">
        <f>IF(SP_SUL!B88="","*",SP_SUL!B88)</f>
        <v>46057</v>
      </c>
      <c r="G85" s="145" t="str">
        <f>IF(SP_SUL!D88="","*",SP_SUL!D88)</f>
        <v>W59</v>
      </c>
      <c r="H85" s="145" t="str">
        <f>IF(SP_SUL!F88="","*",SP_SUL!F88)</f>
        <v>PDM - DESCARGA - DORMENTE</v>
      </c>
      <c r="I85" s="145" t="str">
        <f>IF(SP_SUL!H88="","*",SP_SUL!H88)</f>
        <v>ZYU1</v>
      </c>
      <c r="J85" s="145" t="str">
        <f>IF(SP_SUL!I88="","*",SP_SUL!I88)</f>
        <v>ZYU1</v>
      </c>
      <c r="K85" s="139" t="str">
        <f>IF(SP_SUL!M88="","*",SP_SUL!M88)</f>
        <v>ZYU</v>
      </c>
      <c r="L85" s="139" t="str">
        <f>IF(SP_SUL!N88="","*",SP_SUL!N88)</f>
        <v>ZYU1 / ZFY1981</v>
      </c>
      <c r="M85" s="140">
        <f>IF(SP_SUL!J88="","*",SP_SUL!J88)</f>
        <v>49</v>
      </c>
      <c r="N85" s="144">
        <f>IF(SP_SUL!K88="","*",SP_SUL!K88)</f>
        <v>203.57</v>
      </c>
      <c r="O85" s="144">
        <f>IF(SP_SUL!L88="","*",SP_SUL!L88)</f>
        <v>198.57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415 Nº DE DORMENTES</v>
      </c>
      <c r="S85" s="145" t="str">
        <f>IF(SP_SUL!V88="","*",SP_SUL!V88)</f>
        <v>Henrique</v>
      </c>
      <c r="T85" s="145" t="str">
        <f>IF(SP_SUL!W88="","*",SP_SUL!W88)</f>
        <v>PDM - Descarga de dormentes</v>
      </c>
      <c r="U85" s="137" t="str">
        <f ca="1">_xlfn.XLOOKUP(G85&amp;$U$2,BS_CONTROLE[CHAVE],BS_CONTROLE[Quantidade_11],"-")</f>
        <v>-</v>
      </c>
      <c r="V85" s="137" t="str">
        <f ca="1">_xlfn.XLOOKUP(G85&amp;$V$2,BS_CONTROLE[CHAVE],BS_CONTROLE[Quantidade_11],"-")</f>
        <v>-</v>
      </c>
      <c r="W85" s="137">
        <f ca="1">_xlfn.XLOOKUP(G85&amp;$W$2,BS_CONTROLE[CHAVE],BS_CONTROLE[Quantidade_11],"-")</f>
        <v>0</v>
      </c>
    </row>
    <row r="86" spans="1:23" hidden="1">
      <c r="A86" s="146" t="str">
        <f>IF(SP_SUL!Y89="","*",SP_SUL!Y89)</f>
        <v>*</v>
      </c>
      <c r="B86" s="146" t="str">
        <f>IF(SP_SUL!X89="","*",SP_SUL!X89)</f>
        <v>*</v>
      </c>
      <c r="C86" s="146" t="str">
        <f>IF(SP_SUL!Z89="","*",SP_SUL!Z89)</f>
        <v>*</v>
      </c>
      <c r="D86" s="139" t="str">
        <f>IF(SP_SUL!S89="","*",SP_SUL!S89)</f>
        <v>-</v>
      </c>
      <c r="E86" s="139" t="str">
        <f>IF(SP_SUL!T89="","*",SP_SUL!T89)</f>
        <v>-</v>
      </c>
      <c r="F86" s="145" t="str">
        <f>IF(SP_SUL!B89="","*",SP_SUL!B89)</f>
        <v>*</v>
      </c>
      <c r="G86" s="145" t="str">
        <f>IF(SP_SUL!D89="","*",SP_SUL!D89)</f>
        <v>*</v>
      </c>
      <c r="H86" s="145" t="str">
        <f>IF(SP_SUL!F89="","*",SP_SUL!F89)</f>
        <v>*</v>
      </c>
      <c r="I86" s="145" t="str">
        <f>IF(SP_SUL!H89="","*",SP_SUL!H89)</f>
        <v>*</v>
      </c>
      <c r="J86" s="145" t="str">
        <f>IF(SP_SUL!I89="","*",SP_SUL!I89)</f>
        <v>*</v>
      </c>
      <c r="K86" s="139" t="str">
        <f>IF(SP_SUL!M89="","*",SP_SUL!M89)</f>
        <v>-</v>
      </c>
      <c r="L86" s="139" t="str">
        <f>IF(SP_SUL!N89="","*",SP_SUL!N89)</f>
        <v>-</v>
      </c>
      <c r="M86" s="140" t="str">
        <f>IF(SP_SUL!J89="","*",SP_SUL!J89)</f>
        <v>*</v>
      </c>
      <c r="N86" s="144" t="str">
        <f>IF(SP_SUL!K89="","*",SP_SUL!K89)</f>
        <v>*</v>
      </c>
      <c r="O86" s="144" t="str">
        <f>IF(SP_SUL!L89="","*",SP_SUL!L89)</f>
        <v>*</v>
      </c>
      <c r="P86" s="143" t="str">
        <f>IF(SP_SUL!O89="","*",SP_SUL!O89)</f>
        <v>*</v>
      </c>
      <c r="Q86" s="143" t="str">
        <f>IF(SP_SUL!P89="","*",SP_SUL!P89)</f>
        <v>*</v>
      </c>
      <c r="R86" s="145" t="str">
        <f>IF(SP_SUL!Q89="","*",CONCATENATE(SP_SUL!Q89," ",SP_SUL!R89))</f>
        <v>*</v>
      </c>
      <c r="S86" s="145" t="str">
        <f>IF(SP_SUL!V89="","*",SP_SUL!V89)</f>
        <v>*</v>
      </c>
      <c r="T86" s="145" t="str">
        <f>IF(SP_SUL!W89="","*",SP_SUL!W89)</f>
        <v>*</v>
      </c>
      <c r="U86" s="137" t="str">
        <f ca="1">_xlfn.XLOOKUP(G86&amp;$U$2,BS_CONTROLE[CHAVE],BS_CONTROLE[Quantidade_11],"-")</f>
        <v>-</v>
      </c>
      <c r="V86" s="137" t="str">
        <f ca="1">_xlfn.XLOOKUP(G86&amp;$V$2,BS_CONTROLE[CHAVE],BS_CONTROLE[Quantidade_11],"-")</f>
        <v>-</v>
      </c>
      <c r="W86" s="137" t="str">
        <f ca="1">_xlfn.XLOOKUP(G86&amp;$W$2,BS_CONTROLE[CHAVE],BS_CONTROLE[Quantidade_11],"-")</f>
        <v>-</v>
      </c>
    </row>
    <row r="87" spans="1:23" hidden="1">
      <c r="A87" s="146" t="str">
        <f>IF(SP_SUL!Y90="","*",SP_SUL!Y90)</f>
        <v>OPORTUNIDADE</v>
      </c>
      <c r="B87" s="146" t="str">
        <f>IF(SP_SUL!X90="","*",SP_SUL!X90)</f>
        <v>Oportunidade</v>
      </c>
      <c r="C87" s="146" t="str">
        <f>IF(SP_SUL!Z90="","*",SP_SUL!Z90)</f>
        <v>*</v>
      </c>
      <c r="D87" s="139" t="str">
        <f>IF(SP_SUL!S90="","*",SP_SUL!S90)</f>
        <v>SP SUL</v>
      </c>
      <c r="E87" s="139" t="str">
        <f>IF(SP_SUL!T90="","*",SP_SUL!T90)</f>
        <v>ZKE-ZEV</v>
      </c>
      <c r="F87" s="145">
        <f>IF(SP_SUL!B90="","*",SP_SUL!B90)</f>
        <v>46057</v>
      </c>
      <c r="G87" s="145" t="str">
        <f>IF(SP_SUL!D90="","*",SP_SUL!D90)</f>
        <v>E17</v>
      </c>
      <c r="H87" s="145" t="str">
        <f>IF(SP_SUL!F90="","*",SP_SUL!F90)</f>
        <v>CAMINHÃO DE SOLDA</v>
      </c>
      <c r="I87" s="145" t="str">
        <f>IF(SP_SUL!H90="","*",SP_SUL!H90)</f>
        <v>102ZKW2</v>
      </c>
      <c r="J87" s="145" t="str">
        <f>IF(SP_SUL!I90="","*",SP_SUL!I90)</f>
        <v>102ZKW2</v>
      </c>
      <c r="K87" s="139" t="str">
        <f>IF(SP_SUL!M90="","*",SP_SUL!M90)</f>
        <v>ZKE-ZWW</v>
      </c>
      <c r="L87" s="139" t="str">
        <f>IF(SP_SUL!N90="","*",SP_SUL!N90)</f>
        <v>K83K802</v>
      </c>
      <c r="M87" s="140">
        <f>IF(SP_SUL!J90="","*",SP_SUL!J90)</f>
        <v>55</v>
      </c>
      <c r="N87" s="144">
        <f>IF(SP_SUL!K90="","*",SP_SUL!K90)</f>
        <v>81</v>
      </c>
      <c r="O87" s="144">
        <f>IF(SP_SUL!L90="","*",SP_SUL!L90)</f>
        <v>82</v>
      </c>
      <c r="P87" s="143">
        <f>IF(SP_SUL!O90="","*",SP_SUL!O90)</f>
        <v>0.375</v>
      </c>
      <c r="Q87" s="143">
        <f>IF(SP_SUL!P90="","*",SP_SUL!P90)</f>
        <v>0.16666666666666666</v>
      </c>
      <c r="R87" s="145" t="str">
        <f>IF(SP_SUL!Q90="","*",CONCATENATE(SP_SUL!Q90," ",SP_SUL!R90))</f>
        <v>4 Nº DE SOLDA</v>
      </c>
      <c r="S87" s="145" t="str">
        <f>IF(SP_SUL!V90="","*",SP_SUL!V90)</f>
        <v>Higor</v>
      </c>
      <c r="T87" s="145" t="str">
        <f>IF(SP_SUL!W90="","*",SP_SUL!W90)</f>
        <v>Caminhão de solda</v>
      </c>
      <c r="U87" s="137">
        <f ca="1">_xlfn.XLOOKUP(G87&amp;$U$2,BS_CONTROLE[CHAVE],BS_CONTROLE[Quantidade_11],"-")</f>
        <v>0</v>
      </c>
      <c r="V87" s="137">
        <f ca="1">_xlfn.XLOOKUP(G87&amp;$V$2,BS_CONTROLE[CHAVE],BS_CONTROLE[Quantidade_11],"-")</f>
        <v>0</v>
      </c>
      <c r="W87" s="137">
        <f ca="1">_xlfn.XLOOKUP(G87&amp;$W$2,BS_CONTROLE[CHAVE],BS_CONTROLE[Quantidade_11],"-")</f>
        <v>4</v>
      </c>
    </row>
    <row r="88" spans="1:23" hidden="1">
      <c r="A88" s="146" t="str">
        <f>IF(SP_SUL!Y91="","*",SP_SUL!Y91)</f>
        <v>*</v>
      </c>
      <c r="B88" s="146" t="str">
        <f>IF(SP_SUL!X91="","*",SP_SUL!X91)</f>
        <v>Oportunidade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ZKE-ZEV</v>
      </c>
      <c r="F88" s="145" t="str">
        <f>IF(SP_SUL!B91="","*",SP_SUL!B91)</f>
        <v>*</v>
      </c>
      <c r="G88" s="145" t="str">
        <f>IF(SP_SUL!D91="","*",SP_SUL!D91)</f>
        <v>V89</v>
      </c>
      <c r="H88" s="145" t="str">
        <f>IF(SP_SUL!F91="","*",SP_SUL!F91)</f>
        <v>MECANIZAÇÃO - SOCADORA</v>
      </c>
      <c r="I88" s="145" t="str">
        <f>IF(SP_SUL!H91="","*",SP_SUL!H91)</f>
        <v>102ZKW2</v>
      </c>
      <c r="J88" s="145" t="str">
        <f>IF(SP_SUL!I91="","*",SP_SUL!I91)</f>
        <v>102ZKW2</v>
      </c>
      <c r="K88" s="139" t="str">
        <f>IF(SP_SUL!M91="","*",SP_SUL!M91)</f>
        <v>ZWW-ZKW</v>
      </c>
      <c r="L88" s="139" t="str">
        <f>IF(SP_SUL!N91="","*",SP_SUL!N91)</f>
        <v>K93K911</v>
      </c>
      <c r="M88" s="140">
        <f>IF(SP_SUL!J91="","*",SP_SUL!J91)</f>
        <v>48</v>
      </c>
      <c r="N88" s="144">
        <f>IF(SP_SUL!K91="","*",SP_SUL!K91)</f>
        <v>92.745000000000005</v>
      </c>
      <c r="O88" s="144">
        <f>IF(SP_SUL!L91="","*",SP_SUL!L91)</f>
        <v>93.587000000000003</v>
      </c>
      <c r="P88" s="143">
        <f>IF(SP_SUL!O91="","*",SP_SUL!O91)</f>
        <v>0.375</v>
      </c>
      <c r="Q88" s="143">
        <f>IF(SP_SUL!P91="","*",SP_SUL!P91)</f>
        <v>8.3333333333333329E-2</v>
      </c>
      <c r="R88" s="145" t="str">
        <f>IF(SP_SUL!Q91="","*",CONCATENATE(SP_SUL!Q91," ",SP_SUL!R91))</f>
        <v>480 M</v>
      </c>
      <c r="S88" s="145" t="str">
        <f>IF(SP_SUL!V91="","*",SP_SUL!V91)</f>
        <v>Antonioni</v>
      </c>
      <c r="T88" s="145" t="str">
        <f>IF(SP_SUL!W91="","*",SP_SUL!W91)</f>
        <v xml:space="preserve">Socaria mecanizada </v>
      </c>
      <c r="U88" s="137" t="str">
        <f ca="1">_xlfn.XLOOKUP(G88&amp;$U$2,BS_CONTROLE[CHAVE],BS_CONTROLE[Quantidade_11],"-")</f>
        <v>-</v>
      </c>
      <c r="V88" s="137">
        <f ca="1">_xlfn.XLOOKUP(G88&amp;$V$2,BS_CONTROLE[CHAVE],BS_CONTROLE[Quantidade_11],"-")</f>
        <v>860</v>
      </c>
      <c r="W88" s="137">
        <f ca="1">_xlfn.XLOOKUP(G88&amp;$W$2,BS_CONTROLE[CHAVE],BS_CONTROLE[Quantidade_11],"-")</f>
        <v>0</v>
      </c>
    </row>
    <row r="89" spans="1:23" hidden="1">
      <c r="A89" s="146" t="str">
        <f>IF(SP_SUL!Y92="","*",SP_SUL!Y92)</f>
        <v>OPORTUNIDADE</v>
      </c>
      <c r="B89" s="146" t="str">
        <f>IF(SP_SUL!X92="","*",SP_SUL!X92)</f>
        <v>Oportunidade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ZKE-ZEV</v>
      </c>
      <c r="F89" s="145">
        <f>IF(SP_SUL!B92="","*",SP_SUL!B92)</f>
        <v>46057</v>
      </c>
      <c r="G89" s="145" t="str">
        <f>IF(SP_SUL!D92="","*",SP_SUL!D92)</f>
        <v>E42</v>
      </c>
      <c r="H89" s="145" t="str">
        <f>IF(SP_SUL!F92="","*",SP_SUL!F92)</f>
        <v>DESLOCAMENTO</v>
      </c>
      <c r="I89" s="145" t="str">
        <f>IF(SP_SUL!H92="","*",SP_SUL!H92)</f>
        <v>102ZKW2</v>
      </c>
      <c r="J89" s="145" t="str">
        <f>IF(SP_SUL!I92="","*",SP_SUL!I92)</f>
        <v>ZCP1</v>
      </c>
      <c r="K89" s="139" t="str">
        <f>IF(SP_SUL!M92="","*",SP_SUL!M92)</f>
        <v>ZKW-ZCP</v>
      </c>
      <c r="L89" s="139" t="str">
        <f>IF(SP_SUL!N92="","*",SP_SUL!N92)</f>
        <v>ZKWZCP</v>
      </c>
      <c r="M89" s="140">
        <f>IF(SP_SUL!J92="","*",SP_SUL!J92)</f>
        <v>55</v>
      </c>
      <c r="N89" s="144">
        <f>IF(SP_SUL!K92="","*",SP_SUL!K92)</f>
        <v>102</v>
      </c>
      <c r="O89" s="144" t="str">
        <f>IF(SP_SUL!L92="","*",SP_SUL!L92)</f>
        <v>-</v>
      </c>
      <c r="P89" s="143">
        <f>IF(SP_SUL!O92="","*",SP_SUL!O92)</f>
        <v>0.39583333333333331</v>
      </c>
      <c r="Q89" s="143">
        <f>IF(SP_SUL!P92="","*",SP_SUL!P92)</f>
        <v>4.1666666666666664E-2</v>
      </c>
      <c r="R89" s="145" t="str">
        <f>IF(SP_SUL!Q92="","*",CONCATENATE(SP_SUL!Q92," ",SP_SUL!R92))</f>
        <v>1 BINÁRIO</v>
      </c>
      <c r="S89" s="145" t="str">
        <f>IF(SP_SUL!V92="","*",SP_SUL!V92)</f>
        <v>PCM</v>
      </c>
      <c r="T89" s="145" t="str">
        <f>IF(SP_SUL!W92="","*",SP_SUL!W92)</f>
        <v>Deslocamento</v>
      </c>
      <c r="U89" s="137" t="str">
        <f ca="1">_xlfn.XLOOKUP(G89&amp;$U$2,BS_CONTROLE[CHAVE],BS_CONTROLE[Quantidade_11],"-")</f>
        <v>-</v>
      </c>
      <c r="V89" s="137" t="str">
        <f ca="1">_xlfn.XLOOKUP(G89&amp;$V$2,BS_CONTROLE[CHAVE],BS_CONTROLE[Quantidade_11],"-")</f>
        <v>-</v>
      </c>
      <c r="W89" s="137">
        <f ca="1">_xlfn.XLOOKUP(G89&amp;$W$2,BS_CONTROLE[CHAVE],BS_CONTROLE[Quantidade_11],"-")</f>
        <v>0</v>
      </c>
    </row>
    <row r="90" spans="1:23" hidden="1">
      <c r="A90" s="146" t="str">
        <f>IF(SP_SUL!Y93="","*",SP_SUL!Y93)</f>
        <v>*</v>
      </c>
      <c r="B90" s="146" t="str">
        <f>IF(SP_SUL!X93="","*",SP_SUL!X93)</f>
        <v>Extra</v>
      </c>
      <c r="C90" s="146" t="str">
        <f>IF(SP_SUL!Z93="","*",SP_SUL!Z93)</f>
        <v>*</v>
      </c>
      <c r="D90" s="139" t="str">
        <f>IF(SP_SUL!S93="","*",SP_SUL!S93)</f>
        <v>SP SUL</v>
      </c>
      <c r="E90" s="139" t="str">
        <f>IF(SP_SUL!T93="","*",SP_SUL!T93)</f>
        <v>ZKE-ZEV</v>
      </c>
      <c r="F90" s="145">
        <f>IF(SP_SUL!B93="","*",SP_SUL!B93)</f>
        <v>46057</v>
      </c>
      <c r="G90" s="145" t="str">
        <f>IF(SP_SUL!D93="","*",SP_SUL!D93)</f>
        <v xml:space="preserve">TURMA FIXA VIA </v>
      </c>
      <c r="H90" s="145" t="str">
        <f>IF(SP_SUL!F93="","*",SP_SUL!F93)</f>
        <v>PDM - SUBSTITUIÇÃO - TRILHO</v>
      </c>
      <c r="I90" s="145" t="str">
        <f>IF(SP_SUL!H93="","*",SP_SUL!H93)</f>
        <v>-</v>
      </c>
      <c r="J90" s="145" t="str">
        <f>IF(SP_SUL!I93="","*",SP_SUL!I93)</f>
        <v>*</v>
      </c>
      <c r="K90" s="139" t="str">
        <f>IF(SP_SUL!M93="","*",SP_SUL!M93)</f>
        <v>ZKW-ZLU</v>
      </c>
      <c r="L90" s="139" t="str">
        <f>IF(SP_SUL!N93="","*",SP_SUL!N93)</f>
        <v>102ZKW1</v>
      </c>
      <c r="M90" s="140">
        <f>IF(SP_SUL!J93="","*",SP_SUL!J93)</f>
        <v>48</v>
      </c>
      <c r="N90" s="144">
        <f>IF(SP_SUL!K93="","*",SP_SUL!K93)</f>
        <v>101.7</v>
      </c>
      <c r="O90" s="144" t="str">
        <f>IF(SP_SUL!L93="","*",SP_SUL!L93)</f>
        <v>*</v>
      </c>
      <c r="P90" s="143">
        <f>IF(SP_SUL!O93="","*",SP_SUL!O93)</f>
        <v>0.41666666666666669</v>
      </c>
      <c r="Q90" s="143">
        <f>IF(SP_SUL!P93="","*",SP_SUL!P93)</f>
        <v>8.3333333333333329E-2</v>
      </c>
      <c r="R90" s="145" t="str">
        <f>IF(SP_SUL!Q93="","*",CONCATENATE(SP_SUL!Q93," ",SP_SUL!R93))</f>
        <v>12 M</v>
      </c>
      <c r="S90" s="145" t="str">
        <f>IF(SP_SUL!V93="","*",SP_SUL!V93)</f>
        <v>Santinelli</v>
      </c>
      <c r="T90" s="145" t="str">
        <f>IF(SP_SUL!W93="","*",SP_SUL!W93)</f>
        <v>Substituição de trilho + rebatimento</v>
      </c>
      <c r="U90" s="137" t="str">
        <f ca="1">_xlfn.XLOOKUP(G90&amp;$U$2,BS_CONTROLE[CHAVE],BS_CONTROLE[Quantidade_11],"-")</f>
        <v>-</v>
      </c>
      <c r="V90" s="137" t="str">
        <f ca="1">_xlfn.XLOOKUP(G90&amp;$V$2,BS_CONTROLE[CHAVE],BS_CONTROLE[Quantidade_11],"-")</f>
        <v>-</v>
      </c>
      <c r="W90" s="137">
        <f ca="1">_xlfn.XLOOKUP(G90&amp;$W$2,BS_CONTROLE[CHAVE],BS_CONTROLE[Quantidade_11],"-")</f>
        <v>0</v>
      </c>
    </row>
    <row r="91" spans="1:23" hidden="1">
      <c r="A91" s="146" t="str">
        <f>IF(SP_SUL!Y94="","*",SP_SUL!Y94)</f>
        <v>OPORTUNIDADE</v>
      </c>
      <c r="B91" s="146" t="str">
        <f>IF(SP_SUL!X94="","*",SP_SUL!X94)</f>
        <v>Oportunidade</v>
      </c>
      <c r="C91" s="146" t="str">
        <f>IF(SP_SUL!Z94="","*",SP_SUL!Z94)</f>
        <v>*</v>
      </c>
      <c r="D91" s="139" t="str">
        <f>IF(SP_SUL!S94="","*",SP_SUL!S94)</f>
        <v>SP SUL</v>
      </c>
      <c r="E91" s="139" t="str">
        <f>IF(SP_SUL!T94="","*",SP_SUL!T94)</f>
        <v>ZKE-ZEV</v>
      </c>
      <c r="F91" s="145">
        <f>IF(SP_SUL!B94="","*",SP_SUL!B94)</f>
        <v>46057</v>
      </c>
      <c r="G91" s="145" t="str">
        <f>IF(SP_SUL!D94="","*",SP_SUL!D94)</f>
        <v>CAIQUE (TMA-677)</v>
      </c>
      <c r="H91" s="145" t="str">
        <f>IF(SP_SUL!F94="","*",SP_SUL!F94)</f>
        <v>MODERNIZAÇÃO - SOLDA</v>
      </c>
      <c r="I91" s="145" t="str">
        <f>IF(SP_SUL!H94="","*",SP_SUL!H94)</f>
        <v>-</v>
      </c>
      <c r="J91" s="145" t="str">
        <f>IF(SP_SUL!I94="","*",SP_SUL!I94)</f>
        <v>-</v>
      </c>
      <c r="K91" s="139" t="str">
        <f>IF(SP_SUL!M94="","*",SP_SUL!M94)</f>
        <v>ZWI-ZEM</v>
      </c>
      <c r="L91" s="139">
        <f>IF(SP_SUL!N94="","*",SP_SUL!N94)</f>
        <v>1241231</v>
      </c>
      <c r="M91" s="140">
        <f>IF(SP_SUL!J94="","*",SP_SUL!J94)</f>
        <v>48</v>
      </c>
      <c r="N91" s="144">
        <f>IF(SP_SUL!K94="","*",SP_SUL!K94)</f>
        <v>123.363</v>
      </c>
      <c r="O91" s="144" t="str">
        <f>IF(SP_SUL!L94="","*",SP_SUL!L94)</f>
        <v>-</v>
      </c>
      <c r="P91" s="143">
        <f>IF(SP_SUL!O94="","*",SP_SUL!O94)</f>
        <v>0.35416666666666669</v>
      </c>
      <c r="Q91" s="143">
        <f>IF(SP_SUL!P94="","*",SP_SUL!P94)</f>
        <v>6.25E-2</v>
      </c>
      <c r="R91" s="145" t="str">
        <f>IF(SP_SUL!Q94="","*",CONCATENATE(SP_SUL!Q94," ",SP_SUL!R94))</f>
        <v>1 Nº DE SOLDA</v>
      </c>
      <c r="S91" s="145" t="str">
        <f>IF(SP_SUL!V94="","*",SP_SUL!V94)</f>
        <v xml:space="preserve">Alisson </v>
      </c>
      <c r="T91" s="145" t="str">
        <f>IF(SP_SUL!W94="","*",SP_SUL!W94)</f>
        <v xml:space="preserve">Execução de solda - Condicionado a temperatura </v>
      </c>
      <c r="U91" s="137" t="str">
        <f ca="1">_xlfn.XLOOKUP(G91&amp;$U$2,BS_CONTROLE[CHAVE],BS_CONTROLE[Quantidade_11],"-")</f>
        <v>-</v>
      </c>
      <c r="V91" s="137" t="str">
        <f ca="1">_xlfn.XLOOKUP(G91&amp;$V$2,BS_CONTROLE[CHAVE],BS_CONTROLE[Quantidade_11],"-")</f>
        <v>-</v>
      </c>
      <c r="W91" s="137">
        <f ca="1">_xlfn.XLOOKUP(G91&amp;$W$2,BS_CONTROLE[CHAVE],BS_CONTROLE[Quantidade_11],"-")</f>
        <v>1</v>
      </c>
    </row>
    <row r="92" spans="1:23" hidden="1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ZKE-ZEV</v>
      </c>
      <c r="F92" s="145">
        <f>IF(SP_SUL!B95="","*",SP_SUL!B95)</f>
        <v>46057</v>
      </c>
      <c r="G92" s="145" t="str">
        <f>IF(SP_SUL!D95="","*",SP_SUL!D95)</f>
        <v>WALTER (TP-810)</v>
      </c>
      <c r="H92" s="145" t="str">
        <f>IF(SP_SUL!F95="","*",SP_SUL!F95)</f>
        <v>MODERNIZAÇÃO - SOLDA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ZWI-ZEM</v>
      </c>
      <c r="L92" s="139">
        <f>IF(SP_SUL!N95="","*",SP_SUL!N95)</f>
        <v>1241231</v>
      </c>
      <c r="M92" s="140">
        <f>IF(SP_SUL!J95="","*",SP_SUL!J95)</f>
        <v>48</v>
      </c>
      <c r="N92" s="144">
        <f>IF(SP_SUL!K95="","*",SP_SUL!K95)</f>
        <v>123.465</v>
      </c>
      <c r="O92" s="144" t="str">
        <f>IF(SP_SUL!L95="","*",SP_SUL!L95)</f>
        <v>-</v>
      </c>
      <c r="P92" s="143">
        <f>IF(SP_SUL!O95="","*",SP_SUL!O95)</f>
        <v>0.35416666666666669</v>
      </c>
      <c r="Q92" s="143">
        <f>IF(SP_SUL!P95="","*",SP_SUL!P95)</f>
        <v>6.25E-2</v>
      </c>
      <c r="R92" s="145" t="str">
        <f>IF(SP_SUL!Q95="","*",CONCATENATE(SP_SUL!Q95," ",SP_SUL!R95))</f>
        <v>1 Nº DE SOLDA</v>
      </c>
      <c r="S92" s="145" t="str">
        <f>IF(SP_SUL!V95="","*",SP_SUL!V95)</f>
        <v xml:space="preserve">Alisson </v>
      </c>
      <c r="T92" s="145" t="str">
        <f>IF(SP_SUL!W95="","*",SP_SUL!W95)</f>
        <v xml:space="preserve">Execução de solda - Condicionado a temperatura </v>
      </c>
      <c r="U92" s="137" t="str">
        <f ca="1">_xlfn.XLOOKUP(G92&amp;$U$2,BS_CONTROLE[CHAVE],BS_CONTROLE[Quantidade_11],"-")</f>
        <v>-</v>
      </c>
      <c r="V92" s="137" t="str">
        <f ca="1">_xlfn.XLOOKUP(G92&amp;$V$2,BS_CONTROLE[CHAVE],BS_CONTROLE[Quantidade_11],"-")</f>
        <v>-</v>
      </c>
      <c r="W92" s="137" t="str">
        <f ca="1">_xlfn.XLOOKUP(G92&amp;$W$2,BS_CONTROLE[CHAVE],BS_CONTROLE[Quantidade_11],"-")</f>
        <v>-</v>
      </c>
    </row>
    <row r="93" spans="1:23" hidden="1">
      <c r="A93" s="146" t="str">
        <f>IF(SP_SUL!Y96="","*",SP_SUL!Y96)</f>
        <v>*</v>
      </c>
      <c r="B93" s="146" t="str">
        <f>IF(SP_SUL!X96="","*",SP_SUL!X96)</f>
        <v>*</v>
      </c>
      <c r="C93" s="146" t="str">
        <f>IF(SP_SUL!Z96="","*",SP_SUL!Z96)</f>
        <v>*</v>
      </c>
      <c r="D93" s="139" t="str">
        <f>IF(SP_SUL!S96="","*",SP_SUL!S96)</f>
        <v>-</v>
      </c>
      <c r="E93" s="139" t="str">
        <f>IF(SP_SUL!T96="","*",SP_SUL!T96)</f>
        <v>-</v>
      </c>
      <c r="F93" s="145" t="str">
        <f>IF(SP_SUL!B96="","*",SP_SUL!B96)</f>
        <v>*</v>
      </c>
      <c r="G93" s="145" t="str">
        <f>IF(SP_SUL!D96="","*",SP_SUL!D96)</f>
        <v>*</v>
      </c>
      <c r="H93" s="145" t="str">
        <f>IF(SP_SUL!F96="","*",SP_SUL!F96)</f>
        <v>*</v>
      </c>
      <c r="I93" s="145" t="str">
        <f>IF(SP_SUL!H96="","*",SP_SUL!H96)</f>
        <v>*</v>
      </c>
      <c r="J93" s="145" t="str">
        <f>IF(SP_SUL!I96="","*",SP_SUL!I96)</f>
        <v>*</v>
      </c>
      <c r="K93" s="139" t="str">
        <f>IF(SP_SUL!M96="","*",SP_SUL!M96)</f>
        <v>-</v>
      </c>
      <c r="L93" s="139" t="str">
        <f>IF(SP_SUL!N96="","*",SP_SUL!N96)</f>
        <v>-</v>
      </c>
      <c r="M93" s="140" t="str">
        <f>IF(SP_SUL!J96="","*",SP_SUL!J96)</f>
        <v>*</v>
      </c>
      <c r="N93" s="144" t="str">
        <f>IF(SP_SUL!K96="","*",SP_SUL!K96)</f>
        <v>*</v>
      </c>
      <c r="O93" s="144" t="str">
        <f>IF(SP_SUL!L96="","*",SP_SUL!L96)</f>
        <v>*</v>
      </c>
      <c r="P93" s="143" t="str">
        <f>IF(SP_SUL!O96="","*",SP_SUL!O96)</f>
        <v>*</v>
      </c>
      <c r="Q93" s="143" t="str">
        <f>IF(SP_SUL!P96="","*",SP_SUL!P96)</f>
        <v>*</v>
      </c>
      <c r="R93" s="145" t="str">
        <f>IF(SP_SUL!Q96="","*",CONCATENATE(SP_SUL!Q96," ",SP_SUL!R96))</f>
        <v>*</v>
      </c>
      <c r="S93" s="145" t="str">
        <f>IF(SP_SUL!V96="","*",SP_SUL!V96)</f>
        <v>*</v>
      </c>
      <c r="T93" s="145" t="str">
        <f>IF(SP_SUL!W96="","*",SP_SUL!W96)</f>
        <v>*</v>
      </c>
      <c r="U93" s="137" t="str">
        <f ca="1">_xlfn.XLOOKUP(G93&amp;$U$2,BS_CONTROLE[CHAVE],BS_CONTROLE[Quantidade_11],"-")</f>
        <v>-</v>
      </c>
      <c r="V93" s="137" t="str">
        <f ca="1">_xlfn.XLOOKUP(G93&amp;$V$2,BS_CONTROLE[CHAVE],BS_CONTROLE[Quantidade_11],"-")</f>
        <v>-</v>
      </c>
      <c r="W93" s="137" t="str">
        <f ca="1">_xlfn.XLOOKUP(G93&amp;$W$2,BS_CONTROLE[CHAVE],BS_CONTROLE[Quantidade_11],"-")</f>
        <v>-</v>
      </c>
    </row>
    <row r="94" spans="1:23" hidden="1">
      <c r="A94" s="146" t="str">
        <f>IF(SP_SUL!Y97="","*",SP_SUL!Y97)</f>
        <v>*</v>
      </c>
      <c r="B94" s="146" t="str">
        <f>IF(SP_SUL!X97="","*",SP_SUL!X97)</f>
        <v>*</v>
      </c>
      <c r="C94" s="146" t="str">
        <f>IF(SP_SUL!Z97="","*",SP_SUL!Z97)</f>
        <v>*</v>
      </c>
      <c r="D94" s="139" t="str">
        <f>IF(SP_SUL!S97="","*",SP_SUL!S97)</f>
        <v>-</v>
      </c>
      <c r="E94" s="139" t="str">
        <f>IF(SP_SUL!T97="","*",SP_SUL!T97)</f>
        <v>-</v>
      </c>
      <c r="F94" s="145" t="str">
        <f>IF(SP_SUL!B97="","*",SP_SUL!B97)</f>
        <v>*</v>
      </c>
      <c r="G94" s="145" t="str">
        <f>IF(SP_SUL!D97="","*",SP_SUL!D97)</f>
        <v>*</v>
      </c>
      <c r="H94" s="145" t="str">
        <f>IF(SP_SUL!F97="","*",SP_SUL!F97)</f>
        <v>*</v>
      </c>
      <c r="I94" s="145" t="str">
        <f>IF(SP_SUL!H97="","*",SP_SUL!H97)</f>
        <v>*</v>
      </c>
      <c r="J94" s="145" t="str">
        <f>IF(SP_SUL!I97="","*",SP_SUL!I97)</f>
        <v>*</v>
      </c>
      <c r="K94" s="139" t="str">
        <f>IF(SP_SUL!M97="","*",SP_SUL!M97)</f>
        <v>-</v>
      </c>
      <c r="L94" s="139" t="str">
        <f>IF(SP_SUL!N97="","*",SP_SUL!N97)</f>
        <v>-</v>
      </c>
      <c r="M94" s="140" t="str">
        <f>IF(SP_SUL!J97="","*",SP_SUL!J97)</f>
        <v>*</v>
      </c>
      <c r="N94" s="144" t="str">
        <f>IF(SP_SUL!K97="","*",SP_SUL!K97)</f>
        <v>*</v>
      </c>
      <c r="O94" s="144" t="str">
        <f>IF(SP_SUL!L97="","*",SP_SUL!L97)</f>
        <v>*</v>
      </c>
      <c r="P94" s="143" t="str">
        <f>IF(SP_SUL!O97="","*",SP_SUL!O97)</f>
        <v>*</v>
      </c>
      <c r="Q94" s="143" t="str">
        <f>IF(SP_SUL!P97="","*",SP_SUL!P97)</f>
        <v>*</v>
      </c>
      <c r="R94" s="145" t="str">
        <f>IF(SP_SUL!Q97="","*",CONCATENATE(SP_SUL!Q97," ",SP_SUL!R97))</f>
        <v>*</v>
      </c>
      <c r="S94" s="145" t="str">
        <f>IF(SP_SUL!V97="","*",SP_SUL!V97)</f>
        <v>*</v>
      </c>
      <c r="T94" s="145" t="str">
        <f>IF(SP_SUL!W97="","*",SP_SUL!W97)</f>
        <v>*</v>
      </c>
      <c r="U94" s="137" t="str">
        <f ca="1">_xlfn.XLOOKUP(G94&amp;$U$2,BS_CONTROLE[CHAVE],BS_CONTROLE[Quantidade_11],"-")</f>
        <v>-</v>
      </c>
      <c r="V94" s="137" t="str">
        <f ca="1">_xlfn.XLOOKUP(G94&amp;$V$2,BS_CONTROLE[CHAVE],BS_CONTROLE[Quantidade_11],"-")</f>
        <v>-</v>
      </c>
      <c r="W94" s="137" t="str">
        <f ca="1">_xlfn.XLOOKUP(G94&amp;$W$2,BS_CONTROLE[CHAVE],BS_CONTROLE[Quantidade_11],"-")</f>
        <v>-</v>
      </c>
    </row>
    <row r="95" spans="1:23" hidden="1">
      <c r="A95" s="146" t="str">
        <f>IF(SP_SUL!Y98="","*",SP_SUL!Y98)</f>
        <v>OPORTUNIDADE</v>
      </c>
      <c r="B95" s="146" t="str">
        <f>IF(SP_SUL!X98="","*",SP_SUL!X98)</f>
        <v>Oportunidade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46057</v>
      </c>
      <c r="G95" s="145" t="str">
        <f>IF(SP_SUL!D98="","*",SP_SUL!D98)</f>
        <v>HUELTON (TP-725)</v>
      </c>
      <c r="H95" s="145" t="str">
        <f>IF(SP_SUL!F98="","*",SP_SUL!F98)</f>
        <v>PDM - SOLDA</v>
      </c>
      <c r="I95" s="145" t="str">
        <f>IF(SP_SUL!H98="","*",SP_SUL!H98)</f>
        <v>-</v>
      </c>
      <c r="J95" s="145" t="str">
        <f>IF(SP_SUL!I98="","*",SP_SUL!I98)</f>
        <v>-</v>
      </c>
      <c r="K95" s="139" t="str">
        <f>IF(SP_SUL!M98="","*",SP_SUL!M98)</f>
        <v>ZPG-MRS</v>
      </c>
      <c r="L95" s="139" t="str">
        <f>IF(SP_SUL!N98="","*",SP_SUL!N98)</f>
        <v>K67ZEV1</v>
      </c>
      <c r="M95" s="140">
        <f>IF(SP_SUL!J98="","*",SP_SUL!J98)</f>
        <v>54</v>
      </c>
      <c r="N95" s="144">
        <f>IF(SP_SUL!K98="","*",SP_SUL!K98)</f>
        <v>65.3</v>
      </c>
      <c r="O95" s="144" t="str">
        <f>IF(SP_SUL!L98="","*",SP_SUL!L98)</f>
        <v>-</v>
      </c>
      <c r="P95" s="143">
        <f>IF(SP_SUL!O98="","*",SP_SUL!O98)</f>
        <v>0.41666666666666669</v>
      </c>
      <c r="Q95" s="143">
        <f>IF(SP_SUL!P98="","*",SP_SUL!P98)</f>
        <v>6.25E-2</v>
      </c>
      <c r="R95" s="145" t="str">
        <f>IF(SP_SUL!Q98="","*",CONCATENATE(SP_SUL!Q98," ",SP_SUL!R98))</f>
        <v>1 Nº DE SOLDA</v>
      </c>
      <c r="S95" s="145" t="str">
        <f>IF(SP_SUL!V98="","*",SP_SUL!V98)</f>
        <v>Moises</v>
      </c>
      <c r="T95" s="145" t="str">
        <f>IF(SP_SUL!W98="","*",SP_SUL!W98)</f>
        <v xml:space="preserve">Execução de solda - Condicionado a temperatura </v>
      </c>
      <c r="U95" s="137" t="str">
        <f ca="1">_xlfn.XLOOKUP(G95&amp;$U$2,BS_CONTROLE[CHAVE],BS_CONTROLE[Quantidade_11],"-")</f>
        <v>-</v>
      </c>
      <c r="V95" s="137" t="str">
        <f ca="1">_xlfn.XLOOKUP(G95&amp;$V$2,BS_CONTROLE[CHAVE],BS_CONTROLE[Quantidade_11],"-")</f>
        <v>-</v>
      </c>
      <c r="W95" s="137" t="str">
        <f ca="1">_xlfn.XLOOKUP(G95&amp;$W$2,BS_CONTROLE[CHAVE],BS_CONTROLE[Quantidade_11],"-")</f>
        <v>-</v>
      </c>
    </row>
    <row r="96" spans="1:23" hidden="1">
      <c r="A96" s="146" t="str">
        <f>IF(SP_SUL!Y99="","*",SP_SUL!Y99)</f>
        <v>SIM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ZPT-ZPG</v>
      </c>
      <c r="F96" s="145">
        <f>IF(SP_SUL!B99="","*",SP_SUL!B99)</f>
        <v>46057</v>
      </c>
      <c r="G96" s="145" t="str">
        <f>IF(SP_SUL!D99="","*",SP_SUL!D99)</f>
        <v>DIEGO (TF-42)</v>
      </c>
      <c r="H96" s="145" t="str">
        <f>IF(SP_SUL!F99="","*",SP_SUL!F99)</f>
        <v>LIMPEZA LASTRO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PAT-ZGM</v>
      </c>
      <c r="L96" s="139" t="str">
        <f>IF(SP_SUL!N99="","*",SP_SUL!N99)</f>
        <v>PAT1102</v>
      </c>
      <c r="M96" s="140">
        <f>IF(SP_SUL!J99="","*",SP_SUL!J99)</f>
        <v>53</v>
      </c>
      <c r="N96" s="144">
        <f>IF(SP_SUL!K99="","*",SP_SUL!K99)</f>
        <v>109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30 M</v>
      </c>
      <c r="S96" s="145" t="str">
        <f>IF(SP_SUL!V99="","*",SP_SUL!V99)</f>
        <v>Moises</v>
      </c>
      <c r="T96" s="145" t="str">
        <f>IF(SP_SUL!W99="","*",SP_SUL!W99)</f>
        <v>Limpeza de lastro</v>
      </c>
      <c r="U96" s="137" t="str">
        <f ca="1">_xlfn.XLOOKUP(G96&amp;$U$2,BS_CONTROLE[CHAVE],BS_CONTROLE[Quantidade_11],"-")</f>
        <v>-</v>
      </c>
      <c r="V96" s="137" t="str">
        <f ca="1">_xlfn.XLOOKUP(G96&amp;$V$2,BS_CONTROLE[CHAVE],BS_CONTROLE[Quantidade_11],"-")</f>
        <v>-</v>
      </c>
      <c r="W96" s="137" t="str">
        <f ca="1">_xlfn.XLOOKUP(G96&amp;$W$2,BS_CONTROLE[CHAVE],BS_CONTROLE[Quantidade_11],"-")</f>
        <v>-</v>
      </c>
    </row>
    <row r="97" spans="1:23" hidden="1">
      <c r="A97" s="146" t="str">
        <f>IF(SP_SUL!Y100="","*",SP_SUL!Y100)</f>
        <v>OPORTUNIDADE</v>
      </c>
      <c r="B97" s="146" t="str">
        <f>IF(SP_SUL!X100="","*",SP_SUL!X100)</f>
        <v>Oportunidade</v>
      </c>
      <c r="C97" s="146" t="str">
        <f>IF(SP_SUL!Z100="","*",SP_SUL!Z100)</f>
        <v>*</v>
      </c>
      <c r="D97" s="139" t="str">
        <f>IF(SP_SUL!S100="","*",SP_SUL!S100)</f>
        <v>SP SUL</v>
      </c>
      <c r="E97" s="139" t="str">
        <f>IF(SP_SUL!T100="","*",SP_SUL!T100)</f>
        <v>ZPT-ZPG</v>
      </c>
      <c r="F97" s="145">
        <f>IF(SP_SUL!B100="","*",SP_SUL!B100)</f>
        <v>46057</v>
      </c>
      <c r="G97" s="145" t="str">
        <f>IF(SP_SUL!D100="","*",SP_SUL!D100)</f>
        <v>V85</v>
      </c>
      <c r="H97" s="145" t="str">
        <f>IF(SP_SUL!F100="","*",SP_SUL!F100)</f>
        <v>MECANIZAÇÃO - SOCADORA</v>
      </c>
      <c r="I97" s="145" t="str">
        <f>IF(SP_SUL!H100="","*",SP_SUL!H100)</f>
        <v>ZDRZPT</v>
      </c>
      <c r="J97" s="145" t="str">
        <f>IF(SP_SUL!I100="","*",SP_SUL!I100)</f>
        <v>ZDRZPT</v>
      </c>
      <c r="K97" s="139" t="str">
        <f>IF(SP_SUL!M100="","*",SP_SUL!M100)</f>
        <v>PAT-ZGM</v>
      </c>
      <c r="L97" s="139" t="str">
        <f>IF(SP_SUL!N100="","*",SP_SUL!N100)</f>
        <v>PAT1102</v>
      </c>
      <c r="M97" s="140">
        <f>IF(SP_SUL!J100="","*",SP_SUL!J100)</f>
        <v>53</v>
      </c>
      <c r="N97" s="144">
        <f>IF(SP_SUL!K100="","*",SP_SUL!K100)</f>
        <v>108.8</v>
      </c>
      <c r="O97" s="144">
        <f>IF(SP_SUL!L100="","*",SP_SUL!L100)</f>
        <v>110.5</v>
      </c>
      <c r="P97" s="143">
        <f>IF(SP_SUL!O100="","*",SP_SUL!O100)</f>
        <v>0.375</v>
      </c>
      <c r="Q97" s="143">
        <f>IF(SP_SUL!P100="","*",SP_SUL!P100)</f>
        <v>8.3333333333333329E-2</v>
      </c>
      <c r="R97" s="145" t="str">
        <f>IF(SP_SUL!Q100="","*",CONCATENATE(SP_SUL!Q100," ",SP_SUL!R100))</f>
        <v>480 M</v>
      </c>
      <c r="S97" s="145" t="str">
        <f>IF(SP_SUL!V100="","*",SP_SUL!V100)</f>
        <v>Antonioni</v>
      </c>
      <c r="T97" s="145" t="str">
        <f>IF(SP_SUL!W100="","*",SP_SUL!W100)</f>
        <v xml:space="preserve">Socaria mecanizada </v>
      </c>
      <c r="U97" s="137" t="str">
        <f ca="1">_xlfn.XLOOKUP(G97&amp;$U$2,BS_CONTROLE[CHAVE],BS_CONTROLE[Quantidade_11],"-")</f>
        <v>-</v>
      </c>
      <c r="V97" s="137" t="str">
        <f ca="1">_xlfn.XLOOKUP(G97&amp;$V$2,BS_CONTROLE[CHAVE],BS_CONTROLE[Quantidade_11],"-")</f>
        <v>-</v>
      </c>
      <c r="W97" s="137">
        <f ca="1">_xlfn.XLOOKUP(G97&amp;$W$2,BS_CONTROLE[CHAVE],BS_CONTROLE[Quantidade_11],"-")</f>
        <v>0</v>
      </c>
    </row>
    <row r="98" spans="1:23" hidden="1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46057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109-ZGM</v>
      </c>
      <c r="L98" s="139" t="str">
        <f>IF(SP_SUL!N101="","*",SP_SUL!N101)</f>
        <v>1101091/1101093</v>
      </c>
      <c r="M98" s="140">
        <f>IF(SP_SUL!J101="","*",SP_SUL!J101)</f>
        <v>30</v>
      </c>
      <c r="N98" s="144">
        <f>IF(SP_SUL!K101="","*",SP_SUL!K101)</f>
        <v>109</v>
      </c>
      <c r="O98" s="144" t="str">
        <f>IF(SP_SUL!L101="","*",SP_SUL!L101)</f>
        <v>-</v>
      </c>
      <c r="P98" s="143">
        <f>IF(SP_SUL!O101="","*",SP_SUL!O101)</f>
        <v>0.33333333333333331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 t="str">
        <f ca="1">_xlfn.XLOOKUP(G98&amp;$U$2,BS_CONTROLE[CHAVE],BS_CONTROLE[Quantidade_11],"-")</f>
        <v>-</v>
      </c>
      <c r="V98" s="137">
        <f ca="1">_xlfn.XLOOKUP(G98&amp;$V$2,BS_CONTROLE[CHAVE],BS_CONTROLE[Quantidade_11],"-")</f>
        <v>1</v>
      </c>
      <c r="W98" s="137">
        <f ca="1">_xlfn.XLOOKUP(G98&amp;$W$2,BS_CONTROLE[CHAVE],BS_CONTROLE[Quantidade_11],"-")</f>
        <v>3</v>
      </c>
    </row>
    <row r="99" spans="1:23" hidden="1">
      <c r="A99" s="146" t="str">
        <f>IF(SP_SUL!Y102="","*",SP_SUL!Y102)</f>
        <v>OPORTUNIDADE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46057</v>
      </c>
      <c r="G99" s="145" t="str">
        <f>IF(SP_SUL!D102="","*",SP_SUL!D102)</f>
        <v>W62</v>
      </c>
      <c r="H99" s="145" t="str">
        <f>IF(SP_SUL!F102="","*",SP_SUL!F102)</f>
        <v>RECOLHIMENTO DE DORMENTE</v>
      </c>
      <c r="I99" s="145" t="str">
        <f>IF(SP_SUL!H102="","*",SP_SUL!H102)</f>
        <v>ZPTZDR</v>
      </c>
      <c r="J99" s="145" t="str">
        <f>IF(SP_SUL!I102="","*",SP_SUL!I102)</f>
        <v>ZPTZDR</v>
      </c>
      <c r="K99" s="139" t="str">
        <f>IF(SP_SUL!M102="","*",SP_SUL!M102)</f>
        <v>ZZV-ZPG</v>
      </c>
      <c r="L99" s="139" t="str">
        <f>IF(SP_SUL!N102="","*",SP_SUL!N102)</f>
        <v>ZPGRUM2</v>
      </c>
      <c r="M99" s="140">
        <f>IF(SP_SUL!J102="","*",SP_SUL!J102)</f>
        <v>53</v>
      </c>
      <c r="N99" s="144">
        <f>IF(SP_SUL!K102="","*",SP_SUL!K102)</f>
        <v>125</v>
      </c>
      <c r="O99" s="144">
        <f>IF(SP_SUL!L102="","*",SP_SUL!L102)</f>
        <v>125.4</v>
      </c>
      <c r="P99" s="143">
        <f>IF(SP_SUL!O102="","*",SP_SUL!O102)</f>
        <v>0.33333333333333331</v>
      </c>
      <c r="Q99" s="143">
        <f>IF(SP_SUL!P102="","*",SP_SUL!P102)</f>
        <v>6.25E-2</v>
      </c>
      <c r="R99" s="145" t="str">
        <f>IF(SP_SUL!Q102="","*",CONCATENATE(SP_SUL!Q102," ",SP_SUL!R102))</f>
        <v>300 Nº DE PEÇAS</v>
      </c>
      <c r="S99" s="145" t="str">
        <f>IF(SP_SUL!V102="","*",SP_SUL!V102)</f>
        <v>Moises</v>
      </c>
      <c r="T99" s="145" t="str">
        <f>IF(SP_SUL!W102="","*",SP_SUL!W102)</f>
        <v xml:space="preserve">Recolhimento de dormentes  </v>
      </c>
      <c r="U99" s="137" t="str">
        <f ca="1">_xlfn.XLOOKUP(G99&amp;$U$2,BS_CONTROLE[CHAVE],BS_CONTROLE[Quantidade_11],"-")</f>
        <v>-</v>
      </c>
      <c r="V99" s="137" t="str">
        <f ca="1">_xlfn.XLOOKUP(G99&amp;$V$2,BS_CONTROLE[CHAVE],BS_CONTROLE[Quantidade_11],"-")</f>
        <v>-</v>
      </c>
      <c r="W99" s="137">
        <f ca="1">_xlfn.XLOOKUP(G99&amp;$W$2,BS_CONTROLE[CHAVE],BS_CONTROLE[Quantidade_11],"-")</f>
        <v>1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Oportunidade</v>
      </c>
      <c r="C102" s="146" t="str">
        <f>IF(SP_SUL!Z105="","*",SP_SUL!Z105)</f>
        <v>*</v>
      </c>
      <c r="D102" s="139" t="str">
        <f>IF(SP_SUL!S105="","*",SP_SUL!S105)</f>
        <v>SP SUL</v>
      </c>
      <c r="E102" s="139" t="str">
        <f>IF(SP_SUL!T105="","*",SP_SUL!T105)</f>
        <v>ZBV-ZRX</v>
      </c>
      <c r="F102" s="145" t="str">
        <f>IF(SP_SUL!B105="","*",SP_SUL!B105)</f>
        <v>*</v>
      </c>
      <c r="G102" s="145" t="str">
        <f>IF(SP_SUL!D105="","*",SP_SUL!D105)</f>
        <v>EXPANSÃO TURMA 1</v>
      </c>
      <c r="H102" s="145" t="str">
        <f>IF(SP_SUL!F105="","*",SP_SUL!F105)</f>
        <v>EXPANSÃO - SOLDA</v>
      </c>
      <c r="I102" s="145" t="str">
        <f>IF(SP_SUL!H105="","*",SP_SUL!H105)</f>
        <v>-</v>
      </c>
      <c r="J102" s="145" t="str">
        <f>IF(SP_SUL!I105="","*",SP_SUL!I105)</f>
        <v>-</v>
      </c>
      <c r="K102" s="139" t="str">
        <f>IF(SP_SUL!M105="","*",SP_SUL!M105)</f>
        <v>ZCD</v>
      </c>
      <c r="L102" s="139" t="str">
        <f>IF(SP_SUL!N105="","*",SP_SUL!N105)</f>
        <v>ZCD1</v>
      </c>
      <c r="M102" s="140">
        <f>IF(SP_SUL!J105="","*",SP_SUL!J105)</f>
        <v>70</v>
      </c>
      <c r="N102" s="144">
        <f>IF(SP_SUL!K105="","*",SP_SUL!K105)</f>
        <v>113.5</v>
      </c>
      <c r="O102" s="144" t="str">
        <f>IF(SP_SUL!L105="","*",SP_SUL!L105)</f>
        <v>-</v>
      </c>
      <c r="P102" s="143">
        <f>IF(SP_SUL!O105="","*",SP_SUL!O105)</f>
        <v>0.375</v>
      </c>
      <c r="Q102" s="143">
        <f>IF(SP_SUL!P105="","*",SP_SUL!P105)</f>
        <v>8.3333333333333329E-2</v>
      </c>
      <c r="R102" s="145" t="str">
        <f>IF(SP_SUL!Q105="","*",CONCATENATE(SP_SUL!Q105," ",SP_SUL!R105))</f>
        <v>1 Nº DE SOLDA</v>
      </c>
      <c r="S102" s="145" t="str">
        <f>IF(SP_SUL!V105="","*",SP_SUL!V105)</f>
        <v>Elder</v>
      </c>
      <c r="T102" s="145" t="str">
        <f>IF(SP_SUL!W105="","*",SP_SUL!W105)</f>
        <v xml:space="preserve">Execução de solda - Condicionado a temperatura </v>
      </c>
      <c r="U102" s="137" t="str">
        <f ca="1">_xlfn.XLOOKUP(G102&amp;$U$2,BS_CONTROLE[CHAVE],BS_CONTROLE[Quantidade_11],"-")</f>
        <v>-</v>
      </c>
      <c r="V102" s="137">
        <f ca="1">_xlfn.XLOOKUP(G102&amp;$V$2,BS_CONTROLE[CHAVE],BS_CONTROLE[Quantidade_11],"-")</f>
        <v>1</v>
      </c>
      <c r="W102" s="137">
        <f ca="1">_xlfn.XLOOKUP(G102&amp;$W$2,BS_CONTROLE[CHAVE],BS_CONTROLE[Quantidade_11],"-")</f>
        <v>3</v>
      </c>
    </row>
    <row r="103" spans="1:23" hidden="1">
      <c r="A103" s="146" t="str">
        <f>IF(SP_SUL!Y106="","*",SP_SUL!Y106)</f>
        <v>OPORTUNIDADE</v>
      </c>
      <c r="B103" s="146" t="str">
        <f>IF(SP_SUL!X106="","*",SP_SUL!X106)</f>
        <v>Oportunidade</v>
      </c>
      <c r="C103" s="146" t="str">
        <f>IF(SP_SUL!Z106="","*",SP_SUL!Z106)</f>
        <v>*</v>
      </c>
      <c r="D103" s="139" t="str">
        <f>IF(SP_SUL!S106="","*",SP_SUL!S106)</f>
        <v>SP SUL</v>
      </c>
      <c r="E103" s="139" t="str">
        <f>IF(SP_SUL!T106="","*",SP_SUL!T106)</f>
        <v>ZBV-ZRX</v>
      </c>
      <c r="F103" s="145">
        <f>IF(SP_SUL!B106="","*",SP_SUL!B106)</f>
        <v>46058</v>
      </c>
      <c r="G103" s="145" t="str">
        <f>IF(SP_SUL!D106="","*",SP_SUL!D106)</f>
        <v>EXPANSÃO TURMA 1</v>
      </c>
      <c r="H103" s="145" t="str">
        <f>IF(SP_SUL!F106="","*",SP_SUL!F106)</f>
        <v>EXPANSÃO - ALÍVIO DE TENSÃO</v>
      </c>
      <c r="I103" s="145" t="str">
        <f>IF(SP_SUL!H106="","*",SP_SUL!H106)</f>
        <v>-</v>
      </c>
      <c r="J103" s="145" t="str">
        <f>IF(SP_SUL!I106="","*",SP_SUL!I106)</f>
        <v>-</v>
      </c>
      <c r="K103" s="139" t="str">
        <f>IF(SP_SUL!M106="","*",SP_SUL!M106)</f>
        <v>ZCD</v>
      </c>
      <c r="L103" s="139" t="str">
        <f>IF(SP_SUL!N106="","*",SP_SUL!N106)</f>
        <v>109ZCD2</v>
      </c>
      <c r="M103" s="140">
        <f>IF(SP_SUL!J106="","*",SP_SUL!J106)</f>
        <v>170</v>
      </c>
      <c r="N103" s="144">
        <f>IF(SP_SUL!K106="","*",SP_SUL!K106)</f>
        <v>110.35</v>
      </c>
      <c r="O103" s="144" t="str">
        <f>IF(SP_SUL!L106="","*",SP_SUL!L106)</f>
        <v>*</v>
      </c>
      <c r="P103" s="143">
        <f>IF(SP_SUL!O106="","*",SP_SUL!O106)</f>
        <v>0.375</v>
      </c>
      <c r="Q103" s="143">
        <f>IF(SP_SUL!P106="","*",SP_SUL!P106)</f>
        <v>0.125</v>
      </c>
      <c r="R103" s="145" t="str">
        <f>IF(SP_SUL!Q106="","*",CONCATENATE(SP_SUL!Q106," ",SP_SUL!R106))</f>
        <v>312 M</v>
      </c>
      <c r="S103" s="145" t="str">
        <f>IF(SP_SUL!V106="","*",SP_SUL!V106)</f>
        <v>Elder</v>
      </c>
      <c r="T103" s="145" t="str">
        <f>IF(SP_SUL!W106="","*",SP_SUL!W106)</f>
        <v>Alívio de tensão</v>
      </c>
      <c r="U103" s="137" t="str">
        <f ca="1">_xlfn.XLOOKUP(G103&amp;$U$2,BS_CONTROLE[CHAVE],BS_CONTROLE[Quantidade_11],"-")</f>
        <v>-</v>
      </c>
      <c r="V103" s="137">
        <f ca="1">_xlfn.XLOOKUP(G103&amp;$V$2,BS_CONTROLE[CHAVE],BS_CONTROLE[Quantidade_11],"-")</f>
        <v>1</v>
      </c>
      <c r="W103" s="137">
        <f ca="1">_xlfn.XLOOKUP(G103&amp;$W$2,BS_CONTROLE[CHAVE],BS_CONTROLE[Quantidade_11],"-")</f>
        <v>3</v>
      </c>
    </row>
    <row r="104" spans="1:23" hidden="1">
      <c r="A104" s="146" t="str">
        <f>IF(SP_SUL!Y107="","*",SP_SUL!Y107)</f>
        <v>OPORTUNIDADE</v>
      </c>
      <c r="B104" s="146" t="str">
        <f>IF(SP_SUL!X107="","*",SP_SUL!X107)</f>
        <v>Oportunidade</v>
      </c>
      <c r="C104" s="146" t="str">
        <f>IF(SP_SUL!Z107="","*",SP_SUL!Z107)</f>
        <v>*</v>
      </c>
      <c r="D104" s="139" t="str">
        <f>IF(SP_SUL!S107="","*",SP_SUL!S107)</f>
        <v>SP SUL</v>
      </c>
      <c r="E104" s="139" t="str">
        <f>IF(SP_SUL!T107="","*",SP_SUL!T107)</f>
        <v>ZBV-ZRX</v>
      </c>
      <c r="F104" s="145">
        <f>IF(SP_SUL!B107="","*",SP_SUL!B107)</f>
        <v>46058</v>
      </c>
      <c r="G104" s="145" t="str">
        <f>IF(SP_SUL!D107="","*",SP_SUL!D107)</f>
        <v>KLECIO (TP-699)</v>
      </c>
      <c r="H104" s="145" t="str">
        <f>IF(SP_SUL!F107="","*",SP_SUL!F107)</f>
        <v>PDM - SOLDA</v>
      </c>
      <c r="I104" s="145" t="str">
        <f>IF(SP_SUL!H107="","*",SP_SUL!H107)</f>
        <v>-</v>
      </c>
      <c r="J104" s="145" t="str">
        <f>IF(SP_SUL!I107="","*",SP_SUL!I107)</f>
        <v>-</v>
      </c>
      <c r="K104" s="139" t="str">
        <f>IF(SP_SUL!M107="","*",SP_SUL!M107)</f>
        <v>ZSW-2</v>
      </c>
      <c r="L104" s="139" t="str">
        <f>IF(SP_SUL!N107="","*",SP_SUL!N107)</f>
        <v>ZSWS</v>
      </c>
      <c r="M104" s="140">
        <f>IF(SP_SUL!J107="","*",SP_SUL!J107)</f>
        <v>70</v>
      </c>
      <c r="N104" s="144">
        <f>IF(SP_SUL!K107="","*",SP_SUL!K107)</f>
        <v>87.3</v>
      </c>
      <c r="O104" s="144" t="str">
        <f>IF(SP_SUL!L107="","*",SP_SUL!L107)</f>
        <v>-</v>
      </c>
      <c r="P104" s="143">
        <f>IF(SP_SUL!O107="","*",SP_SUL!O107)</f>
        <v>0.375</v>
      </c>
      <c r="Q104" s="143">
        <f>IF(SP_SUL!P107="","*",SP_SUL!P107)</f>
        <v>6.25E-2</v>
      </c>
      <c r="R104" s="145" t="str">
        <f>IF(SP_SUL!Q107="","*",CONCATENATE(SP_SUL!Q107," ",SP_SUL!R107))</f>
        <v>1 Nº DE SOLDA</v>
      </c>
      <c r="S104" s="145" t="str">
        <f>IF(SP_SUL!V107="","*",SP_SUL!V107)</f>
        <v xml:space="preserve">Klecio </v>
      </c>
      <c r="T104" s="145" t="str">
        <f>IF(SP_SUL!W107="","*",SP_SUL!W107)</f>
        <v xml:space="preserve">Execução de solda - Condicionado a temperatura </v>
      </c>
      <c r="U104" s="137" t="str">
        <f ca="1">_xlfn.XLOOKUP(G104&amp;$U$2,BS_CONTROLE[CHAVE],BS_CONTROLE[Quantidade_11],"-")</f>
        <v>-</v>
      </c>
      <c r="V104" s="137">
        <f ca="1">_xlfn.XLOOKUP(G104&amp;$V$2,BS_CONTROLE[CHAVE],BS_CONTROLE[Quantidade_11],"-")</f>
        <v>0</v>
      </c>
      <c r="W104" s="137">
        <f ca="1">_xlfn.XLOOKUP(G104&amp;$W$2,BS_CONTROLE[CHAVE],BS_CONTROLE[Quantidade_11],"-")</f>
        <v>0</v>
      </c>
    </row>
    <row r="105" spans="1:23" hidden="1">
      <c r="A105" s="146" t="str">
        <f>IF(SP_SUL!Y108="","*",SP_SUL!Y108)</f>
        <v>OPORTUNIDADE</v>
      </c>
      <c r="B105" s="146" t="str">
        <f>IF(SP_SUL!X108="","*",SP_SUL!X108)</f>
        <v>Oportunidade</v>
      </c>
      <c r="C105" s="146" t="str">
        <f>IF(SP_SUL!Z108="","*",SP_SUL!Z108)</f>
        <v>*</v>
      </c>
      <c r="D105" s="139" t="str">
        <f>IF(SP_SUL!S108="","*",SP_SUL!S108)</f>
        <v>SP SUL</v>
      </c>
      <c r="E105" s="139" t="str">
        <f>IF(SP_SUL!T108="","*",SP_SUL!T108)</f>
        <v>ZBV-ZRX</v>
      </c>
      <c r="F105" s="145">
        <f>IF(SP_SUL!B108="","*",SP_SUL!B108)</f>
        <v>46058</v>
      </c>
      <c r="G105" s="145" t="str">
        <f>IF(SP_SUL!D108="","*",SP_SUL!D108)</f>
        <v>V48</v>
      </c>
      <c r="H105" s="145" t="str">
        <f>IF(SP_SUL!F108="","*",SP_SUL!F108)</f>
        <v>MECANIZAÇÃO - SOCADORA</v>
      </c>
      <c r="I105" s="145" t="str">
        <f>IF(SP_SUL!H108="","*",SP_SUL!H108)</f>
        <v>ZAC2</v>
      </c>
      <c r="J105" s="145" t="str">
        <f>IF(SP_SUL!I108="","*",SP_SUL!I108)</f>
        <v>ZAC2</v>
      </c>
      <c r="K105" s="139" t="str">
        <f>IF(SP_SUL!M108="","*",SP_SUL!M108)</f>
        <v>ZAC-ZSW</v>
      </c>
      <c r="L105" s="139" t="str">
        <f>IF(SP_SUL!N108="","*",SP_SUL!N108)</f>
        <v>ZACZSW</v>
      </c>
      <c r="M105" s="140">
        <f>IF(SP_SUL!J108="","*",SP_SUL!J108)</f>
        <v>70</v>
      </c>
      <c r="N105" s="144">
        <f>IF(SP_SUL!K108="","*",SP_SUL!K108)</f>
        <v>82.5</v>
      </c>
      <c r="O105" s="144">
        <f>IF(SP_SUL!L108="","*",SP_SUL!L108)</f>
        <v>87</v>
      </c>
      <c r="P105" s="143">
        <f>IF(SP_SUL!O108="","*",SP_SUL!O108)</f>
        <v>0.35416666666666669</v>
      </c>
      <c r="Q105" s="143">
        <f>IF(SP_SUL!P108="","*",SP_SUL!P108)</f>
        <v>8.3333333333333329E-2</v>
      </c>
      <c r="R105" s="145" t="str">
        <f>IF(SP_SUL!Q108="","*",CONCATENATE(SP_SUL!Q108," ",SP_SUL!R108))</f>
        <v>510 M</v>
      </c>
      <c r="S105" s="145" t="str">
        <f>IF(SP_SUL!V108="","*",SP_SUL!V108)</f>
        <v>Ezequiel</v>
      </c>
      <c r="T105" s="145" t="str">
        <f>IF(SP_SUL!W108="","*",SP_SUL!W108)</f>
        <v xml:space="preserve">Socaria mecanizada </v>
      </c>
      <c r="U105" s="137" t="str">
        <f ca="1">_xlfn.XLOOKUP(G105&amp;$U$2,BS_CONTROLE[CHAVE],BS_CONTROLE[Quantidade_11],"-")</f>
        <v>-</v>
      </c>
      <c r="V105" s="137" t="str">
        <f ca="1">_xlfn.XLOOKUP(G105&amp;$V$2,BS_CONTROLE[CHAVE],BS_CONTROLE[Quantidade_11],"-")</f>
        <v>-</v>
      </c>
      <c r="W105" s="137" t="str">
        <f ca="1">_xlfn.XLOOKUP(G105&amp;$W$2,BS_CONTROLE[CHAVE],BS_CONTROLE[Quantidade_11],"-")</f>
        <v>-</v>
      </c>
    </row>
    <row r="106" spans="1:23" hidden="1">
      <c r="A106" s="146" t="str">
        <f>IF(SP_SUL!Y109="","*",SP_SUL!Y109)</f>
        <v>OPORTUNIDADE</v>
      </c>
      <c r="B106" s="146" t="str">
        <f>IF(SP_SUL!X109="","*",SP_SUL!X109)</f>
        <v>Oportunidade</v>
      </c>
      <c r="C106" s="146" t="str">
        <f>IF(SP_SUL!Z109="","*",SP_SUL!Z109)</f>
        <v>*</v>
      </c>
      <c r="D106" s="139" t="str">
        <f>IF(SP_SUL!S109="","*",SP_SUL!S109)</f>
        <v>SP SUL</v>
      </c>
      <c r="E106" s="139" t="str">
        <f>IF(SP_SUL!T109="","*",SP_SUL!T109)</f>
        <v>ZBV-ZRX</v>
      </c>
      <c r="F106" s="145">
        <f>IF(SP_SUL!B109="","*",SP_SUL!B109)</f>
        <v>46058</v>
      </c>
      <c r="G106" s="145" t="str">
        <f>IF(SP_SUL!D109="","*",SP_SUL!D109)</f>
        <v>W58</v>
      </c>
      <c r="H106" s="145" t="str">
        <f>IF(SP_SUL!F109="","*",SP_SUL!F109)</f>
        <v>RECOLHIMENTO DE DORMENTE</v>
      </c>
      <c r="I106" s="145">
        <f>IF(SP_SUL!H109="","*",SP_SUL!H109)</f>
        <v>106109</v>
      </c>
      <c r="J106" s="145">
        <f>IF(SP_SUL!I109="","*",SP_SUL!I109)</f>
        <v>106109</v>
      </c>
      <c r="K106" s="139" t="str">
        <f>IF(SP_SUL!M109="","*",SP_SUL!M109)</f>
        <v>ZBM-ZHO</v>
      </c>
      <c r="L106" s="139" t="str">
        <f>IF(SP_SUL!N109="","*",SP_SUL!N109)</f>
        <v>K57ZHO</v>
      </c>
      <c r="M106" s="140">
        <f>IF(SP_SUL!J109="","*",SP_SUL!J109)</f>
        <v>68</v>
      </c>
      <c r="N106" s="144">
        <f>IF(SP_SUL!K109="","*",SP_SUL!K109)</f>
        <v>57</v>
      </c>
      <c r="O106" s="144">
        <f>IF(SP_SUL!L109="","*",SP_SUL!L109)</f>
        <v>53</v>
      </c>
      <c r="P106" s="143">
        <f>IF(SP_SUL!O109="","*",SP_SUL!O109)</f>
        <v>0.33333333333333331</v>
      </c>
      <c r="Q106" s="143">
        <f>IF(SP_SUL!P109="","*",SP_SUL!P109)</f>
        <v>4.1666666666666664E-2</v>
      </c>
      <c r="R106" s="145" t="str">
        <f>IF(SP_SUL!Q109="","*",CONCATENATE(SP_SUL!Q109," ",SP_SUL!R109))</f>
        <v>100 Nº DE PEÇAS</v>
      </c>
      <c r="S106" s="145" t="str">
        <f>IF(SP_SUL!V109="","*",SP_SUL!V109)</f>
        <v>Israel</v>
      </c>
      <c r="T106" s="145" t="str">
        <f>IF(SP_SUL!W109="","*",SP_SUL!W109)</f>
        <v xml:space="preserve">Recolhimento de dormentes  </v>
      </c>
      <c r="U106" s="137" t="str">
        <f ca="1">_xlfn.XLOOKUP(G106&amp;$U$2,BS_CONTROLE[CHAVE],BS_CONTROLE[Quantidade_11],"-")</f>
        <v>-</v>
      </c>
      <c r="V106" s="137" t="str">
        <f ca="1">_xlfn.XLOOKUP(G106&amp;$V$2,BS_CONTROLE[CHAVE],BS_CONTROLE[Quantidade_11],"-")</f>
        <v>-</v>
      </c>
      <c r="W106" s="137" t="str">
        <f ca="1">_xlfn.XLOOKUP(G106&amp;$W$2,BS_CONTROLE[CHAVE],BS_CONTROLE[Quantidade_11],"-")</f>
        <v>-</v>
      </c>
    </row>
    <row r="107" spans="1:23" hidden="1">
      <c r="A107" s="146" t="str">
        <f>IF(SP_SUL!Y110="","*",SP_SUL!Y110)</f>
        <v>*</v>
      </c>
      <c r="B107" s="146" t="str">
        <f>IF(SP_SUL!X110="","*",SP_SUL!X110)</f>
        <v>*</v>
      </c>
      <c r="C107" s="146" t="str">
        <f>IF(SP_SUL!Z110="","*",SP_SUL!Z110)</f>
        <v>*</v>
      </c>
      <c r="D107" s="139" t="str">
        <f>IF(SP_SUL!S110="","*",SP_SUL!S110)</f>
        <v>-</v>
      </c>
      <c r="E107" s="139" t="str">
        <f>IF(SP_SUL!T110="","*",SP_SUL!T110)</f>
        <v>-</v>
      </c>
      <c r="F107" s="145" t="str">
        <f>IF(SP_SUL!B110="","*",SP_SUL!B110)</f>
        <v>*</v>
      </c>
      <c r="G107" s="145" t="str">
        <f>IF(SP_SUL!D110="","*",SP_SUL!D110)</f>
        <v>*</v>
      </c>
      <c r="H107" s="145" t="str">
        <f>IF(SP_SUL!F110="","*",SP_SUL!F110)</f>
        <v>*</v>
      </c>
      <c r="I107" s="145" t="str">
        <f>IF(SP_SUL!H110="","*",SP_SUL!H110)</f>
        <v>*</v>
      </c>
      <c r="J107" s="145" t="str">
        <f>IF(SP_SUL!I110="","*",SP_SUL!I110)</f>
        <v>*</v>
      </c>
      <c r="K107" s="139" t="str">
        <f>IF(SP_SUL!M110="","*",SP_SUL!M110)</f>
        <v>-</v>
      </c>
      <c r="L107" s="139" t="str">
        <f>IF(SP_SUL!N110="","*",SP_SUL!N110)</f>
        <v>-</v>
      </c>
      <c r="M107" s="140" t="str">
        <f>IF(SP_SUL!J110="","*",SP_SUL!J110)</f>
        <v>*</v>
      </c>
      <c r="N107" s="144" t="str">
        <f>IF(SP_SUL!K110="","*",SP_SUL!K110)</f>
        <v>*</v>
      </c>
      <c r="O107" s="144" t="str">
        <f>IF(SP_SUL!L110="","*",SP_SUL!L110)</f>
        <v>*</v>
      </c>
      <c r="P107" s="143" t="str">
        <f>IF(SP_SUL!O110="","*",SP_SUL!O110)</f>
        <v>*</v>
      </c>
      <c r="Q107" s="143" t="str">
        <f>IF(SP_SUL!P110="","*",SP_SUL!P110)</f>
        <v>*</v>
      </c>
      <c r="R107" s="145" t="str">
        <f>IF(SP_SUL!Q110="","*",CONCATENATE(SP_SUL!Q110," ",SP_SUL!R110))</f>
        <v>*</v>
      </c>
      <c r="S107" s="145" t="str">
        <f>IF(SP_SUL!V110="","*",SP_SUL!V110)</f>
        <v>*</v>
      </c>
      <c r="T107" s="145" t="str">
        <f>IF(SP_SUL!W110="","*",SP_SUL!W110)</f>
        <v>*</v>
      </c>
      <c r="U107" s="137" t="str">
        <f ca="1">_xlfn.XLOOKUP(G107&amp;$U$2,BS_CONTROLE[CHAVE],BS_CONTROLE[Quantidade_11],"-")</f>
        <v>-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 hidden="1">
      <c r="A108" s="146" t="str">
        <f>IF(SP_SUL!Y111="","*",SP_SUL!Y111)</f>
        <v>OPORTUNIDADE</v>
      </c>
      <c r="B108" s="146" t="str">
        <f>IF(SP_SUL!X111="","*",SP_SUL!X111)</f>
        <v>Oportunidade</v>
      </c>
      <c r="C108" s="146" t="str">
        <f>IF(SP_SUL!Z111="","*",SP_SUL!Z111)</f>
        <v>*</v>
      </c>
      <c r="D108" s="139" t="str">
        <f>IF(SP_SUL!S111="","*",SP_SUL!S111)</f>
        <v>SP SUL</v>
      </c>
      <c r="E108" s="139" t="str">
        <f>IF(SP_SUL!T111="","*",SP_SUL!T111)</f>
        <v>ZBV-ZKE</v>
      </c>
      <c r="F108" s="145">
        <f>IF(SP_SUL!B111="","*",SP_SUL!B111)</f>
        <v>46058</v>
      </c>
      <c r="G108" s="145" t="str">
        <f>IF(SP_SUL!D111="","*",SP_SUL!D111)</f>
        <v>V42</v>
      </c>
      <c r="H108" s="145" t="str">
        <f>IF(SP_SUL!F111="","*",SP_SUL!F111)</f>
        <v>MECANIZAÇÃO - SOCADORA</v>
      </c>
      <c r="I108" s="145" t="str">
        <f>IF(SP_SUL!H111="","*",SP_SUL!H111)</f>
        <v>ZYU1</v>
      </c>
      <c r="J108" s="145" t="str">
        <f>IF(SP_SUL!I111="","*",SP_SUL!I111)</f>
        <v>ZYU1</v>
      </c>
      <c r="K108" s="139" t="str">
        <f>IF(SP_SUL!M111="","*",SP_SUL!M111)</f>
        <v>ZYU-ZST</v>
      </c>
      <c r="L108" s="139" t="str">
        <f>IF(SP_SUL!N111="","*",SP_SUL!N111)</f>
        <v>206ZST</v>
      </c>
      <c r="M108" s="140">
        <f>IF(SP_SUL!J111="","*",SP_SUL!J111)</f>
        <v>56</v>
      </c>
      <c r="N108" s="144">
        <f>IF(SP_SUL!K111="","*",SP_SUL!K111)</f>
        <v>208</v>
      </c>
      <c r="O108" s="144">
        <f>IF(SP_SUL!L111="","*",SP_SUL!L111)</f>
        <v>206</v>
      </c>
      <c r="P108" s="143">
        <f>IF(SP_SUL!O111="","*",SP_SUL!O111)</f>
        <v>0.35416666666666669</v>
      </c>
      <c r="Q108" s="143">
        <f>IF(SP_SUL!P111="","*",SP_SUL!P111)</f>
        <v>8.3333333333333329E-2</v>
      </c>
      <c r="R108" s="145" t="str">
        <f>IF(SP_SUL!Q111="","*",CONCATENATE(SP_SUL!Q111," ",SP_SUL!R111))</f>
        <v>400 M</v>
      </c>
      <c r="S108" s="145" t="str">
        <f>IF(SP_SUL!V111="","*",SP_SUL!V111)</f>
        <v>Ezequiel</v>
      </c>
      <c r="T108" s="145" t="str">
        <f>IF(SP_SUL!W111="","*",SP_SUL!W111)</f>
        <v xml:space="preserve">Socaria mecanizada </v>
      </c>
      <c r="U108" s="137" t="str">
        <f ca="1">_xlfn.XLOOKUP(G108&amp;$U$2,BS_CONTROLE[CHAVE],BS_CONTROLE[Quantidade_11],"-")</f>
        <v>-</v>
      </c>
      <c r="V108" s="137" t="str">
        <f ca="1">_xlfn.XLOOKUP(G108&amp;$V$2,BS_CONTROLE[CHAVE],BS_CONTROLE[Quantidade_11],"-")</f>
        <v>-</v>
      </c>
      <c r="W108" s="137" t="str">
        <f ca="1">_xlfn.XLOOKUP(G108&amp;$W$2,BS_CONTROLE[CHAVE],BS_CONTROLE[Quantidade_11],"-")</f>
        <v>-</v>
      </c>
    </row>
    <row r="109" spans="1:23" hidden="1">
      <c r="A109" s="146" t="str">
        <f>IF(SP_SUL!Y112="","*",SP_SUL!Y112)</f>
        <v>OPORTUNIDADE</v>
      </c>
      <c r="B109" s="146" t="str">
        <f>IF(SP_SUL!X112="","*",SP_SUL!X112)</f>
        <v>Oportunidade</v>
      </c>
      <c r="C109" s="146" t="str">
        <f>IF(SP_SUL!Z112="","*",SP_SUL!Z112)</f>
        <v>*</v>
      </c>
      <c r="D109" s="139" t="str">
        <f>IF(SP_SUL!S112="","*",SP_SUL!S112)</f>
        <v>SP SUL</v>
      </c>
      <c r="E109" s="139" t="str">
        <f>IF(SP_SUL!T112="","*",SP_SUL!T112)</f>
        <v>ZBV-ZKE</v>
      </c>
      <c r="F109" s="145">
        <f>IF(SP_SUL!B112="","*",SP_SUL!B112)</f>
        <v>46058</v>
      </c>
      <c r="G109" s="145" t="str">
        <f>IF(SP_SUL!D112="","*",SP_SUL!D112)</f>
        <v>EDSON (TP-780)</v>
      </c>
      <c r="H109" s="145" t="str">
        <f>IF(SP_SUL!F112="","*",SP_SUL!F112)</f>
        <v>PDM - SUBSTITUIÇÃO - DORMENTE</v>
      </c>
      <c r="I109" s="145" t="str">
        <f>IF(SP_SUL!H112="","*",SP_SUL!H112)</f>
        <v>-</v>
      </c>
      <c r="J109" s="145" t="str">
        <f>IF(SP_SUL!I112="","*",SP_SUL!I112)</f>
        <v>-</v>
      </c>
      <c r="K109" s="139" t="str">
        <f>IF(SP_SUL!M112="","*",SP_SUL!M112)</f>
        <v>ZYU-ZST</v>
      </c>
      <c r="L109" s="139" t="str">
        <f>IF(SP_SUL!N112="","*",SP_SUL!N112)</f>
        <v>ZYU206</v>
      </c>
      <c r="M109" s="140">
        <f>IF(SP_SUL!J112="","*",SP_SUL!J112)</f>
        <v>56</v>
      </c>
      <c r="N109" s="144">
        <f>IF(SP_SUL!K112="","*",SP_SUL!K112)</f>
        <v>205</v>
      </c>
      <c r="O109" s="144" t="str">
        <f>IF(SP_SUL!L112="","*",SP_SUL!L112)</f>
        <v>-</v>
      </c>
      <c r="P109" s="143">
        <f>IF(SP_SUL!O112="","*",SP_SUL!O112)</f>
        <v>0.375</v>
      </c>
      <c r="Q109" s="143">
        <f>IF(SP_SUL!P112="","*",SP_SUL!P112)</f>
        <v>8.3333333333333329E-2</v>
      </c>
      <c r="R109" s="145" t="str">
        <f>IF(SP_SUL!Q112="","*",CONCATENATE(SP_SUL!Q112," ",SP_SUL!R112))</f>
        <v>40 Nº DE DORMENTES</v>
      </c>
      <c r="S109" s="145" t="str">
        <f>IF(SP_SUL!V112="","*",SP_SUL!V112)</f>
        <v xml:space="preserve">Edson </v>
      </c>
      <c r="T109" s="145" t="str">
        <f>IF(SP_SUL!W112="","*",SP_SUL!W112)</f>
        <v>PDM - Substituição de dormentes</v>
      </c>
      <c r="U109" s="137" t="str">
        <f ca="1">_xlfn.XLOOKUP(G109&amp;$U$2,BS_CONTROLE[CHAVE],BS_CONTROLE[Quantidade_11],"-")</f>
        <v>-</v>
      </c>
      <c r="V109" s="137" t="str">
        <f ca="1">_xlfn.XLOOKUP(G109&amp;$V$2,BS_CONTROLE[CHAVE],BS_CONTROLE[Quantidade_11],"-")</f>
        <v>-</v>
      </c>
      <c r="W109" s="137" t="str">
        <f ca="1">_xlfn.XLOOKUP(G109&amp;$W$2,BS_CONTROLE[CHAVE],BS_CONTROLE[Quantidade_11],"-")</f>
        <v>-</v>
      </c>
    </row>
    <row r="110" spans="1:23" hidden="1">
      <c r="A110" s="146" t="str">
        <f>IF(SP_SUL!Y113="","*",SP_SUL!Y113)</f>
        <v>OPORTUNIDADE</v>
      </c>
      <c r="B110" s="146" t="str">
        <f>IF(SP_SUL!X113="","*",SP_SUL!X113)</f>
        <v>Oportunidade</v>
      </c>
      <c r="C110" s="146" t="str">
        <f>IF(SP_SUL!Z113="","*",SP_SUL!Z113)</f>
        <v>*</v>
      </c>
      <c r="D110" s="139" t="str">
        <f>IF(SP_SUL!S113="","*",SP_SUL!S113)</f>
        <v>SP SUL</v>
      </c>
      <c r="E110" s="139" t="str">
        <f>IF(SP_SUL!T113="","*",SP_SUL!T113)</f>
        <v>ZBV-ZKE</v>
      </c>
      <c r="F110" s="145">
        <f>IF(SP_SUL!B113="","*",SP_SUL!B113)</f>
        <v>46058</v>
      </c>
      <c r="G110" s="145" t="str">
        <f>IF(SP_SUL!D113="","*",SP_SUL!D113)</f>
        <v>ROGÉRIO (TP-730)</v>
      </c>
      <c r="H110" s="145" t="str">
        <f>IF(SP_SUL!F113="","*",SP_SUL!F113)</f>
        <v>PDM - SUBSTITUIÇÃO - DORMENTE</v>
      </c>
      <c r="I110" s="145" t="str">
        <f>IF(SP_SUL!H113="","*",SP_SUL!H113)</f>
        <v>-</v>
      </c>
      <c r="J110" s="145" t="str">
        <f>IF(SP_SUL!I113="","*",SP_SUL!I113)</f>
        <v>-</v>
      </c>
      <c r="K110" s="139" t="str">
        <f>IF(SP_SUL!M113="","*",SP_SUL!M113)</f>
        <v>ZYU-ZST</v>
      </c>
      <c r="L110" s="139" t="str">
        <f>IF(SP_SUL!N113="","*",SP_SUL!N113)</f>
        <v>ZYU206</v>
      </c>
      <c r="M110" s="140">
        <f>IF(SP_SUL!J113="","*",SP_SUL!J113)</f>
        <v>56</v>
      </c>
      <c r="N110" s="144">
        <f>IF(SP_SUL!K113="","*",SP_SUL!K113)</f>
        <v>205</v>
      </c>
      <c r="O110" s="144" t="str">
        <f>IF(SP_SUL!L113="","*",SP_SUL!L113)</f>
        <v>-</v>
      </c>
      <c r="P110" s="143">
        <f>IF(SP_SUL!O113="","*",SP_SUL!O113)</f>
        <v>0.375</v>
      </c>
      <c r="Q110" s="143">
        <f>IF(SP_SUL!P113="","*",SP_SUL!P113)</f>
        <v>8.3333333333333329E-2</v>
      </c>
      <c r="R110" s="145" t="str">
        <f>IF(SP_SUL!Q113="","*",CONCATENATE(SP_SUL!Q113," ",SP_SUL!R113))</f>
        <v>40 Nº DE DORMENTES</v>
      </c>
      <c r="S110" s="145" t="str">
        <f>IF(SP_SUL!V113="","*",SP_SUL!V113)</f>
        <v>Rogerio</v>
      </c>
      <c r="T110" s="145" t="str">
        <f>IF(SP_SUL!W113="","*",SP_SUL!W113)</f>
        <v>PDM - Substituição de dormentes</v>
      </c>
      <c r="U110" s="137" t="str">
        <f ca="1">_xlfn.XLOOKUP(G110&amp;$U$2,BS_CONTROLE[CHAVE],BS_CONTROLE[Quantidade_11],"-")</f>
        <v>-</v>
      </c>
      <c r="V110" s="137">
        <f ca="1">_xlfn.XLOOKUP(G110&amp;$V$2,BS_CONTROLE[CHAVE],BS_CONTROLE[Quantidade_11],"-")</f>
        <v>40</v>
      </c>
      <c r="W110" s="137">
        <f ca="1">_xlfn.XLOOKUP(G110&amp;$W$2,BS_CONTROLE[CHAVE],BS_CONTROLE[Quantidade_11],"-")</f>
        <v>0</v>
      </c>
    </row>
    <row r="111" spans="1:23" hidden="1">
      <c r="A111" s="146" t="str">
        <f>IF(SP_SUL!Y114="","*",SP_SUL!Y114)</f>
        <v>OPORTUNIDADE</v>
      </c>
      <c r="B111" s="146" t="str">
        <f>IF(SP_SUL!X114="","*",SP_SUL!X114)</f>
        <v>Oportunidade</v>
      </c>
      <c r="C111" s="146" t="str">
        <f>IF(SP_SUL!Z114="","*",SP_SUL!Z114)</f>
        <v>*</v>
      </c>
      <c r="D111" s="139" t="str">
        <f>IF(SP_SUL!S114="","*",SP_SUL!S114)</f>
        <v>SP SUL</v>
      </c>
      <c r="E111" s="139" t="str">
        <f>IF(SP_SUL!T114="","*",SP_SUL!T114)</f>
        <v>ZBV-ZKE</v>
      </c>
      <c r="F111" s="145">
        <f>IF(SP_SUL!B114="","*",SP_SUL!B114)</f>
        <v>46058</v>
      </c>
      <c r="G111" s="145" t="str">
        <f>IF(SP_SUL!D114="","*",SP_SUL!D114)</f>
        <v>DANIEL (TP-647)</v>
      </c>
      <c r="H111" s="145" t="str">
        <f>IF(SP_SUL!F114="","*",SP_SUL!F114)</f>
        <v>PDM - SOLDA</v>
      </c>
      <c r="I111" s="145" t="str">
        <f>IF(SP_SUL!H114="","*",SP_SUL!H114)</f>
        <v>-</v>
      </c>
      <c r="J111" s="145" t="str">
        <f>IF(SP_SUL!I114="","*",SP_SUL!I114)</f>
        <v>-</v>
      </c>
      <c r="K111" s="139" t="str">
        <f>IF(SP_SUL!M114="","*",SP_SUL!M114)</f>
        <v>ZYU</v>
      </c>
      <c r="L111" s="139" t="str">
        <f>IF(SP_SUL!N114="","*",SP_SUL!N114)</f>
        <v>ZYU1</v>
      </c>
      <c r="M111" s="140">
        <f>IF(SP_SUL!J114="","*",SP_SUL!J114)</f>
        <v>49</v>
      </c>
      <c r="N111" s="144">
        <f>IF(SP_SUL!K114="","*",SP_SUL!K114)</f>
        <v>201.5</v>
      </c>
      <c r="O111" s="144">
        <f>IF(SP_SUL!L114="","*",SP_SUL!L114)</f>
        <v>202</v>
      </c>
      <c r="P111" s="143">
        <f>IF(SP_SUL!O114="","*",SP_SUL!O114)</f>
        <v>0.375</v>
      </c>
      <c r="Q111" s="143">
        <f>IF(SP_SUL!P114="","*",SP_SUL!P114)</f>
        <v>6.25E-2</v>
      </c>
      <c r="R111" s="145" t="str">
        <f>IF(SP_SUL!Q114="","*",CONCATENATE(SP_SUL!Q114," ",SP_SUL!R114))</f>
        <v>1 Nº DE SOLDA</v>
      </c>
      <c r="S111" s="145" t="str">
        <f>IF(SP_SUL!V114="","*",SP_SUL!V114)</f>
        <v>Daniel</v>
      </c>
      <c r="T111" s="145" t="str">
        <f>IF(SP_SUL!W114="","*",SP_SUL!W114)</f>
        <v xml:space="preserve">Execução de solda - Condicionado a temperatura </v>
      </c>
      <c r="U111" s="137" t="str">
        <f ca="1">_xlfn.XLOOKUP(G111&amp;$U$2,BS_CONTROLE[CHAVE],BS_CONTROLE[Quantidade_11],"-")</f>
        <v>-</v>
      </c>
      <c r="V111" s="137" t="str">
        <f ca="1">_xlfn.XLOOKUP(G111&amp;$V$2,BS_CONTROLE[CHAVE],BS_CONTROLE[Quantidade_11],"-")</f>
        <v>-</v>
      </c>
      <c r="W111" s="137" t="str">
        <f ca="1">_xlfn.XLOOKUP(G111&amp;$W$2,BS_CONTROLE[CHAVE],BS_CONTROLE[Quantidade_11],"-")</f>
        <v>-</v>
      </c>
    </row>
    <row r="112" spans="1:23" hidden="1">
      <c r="A112" s="146" t="str">
        <f>IF(SP_SUL!Y115="","*",SP_SUL!Y115)</f>
        <v>OPORTUNIDADE</v>
      </c>
      <c r="B112" s="146" t="str">
        <f>IF(SP_SUL!X115="","*",SP_SUL!X115)</f>
        <v>Oportunidade</v>
      </c>
      <c r="C112" s="146" t="str">
        <f>IF(SP_SUL!Z115="","*",SP_SUL!Z115)</f>
        <v>*</v>
      </c>
      <c r="D112" s="139" t="str">
        <f>IF(SP_SUL!S115="","*",SP_SUL!S115)</f>
        <v>SP SUL</v>
      </c>
      <c r="E112" s="139" t="str">
        <f>IF(SP_SUL!T115="","*",SP_SUL!T115)</f>
        <v>ZBV-ZKE</v>
      </c>
      <c r="F112" s="145">
        <f>IF(SP_SUL!B115="","*",SP_SUL!B115)</f>
        <v>46058</v>
      </c>
      <c r="G112" s="145" t="str">
        <f>IF(SP_SUL!D115="","*",SP_SUL!D115)</f>
        <v>W59</v>
      </c>
      <c r="H112" s="145" t="str">
        <f>IF(SP_SUL!F115="","*",SP_SUL!F115)</f>
        <v>PDM - DESCARGA - DORMENTE</v>
      </c>
      <c r="I112" s="145" t="str">
        <f>IF(SP_SUL!H115="","*",SP_SUL!H115)</f>
        <v>ZYU1</v>
      </c>
      <c r="J112" s="145" t="str">
        <f>IF(SP_SUL!I115="","*",SP_SUL!I115)</f>
        <v>ZYU1</v>
      </c>
      <c r="K112" s="139" t="str">
        <f>IF(SP_SUL!M115="","*",SP_SUL!M115)</f>
        <v>ZYU</v>
      </c>
      <c r="L112" s="139" t="str">
        <f>IF(SP_SUL!N115="","*",SP_SUL!N115)</f>
        <v>ZYU1 / ZFY1981</v>
      </c>
      <c r="M112" s="140">
        <f>IF(SP_SUL!J115="","*",SP_SUL!J115)</f>
        <v>49</v>
      </c>
      <c r="N112" s="144">
        <f>IF(SP_SUL!K115="","*",SP_SUL!K115)</f>
        <v>203.57</v>
      </c>
      <c r="O112" s="144">
        <f>IF(SP_SUL!L115="","*",SP_SUL!L115)</f>
        <v>198.57</v>
      </c>
      <c r="P112" s="143">
        <f>IF(SP_SUL!O115="","*",SP_SUL!O115)</f>
        <v>0.35416666666666669</v>
      </c>
      <c r="Q112" s="143">
        <f>IF(SP_SUL!P115="","*",SP_SUL!P115)</f>
        <v>6.25E-2</v>
      </c>
      <c r="R112" s="145" t="str">
        <f>IF(SP_SUL!Q115="","*",CONCATENATE(SP_SUL!Q115," ",SP_SUL!R115))</f>
        <v>415 Nº DE DORMENTES</v>
      </c>
      <c r="S112" s="145" t="str">
        <f>IF(SP_SUL!V115="","*",SP_SUL!V115)</f>
        <v>Henrique</v>
      </c>
      <c r="T112" s="145" t="str">
        <f>IF(SP_SUL!W115="","*",SP_SUL!W115)</f>
        <v>PDM - Descarga de dormentes</v>
      </c>
      <c r="U112" s="137" t="str">
        <f ca="1">_xlfn.XLOOKUP(G112&amp;$U$2,BS_CONTROLE[CHAVE],BS_CONTROLE[Quantidade_11],"-")</f>
        <v>-</v>
      </c>
      <c r="V112" s="137" t="str">
        <f ca="1">_xlfn.XLOOKUP(G112&amp;$V$2,BS_CONTROLE[CHAVE],BS_CONTROLE[Quantidade_11],"-")</f>
        <v>-</v>
      </c>
      <c r="W112" s="137">
        <f ca="1">_xlfn.XLOOKUP(G112&amp;$W$2,BS_CONTROLE[CHAVE],BS_CONTROLE[Quantidade_11],"-")</f>
        <v>0</v>
      </c>
    </row>
    <row r="113" spans="1:23" hidden="1">
      <c r="A113" s="146" t="str">
        <f>IF(SP_SUL!Y116="","*",SP_SUL!Y116)</f>
        <v>OPORTUNIDADE</v>
      </c>
      <c r="B113" s="146" t="str">
        <f>IF(SP_SUL!X116="","*",SP_SUL!X116)</f>
        <v>Oportunidade</v>
      </c>
      <c r="C113" s="146" t="str">
        <f>IF(SP_SUL!Z116="","*",SP_SUL!Z116)</f>
        <v>*</v>
      </c>
      <c r="D113" s="139" t="str">
        <f>IF(SP_SUL!S116="","*",SP_SUL!S116)</f>
        <v>SP SUL</v>
      </c>
      <c r="E113" s="139" t="str">
        <f>IF(SP_SUL!T116="","*",SP_SUL!T116)</f>
        <v>ZKE-ZEV</v>
      </c>
      <c r="F113" s="145">
        <f>IF(SP_SUL!B116="","*",SP_SUL!B116)</f>
        <v>46058</v>
      </c>
      <c r="G113" s="145" t="str">
        <f>IF(SP_SUL!D116="","*",SP_SUL!D116)</f>
        <v>E17</v>
      </c>
      <c r="H113" s="145" t="str">
        <f>IF(SP_SUL!F116="","*",SP_SUL!F116)</f>
        <v>CAMINHÃO DE SOLDA</v>
      </c>
      <c r="I113" s="145" t="str">
        <f>IF(SP_SUL!H116="","*",SP_SUL!H116)</f>
        <v>102ZKW2</v>
      </c>
      <c r="J113" s="145" t="str">
        <f>IF(SP_SUL!I116="","*",SP_SUL!I116)</f>
        <v>102ZKW2</v>
      </c>
      <c r="K113" s="139" t="str">
        <f>IF(SP_SUL!M116="","*",SP_SUL!M116)</f>
        <v>ZKE-ZWW</v>
      </c>
      <c r="L113" s="139" t="str">
        <f>IF(SP_SUL!N116="","*",SP_SUL!N116)</f>
        <v>K83K802</v>
      </c>
      <c r="M113" s="140">
        <f>IF(SP_SUL!J116="","*",SP_SUL!J116)</f>
        <v>55</v>
      </c>
      <c r="N113" s="144">
        <f>IF(SP_SUL!K116="","*",SP_SUL!K116)</f>
        <v>81</v>
      </c>
      <c r="O113" s="144">
        <f>IF(SP_SUL!L116="","*",SP_SUL!L116)</f>
        <v>82</v>
      </c>
      <c r="P113" s="143">
        <f>IF(SP_SUL!O116="","*",SP_SUL!O116)</f>
        <v>0.375</v>
      </c>
      <c r="Q113" s="143">
        <f>IF(SP_SUL!P116="","*",SP_SUL!P116)</f>
        <v>8.3333333333333329E-2</v>
      </c>
      <c r="R113" s="145" t="str">
        <f>IF(SP_SUL!Q116="","*",CONCATENATE(SP_SUL!Q116," ",SP_SUL!R116))</f>
        <v>3 Nº DE SOLDA</v>
      </c>
      <c r="S113" s="145" t="str">
        <f>IF(SP_SUL!V116="","*",SP_SUL!V116)</f>
        <v>Higor</v>
      </c>
      <c r="T113" s="145" t="str">
        <f>IF(SP_SUL!W116="","*",SP_SUL!W116)</f>
        <v>Caminhão de solda</v>
      </c>
      <c r="U113" s="137">
        <f ca="1">_xlfn.XLOOKUP(G113&amp;$U$2,BS_CONTROLE[CHAVE],BS_CONTROLE[Quantidade_11],"-")</f>
        <v>0</v>
      </c>
      <c r="V113" s="137">
        <f ca="1">_xlfn.XLOOKUP(G113&amp;$V$2,BS_CONTROLE[CHAVE],BS_CONTROLE[Quantidade_11],"-")</f>
        <v>0</v>
      </c>
      <c r="W113" s="137">
        <f ca="1">_xlfn.XLOOKUP(G113&amp;$W$2,BS_CONTROLE[CHAVE],BS_CONTROLE[Quantidade_11],"-")</f>
        <v>4</v>
      </c>
    </row>
    <row r="114" spans="1:23" hidden="1">
      <c r="A114" s="146" t="str">
        <f>IF(SP_SUL!Y117="","*",SP_SUL!Y117)</f>
        <v>*</v>
      </c>
      <c r="B114" s="146" t="str">
        <f>IF(SP_SUL!X117="","*",SP_SUL!X117)</f>
        <v>Oportunidade</v>
      </c>
      <c r="C114" s="146" t="str">
        <f>IF(SP_SUL!Z117="","*",SP_SUL!Z117)</f>
        <v>*</v>
      </c>
      <c r="D114" s="139" t="str">
        <f>IF(SP_SUL!S117="","*",SP_SUL!S117)</f>
        <v>SP SUL</v>
      </c>
      <c r="E114" s="139" t="str">
        <f>IF(SP_SUL!T117="","*",SP_SUL!T117)</f>
        <v>ZKE-ZEV</v>
      </c>
      <c r="F114" s="145" t="str">
        <f>IF(SP_SUL!B117="","*",SP_SUL!B117)</f>
        <v>*</v>
      </c>
      <c r="G114" s="145" t="str">
        <f>IF(SP_SUL!D117="","*",SP_SUL!D117)</f>
        <v>V89</v>
      </c>
      <c r="H114" s="145" t="str">
        <f>IF(SP_SUL!F117="","*",SP_SUL!F117)</f>
        <v>MECANIZAÇÃO - SOCADORA</v>
      </c>
      <c r="I114" s="145" t="str">
        <f>IF(SP_SUL!H117="","*",SP_SUL!H117)</f>
        <v>102ZKW2</v>
      </c>
      <c r="J114" s="145" t="str">
        <f>IF(SP_SUL!I117="","*",SP_SUL!I117)</f>
        <v>102ZKW2</v>
      </c>
      <c r="K114" s="139" t="str">
        <f>IF(SP_SUL!M117="","*",SP_SUL!M117)</f>
        <v>ZWW-ZKW</v>
      </c>
      <c r="L114" s="139" t="str">
        <f>IF(SP_SUL!N117="","*",SP_SUL!N117)</f>
        <v>K93K911</v>
      </c>
      <c r="M114" s="140">
        <f>IF(SP_SUL!J117="","*",SP_SUL!J117)</f>
        <v>48</v>
      </c>
      <c r="N114" s="144">
        <f>IF(SP_SUL!K117="","*",SP_SUL!K117)</f>
        <v>92.745000000000005</v>
      </c>
      <c r="O114" s="144">
        <f>IF(SP_SUL!L117="","*",SP_SUL!L117)</f>
        <v>93.587000000000003</v>
      </c>
      <c r="P114" s="143">
        <f>IF(SP_SUL!O117="","*",SP_SUL!O117)</f>
        <v>0.375</v>
      </c>
      <c r="Q114" s="143">
        <f>IF(SP_SUL!P117="","*",SP_SUL!P117)</f>
        <v>8.3333333333333329E-2</v>
      </c>
      <c r="R114" s="145" t="str">
        <f>IF(SP_SUL!Q117="","*",CONCATENATE(SP_SUL!Q117," ",SP_SUL!R117))</f>
        <v>480 M</v>
      </c>
      <c r="S114" s="145" t="str">
        <f>IF(SP_SUL!V117="","*",SP_SUL!V117)</f>
        <v>Antonioni</v>
      </c>
      <c r="T114" s="145" t="str">
        <f>IF(SP_SUL!W117="","*",SP_SUL!W117)</f>
        <v xml:space="preserve">Socaria mecanizada </v>
      </c>
      <c r="U114" s="137" t="str">
        <f ca="1">_xlfn.XLOOKUP(G114&amp;$U$2,BS_CONTROLE[CHAVE],BS_CONTROLE[Quantidade_11],"-")</f>
        <v>-</v>
      </c>
      <c r="V114" s="137">
        <f ca="1">_xlfn.XLOOKUP(G114&amp;$V$2,BS_CONTROLE[CHAVE],BS_CONTROLE[Quantidade_11],"-")</f>
        <v>860</v>
      </c>
      <c r="W114" s="137">
        <f ca="1">_xlfn.XLOOKUP(G114&amp;$W$2,BS_CONTROLE[CHAVE],BS_CONTROLE[Quantidade_11],"-")</f>
        <v>0</v>
      </c>
    </row>
    <row r="115" spans="1:23" hidden="1">
      <c r="A115" s="146" t="str">
        <f>IF(SP_SUL!Y118="","*",SP_SUL!Y118)</f>
        <v>*</v>
      </c>
      <c r="B115" s="146" t="str">
        <f>IF(SP_SUL!X118="","*",SP_SUL!X118)</f>
        <v>Oportunidade</v>
      </c>
      <c r="C115" s="146" t="str">
        <f>IF(SP_SUL!Z118="","*",SP_SUL!Z118)</f>
        <v>*</v>
      </c>
      <c r="D115" s="139" t="str">
        <f>IF(SP_SUL!S118="","*",SP_SUL!S118)</f>
        <v>SP SUL</v>
      </c>
      <c r="E115" s="139" t="str">
        <f>IF(SP_SUL!T118="","*",SP_SUL!T118)</f>
        <v>ZKE-ZEV</v>
      </c>
      <c r="F115" s="145" t="str">
        <f>IF(SP_SUL!B118="","*",SP_SUL!B118)</f>
        <v>*</v>
      </c>
      <c r="G115" s="145" t="str">
        <f>IF(SP_SUL!D118="","*",SP_SUL!D118)</f>
        <v>E42</v>
      </c>
      <c r="H115" s="145" t="str">
        <f>IF(SP_SUL!F118="","*",SP_SUL!F118)</f>
        <v>DESLOCAMENTO</v>
      </c>
      <c r="I115" s="145" t="str">
        <f>IF(SP_SUL!H118="","*",SP_SUL!H118)</f>
        <v>102ZKW2</v>
      </c>
      <c r="J115" s="145" t="str">
        <f>IF(SP_SUL!I118="","*",SP_SUL!I118)</f>
        <v>ZCP1</v>
      </c>
      <c r="K115" s="139" t="str">
        <f>IF(SP_SUL!M118="","*",SP_SUL!M118)</f>
        <v>ZKW-ZCP</v>
      </c>
      <c r="L115" s="139" t="str">
        <f>IF(SP_SUL!N118="","*",SP_SUL!N118)</f>
        <v>ZKWZCP</v>
      </c>
      <c r="M115" s="140">
        <f>IF(SP_SUL!J118="","*",SP_SUL!J118)</f>
        <v>55</v>
      </c>
      <c r="N115" s="144">
        <f>IF(SP_SUL!K118="","*",SP_SUL!K118)</f>
        <v>102</v>
      </c>
      <c r="O115" s="144" t="str">
        <f>IF(SP_SUL!L118="","*",SP_SUL!L118)</f>
        <v>-</v>
      </c>
      <c r="P115" s="143">
        <f>IF(SP_SUL!O118="","*",SP_SUL!O118)</f>
        <v>0.39583333333333331</v>
      </c>
      <c r="Q115" s="143">
        <f>IF(SP_SUL!P118="","*",SP_SUL!P118)</f>
        <v>4.1666666666666664E-2</v>
      </c>
      <c r="R115" s="145" t="str">
        <f>IF(SP_SUL!Q118="","*",CONCATENATE(SP_SUL!Q118," ",SP_SUL!R118))</f>
        <v>1 BINÁRIO</v>
      </c>
      <c r="S115" s="145" t="str">
        <f>IF(SP_SUL!V118="","*",SP_SUL!V118)</f>
        <v>PCM</v>
      </c>
      <c r="T115" s="145" t="str">
        <f>IF(SP_SUL!W118="","*",SP_SUL!W118)</f>
        <v>Deslocamento</v>
      </c>
      <c r="U115" s="137" t="str">
        <f ca="1">_xlfn.XLOOKUP(G115&amp;$U$2,BS_CONTROLE[CHAVE],BS_CONTROLE[Quantidade_11],"-")</f>
        <v>-</v>
      </c>
      <c r="V115" s="137" t="str">
        <f ca="1">_xlfn.XLOOKUP(G115&amp;$V$2,BS_CONTROLE[CHAVE],BS_CONTROLE[Quantidade_11],"-")</f>
        <v>-</v>
      </c>
      <c r="W115" s="137">
        <f ca="1">_xlfn.XLOOKUP(G115&amp;$W$2,BS_CONTROLE[CHAVE],BS_CONTROLE[Quantidade_11],"-")</f>
        <v>0</v>
      </c>
    </row>
    <row r="116" spans="1:23" hidden="1">
      <c r="A116" s="146" t="str">
        <f>IF(SP_SUL!Y119="","*",SP_SUL!Y119)</f>
        <v>OPORTUNIDADE</v>
      </c>
      <c r="B116" s="146" t="str">
        <f>IF(SP_SUL!X119="","*",SP_SUL!X119)</f>
        <v>Oportunidade</v>
      </c>
      <c r="C116" s="146" t="str">
        <f>IF(SP_SUL!Z119="","*",SP_SUL!Z119)</f>
        <v>*</v>
      </c>
      <c r="D116" s="139" t="str">
        <f>IF(SP_SUL!S119="","*",SP_SUL!S119)</f>
        <v>SP SUL</v>
      </c>
      <c r="E116" s="139" t="str">
        <f>IF(SP_SUL!T119="","*",SP_SUL!T119)</f>
        <v>ZKE-ZEV</v>
      </c>
      <c r="F116" s="145">
        <f>IF(SP_SUL!B119="","*",SP_SUL!B119)</f>
        <v>46058</v>
      </c>
      <c r="G116" s="145" t="str">
        <f>IF(SP_SUL!D119="","*",SP_SUL!D119)</f>
        <v>CAIQUE (TMA-677)</v>
      </c>
      <c r="H116" s="145" t="str">
        <f>IF(SP_SUL!F119="","*",SP_SUL!F119)</f>
        <v>MODERNIZAÇÃO - SOLDA</v>
      </c>
      <c r="I116" s="145" t="str">
        <f>IF(SP_SUL!H119="","*",SP_SUL!H119)</f>
        <v>-</v>
      </c>
      <c r="J116" s="145" t="str">
        <f>IF(SP_SUL!I119="","*",SP_SUL!I119)</f>
        <v>-</v>
      </c>
      <c r="K116" s="139" t="str">
        <f>IF(SP_SUL!M119="","*",SP_SUL!M119)</f>
        <v>ZWI-ZEM</v>
      </c>
      <c r="L116" s="139">
        <f>IF(SP_SUL!N119="","*",SP_SUL!N119)</f>
        <v>1241231</v>
      </c>
      <c r="M116" s="140">
        <f>IF(SP_SUL!J119="","*",SP_SUL!J119)</f>
        <v>48</v>
      </c>
      <c r="N116" s="144">
        <f>IF(SP_SUL!K119="","*",SP_SUL!K119)</f>
        <v>123.363</v>
      </c>
      <c r="O116" s="144" t="str">
        <f>IF(SP_SUL!L119="","*",SP_SUL!L119)</f>
        <v>-</v>
      </c>
      <c r="P116" s="143">
        <f>IF(SP_SUL!O119="","*",SP_SUL!O119)</f>
        <v>0.35416666666666669</v>
      </c>
      <c r="Q116" s="143">
        <f>IF(SP_SUL!P119="","*",SP_SUL!P119)</f>
        <v>6.25E-2</v>
      </c>
      <c r="R116" s="145" t="str">
        <f>IF(SP_SUL!Q119="","*",CONCATENATE(SP_SUL!Q119," ",SP_SUL!R119))</f>
        <v>1 Nº DE SOLDA</v>
      </c>
      <c r="S116" s="145" t="str">
        <f>IF(SP_SUL!V119="","*",SP_SUL!V119)</f>
        <v xml:space="preserve">Alisson </v>
      </c>
      <c r="T116" s="145" t="str">
        <f>IF(SP_SUL!W119="","*",SP_SUL!W119)</f>
        <v xml:space="preserve">Execução de solda - Condicionado a temperatura </v>
      </c>
      <c r="U116" s="137" t="str">
        <f ca="1">_xlfn.XLOOKUP(G116&amp;$U$2,BS_CONTROLE[CHAVE],BS_CONTROLE[Quantidade_11],"-")</f>
        <v>-</v>
      </c>
      <c r="V116" s="137" t="str">
        <f ca="1">_xlfn.XLOOKUP(G116&amp;$V$2,BS_CONTROLE[CHAVE],BS_CONTROLE[Quantidade_11],"-")</f>
        <v>-</v>
      </c>
      <c r="W116" s="137">
        <f ca="1">_xlfn.XLOOKUP(G116&amp;$W$2,BS_CONTROLE[CHAVE],BS_CONTROLE[Quantidade_11],"-")</f>
        <v>1</v>
      </c>
    </row>
    <row r="117" spans="1:23" hidden="1">
      <c r="A117" s="146" t="str">
        <f>IF(SP_SUL!Y120="","*",SP_SUL!Y120)</f>
        <v>OPORTUNIDADE</v>
      </c>
      <c r="B117" s="146" t="str">
        <f>IF(SP_SUL!X120="","*",SP_SUL!X120)</f>
        <v>Oportunidade</v>
      </c>
      <c r="C117" s="146" t="str">
        <f>IF(SP_SUL!Z120="","*",SP_SUL!Z120)</f>
        <v>*</v>
      </c>
      <c r="D117" s="139" t="str">
        <f>IF(SP_SUL!S120="","*",SP_SUL!S120)</f>
        <v>SP SUL</v>
      </c>
      <c r="E117" s="139" t="str">
        <f>IF(SP_SUL!T120="","*",SP_SUL!T120)</f>
        <v>ZKE-ZEV</v>
      </c>
      <c r="F117" s="145">
        <f>IF(SP_SUL!B120="","*",SP_SUL!B120)</f>
        <v>46058</v>
      </c>
      <c r="G117" s="145" t="str">
        <f>IF(SP_SUL!D120="","*",SP_SUL!D120)</f>
        <v>WALTER (TP-810)</v>
      </c>
      <c r="H117" s="145" t="str">
        <f>IF(SP_SUL!F120="","*",SP_SUL!F120)</f>
        <v>MODERNIZAÇÃO - SOLDA</v>
      </c>
      <c r="I117" s="145" t="str">
        <f>IF(SP_SUL!H120="","*",SP_SUL!H120)</f>
        <v>-</v>
      </c>
      <c r="J117" s="145" t="str">
        <f>IF(SP_SUL!I120="","*",SP_SUL!I120)</f>
        <v>-</v>
      </c>
      <c r="K117" s="139" t="str">
        <f>IF(SP_SUL!M120="","*",SP_SUL!M120)</f>
        <v>ZWI-ZEM</v>
      </c>
      <c r="L117" s="139">
        <f>IF(SP_SUL!N120="","*",SP_SUL!N120)</f>
        <v>1241231</v>
      </c>
      <c r="M117" s="140">
        <f>IF(SP_SUL!J120="","*",SP_SUL!J120)</f>
        <v>48</v>
      </c>
      <c r="N117" s="144">
        <f>IF(SP_SUL!K120="","*",SP_SUL!K120)</f>
        <v>123.465</v>
      </c>
      <c r="O117" s="144" t="str">
        <f>IF(SP_SUL!L120="","*",SP_SUL!L120)</f>
        <v>-</v>
      </c>
      <c r="P117" s="143">
        <f>IF(SP_SUL!O120="","*",SP_SUL!O120)</f>
        <v>0.35416666666666669</v>
      </c>
      <c r="Q117" s="143">
        <f>IF(SP_SUL!P120="","*",SP_SUL!P120)</f>
        <v>6.25E-2</v>
      </c>
      <c r="R117" s="145" t="str">
        <f>IF(SP_SUL!Q120="","*",CONCATENATE(SP_SUL!Q120," ",SP_SUL!R120))</f>
        <v>1 Nº DE SOLDA</v>
      </c>
      <c r="S117" s="145" t="str">
        <f>IF(SP_SUL!V120="","*",SP_SUL!V120)</f>
        <v xml:space="preserve">Alisson </v>
      </c>
      <c r="T117" s="145" t="str">
        <f>IF(SP_SUL!W120="","*",SP_SUL!W120)</f>
        <v xml:space="preserve">Execução de solda - Condicionado a temperatura </v>
      </c>
      <c r="U117" s="137" t="str">
        <f ca="1">_xlfn.XLOOKUP(G117&amp;$U$2,BS_CONTROLE[CHAVE],BS_CONTROLE[Quantidade_11],"-")</f>
        <v>-</v>
      </c>
      <c r="V117" s="137" t="str">
        <f ca="1">_xlfn.XLOOKUP(G117&amp;$V$2,BS_CONTROLE[CHAVE],BS_CONTROLE[Quantidade_11],"-")</f>
        <v>-</v>
      </c>
      <c r="W117" s="137" t="str">
        <f ca="1">_xlfn.XLOOKUP(G117&amp;$W$2,BS_CONTROLE[CHAVE],BS_CONTROLE[Quantidade_11],"-")</f>
        <v>-</v>
      </c>
    </row>
    <row r="118" spans="1:23" hidden="1">
      <c r="A118" s="146" t="str">
        <f>IF(SP_SUL!Y121="","*",SP_SUL!Y121)</f>
        <v>OPORTUNIDADE</v>
      </c>
      <c r="B118" s="146" t="str">
        <f>IF(SP_SUL!X121="","*",SP_SUL!X121)</f>
        <v>Oportunidade</v>
      </c>
      <c r="C118" s="146" t="str">
        <f>IF(SP_SUL!Z121="","*",SP_SUL!Z121)</f>
        <v>*</v>
      </c>
      <c r="D118" s="139" t="str">
        <f>IF(SP_SUL!S121="","*",SP_SUL!S121)</f>
        <v>SP SUL</v>
      </c>
      <c r="E118" s="139" t="str">
        <f>IF(SP_SUL!T121="","*",SP_SUL!T121)</f>
        <v>ZKE-ZEV</v>
      </c>
      <c r="F118" s="145">
        <f>IF(SP_SUL!B121="","*",SP_SUL!B121)</f>
        <v>46058</v>
      </c>
      <c r="G118" s="145" t="str">
        <f>IF(SP_SUL!D121="","*",SP_SUL!D121)</f>
        <v>W60</v>
      </c>
      <c r="H118" s="145" t="str">
        <f>IF(SP_SUL!F121="","*",SP_SUL!F121)</f>
        <v>PDM - DESCARGA - DORMENTE</v>
      </c>
      <c r="I118" s="145" t="str">
        <f>IF(SP_SUL!H121="","*",SP_SUL!H121)</f>
        <v>ZEM1302</v>
      </c>
      <c r="J118" s="145" t="str">
        <f>IF(SP_SUL!I121="","*",SP_SUL!I121)</f>
        <v>ZEM1302</v>
      </c>
      <c r="K118" s="139" t="str">
        <f>IF(SP_SUL!M121="","*",SP_SUL!M121)</f>
        <v>ZEJ-ZRB</v>
      </c>
      <c r="L118" s="139" t="str">
        <f>IF(SP_SUL!N121="","*",SP_SUL!N121)</f>
        <v>ZEJ1 / ZRB1501</v>
      </c>
      <c r="M118" s="140">
        <f>IF(SP_SUL!J121="","*",SP_SUL!J121)</f>
        <v>48</v>
      </c>
      <c r="N118" s="144">
        <f>IF(SP_SUL!K121="","*",SP_SUL!K121)</f>
        <v>145.9</v>
      </c>
      <c r="O118" s="144">
        <f>IF(SP_SUL!L121="","*",SP_SUL!L121)</f>
        <v>150</v>
      </c>
      <c r="P118" s="143">
        <f>IF(SP_SUL!O121="","*",SP_SUL!O121)</f>
        <v>0.375</v>
      </c>
      <c r="Q118" s="143">
        <f>IF(SP_SUL!P121="","*",SP_SUL!P121)</f>
        <v>4.1666666666666664E-2</v>
      </c>
      <c r="R118" s="145" t="str">
        <f>IF(SP_SUL!Q121="","*",CONCATENATE(SP_SUL!Q121," ",SP_SUL!R121))</f>
        <v>600 Nº DE DORMENTES</v>
      </c>
      <c r="S118" s="145" t="str">
        <f>IF(SP_SUL!V121="","*",SP_SUL!V121)</f>
        <v>Felipe</v>
      </c>
      <c r="T118" s="145" t="str">
        <f>IF(SP_SUL!W121="","*",SP_SUL!W121)</f>
        <v>PDM - Descarga de dormentes</v>
      </c>
      <c r="U118" s="137" t="str">
        <f ca="1">_xlfn.XLOOKUP(G118&amp;$U$2,BS_CONTROLE[CHAVE],BS_CONTROLE[Quantidade_11],"-")</f>
        <v>-</v>
      </c>
      <c r="V118" s="137">
        <f ca="1">_xlfn.XLOOKUP(G118&amp;$V$2,BS_CONTROLE[CHAVE],BS_CONTROLE[Quantidade_11],"-")</f>
        <v>1</v>
      </c>
      <c r="W118" s="137" t="str">
        <f ca="1">_xlfn.XLOOKUP(G118&amp;$W$2,BS_CONTROLE[CHAVE],BS_CONTROLE[Quantidade_11],"-")</f>
        <v>-</v>
      </c>
    </row>
    <row r="119" spans="1:23" hidden="1">
      <c r="A119" s="146" t="str">
        <f>IF(SP_SUL!Y122="","*",SP_SUL!Y122)</f>
        <v>OPORTUNIDADE</v>
      </c>
      <c r="B119" s="146" t="str">
        <f>IF(SP_SUL!X122="","*",SP_SUL!X122)</f>
        <v>Oportunidade</v>
      </c>
      <c r="C119" s="146" t="str">
        <f>IF(SP_SUL!Z122="","*",SP_SUL!Z122)</f>
        <v>*</v>
      </c>
      <c r="D119" s="139" t="str">
        <f>IF(SP_SUL!S122="","*",SP_SUL!S122)</f>
        <v>SP SUL</v>
      </c>
      <c r="E119" s="139" t="str">
        <f>IF(SP_SUL!T122="","*",SP_SUL!T122)</f>
        <v>ZKE-ZEV</v>
      </c>
      <c r="F119" s="145">
        <f>IF(SP_SUL!B122="","*",SP_SUL!B122)</f>
        <v>46058</v>
      </c>
      <c r="G119" s="145" t="str">
        <f>IF(SP_SUL!D122="","*",SP_SUL!D122)</f>
        <v>W96</v>
      </c>
      <c r="H119" s="145" t="str">
        <f>IF(SP_SUL!F122="","*",SP_SUL!F122)</f>
        <v>MODERNIZAÇÃO - DORMENTE - DESCARGA</v>
      </c>
      <c r="I119" s="145" t="str">
        <f>IF(SP_SUL!H122="","*",SP_SUL!H122)</f>
        <v>ZEM1</v>
      </c>
      <c r="J119" s="145" t="str">
        <f>IF(SP_SUL!I122="","*",SP_SUL!I122)</f>
        <v>ZEM-1</v>
      </c>
      <c r="K119" s="139" t="str">
        <f>IF(SP_SUL!M122="","*",SP_SUL!M122)</f>
        <v>ZEJ-ZRB</v>
      </c>
      <c r="L119" s="139" t="str">
        <f>IF(SP_SUL!N122="","*",SP_SUL!N122)</f>
        <v>ZRB1501</v>
      </c>
      <c r="M119" s="140">
        <f>IF(SP_SUL!J122="","*",SP_SUL!J122)</f>
        <v>48</v>
      </c>
      <c r="N119" s="144">
        <f>IF(SP_SUL!K122="","*",SP_SUL!K122)</f>
        <v>151.6</v>
      </c>
      <c r="O119" s="144">
        <f>IF(SP_SUL!L122="","*",SP_SUL!L122)</f>
        <v>150.6</v>
      </c>
      <c r="P119" s="143">
        <f>IF(SP_SUL!O122="","*",SP_SUL!O122)</f>
        <v>0.3125</v>
      </c>
      <c r="Q119" s="143">
        <f>IF(SP_SUL!P122="","*",SP_SUL!P122)</f>
        <v>8.3333333333333329E-2</v>
      </c>
      <c r="R119" s="145" t="str">
        <f>IF(SP_SUL!Q122="","*",CONCATENATE(SP_SUL!Q122," ",SP_SUL!R122))</f>
        <v>800 Nº DE DORMENTES</v>
      </c>
      <c r="S119" s="145" t="str">
        <f>IF(SP_SUL!V122="","*",SP_SUL!V122)</f>
        <v xml:space="preserve">Alisson </v>
      </c>
      <c r="T119" s="145" t="str">
        <f>IF(SP_SUL!W122="","*",SP_SUL!W122)</f>
        <v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v>
      </c>
      <c r="U119" s="137" t="str">
        <f ca="1">_xlfn.XLOOKUP(G119&amp;$U$2,BS_CONTROLE[CHAVE],BS_CONTROLE[Quantidade_11],"-")</f>
        <v>-</v>
      </c>
      <c r="V119" s="137" t="str">
        <f ca="1">_xlfn.XLOOKUP(G119&amp;$V$2,BS_CONTROLE[CHAVE],BS_CONTROLE[Quantidade_11],"-")</f>
        <v>-</v>
      </c>
      <c r="W119" s="137" t="str">
        <f ca="1">_xlfn.XLOOKUP(G119&amp;$W$2,BS_CONTROLE[CHAVE],BS_CONTROLE[Quantidade_11],"-")</f>
        <v>-</v>
      </c>
    </row>
    <row r="120" spans="1:23" hidden="1">
      <c r="A120" s="146" t="str">
        <f>IF(SP_SUL!Y123="","*",SP_SUL!Y123)</f>
        <v>OPORTUNIDADE</v>
      </c>
      <c r="B120" s="146" t="str">
        <f>IF(SP_SUL!X123="","*",SP_SUL!X123)</f>
        <v>Oportunidade</v>
      </c>
      <c r="C120" s="146" t="str">
        <f>IF(SP_SUL!Z123="","*",SP_SUL!Z123)</f>
        <v>*</v>
      </c>
      <c r="D120" s="139" t="str">
        <f>IF(SP_SUL!S123="","*",SP_SUL!S123)</f>
        <v>SP SUL</v>
      </c>
      <c r="E120" s="139" t="str">
        <f>IF(SP_SUL!T123="","*",SP_SUL!T123)</f>
        <v>ZEV-ZPT</v>
      </c>
      <c r="F120" s="145">
        <f>IF(SP_SUL!B123="","*",SP_SUL!B123)</f>
        <v>46058</v>
      </c>
      <c r="G120" s="145" t="str">
        <f>IF(SP_SUL!D123="","*",SP_SUL!D123)</f>
        <v>HUELTON (TP-725)</v>
      </c>
      <c r="H120" s="145" t="str">
        <f>IF(SP_SUL!F123="","*",SP_SUL!F123)</f>
        <v>PDM - SOLDA</v>
      </c>
      <c r="I120" s="145" t="str">
        <f>IF(SP_SUL!H123="","*",SP_SUL!H123)</f>
        <v>-</v>
      </c>
      <c r="J120" s="145" t="str">
        <f>IF(SP_SUL!I123="","*",SP_SUL!I123)</f>
        <v>-</v>
      </c>
      <c r="K120" s="139" t="str">
        <f>IF(SP_SUL!M123="","*",SP_SUL!M123)</f>
        <v>ZPG-MRS</v>
      </c>
      <c r="L120" s="139" t="str">
        <f>IF(SP_SUL!N123="","*",SP_SUL!N123)</f>
        <v>K67ZEV1</v>
      </c>
      <c r="M120" s="140">
        <f>IF(SP_SUL!J123="","*",SP_SUL!J123)</f>
        <v>54</v>
      </c>
      <c r="N120" s="144">
        <f>IF(SP_SUL!K123="","*",SP_SUL!K123)</f>
        <v>65.3</v>
      </c>
      <c r="O120" s="144" t="str">
        <f>IF(SP_SUL!L123="","*",SP_SUL!L123)</f>
        <v>-</v>
      </c>
      <c r="P120" s="143">
        <f>IF(SP_SUL!O123="","*",SP_SUL!O123)</f>
        <v>0.41666666666666669</v>
      </c>
      <c r="Q120" s="143">
        <f>IF(SP_SUL!P123="","*",SP_SUL!P123)</f>
        <v>6.25E-2</v>
      </c>
      <c r="R120" s="145" t="str">
        <f>IF(SP_SUL!Q123="","*",CONCATENATE(SP_SUL!Q123," ",SP_SUL!R123))</f>
        <v>1 Nº DE SOLDA</v>
      </c>
      <c r="S120" s="145" t="str">
        <f>IF(SP_SUL!V123="","*",SP_SUL!V123)</f>
        <v>Moises</v>
      </c>
      <c r="T120" s="145" t="str">
        <f>IF(SP_SUL!W123="","*",SP_SUL!W123)</f>
        <v xml:space="preserve">Execução de solda - Condicionado a temperatura </v>
      </c>
      <c r="U120" s="137" t="str">
        <f ca="1">_xlfn.XLOOKUP(G120&amp;$U$2,BS_CONTROLE[CHAVE],BS_CONTROLE[Quantidade_11],"-")</f>
        <v>-</v>
      </c>
      <c r="V120" s="137" t="str">
        <f ca="1">_xlfn.XLOOKUP(G120&amp;$V$2,BS_CONTROLE[CHAVE],BS_CONTROLE[Quantidade_11],"-")</f>
        <v>-</v>
      </c>
      <c r="W120" s="137" t="str">
        <f ca="1">_xlfn.XLOOKUP(G120&amp;$W$2,BS_CONTROLE[CHAVE],BS_CONTROLE[Quantidade_11],"-")</f>
        <v>-</v>
      </c>
    </row>
    <row r="121" spans="1:23" hidden="1">
      <c r="A121" s="146" t="str">
        <f>IF(SP_SUL!Y124="","*",SP_SUL!Y124)</f>
        <v>SIM</v>
      </c>
      <c r="B121" s="146" t="str">
        <f>IF(SP_SUL!X124="","*",SP_SUL!X124)</f>
        <v>Contrato</v>
      </c>
      <c r="C121" s="146" t="str">
        <f>IF(SP_SUL!Z124="","*",SP_SUL!Z124)</f>
        <v>*</v>
      </c>
      <c r="D121" s="139" t="str">
        <f>IF(SP_SUL!S124="","*",SP_SUL!S124)</f>
        <v>SP SUL</v>
      </c>
      <c r="E121" s="139" t="str">
        <f>IF(SP_SUL!T124="","*",SP_SUL!T124)</f>
        <v>ZEV-ZPT</v>
      </c>
      <c r="F121" s="145">
        <f>IF(SP_SUL!B124="","*",SP_SUL!B124)</f>
        <v>46058</v>
      </c>
      <c r="G121" s="145" t="str">
        <f>IF(SP_SUL!D124="","*",SP_SUL!D124)</f>
        <v>W62</v>
      </c>
      <c r="H121" s="145" t="str">
        <f>IF(SP_SUL!F124="","*",SP_SUL!F124)</f>
        <v>DESLOCAMENTO</v>
      </c>
      <c r="I121" s="145" t="str">
        <f>IF(SP_SUL!H124="","*",SP_SUL!H124)</f>
        <v>ZPT1051</v>
      </c>
      <c r="J121" s="145" t="str">
        <f>IF(SP_SUL!I124="","*",SP_SUL!I124)</f>
        <v>ZPTZDR</v>
      </c>
      <c r="K121" s="139" t="str">
        <f>IF(SP_SUL!M124="","*",SP_SUL!M124)</f>
        <v>ZXW-ZGP</v>
      </c>
      <c r="L121" s="139" t="str">
        <f>IF(SP_SUL!N124="","*",SP_SUL!N124)</f>
        <v>K84ZXW2</v>
      </c>
      <c r="M121" s="140">
        <f>IF(SP_SUL!J124="","*",SP_SUL!J124)</f>
        <v>92</v>
      </c>
      <c r="N121" s="144">
        <f>IF(SP_SUL!K124="","*",SP_SUL!K124)</f>
        <v>83.7</v>
      </c>
      <c r="O121" s="144" t="str">
        <f>IF(SP_SUL!L124="","*",SP_SUL!L124)</f>
        <v>-</v>
      </c>
      <c r="P121" s="143">
        <f>IF(SP_SUL!O124="","*",SP_SUL!O124)</f>
        <v>0.33333333333333331</v>
      </c>
      <c r="Q121" s="143">
        <f>IF(SP_SUL!P124="","*",SP_SUL!P124)</f>
        <v>4.1666666666666664E-2</v>
      </c>
      <c r="R121" s="145" t="str">
        <f>IF(SP_SUL!Q124="","*",CONCATENATE(SP_SUL!Q124," ",SP_SUL!R124))</f>
        <v>1 BINÁRIO</v>
      </c>
      <c r="S121" s="145" t="str">
        <f>IF(SP_SUL!V124="","*",SP_SUL!V124)</f>
        <v>Moises</v>
      </c>
      <c r="T121" s="145" t="str">
        <f>IF(SP_SUL!W124="","*",SP_SUL!W124)</f>
        <v>Deslocamento das turmas</v>
      </c>
      <c r="U121" s="137" t="str">
        <f ca="1">_xlfn.XLOOKUP(G121&amp;$U$2,BS_CONTROLE[CHAVE],BS_CONTROLE[Quantidade_11],"-")</f>
        <v>-</v>
      </c>
      <c r="V121" s="137" t="str">
        <f ca="1">_xlfn.XLOOKUP(G121&amp;$V$2,BS_CONTROLE[CHAVE],BS_CONTROLE[Quantidade_11],"-")</f>
        <v>-</v>
      </c>
      <c r="W121" s="137">
        <f ca="1">_xlfn.XLOOKUP(G121&amp;$W$2,BS_CONTROLE[CHAVE],BS_CONTROLE[Quantidade_11],"-")</f>
        <v>1</v>
      </c>
    </row>
    <row r="122" spans="1:23" hidden="1">
      <c r="A122" s="146" t="str">
        <f>IF(SP_SUL!Y125="","*",SP_SUL!Y125)</f>
        <v>OPORTUNIDADE</v>
      </c>
      <c r="B122" s="146" t="str">
        <f>IF(SP_SUL!X125="","*",SP_SUL!X125)</f>
        <v>Oportunidade</v>
      </c>
      <c r="C122" s="146" t="str">
        <f>IF(SP_SUL!Z125="","*",SP_SUL!Z125)</f>
        <v>*</v>
      </c>
      <c r="D122" s="139" t="str">
        <f>IF(SP_SUL!S125="","*",SP_SUL!S125)</f>
        <v>SP SUL</v>
      </c>
      <c r="E122" s="139" t="str">
        <f>IF(SP_SUL!T125="","*",SP_SUL!T125)</f>
        <v>ZPT-ZPG</v>
      </c>
      <c r="F122" s="145">
        <f>IF(SP_SUL!B125="","*",SP_SUL!B125)</f>
        <v>46058</v>
      </c>
      <c r="G122" s="145" t="str">
        <f>IF(SP_SUL!D125="","*",SP_SUL!D125)</f>
        <v>DIEGO (TF-42)</v>
      </c>
      <c r="H122" s="145" t="str">
        <f>IF(SP_SUL!F125="","*",SP_SUL!F125)</f>
        <v>LIMPEZA LASTRO</v>
      </c>
      <c r="I122" s="145" t="str">
        <f>IF(SP_SUL!H125="","*",SP_SUL!H125)</f>
        <v>-</v>
      </c>
      <c r="J122" s="145" t="str">
        <f>IF(SP_SUL!I125="","*",SP_SUL!I125)</f>
        <v>-</v>
      </c>
      <c r="K122" s="139" t="str">
        <f>IF(SP_SUL!M125="","*",SP_SUL!M125)</f>
        <v>PAT-ZGM</v>
      </c>
      <c r="L122" s="139" t="str">
        <f>IF(SP_SUL!N125="","*",SP_SUL!N125)</f>
        <v>PAT1102</v>
      </c>
      <c r="M122" s="140">
        <f>IF(SP_SUL!J125="","*",SP_SUL!J125)</f>
        <v>53</v>
      </c>
      <c r="N122" s="144">
        <f>IF(SP_SUL!K125="","*",SP_SUL!K125)</f>
        <v>109.05</v>
      </c>
      <c r="O122" s="144" t="str">
        <f>IF(SP_SUL!L125="","*",SP_SUL!L125)</f>
        <v>-</v>
      </c>
      <c r="P122" s="143">
        <f>IF(SP_SUL!O125="","*",SP_SUL!O125)</f>
        <v>0.41666666666666669</v>
      </c>
      <c r="Q122" s="143">
        <f>IF(SP_SUL!P125="","*",SP_SUL!P125)</f>
        <v>6.25E-2</v>
      </c>
      <c r="R122" s="145" t="str">
        <f>IF(SP_SUL!Q125="","*",CONCATENATE(SP_SUL!Q125," ",SP_SUL!R125))</f>
        <v>25 M</v>
      </c>
      <c r="S122" s="145" t="str">
        <f>IF(SP_SUL!V125="","*",SP_SUL!V125)</f>
        <v>Moises</v>
      </c>
      <c r="T122" s="145" t="str">
        <f>IF(SP_SUL!W125="","*",SP_SUL!W125)</f>
        <v>Limpeza de lastro</v>
      </c>
      <c r="U122" s="137" t="str">
        <f ca="1">_xlfn.XLOOKUP(G122&amp;$U$2,BS_CONTROLE[CHAVE],BS_CONTROLE[Quantidade_11],"-")</f>
        <v>-</v>
      </c>
      <c r="V122" s="137" t="str">
        <f ca="1">_xlfn.XLOOKUP(G122&amp;$V$2,BS_CONTROLE[CHAVE],BS_CONTROLE[Quantidade_11],"-")</f>
        <v>-</v>
      </c>
      <c r="W122" s="137" t="str">
        <f ca="1">_xlfn.XLOOKUP(G122&amp;$W$2,BS_CONTROLE[CHAVE],BS_CONTROLE[Quantidade_11],"-")</f>
        <v>-</v>
      </c>
    </row>
    <row r="123" spans="1:23" hidden="1">
      <c r="A123" s="146" t="str">
        <f>IF(SP_SUL!Y126="","*",SP_SUL!Y126)</f>
        <v>OPORTUNIDADE</v>
      </c>
      <c r="B123" s="146" t="str">
        <f>IF(SP_SUL!X126="","*",SP_SUL!X126)</f>
        <v>Oportunidade</v>
      </c>
      <c r="C123" s="146" t="str">
        <f>IF(SP_SUL!Z126="","*",SP_SUL!Z126)</f>
        <v>*</v>
      </c>
      <c r="D123" s="139" t="str">
        <f>IF(SP_SUL!S126="","*",SP_SUL!S126)</f>
        <v>SP SUL</v>
      </c>
      <c r="E123" s="139" t="str">
        <f>IF(SP_SUL!T126="","*",SP_SUL!T126)</f>
        <v>ZEV-ZPT</v>
      </c>
      <c r="F123" s="145">
        <f>IF(SP_SUL!B126="","*",SP_SUL!B126)</f>
        <v>46058</v>
      </c>
      <c r="G123" s="145" t="str">
        <f>IF(SP_SUL!D126="","*",SP_SUL!D126)</f>
        <v>V85</v>
      </c>
      <c r="H123" s="145" t="str">
        <f>IF(SP_SUL!F126="","*",SP_SUL!F126)</f>
        <v>MECANIZAÇÃO - SOCADORA</v>
      </c>
      <c r="I123" s="145" t="str">
        <f>IF(SP_SUL!H126="","*",SP_SUL!H126)</f>
        <v>ZDRZPT</v>
      </c>
      <c r="J123" s="145" t="str">
        <f>IF(SP_SUL!I126="","*",SP_SUL!I126)</f>
        <v>ZDRZPT</v>
      </c>
      <c r="K123" s="139" t="str">
        <f>IF(SP_SUL!M126="","*",SP_SUL!M126)</f>
        <v>ZGM-ZZV</v>
      </c>
      <c r="L123" s="139" t="str">
        <f>IF(SP_SUL!N126="","*",SP_SUL!N126)</f>
        <v>117ZGM1</v>
      </c>
      <c r="M123" s="140">
        <f>IF(SP_SUL!J126="","*",SP_SUL!J126)</f>
        <v>30</v>
      </c>
      <c r="N123" s="144">
        <f>IF(SP_SUL!K126="","*",SP_SUL!K126)</f>
        <v>115.3</v>
      </c>
      <c r="O123" s="144">
        <f>IF(SP_SUL!L126="","*",SP_SUL!L126)</f>
        <v>118.8</v>
      </c>
      <c r="P123" s="143">
        <f>IF(SP_SUL!O126="","*",SP_SUL!O126)</f>
        <v>0.39583333333333331</v>
      </c>
      <c r="Q123" s="143">
        <f>IF(SP_SUL!P126="","*",SP_SUL!P126)</f>
        <v>8.3333333333333329E-2</v>
      </c>
      <c r="R123" s="145" t="str">
        <f>IF(SP_SUL!Q126="","*",CONCATENATE(SP_SUL!Q126," ",SP_SUL!R126))</f>
        <v>480 M</v>
      </c>
      <c r="S123" s="145" t="str">
        <f>IF(SP_SUL!V126="","*",SP_SUL!V126)</f>
        <v>Antonioni</v>
      </c>
      <c r="T123" s="145" t="str">
        <f>IF(SP_SUL!W126="","*",SP_SUL!W126)</f>
        <v xml:space="preserve">Socaria mecanizada </v>
      </c>
      <c r="U123" s="137" t="str">
        <f ca="1">_xlfn.XLOOKUP(G123&amp;$U$2,BS_CONTROLE[CHAVE],BS_CONTROLE[Quantidade_11],"-")</f>
        <v>-</v>
      </c>
      <c r="V123" s="137" t="str">
        <f ca="1">_xlfn.XLOOKUP(G123&amp;$V$2,BS_CONTROLE[CHAVE],BS_CONTROLE[Quantidade_11],"-")</f>
        <v>-</v>
      </c>
      <c r="W123" s="137">
        <f ca="1">_xlfn.XLOOKUP(G123&amp;$W$2,BS_CONTROLE[CHAVE],BS_CONTROLE[Quantidade_11],"-")</f>
        <v>0</v>
      </c>
    </row>
    <row r="124" spans="1:23" hidden="1">
      <c r="A124" s="146" t="str">
        <f>IF(SP_SUL!Y127="","*",SP_SUL!Y127)</f>
        <v>OPORTUNIDADE</v>
      </c>
      <c r="B124" s="146" t="str">
        <f>IF(SP_SUL!X127="","*",SP_SUL!X127)</f>
        <v>Oportunidade</v>
      </c>
      <c r="C124" s="146" t="str">
        <f>IF(SP_SUL!Z127="","*",SP_SUL!Z127)</f>
        <v>*</v>
      </c>
      <c r="D124" s="139" t="str">
        <f>IF(SP_SUL!S127="","*",SP_SUL!S127)</f>
        <v>SP SUL</v>
      </c>
      <c r="E124" s="139" t="str">
        <f>IF(SP_SUL!T127="","*",SP_SUL!T127)</f>
        <v>ZPT-ZPG</v>
      </c>
      <c r="F124" s="145">
        <f>IF(SP_SUL!B127="","*",SP_SUL!B127)</f>
        <v>46058</v>
      </c>
      <c r="G124" s="145" t="str">
        <f>IF(SP_SUL!D127="","*",SP_SUL!D127)</f>
        <v>INFRA 1</v>
      </c>
      <c r="H124" s="145" t="str">
        <f>IF(SP_SUL!F127="","*",SP_SUL!F127)</f>
        <v>OUTRAS ATIVIDADES</v>
      </c>
      <c r="I124" s="145" t="str">
        <f>IF(SP_SUL!H127="","*",SP_SUL!H127)</f>
        <v>-</v>
      </c>
      <c r="J124" s="145" t="str">
        <f>IF(SP_SUL!I127="","*",SP_SUL!I127)</f>
        <v>-</v>
      </c>
      <c r="K124" s="139" t="str">
        <f>IF(SP_SUL!M127="","*",SP_SUL!M127)</f>
        <v>ZGM-ZZV</v>
      </c>
      <c r="L124" s="139" t="str">
        <f>IF(SP_SUL!N127="","*",SP_SUL!N127)</f>
        <v>1181171/1181172/ 117ZGM2/117ZGM1</v>
      </c>
      <c r="M124" s="140">
        <f>IF(SP_SUL!J127="","*",SP_SUL!J127)</f>
        <v>53</v>
      </c>
      <c r="N124" s="144">
        <f>IF(SP_SUL!K127="","*",SP_SUL!K127)</f>
        <v>117</v>
      </c>
      <c r="O124" s="144">
        <f>IF(SP_SUL!L127="","*",SP_SUL!L127)</f>
        <v>118</v>
      </c>
      <c r="P124" s="143">
        <f>IF(SP_SUL!O127="","*",SP_SUL!O127)</f>
        <v>0.41666666666666669</v>
      </c>
      <c r="Q124" s="143">
        <f>IF(SP_SUL!P127="","*",SP_SUL!P127)</f>
        <v>4.1666666666666664E-2</v>
      </c>
      <c r="R124" s="145" t="str">
        <f>IF(SP_SUL!Q127="","*",CONCATENATE(SP_SUL!Q127," ",SP_SUL!R127))</f>
        <v>1 BINÁRIO</v>
      </c>
      <c r="S124" s="145" t="str">
        <f>IF(SP_SUL!V127="","*",SP_SUL!V127)</f>
        <v>Moises / Romulo</v>
      </c>
      <c r="T124" s="145" t="str">
        <f>IF(SP_SUL!W127="","*",SP_SUL!W127)</f>
        <v>Manutenção Elétrica - CPFL solicita 1h de interdição das sb's 1181171/1181172/ 117ZGM2/117ZGM1 para lançamento dos cabos que passam sobre a ferrovia.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OPORTUNIDADE</v>
      </c>
      <c r="B125" s="146" t="str">
        <f>IF(SP_SUL!X128="","*",SP_SUL!X128)</f>
        <v>Oportunidade</v>
      </c>
      <c r="C125" s="146" t="str">
        <f>IF(SP_SUL!Z128="","*",SP_SUL!Z128)</f>
        <v>*</v>
      </c>
      <c r="D125" s="139" t="str">
        <f>IF(SP_SUL!S128="","*",SP_SUL!S128)</f>
        <v>SP SUL</v>
      </c>
      <c r="E125" s="139" t="str">
        <f>IF(SP_SUL!T128="","*",SP_SUL!T128)</f>
        <v>ZPT-ZPG</v>
      </c>
      <c r="F125" s="145">
        <f>IF(SP_SUL!B128="","*",SP_SUL!B128)</f>
        <v>46058</v>
      </c>
      <c r="G125" s="145" t="str">
        <f>IF(SP_SUL!D128="","*",SP_SUL!D128)</f>
        <v>EXPANSÃO TURMA 1</v>
      </c>
      <c r="H125" s="145" t="str">
        <f>IF(SP_SUL!F128="","*",SP_SUL!F128)</f>
        <v>EXPANSÃO - SOLDA</v>
      </c>
      <c r="I125" s="145" t="str">
        <f>IF(SP_SUL!H128="","*",SP_SUL!H128)</f>
        <v>-</v>
      </c>
      <c r="J125" s="145" t="str">
        <f>IF(SP_SUL!I128="","*",SP_SUL!I128)</f>
        <v>-</v>
      </c>
      <c r="K125" s="139" t="str">
        <f>IF(SP_SUL!M128="","*",SP_SUL!M128)</f>
        <v>ZZV-ZPG</v>
      </c>
      <c r="L125" s="139" t="str">
        <f>IF(SP_SUL!N128="","*",SP_SUL!N128)</f>
        <v>ZPGZZV</v>
      </c>
      <c r="M125" s="140">
        <f>IF(SP_SUL!J128="","*",SP_SUL!J128)</f>
        <v>53</v>
      </c>
      <c r="N125" s="144">
        <f>IF(SP_SUL!K128="","*",SP_SUL!K128)</f>
        <v>123.59</v>
      </c>
      <c r="O125" s="144" t="str">
        <f>IF(SP_SUL!L128="","*",SP_SUL!L128)</f>
        <v>-</v>
      </c>
      <c r="P125" s="143">
        <f>IF(SP_SUL!O128="","*",SP_SUL!O128)</f>
        <v>0.35416666666666669</v>
      </c>
      <c r="Q125" s="143">
        <f>IF(SP_SUL!P128="","*",SP_SUL!P128)</f>
        <v>6.25E-2</v>
      </c>
      <c r="R125" s="145" t="str">
        <f>IF(SP_SUL!Q128="","*",CONCATENATE(SP_SUL!Q128," ",SP_SUL!R128))</f>
        <v>1 Nº DE SOLDA</v>
      </c>
      <c r="S125" s="145" t="str">
        <f>IF(SP_SUL!V128="","*",SP_SUL!V128)</f>
        <v>Pedro</v>
      </c>
      <c r="T125" s="145" t="str">
        <f>IF(SP_SUL!W128="","*",SP_SUL!W128)</f>
        <v xml:space="preserve">Execução de solda - Condicionado a temperatura </v>
      </c>
      <c r="U125" s="137" t="str">
        <f ca="1">_xlfn.XLOOKUP(G125&amp;$U$2,BS_CONTROLE[CHAVE],BS_CONTROLE[Quantidade_11],"-")</f>
        <v>-</v>
      </c>
      <c r="V125" s="137">
        <f ca="1">_xlfn.XLOOKUP(G125&amp;$V$2,BS_CONTROLE[CHAVE],BS_CONTROLE[Quantidade_11],"-")</f>
        <v>1</v>
      </c>
      <c r="W125" s="137">
        <f ca="1">_xlfn.XLOOKUP(G125&amp;$W$2,BS_CONTROLE[CHAVE],BS_CONTROLE[Quantidade_11],"-")</f>
        <v>3</v>
      </c>
    </row>
    <row r="126" spans="1:23" hidden="1">
      <c r="A126" s="146" t="str">
        <f>IF(SP_SUL!Y129="","*",SP_SUL!Y129)</f>
        <v>*</v>
      </c>
      <c r="B126" s="146" t="str">
        <f>IF(SP_SUL!X129="","*",SP_SUL!X129)</f>
        <v>*</v>
      </c>
      <c r="C126" s="146" t="str">
        <f>IF(SP_SUL!Z129="","*",SP_SUL!Z129)</f>
        <v>*</v>
      </c>
      <c r="D126" s="139" t="str">
        <f>IF(SP_SUL!S129="","*",SP_SUL!S129)</f>
        <v>-</v>
      </c>
      <c r="E126" s="139" t="str">
        <f>IF(SP_SUL!T129="","*",SP_SUL!T129)</f>
        <v>-</v>
      </c>
      <c r="F126" s="145" t="str">
        <f>IF(SP_SUL!B129="","*",SP_SUL!B129)</f>
        <v>*</v>
      </c>
      <c r="G126" s="145" t="str">
        <f>IF(SP_SUL!D129="","*",SP_SUL!D129)</f>
        <v>*</v>
      </c>
      <c r="H126" s="145" t="str">
        <f>IF(SP_SUL!F129="","*",SP_SUL!F129)</f>
        <v>*</v>
      </c>
      <c r="I126" s="145" t="str">
        <f>IF(SP_SUL!H129="","*",SP_SUL!H129)</f>
        <v>*</v>
      </c>
      <c r="J126" s="145" t="str">
        <f>IF(SP_SUL!I129="","*",SP_SUL!I129)</f>
        <v>*</v>
      </c>
      <c r="K126" s="139" t="str">
        <f>IF(SP_SUL!M129="","*",SP_SUL!M129)</f>
        <v>-</v>
      </c>
      <c r="L126" s="139" t="str">
        <f>IF(SP_SUL!N129="","*",SP_SUL!N129)</f>
        <v>-</v>
      </c>
      <c r="M126" s="140" t="str">
        <f>IF(SP_SUL!J129="","*",SP_SUL!J129)</f>
        <v>*</v>
      </c>
      <c r="N126" s="144" t="str">
        <f>IF(SP_SUL!K129="","*",SP_SUL!K129)</f>
        <v>*</v>
      </c>
      <c r="O126" s="144" t="str">
        <f>IF(SP_SUL!L129="","*",SP_SUL!L129)</f>
        <v>*</v>
      </c>
      <c r="P126" s="143" t="str">
        <f>IF(SP_SUL!O129="","*",SP_SUL!O129)</f>
        <v>*</v>
      </c>
      <c r="Q126" s="143" t="str">
        <f>IF(SP_SUL!P129="","*",SP_SUL!P129)</f>
        <v>*</v>
      </c>
      <c r="R126" s="145" t="str">
        <f>IF(SP_SUL!Q129="","*",CONCATENATE(SP_SUL!Q129," ",SP_SUL!R129))</f>
        <v>*</v>
      </c>
      <c r="S126" s="145" t="str">
        <f>IF(SP_SUL!V129="","*",SP_SUL!V129)</f>
        <v>*</v>
      </c>
      <c r="T126" s="145" t="str">
        <f>IF(SP_SUL!W129="","*",SP_SUL!W129)</f>
        <v>*</v>
      </c>
      <c r="U126" s="137" t="str">
        <f ca="1">_xlfn.XLOOKUP(G126&amp;$U$2,BS_CONTROLE[CHAVE],BS_CONTROLE[Quantidade_11],"-")</f>
        <v>-</v>
      </c>
      <c r="V126" s="137" t="str">
        <f ca="1">_xlfn.XLOOKUP(G126&amp;$V$2,BS_CONTROLE[CHAVE],BS_CONTROLE[Quantidade_11],"-")</f>
        <v>-</v>
      </c>
      <c r="W126" s="137" t="str">
        <f ca="1">_xlfn.XLOOKUP(G126&amp;$W$2,BS_CONTROLE[CHAVE],BS_CONTROLE[Quantidade_11],"-")</f>
        <v>-</v>
      </c>
    </row>
    <row r="127" spans="1:23" hidden="1">
      <c r="A127" s="146" t="str">
        <f>IF(SP_SUL!Y130="","*",SP_SUL!Y130)</f>
        <v>*</v>
      </c>
      <c r="B127" s="146" t="str">
        <f>IF(SP_SUL!X130="","*",SP_SUL!X130)</f>
        <v>*</v>
      </c>
      <c r="C127" s="146" t="str">
        <f>IF(SP_SUL!Z130="","*",SP_SUL!Z130)</f>
        <v>*</v>
      </c>
      <c r="D127" s="139" t="str">
        <f>IF(SP_SUL!S130="","*",SP_SUL!S130)</f>
        <v>-</v>
      </c>
      <c r="E127" s="139" t="str">
        <f>IF(SP_SUL!T130="","*",SP_SUL!T130)</f>
        <v>-</v>
      </c>
      <c r="F127" s="145" t="str">
        <f>IF(SP_SUL!B130="","*",SP_SUL!B130)</f>
        <v>*</v>
      </c>
      <c r="G127" s="145" t="str">
        <f>IF(SP_SUL!D130="","*",SP_SUL!D130)</f>
        <v>*</v>
      </c>
      <c r="H127" s="145" t="str">
        <f>IF(SP_SUL!F130="","*",SP_SUL!F130)</f>
        <v>*</v>
      </c>
      <c r="I127" s="145" t="str">
        <f>IF(SP_SUL!H130="","*",SP_SUL!H130)</f>
        <v>*</v>
      </c>
      <c r="J127" s="145" t="str">
        <f>IF(SP_SUL!I130="","*",SP_SUL!I130)</f>
        <v>*</v>
      </c>
      <c r="K127" s="139" t="str">
        <f>IF(SP_SUL!M130="","*",SP_SUL!M130)</f>
        <v>-</v>
      </c>
      <c r="L127" s="139" t="str">
        <f>IF(SP_SUL!N130="","*",SP_SUL!N130)</f>
        <v>-</v>
      </c>
      <c r="M127" s="140" t="str">
        <f>IF(SP_SUL!J130="","*",SP_SUL!J130)</f>
        <v>*</v>
      </c>
      <c r="N127" s="144" t="str">
        <f>IF(SP_SUL!K130="","*",SP_SUL!K130)</f>
        <v>*</v>
      </c>
      <c r="O127" s="144" t="str">
        <f>IF(SP_SUL!L130="","*",SP_SUL!L130)</f>
        <v>*</v>
      </c>
      <c r="P127" s="143" t="str">
        <f>IF(SP_SUL!O130="","*",SP_SUL!O130)</f>
        <v>*</v>
      </c>
      <c r="Q127" s="143" t="str">
        <f>IF(SP_SUL!P130="","*",SP_SUL!P130)</f>
        <v>*</v>
      </c>
      <c r="R127" s="145" t="str">
        <f>IF(SP_SUL!Q130="","*",CONCATENATE(SP_SUL!Q130," ",SP_SUL!R130))</f>
        <v>*</v>
      </c>
      <c r="S127" s="145" t="str">
        <f>IF(SP_SUL!V130="","*",SP_SUL!V130)</f>
        <v>*</v>
      </c>
      <c r="T127" s="145" t="str">
        <f>IF(SP_SUL!W130="","*",SP_SUL!W130)</f>
        <v>*</v>
      </c>
      <c r="U127" s="137" t="str">
        <f ca="1">_xlfn.XLOOKUP(G127&amp;$U$2,BS_CONTROLE[CHAVE],BS_CONTROLE[Quantidade_11],"-")</f>
        <v>-</v>
      </c>
      <c r="V127" s="137" t="str">
        <f ca="1">_xlfn.XLOOKUP(G127&amp;$V$2,BS_CONTROLE[CHAVE],BS_CONTROLE[Quantidade_11],"-")</f>
        <v>-</v>
      </c>
      <c r="W127" s="137" t="str">
        <f ca="1">_xlfn.XLOOKUP(G127&amp;$W$2,BS_CONTROLE[CHAVE],BS_CONTROLE[Quantidade_11],"-")</f>
        <v>-</v>
      </c>
    </row>
    <row r="128" spans="1:23" hidden="1">
      <c r="A128" s="146" t="str">
        <f>IF(SP_SUL!Y131="","*",SP_SUL!Y131)</f>
        <v>*</v>
      </c>
      <c r="B128" s="146" t="str">
        <f>IF(SP_SUL!X131="","*",SP_SUL!X131)</f>
        <v>Oportunidade</v>
      </c>
      <c r="C128" s="146" t="str">
        <f>IF(SP_SUL!Z131="","*",SP_SUL!Z131)</f>
        <v>*</v>
      </c>
      <c r="D128" s="139" t="str">
        <f>IF(SP_SUL!S131="","*",SP_SUL!S131)</f>
        <v>SP SUL</v>
      </c>
      <c r="E128" s="139" t="str">
        <f>IF(SP_SUL!T131="","*",SP_SUL!T131)</f>
        <v>ZBV-ZRX</v>
      </c>
      <c r="F128" s="145" t="str">
        <f>IF(SP_SUL!B131="","*",SP_SUL!B131)</f>
        <v>*</v>
      </c>
      <c r="G128" s="145" t="str">
        <f>IF(SP_SUL!D131="","*",SP_SUL!D131)</f>
        <v>EXPANSÃO TURMA 1</v>
      </c>
      <c r="H128" s="145" t="str">
        <f>IF(SP_SUL!F131="","*",SP_SUL!F131)</f>
        <v>EXPANSÃO - SOLDA</v>
      </c>
      <c r="I128" s="145" t="str">
        <f>IF(SP_SUL!H131="","*",SP_SUL!H131)</f>
        <v>-</v>
      </c>
      <c r="J128" s="145" t="str">
        <f>IF(SP_SUL!I131="","*",SP_SUL!I131)</f>
        <v>-</v>
      </c>
      <c r="K128" s="139" t="str">
        <f>IF(SP_SUL!M131="","*",SP_SUL!M131)</f>
        <v>ZCD</v>
      </c>
      <c r="L128" s="139" t="str">
        <f>IF(SP_SUL!N131="","*",SP_SUL!N131)</f>
        <v>ZCD1</v>
      </c>
      <c r="M128" s="140">
        <f>IF(SP_SUL!J131="","*",SP_SUL!J131)</f>
        <v>70</v>
      </c>
      <c r="N128" s="144">
        <f>IF(SP_SUL!K131="","*",SP_SUL!K131)</f>
        <v>113.5</v>
      </c>
      <c r="O128" s="144" t="str">
        <f>IF(SP_SUL!L131="","*",SP_SUL!L131)</f>
        <v>-</v>
      </c>
      <c r="P128" s="143">
        <f>IF(SP_SUL!O131="","*",SP_SUL!O131)</f>
        <v>0.375</v>
      </c>
      <c r="Q128" s="143">
        <f>IF(SP_SUL!P131="","*",SP_SUL!P131)</f>
        <v>8.3333333333333329E-2</v>
      </c>
      <c r="R128" s="145" t="str">
        <f>IF(SP_SUL!Q131="","*",CONCATENATE(SP_SUL!Q131," ",SP_SUL!R131))</f>
        <v>1 Nº DE SOLDA</v>
      </c>
      <c r="S128" s="145" t="str">
        <f>IF(SP_SUL!V131="","*",SP_SUL!V131)</f>
        <v>Elder</v>
      </c>
      <c r="T128" s="145" t="str">
        <f>IF(SP_SUL!W131="","*",SP_SUL!W131)</f>
        <v xml:space="preserve">Execução de solda - Condicionado a temperatura </v>
      </c>
      <c r="U128" s="137" t="str">
        <f ca="1">_xlfn.XLOOKUP(G128&amp;$U$2,BS_CONTROLE[CHAVE],BS_CONTROLE[Quantidade_11],"-")</f>
        <v>-</v>
      </c>
      <c r="V128" s="137">
        <f ca="1">_xlfn.XLOOKUP(G128&amp;$V$2,BS_CONTROLE[CHAVE],BS_CONTROLE[Quantidade_11],"-")</f>
        <v>1</v>
      </c>
      <c r="W128" s="137">
        <f ca="1">_xlfn.XLOOKUP(G128&amp;$W$2,BS_CONTROLE[CHAVE],BS_CONTROLE[Quantidade_11],"-")</f>
        <v>3</v>
      </c>
    </row>
    <row r="129" spans="1:23" hidden="1">
      <c r="A129" s="146" t="str">
        <f>IF(SP_SUL!Y132="","*",SP_SUL!Y132)</f>
        <v>OPORTUNIDADE</v>
      </c>
      <c r="B129" s="146" t="str">
        <f>IF(SP_SUL!X132="","*",SP_SUL!X132)</f>
        <v>Oportunidade</v>
      </c>
      <c r="C129" s="146" t="str">
        <f>IF(SP_SUL!Z132="","*",SP_SUL!Z132)</f>
        <v>*</v>
      </c>
      <c r="D129" s="139" t="str">
        <f>IF(SP_SUL!S132="","*",SP_SUL!S132)</f>
        <v>SP SUL</v>
      </c>
      <c r="E129" s="139" t="str">
        <f>IF(SP_SUL!T132="","*",SP_SUL!T132)</f>
        <v>ZBV-ZRX</v>
      </c>
      <c r="F129" s="145">
        <f>IF(SP_SUL!B132="","*",SP_SUL!B132)</f>
        <v>46059</v>
      </c>
      <c r="G129" s="145" t="str">
        <f>IF(SP_SUL!D132="","*",SP_SUL!D132)</f>
        <v>EXPANSÃO TURMA 1</v>
      </c>
      <c r="H129" s="145" t="str">
        <f>IF(SP_SUL!F132="","*",SP_SUL!F132)</f>
        <v>EXPANSÃO - ALÍVIO DE TENSÃO</v>
      </c>
      <c r="I129" s="145" t="str">
        <f>IF(SP_SUL!H132="","*",SP_SUL!H132)</f>
        <v>-</v>
      </c>
      <c r="J129" s="145" t="str">
        <f>IF(SP_SUL!I132="","*",SP_SUL!I132)</f>
        <v>-</v>
      </c>
      <c r="K129" s="139" t="str">
        <f>IF(SP_SUL!M132="","*",SP_SUL!M132)</f>
        <v>ZCD</v>
      </c>
      <c r="L129" s="139" t="str">
        <f>IF(SP_SUL!N132="","*",SP_SUL!N132)</f>
        <v>109ZCD2</v>
      </c>
      <c r="M129" s="140">
        <f>IF(SP_SUL!J132="","*",SP_SUL!J132)</f>
        <v>170</v>
      </c>
      <c r="N129" s="144">
        <f>IF(SP_SUL!K132="","*",SP_SUL!K132)</f>
        <v>110.35</v>
      </c>
      <c r="O129" s="144" t="str">
        <f>IF(SP_SUL!L132="","*",SP_SUL!L132)</f>
        <v>*</v>
      </c>
      <c r="P129" s="143">
        <f>IF(SP_SUL!O132="","*",SP_SUL!O132)</f>
        <v>0.375</v>
      </c>
      <c r="Q129" s="143">
        <f>IF(SP_SUL!P132="","*",SP_SUL!P132)</f>
        <v>8.3333333333333329E-2</v>
      </c>
      <c r="R129" s="145" t="str">
        <f>IF(SP_SUL!Q132="","*",CONCATENATE(SP_SUL!Q132," ",SP_SUL!R132))</f>
        <v>2 M</v>
      </c>
      <c r="S129" s="145" t="str">
        <f>IF(SP_SUL!V132="","*",SP_SUL!V132)</f>
        <v>Elder</v>
      </c>
      <c r="T129" s="145" t="str">
        <f>IF(SP_SUL!W132="","*",SP_SUL!W132)</f>
        <v>Alívio de tensão + Solda</v>
      </c>
      <c r="U129" s="137" t="str">
        <f ca="1">_xlfn.XLOOKUP(G129&amp;$U$2,BS_CONTROLE[CHAVE],BS_CONTROLE[Quantidade_11],"-")</f>
        <v>-</v>
      </c>
      <c r="V129" s="137">
        <f ca="1">_xlfn.XLOOKUP(G129&amp;$V$2,BS_CONTROLE[CHAVE],BS_CONTROLE[Quantidade_11],"-")</f>
        <v>1</v>
      </c>
      <c r="W129" s="137">
        <f ca="1">_xlfn.XLOOKUP(G129&amp;$W$2,BS_CONTROLE[CHAVE],BS_CONTROLE[Quantidade_11],"-")</f>
        <v>3</v>
      </c>
    </row>
    <row r="130" spans="1:23" hidden="1">
      <c r="A130" s="146" t="str">
        <f>IF(SP_SUL!Y133="","*",SP_SUL!Y133)</f>
        <v>OPORTUNIDADE</v>
      </c>
      <c r="B130" s="146" t="str">
        <f>IF(SP_SUL!X133="","*",SP_SUL!X133)</f>
        <v>Oportunidade</v>
      </c>
      <c r="C130" s="146" t="str">
        <f>IF(SP_SUL!Z133="","*",SP_SUL!Z133)</f>
        <v>*</v>
      </c>
      <c r="D130" s="139" t="str">
        <f>IF(SP_SUL!S133="","*",SP_SUL!S133)</f>
        <v>SP SUL</v>
      </c>
      <c r="E130" s="139" t="str">
        <f>IF(SP_SUL!T133="","*",SP_SUL!T133)</f>
        <v>ZBV-ZRX</v>
      </c>
      <c r="F130" s="145">
        <f>IF(SP_SUL!B133="","*",SP_SUL!B133)</f>
        <v>46059</v>
      </c>
      <c r="G130" s="145" t="str">
        <f>IF(SP_SUL!D133="","*",SP_SUL!D133)</f>
        <v>KLECIO (TP-699)</v>
      </c>
      <c r="H130" s="145" t="str">
        <f>IF(SP_SUL!F133="","*",SP_SUL!F133)</f>
        <v>PDM - SOLDA</v>
      </c>
      <c r="I130" s="145" t="str">
        <f>IF(SP_SUL!H133="","*",SP_SUL!H133)</f>
        <v>-</v>
      </c>
      <c r="J130" s="145" t="str">
        <f>IF(SP_SUL!I133="","*",SP_SUL!I133)</f>
        <v>-</v>
      </c>
      <c r="K130" s="139" t="str">
        <f>IF(SP_SUL!M133="","*",SP_SUL!M133)</f>
        <v>ZSW-2</v>
      </c>
      <c r="L130" s="139" t="str">
        <f>IF(SP_SUL!N133="","*",SP_SUL!N133)</f>
        <v>ZSWS</v>
      </c>
      <c r="M130" s="140">
        <f>IF(SP_SUL!J133="","*",SP_SUL!J133)</f>
        <v>70</v>
      </c>
      <c r="N130" s="144">
        <f>IF(SP_SUL!K133="","*",SP_SUL!K133)</f>
        <v>87.3</v>
      </c>
      <c r="O130" s="144" t="str">
        <f>IF(SP_SUL!L133="","*",SP_SUL!L133)</f>
        <v>-</v>
      </c>
      <c r="P130" s="143">
        <f>IF(SP_SUL!O133="","*",SP_SUL!O133)</f>
        <v>0.375</v>
      </c>
      <c r="Q130" s="143">
        <f>IF(SP_SUL!P133="","*",SP_SUL!P133)</f>
        <v>6.25E-2</v>
      </c>
      <c r="R130" s="145" t="str">
        <f>IF(SP_SUL!Q133="","*",CONCATENATE(SP_SUL!Q133," ",SP_SUL!R133))</f>
        <v>1 Nº DE SOLDA</v>
      </c>
      <c r="S130" s="145" t="str">
        <f>IF(SP_SUL!V133="","*",SP_SUL!V133)</f>
        <v xml:space="preserve">Klecio </v>
      </c>
      <c r="T130" s="145" t="str">
        <f>IF(SP_SUL!W133="","*",SP_SUL!W133)</f>
        <v xml:space="preserve">Execução de solda - Condicionado a temperatura </v>
      </c>
      <c r="U130" s="137" t="str">
        <f ca="1">_xlfn.XLOOKUP(G130&amp;$U$2,BS_CONTROLE[CHAVE],BS_CONTROLE[Quantidade_11],"-")</f>
        <v>-</v>
      </c>
      <c r="V130" s="137">
        <f ca="1">_xlfn.XLOOKUP(G130&amp;$V$2,BS_CONTROLE[CHAVE],BS_CONTROLE[Quantidade_11],"-")</f>
        <v>0</v>
      </c>
      <c r="W130" s="137">
        <f ca="1">_xlfn.XLOOKUP(G130&amp;$W$2,BS_CONTROLE[CHAVE],BS_CONTROLE[Quantidade_11],"-")</f>
        <v>0</v>
      </c>
    </row>
    <row r="131" spans="1:23" hidden="1">
      <c r="A131" s="146" t="str">
        <f>IF(SP_SUL!Y134="","*",SP_SUL!Y134)</f>
        <v>OPORTUNIDADE</v>
      </c>
      <c r="B131" s="146" t="str">
        <f>IF(SP_SUL!X134="","*",SP_SUL!X134)</f>
        <v>Oportunidade</v>
      </c>
      <c r="C131" s="146" t="str">
        <f>IF(SP_SUL!Z134="","*",SP_SUL!Z134)</f>
        <v>*</v>
      </c>
      <c r="D131" s="139" t="str">
        <f>IF(SP_SUL!S134="","*",SP_SUL!S134)</f>
        <v>SP SUL</v>
      </c>
      <c r="E131" s="139" t="str">
        <f>IF(SP_SUL!T134="","*",SP_SUL!T134)</f>
        <v>ZBV-ZRX</v>
      </c>
      <c r="F131" s="145">
        <f>IF(SP_SUL!B134="","*",SP_SUL!B134)</f>
        <v>46059</v>
      </c>
      <c r="G131" s="145" t="str">
        <f>IF(SP_SUL!D134="","*",SP_SUL!D134)</f>
        <v>V48</v>
      </c>
      <c r="H131" s="145" t="str">
        <f>IF(SP_SUL!F134="","*",SP_SUL!F134)</f>
        <v>MECANIZAÇÃO - SOCADORA</v>
      </c>
      <c r="I131" s="145" t="str">
        <f>IF(SP_SUL!H134="","*",SP_SUL!H134)</f>
        <v>ZAC2</v>
      </c>
      <c r="J131" s="145" t="str">
        <f>IF(SP_SUL!I134="","*",SP_SUL!I134)</f>
        <v>ZAC2</v>
      </c>
      <c r="K131" s="139" t="str">
        <f>IF(SP_SUL!M134="","*",SP_SUL!M134)</f>
        <v>ZAC-ZSW</v>
      </c>
      <c r="L131" s="139" t="str">
        <f>IF(SP_SUL!N134="","*",SP_SUL!N134)</f>
        <v>ZACZSW</v>
      </c>
      <c r="M131" s="140">
        <f>IF(SP_SUL!J134="","*",SP_SUL!J134)</f>
        <v>70</v>
      </c>
      <c r="N131" s="144">
        <f>IF(SP_SUL!K134="","*",SP_SUL!K134)</f>
        <v>82.5</v>
      </c>
      <c r="O131" s="144">
        <f>IF(SP_SUL!L134="","*",SP_SUL!L134)</f>
        <v>87</v>
      </c>
      <c r="P131" s="143">
        <f>IF(SP_SUL!O134="","*",SP_SUL!O134)</f>
        <v>0.35416666666666669</v>
      </c>
      <c r="Q131" s="143">
        <f>IF(SP_SUL!P134="","*",SP_SUL!P134)</f>
        <v>8.3333333333333329E-2</v>
      </c>
      <c r="R131" s="145" t="str">
        <f>IF(SP_SUL!Q134="","*",CONCATENATE(SP_SUL!Q134," ",SP_SUL!R134))</f>
        <v>510 M</v>
      </c>
      <c r="S131" s="145" t="str">
        <f>IF(SP_SUL!V134="","*",SP_SUL!V134)</f>
        <v>Ezequiel</v>
      </c>
      <c r="T131" s="145" t="str">
        <f>IF(SP_SUL!W134="","*",SP_SUL!W134)</f>
        <v xml:space="preserve">Socaria mecanizada </v>
      </c>
      <c r="U131" s="137" t="str">
        <f ca="1">_xlfn.XLOOKUP(G131&amp;$U$2,BS_CONTROLE[CHAVE],BS_CONTROLE[Quantidade_11],"-")</f>
        <v>-</v>
      </c>
      <c r="V131" s="137" t="str">
        <f ca="1">_xlfn.XLOOKUP(G131&amp;$V$2,BS_CONTROLE[CHAVE],BS_CONTROLE[Quantidade_11],"-")</f>
        <v>-</v>
      </c>
      <c r="W131" s="137" t="str">
        <f ca="1">_xlfn.XLOOKUP(G131&amp;$W$2,BS_CONTROLE[CHAVE],BS_CONTROLE[Quantidade_11],"-")</f>
        <v>-</v>
      </c>
    </row>
    <row r="132" spans="1:23" hidden="1">
      <c r="A132" s="146" t="str">
        <f>IF(SP_SUL!Y135="","*",SP_SUL!Y135)</f>
        <v>OPORTUNIDADE</v>
      </c>
      <c r="B132" s="146" t="str">
        <f>IF(SP_SUL!X135="","*",SP_SUL!X135)</f>
        <v>Oportunidade</v>
      </c>
      <c r="C132" s="146" t="str">
        <f>IF(SP_SUL!Z135="","*",SP_SUL!Z135)</f>
        <v>*</v>
      </c>
      <c r="D132" s="139" t="str">
        <f>IF(SP_SUL!S135="","*",SP_SUL!S135)</f>
        <v>SP SUL</v>
      </c>
      <c r="E132" s="139" t="str">
        <f>IF(SP_SUL!T135="","*",SP_SUL!T135)</f>
        <v>ZBV-ZRX</v>
      </c>
      <c r="F132" s="145">
        <f>IF(SP_SUL!B135="","*",SP_SUL!B135)</f>
        <v>46059</v>
      </c>
      <c r="G132" s="145" t="str">
        <f>IF(SP_SUL!D135="","*",SP_SUL!D135)</f>
        <v>W58</v>
      </c>
      <c r="H132" s="145" t="str">
        <f>IF(SP_SUL!F135="","*",SP_SUL!F135)</f>
        <v>RECOLHIMENTO DE DORMENTE</v>
      </c>
      <c r="I132" s="145">
        <f>IF(SP_SUL!H135="","*",SP_SUL!H135)</f>
        <v>106109</v>
      </c>
      <c r="J132" s="145">
        <f>IF(SP_SUL!I135="","*",SP_SUL!I135)</f>
        <v>106109</v>
      </c>
      <c r="K132" s="139" t="str">
        <f>IF(SP_SUL!M135="","*",SP_SUL!M135)</f>
        <v>ZBM-ZHO</v>
      </c>
      <c r="L132" s="139" t="str">
        <f>IF(SP_SUL!N135="","*",SP_SUL!N135)</f>
        <v>K57ZHO</v>
      </c>
      <c r="M132" s="140">
        <f>IF(SP_SUL!J135="","*",SP_SUL!J135)</f>
        <v>68</v>
      </c>
      <c r="N132" s="144">
        <f>IF(SP_SUL!K135="","*",SP_SUL!K135)</f>
        <v>57</v>
      </c>
      <c r="O132" s="144">
        <f>IF(SP_SUL!L135="","*",SP_SUL!L135)</f>
        <v>53</v>
      </c>
      <c r="P132" s="143">
        <f>IF(SP_SUL!O135="","*",SP_SUL!O135)</f>
        <v>0.33333333333333331</v>
      </c>
      <c r="Q132" s="143">
        <f>IF(SP_SUL!P135="","*",SP_SUL!P135)</f>
        <v>4.1666666666666664E-2</v>
      </c>
      <c r="R132" s="145" t="str">
        <f>IF(SP_SUL!Q135="","*",CONCATENATE(SP_SUL!Q135," ",SP_SUL!R135))</f>
        <v>100 Nº DE PEÇAS</v>
      </c>
      <c r="S132" s="145" t="str">
        <f>IF(SP_SUL!V135="","*",SP_SUL!V135)</f>
        <v>Israel</v>
      </c>
      <c r="T132" s="145" t="str">
        <f>IF(SP_SUL!W135="","*",SP_SUL!W135)</f>
        <v xml:space="preserve">Recolhimento de dormentes  </v>
      </c>
      <c r="U132" s="137" t="str">
        <f ca="1">_xlfn.XLOOKUP(G132&amp;$U$2,BS_CONTROLE[CHAVE],BS_CONTROLE[Quantidade_11],"-")</f>
        <v>-</v>
      </c>
      <c r="V132" s="137" t="str">
        <f ca="1">_xlfn.XLOOKUP(G132&amp;$V$2,BS_CONTROLE[CHAVE],BS_CONTROLE[Quantidade_11],"-")</f>
        <v>-</v>
      </c>
      <c r="W132" s="137" t="str">
        <f ca="1">_xlfn.XLOOKUP(G132&amp;$W$2,BS_CONTROLE[CHAVE],BS_CONTROLE[Quantidade_11],"-")</f>
        <v>-</v>
      </c>
    </row>
    <row r="133" spans="1:23" hidden="1">
      <c r="A133" s="146" t="str">
        <f>IF(SP_SUL!Y136="","*",SP_SUL!Y136)</f>
        <v>*</v>
      </c>
      <c r="B133" s="146" t="str">
        <f>IF(SP_SUL!X136="","*",SP_SUL!X136)</f>
        <v>Oportunidade</v>
      </c>
      <c r="C133" s="146" t="str">
        <f>IF(SP_SUL!Z136="","*",SP_SUL!Z136)</f>
        <v>*</v>
      </c>
      <c r="D133" s="139" t="str">
        <f>IF(SP_SUL!S136="","*",SP_SUL!S136)</f>
        <v>SP SUL</v>
      </c>
      <c r="E133" s="139" t="str">
        <f>IF(SP_SUL!T136="","*",SP_SUL!T136)</f>
        <v>ZKE-ZEV</v>
      </c>
      <c r="F133" s="145">
        <f>IF(SP_SUL!B136="","*",SP_SUL!B136)</f>
        <v>46059</v>
      </c>
      <c r="G133" s="145" t="str">
        <f>IF(SP_SUL!D136="","*",SP_SUL!D136)</f>
        <v>CLEBISON (TP-728)</v>
      </c>
      <c r="H133" s="145" t="str">
        <f>IF(SP_SUL!F136="","*",SP_SUL!F136)</f>
        <v>PDM - SOLDA</v>
      </c>
      <c r="I133" s="145" t="str">
        <f>IF(SP_SUL!H136="","*",SP_SUL!H136)</f>
        <v>-</v>
      </c>
      <c r="J133" s="145" t="str">
        <f>IF(SP_SUL!I136="","*",SP_SUL!I136)</f>
        <v>-</v>
      </c>
      <c r="K133" s="139" t="str">
        <f>IF(SP_SUL!M136="","*",SP_SUL!M136)</f>
        <v>ZWW-ZKW</v>
      </c>
      <c r="L133" s="139" t="str">
        <f>IF(SP_SUL!N136="","*",SP_SUL!N136)</f>
        <v>K93K911</v>
      </c>
      <c r="M133" s="140">
        <f>IF(SP_SUL!J136="","*",SP_SUL!J136)</f>
        <v>48</v>
      </c>
      <c r="N133" s="144">
        <f>IF(SP_SUL!K136="","*",SP_SUL!K136)</f>
        <v>91.5</v>
      </c>
      <c r="O133" s="144" t="str">
        <f>IF(SP_SUL!L136="","*",SP_SUL!L136)</f>
        <v>-</v>
      </c>
      <c r="P133" s="143">
        <f>IF(SP_SUL!O136="","*",SP_SUL!O136)</f>
        <v>0.375</v>
      </c>
      <c r="Q133" s="143">
        <f>IF(SP_SUL!P136="","*",SP_SUL!P136)</f>
        <v>6.25E-2</v>
      </c>
      <c r="R133" s="145" t="str">
        <f>IF(SP_SUL!Q136="","*",CONCATENATE(SP_SUL!Q136," ",SP_SUL!R136))</f>
        <v>1 Nº DE SOLDA</v>
      </c>
      <c r="S133" s="145" t="str">
        <f>IF(SP_SUL!V136="","*",SP_SUL!V136)</f>
        <v>Felipe</v>
      </c>
      <c r="T133" s="145" t="str">
        <f>IF(SP_SUL!W136="","*",SP_SUL!W136)</f>
        <v xml:space="preserve">Execução de solda - Condicionado a temperatura </v>
      </c>
      <c r="U133" s="137" t="str">
        <f ca="1">_xlfn.XLOOKUP(G133&amp;$U$2,BS_CONTROLE[CHAVE],BS_CONTROLE[Quantidade_11],"-")</f>
        <v>-</v>
      </c>
      <c r="V133" s="137">
        <f ca="1">_xlfn.XLOOKUP(G133&amp;$V$2,BS_CONTROLE[CHAVE],BS_CONTROLE[Quantidade_11],"-")</f>
        <v>0</v>
      </c>
      <c r="W133" s="137">
        <f ca="1">_xlfn.XLOOKUP(G133&amp;$W$2,BS_CONTROLE[CHAVE],BS_CONTROLE[Quantidade_11],"-")</f>
        <v>1</v>
      </c>
    </row>
    <row r="134" spans="1:23" hidden="1">
      <c r="A134" s="146" t="str">
        <f>IF(SP_SUL!Y137="","*",SP_SUL!Y137)</f>
        <v>*</v>
      </c>
      <c r="B134" s="146" t="str">
        <f>IF(SP_SUL!X137="","*",SP_SUL!X137)</f>
        <v>Oportunidade</v>
      </c>
      <c r="C134" s="146" t="str">
        <f>IF(SP_SUL!Z137="","*",SP_SUL!Z137)</f>
        <v>*</v>
      </c>
      <c r="D134" s="139" t="str">
        <f>IF(SP_SUL!S137="","*",SP_SUL!S137)</f>
        <v>SP SUL</v>
      </c>
      <c r="E134" s="139" t="str">
        <f>IF(SP_SUL!T137="","*",SP_SUL!T137)</f>
        <v>ZKE-ZEV</v>
      </c>
      <c r="F134" s="145">
        <f>IF(SP_SUL!B137="","*",SP_SUL!B137)</f>
        <v>46059</v>
      </c>
      <c r="G134" s="145" t="str">
        <f>IF(SP_SUL!D137="","*",SP_SUL!D137)</f>
        <v>ISMAEL(TP-726)</v>
      </c>
      <c r="H134" s="145" t="str">
        <f>IF(SP_SUL!F137="","*",SP_SUL!F137)</f>
        <v>PDM - SOLDA</v>
      </c>
      <c r="I134" s="145" t="str">
        <f>IF(SP_SUL!H137="","*",SP_SUL!H137)</f>
        <v>-</v>
      </c>
      <c r="J134" s="145" t="str">
        <f>IF(SP_SUL!I137="","*",SP_SUL!I137)</f>
        <v>-</v>
      </c>
      <c r="K134" s="139" t="str">
        <f>IF(SP_SUL!M137="","*",SP_SUL!M137)</f>
        <v>ZWW-ZKW</v>
      </c>
      <c r="L134" s="139" t="str">
        <f>IF(SP_SUL!N137="","*",SP_SUL!N137)</f>
        <v>K93K911</v>
      </c>
      <c r="M134" s="140">
        <f>IF(SP_SUL!J137="","*",SP_SUL!J137)</f>
        <v>48</v>
      </c>
      <c r="N134" s="144">
        <f>IF(SP_SUL!K137="","*",SP_SUL!K137)</f>
        <v>91.5</v>
      </c>
      <c r="O134" s="144" t="str">
        <f>IF(SP_SUL!L137="","*",SP_SUL!L137)</f>
        <v>-</v>
      </c>
      <c r="P134" s="143">
        <f>IF(SP_SUL!O137="","*",SP_SUL!O137)</f>
        <v>0.375</v>
      </c>
      <c r="Q134" s="143">
        <f>IF(SP_SUL!P137="","*",SP_SUL!P137)</f>
        <v>6.25E-2</v>
      </c>
      <c r="R134" s="145" t="str">
        <f>IF(SP_SUL!Q137="","*",CONCATENATE(SP_SUL!Q137," ",SP_SUL!R137))</f>
        <v>1 Nº DE SOLDA</v>
      </c>
      <c r="S134" s="145" t="str">
        <f>IF(SP_SUL!V137="","*",SP_SUL!V137)</f>
        <v>Felipe</v>
      </c>
      <c r="T134" s="145" t="str">
        <f>IF(SP_SUL!W137="","*",SP_SUL!W137)</f>
        <v xml:space="preserve">Execução de solda - Condicionado a temperatura </v>
      </c>
      <c r="U134" s="137" t="str">
        <f ca="1">_xlfn.XLOOKUP(G134&amp;$U$2,BS_CONTROLE[CHAVE],BS_CONTROLE[Quantidade_11],"-")</f>
        <v>-</v>
      </c>
      <c r="V134" s="137">
        <f ca="1">_xlfn.XLOOKUP(G134&amp;$V$2,BS_CONTROLE[CHAVE],BS_CONTROLE[Quantidade_11],"-")</f>
        <v>0</v>
      </c>
      <c r="W134" s="137">
        <f ca="1">_xlfn.XLOOKUP(G134&amp;$W$2,BS_CONTROLE[CHAVE],BS_CONTROLE[Quantidade_11],"-")</f>
        <v>1</v>
      </c>
    </row>
    <row r="135" spans="1:23" hidden="1">
      <c r="A135" s="146" t="str">
        <f>IF(SP_SUL!Y138="","*",SP_SUL!Y138)</f>
        <v>OPORTUNIDADE</v>
      </c>
      <c r="B135" s="146" t="str">
        <f>IF(SP_SUL!X138="","*",SP_SUL!X138)</f>
        <v>Oportunidade</v>
      </c>
      <c r="C135" s="146" t="str">
        <f>IF(SP_SUL!Z138="","*",SP_SUL!Z138)</f>
        <v>*</v>
      </c>
      <c r="D135" s="139" t="str">
        <f>IF(SP_SUL!S138="","*",SP_SUL!S138)</f>
        <v>SP SUL</v>
      </c>
      <c r="E135" s="139" t="str">
        <f>IF(SP_SUL!T138="","*",SP_SUL!T138)</f>
        <v>ZBV-ZKE</v>
      </c>
      <c r="F135" s="145">
        <f>IF(SP_SUL!B138="","*",SP_SUL!B138)</f>
        <v>46059</v>
      </c>
      <c r="G135" s="145" t="str">
        <f>IF(SP_SUL!D138="","*",SP_SUL!D138)</f>
        <v>V42</v>
      </c>
      <c r="H135" s="145" t="str">
        <f>IF(SP_SUL!F138="","*",SP_SUL!F138)</f>
        <v>MECANIZAÇÃO - SOCADORA</v>
      </c>
      <c r="I135" s="145" t="str">
        <f>IF(SP_SUL!H138="","*",SP_SUL!H138)</f>
        <v>ZYU1</v>
      </c>
      <c r="J135" s="145" t="str">
        <f>IF(SP_SUL!I138="","*",SP_SUL!I138)</f>
        <v>ZYU1</v>
      </c>
      <c r="K135" s="139" t="str">
        <f>IF(SP_SUL!M138="","*",SP_SUL!M138)</f>
        <v>ZYU-ZST</v>
      </c>
      <c r="L135" s="139" t="str">
        <f>IF(SP_SUL!N138="","*",SP_SUL!N138)</f>
        <v>206ZST</v>
      </c>
      <c r="M135" s="140">
        <f>IF(SP_SUL!J138="","*",SP_SUL!J138)</f>
        <v>56</v>
      </c>
      <c r="N135" s="144">
        <f>IF(SP_SUL!K138="","*",SP_SUL!K138)</f>
        <v>208</v>
      </c>
      <c r="O135" s="144">
        <f>IF(SP_SUL!L138="","*",SP_SUL!L138)</f>
        <v>206</v>
      </c>
      <c r="P135" s="143">
        <f>IF(SP_SUL!O138="","*",SP_SUL!O138)</f>
        <v>0.35416666666666669</v>
      </c>
      <c r="Q135" s="143">
        <f>IF(SP_SUL!P138="","*",SP_SUL!P138)</f>
        <v>8.3333333333333329E-2</v>
      </c>
      <c r="R135" s="145" t="str">
        <f>IF(SP_SUL!Q138="","*",CONCATENATE(SP_SUL!Q138," ",SP_SUL!R138))</f>
        <v>400 M</v>
      </c>
      <c r="S135" s="145" t="str">
        <f>IF(SP_SUL!V138="","*",SP_SUL!V138)</f>
        <v>Ezequiel</v>
      </c>
      <c r="T135" s="145" t="str">
        <f>IF(SP_SUL!W138="","*",SP_SUL!W138)</f>
        <v xml:space="preserve">Socaria mecanizada </v>
      </c>
      <c r="U135" s="137" t="str">
        <f ca="1">_xlfn.XLOOKUP(G135&amp;$U$2,BS_CONTROLE[CHAVE],BS_CONTROLE[Quantidade_11],"-")</f>
        <v>-</v>
      </c>
      <c r="V135" s="137" t="str">
        <f ca="1">_xlfn.XLOOKUP(G135&amp;$V$2,BS_CONTROLE[CHAVE],BS_CONTROLE[Quantidade_11],"-")</f>
        <v>-</v>
      </c>
      <c r="W135" s="137" t="str">
        <f ca="1">_xlfn.XLOOKUP(G135&amp;$W$2,BS_CONTROLE[CHAVE],BS_CONTROLE[Quantidade_11],"-")</f>
        <v>-</v>
      </c>
    </row>
    <row r="136" spans="1:23" hidden="1">
      <c r="A136" s="146" t="str">
        <f>IF(SP_SUL!Y139="","*",SP_SUL!Y139)</f>
        <v>OPORTUNIDADE</v>
      </c>
      <c r="B136" s="146" t="str">
        <f>IF(SP_SUL!X139="","*",SP_SUL!X139)</f>
        <v>Oportunidade</v>
      </c>
      <c r="C136" s="146" t="str">
        <f>IF(SP_SUL!Z139="","*",SP_SUL!Z139)</f>
        <v>*</v>
      </c>
      <c r="D136" s="139" t="str">
        <f>IF(SP_SUL!S139="","*",SP_SUL!S139)</f>
        <v>SP SUL</v>
      </c>
      <c r="E136" s="139" t="str">
        <f>IF(SP_SUL!T139="","*",SP_SUL!T139)</f>
        <v>ZBV-ZKE</v>
      </c>
      <c r="F136" s="145">
        <f>IF(SP_SUL!B139="","*",SP_SUL!B139)</f>
        <v>46059</v>
      </c>
      <c r="G136" s="145" t="str">
        <f>IF(SP_SUL!D139="","*",SP_SUL!D139)</f>
        <v>EDSON (TP-780)</v>
      </c>
      <c r="H136" s="145" t="str">
        <f>IF(SP_SUL!F139="","*",SP_SUL!F139)</f>
        <v>PDM - SUBSTITUIÇÃO - DORMENTE</v>
      </c>
      <c r="I136" s="145" t="str">
        <f>IF(SP_SUL!H139="","*",SP_SUL!H139)</f>
        <v>-</v>
      </c>
      <c r="J136" s="145" t="str">
        <f>IF(SP_SUL!I139="","*",SP_SUL!I139)</f>
        <v>-</v>
      </c>
      <c r="K136" s="139" t="str">
        <f>IF(SP_SUL!M139="","*",SP_SUL!M139)</f>
        <v>ZYU-ZST</v>
      </c>
      <c r="L136" s="139" t="str">
        <f>IF(SP_SUL!N139="","*",SP_SUL!N139)</f>
        <v>ZYU206</v>
      </c>
      <c r="M136" s="140">
        <f>IF(SP_SUL!J139="","*",SP_SUL!J139)</f>
        <v>56</v>
      </c>
      <c r="N136" s="144">
        <f>IF(SP_SUL!K139="","*",SP_SUL!K139)</f>
        <v>205</v>
      </c>
      <c r="O136" s="144" t="str">
        <f>IF(SP_SUL!L139="","*",SP_SUL!L139)</f>
        <v>-</v>
      </c>
      <c r="P136" s="143">
        <f>IF(SP_SUL!O139="","*",SP_SUL!O139)</f>
        <v>0.375</v>
      </c>
      <c r="Q136" s="143">
        <f>IF(SP_SUL!P139="","*",SP_SUL!P139)</f>
        <v>8.3333333333333329E-2</v>
      </c>
      <c r="R136" s="145" t="str">
        <f>IF(SP_SUL!Q139="","*",CONCATENATE(SP_SUL!Q139," ",SP_SUL!R139))</f>
        <v>40 Nº DE DORMENTES</v>
      </c>
      <c r="S136" s="145" t="str">
        <f>IF(SP_SUL!V139="","*",SP_SUL!V139)</f>
        <v xml:space="preserve">Edson </v>
      </c>
      <c r="T136" s="145" t="str">
        <f>IF(SP_SUL!W139="","*",SP_SUL!W139)</f>
        <v>PDM - Substituição de dormentes</v>
      </c>
      <c r="U136" s="137" t="str">
        <f ca="1">_xlfn.XLOOKUP(G136&amp;$U$2,BS_CONTROLE[CHAVE],BS_CONTROLE[Quantidade_11],"-")</f>
        <v>-</v>
      </c>
      <c r="V136" s="137" t="str">
        <f ca="1">_xlfn.XLOOKUP(G136&amp;$V$2,BS_CONTROLE[CHAVE],BS_CONTROLE[Quantidade_11],"-")</f>
        <v>-</v>
      </c>
      <c r="W136" s="137" t="str">
        <f ca="1">_xlfn.XLOOKUP(G136&amp;$W$2,BS_CONTROLE[CHAVE],BS_CONTROLE[Quantidade_11],"-")</f>
        <v>-</v>
      </c>
    </row>
    <row r="137" spans="1:23" hidden="1">
      <c r="A137" s="146" t="str">
        <f>IF(SP_SUL!Y140="","*",SP_SUL!Y140)</f>
        <v>OPORTUNIDADE</v>
      </c>
      <c r="B137" s="146" t="str">
        <f>IF(SP_SUL!X140="","*",SP_SUL!X140)</f>
        <v>Oportunidade</v>
      </c>
      <c r="C137" s="146" t="str">
        <f>IF(SP_SUL!Z140="","*",SP_SUL!Z140)</f>
        <v>*</v>
      </c>
      <c r="D137" s="139" t="str">
        <f>IF(SP_SUL!S140="","*",SP_SUL!S140)</f>
        <v>SP SUL</v>
      </c>
      <c r="E137" s="139" t="str">
        <f>IF(SP_SUL!T140="","*",SP_SUL!T140)</f>
        <v>ZBV-ZKE</v>
      </c>
      <c r="F137" s="145">
        <f>IF(SP_SUL!B140="","*",SP_SUL!B140)</f>
        <v>46059</v>
      </c>
      <c r="G137" s="145" t="str">
        <f>IF(SP_SUL!D140="","*",SP_SUL!D140)</f>
        <v>ROGÉRIO (TP-730)</v>
      </c>
      <c r="H137" s="145" t="str">
        <f>IF(SP_SUL!F140="","*",SP_SUL!F140)</f>
        <v>PDM - SUBSTITUIÇÃO - DORMENTE</v>
      </c>
      <c r="I137" s="145" t="str">
        <f>IF(SP_SUL!H140="","*",SP_SUL!H140)</f>
        <v>-</v>
      </c>
      <c r="J137" s="145" t="str">
        <f>IF(SP_SUL!I140="","*",SP_SUL!I140)</f>
        <v>-</v>
      </c>
      <c r="K137" s="139" t="str">
        <f>IF(SP_SUL!M140="","*",SP_SUL!M140)</f>
        <v>ZYU-ZST</v>
      </c>
      <c r="L137" s="139" t="str">
        <f>IF(SP_SUL!N140="","*",SP_SUL!N140)</f>
        <v>ZYU206</v>
      </c>
      <c r="M137" s="140">
        <f>IF(SP_SUL!J140="","*",SP_SUL!J140)</f>
        <v>56</v>
      </c>
      <c r="N137" s="144">
        <f>IF(SP_SUL!K140="","*",SP_SUL!K140)</f>
        <v>205</v>
      </c>
      <c r="O137" s="144" t="str">
        <f>IF(SP_SUL!L140="","*",SP_SUL!L140)</f>
        <v>-</v>
      </c>
      <c r="P137" s="143">
        <f>IF(SP_SUL!O140="","*",SP_SUL!O140)</f>
        <v>0.375</v>
      </c>
      <c r="Q137" s="143">
        <f>IF(SP_SUL!P140="","*",SP_SUL!P140)</f>
        <v>8.3333333333333329E-2</v>
      </c>
      <c r="R137" s="145" t="str">
        <f>IF(SP_SUL!Q140="","*",CONCATENATE(SP_SUL!Q140," ",SP_SUL!R140))</f>
        <v>40 Nº DE DORMENTES</v>
      </c>
      <c r="S137" s="145" t="str">
        <f>IF(SP_SUL!V140="","*",SP_SUL!V140)</f>
        <v>Rogerio</v>
      </c>
      <c r="T137" s="145" t="str">
        <f>IF(SP_SUL!W140="","*",SP_SUL!W140)</f>
        <v>PDM - Substituição de dormentes</v>
      </c>
      <c r="U137" s="137" t="str">
        <f ca="1">_xlfn.XLOOKUP(G137&amp;$U$2,BS_CONTROLE[CHAVE],BS_CONTROLE[Quantidade_11],"-")</f>
        <v>-</v>
      </c>
      <c r="V137" s="137">
        <f ca="1">_xlfn.XLOOKUP(G137&amp;$V$2,BS_CONTROLE[CHAVE],BS_CONTROLE[Quantidade_11],"-")</f>
        <v>40</v>
      </c>
      <c r="W137" s="137">
        <f ca="1">_xlfn.XLOOKUP(G137&amp;$W$2,BS_CONTROLE[CHAVE],BS_CONTROLE[Quantidade_11],"-")</f>
        <v>0</v>
      </c>
    </row>
    <row r="138" spans="1:23" hidden="1">
      <c r="A138" s="146" t="str">
        <f>IF(SP_SUL!Y141="","*",SP_SUL!Y141)</f>
        <v>OPORTUNIDADE</v>
      </c>
      <c r="B138" s="146" t="str">
        <f>IF(SP_SUL!X141="","*",SP_SUL!X141)</f>
        <v>Oportunidade</v>
      </c>
      <c r="C138" s="146" t="str">
        <f>IF(SP_SUL!Z141="","*",SP_SUL!Z141)</f>
        <v>*</v>
      </c>
      <c r="D138" s="139" t="str">
        <f>IF(SP_SUL!S141="","*",SP_SUL!S141)</f>
        <v>SP SUL</v>
      </c>
      <c r="E138" s="139" t="str">
        <f>IF(SP_SUL!T141="","*",SP_SUL!T141)</f>
        <v>ZBV-ZKE</v>
      </c>
      <c r="F138" s="145">
        <f>IF(SP_SUL!B141="","*",SP_SUL!B141)</f>
        <v>46059</v>
      </c>
      <c r="G138" s="145" t="str">
        <f>IF(SP_SUL!D141="","*",SP_SUL!D141)</f>
        <v>DANIEL (TP-647)</v>
      </c>
      <c r="H138" s="145" t="str">
        <f>IF(SP_SUL!F141="","*",SP_SUL!F141)</f>
        <v>PDM - SOLDA</v>
      </c>
      <c r="I138" s="145" t="str">
        <f>IF(SP_SUL!H141="","*",SP_SUL!H141)</f>
        <v>-</v>
      </c>
      <c r="J138" s="145" t="str">
        <f>IF(SP_SUL!I141="","*",SP_SUL!I141)</f>
        <v>-</v>
      </c>
      <c r="K138" s="139" t="str">
        <f>IF(SP_SUL!M141="","*",SP_SUL!M141)</f>
        <v>ZYU</v>
      </c>
      <c r="L138" s="139" t="str">
        <f>IF(SP_SUL!N141="","*",SP_SUL!N141)</f>
        <v>ZYU1</v>
      </c>
      <c r="M138" s="140">
        <f>IF(SP_SUL!J141="","*",SP_SUL!J141)</f>
        <v>49</v>
      </c>
      <c r="N138" s="144">
        <f>IF(SP_SUL!K141="","*",SP_SUL!K141)</f>
        <v>201.5</v>
      </c>
      <c r="O138" s="144">
        <f>IF(SP_SUL!L141="","*",SP_SUL!L141)</f>
        <v>202</v>
      </c>
      <c r="P138" s="143">
        <f>IF(SP_SUL!O141="","*",SP_SUL!O141)</f>
        <v>0.375</v>
      </c>
      <c r="Q138" s="143">
        <f>IF(SP_SUL!P141="","*",SP_SUL!P141)</f>
        <v>6.25E-2</v>
      </c>
      <c r="R138" s="145" t="str">
        <f>IF(SP_SUL!Q141="","*",CONCATENATE(SP_SUL!Q141," ",SP_SUL!R141))</f>
        <v>1 Nº DE SOLDA</v>
      </c>
      <c r="S138" s="145" t="str">
        <f>IF(SP_SUL!V141="","*",SP_SUL!V141)</f>
        <v>Daniel</v>
      </c>
      <c r="T138" s="145" t="str">
        <f>IF(SP_SUL!W141="","*",SP_SUL!W141)</f>
        <v xml:space="preserve">Execução de solda - Condicionado a temperatura </v>
      </c>
      <c r="U138" s="137" t="str">
        <f ca="1">_xlfn.XLOOKUP(G138&amp;$U$2,BS_CONTROLE[CHAVE],BS_CONTROLE[Quantidade_11],"-")</f>
        <v>-</v>
      </c>
      <c r="V138" s="137" t="str">
        <f ca="1">_xlfn.XLOOKUP(G138&amp;$V$2,BS_CONTROLE[CHAVE],BS_CONTROLE[Quantidade_11],"-")</f>
        <v>-</v>
      </c>
      <c r="W138" s="137" t="str">
        <f ca="1">_xlfn.XLOOKUP(G138&amp;$W$2,BS_CONTROLE[CHAVE],BS_CONTROLE[Quantidade_11],"-")</f>
        <v>-</v>
      </c>
    </row>
    <row r="139" spans="1:23" hidden="1">
      <c r="A139" s="146" t="str">
        <f>IF(SP_SUL!Y142="","*",SP_SUL!Y142)</f>
        <v>OPORTUNIDADE</v>
      </c>
      <c r="B139" s="146" t="str">
        <f>IF(SP_SUL!X142="","*",SP_SUL!X142)</f>
        <v>Oportunidade</v>
      </c>
      <c r="C139" s="146" t="str">
        <f>IF(SP_SUL!Z142="","*",SP_SUL!Z142)</f>
        <v>*</v>
      </c>
      <c r="D139" s="139" t="str">
        <f>IF(SP_SUL!S142="","*",SP_SUL!S142)</f>
        <v>SP SUL</v>
      </c>
      <c r="E139" s="139" t="str">
        <f>IF(SP_SUL!T142="","*",SP_SUL!T142)</f>
        <v>ZBV-ZKE</v>
      </c>
      <c r="F139" s="145">
        <f>IF(SP_SUL!B142="","*",SP_SUL!B142)</f>
        <v>46059</v>
      </c>
      <c r="G139" s="145" t="str">
        <f>IF(SP_SUL!D142="","*",SP_SUL!D142)</f>
        <v>W59</v>
      </c>
      <c r="H139" s="145" t="str">
        <f>IF(SP_SUL!F142="","*",SP_SUL!F142)</f>
        <v>PDM - DESCARGA - DORMENTE</v>
      </c>
      <c r="I139" s="145" t="str">
        <f>IF(SP_SUL!H142="","*",SP_SUL!H142)</f>
        <v>ZYU1</v>
      </c>
      <c r="J139" s="145" t="str">
        <f>IF(SP_SUL!I142="","*",SP_SUL!I142)</f>
        <v>ZYU1</v>
      </c>
      <c r="K139" s="139" t="str">
        <f>IF(SP_SUL!M142="","*",SP_SUL!M142)</f>
        <v>ZYU</v>
      </c>
      <c r="L139" s="139" t="str">
        <f>IF(SP_SUL!N142="","*",SP_SUL!N142)</f>
        <v>ZYU1 / ZFY1981</v>
      </c>
      <c r="M139" s="140">
        <f>IF(SP_SUL!J142="","*",SP_SUL!J142)</f>
        <v>49</v>
      </c>
      <c r="N139" s="144">
        <f>IF(SP_SUL!K142="","*",SP_SUL!K142)</f>
        <v>203.57</v>
      </c>
      <c r="O139" s="144">
        <f>IF(SP_SUL!L142="","*",SP_SUL!L142)</f>
        <v>198.57</v>
      </c>
      <c r="P139" s="143">
        <f>IF(SP_SUL!O142="","*",SP_SUL!O142)</f>
        <v>0.35416666666666669</v>
      </c>
      <c r="Q139" s="143">
        <f>IF(SP_SUL!P142="","*",SP_SUL!P142)</f>
        <v>6.25E-2</v>
      </c>
      <c r="R139" s="145" t="str">
        <f>IF(SP_SUL!Q142="","*",CONCATENATE(SP_SUL!Q142," ",SP_SUL!R142))</f>
        <v>415 Nº DE DORMENTES</v>
      </c>
      <c r="S139" s="145" t="str">
        <f>IF(SP_SUL!V142="","*",SP_SUL!V142)</f>
        <v>Henrique</v>
      </c>
      <c r="T139" s="145" t="str">
        <f>IF(SP_SUL!W142="","*",SP_SUL!W142)</f>
        <v>PDM - Descarga de dormentes</v>
      </c>
      <c r="U139" s="137" t="str">
        <f ca="1">_xlfn.XLOOKUP(G139&amp;$U$2,BS_CONTROLE[CHAVE],BS_CONTROLE[Quantidade_11],"-")</f>
        <v>-</v>
      </c>
      <c r="V139" s="137" t="str">
        <f ca="1">_xlfn.XLOOKUP(G139&amp;$V$2,BS_CONTROLE[CHAVE],BS_CONTROLE[Quantidade_11],"-")</f>
        <v>-</v>
      </c>
      <c r="W139" s="137">
        <f ca="1">_xlfn.XLOOKUP(G139&amp;$W$2,BS_CONTROLE[CHAVE],BS_CONTROLE[Quantidade_11],"-")</f>
        <v>0</v>
      </c>
    </row>
    <row r="140" spans="1:23" hidden="1">
      <c r="A140" s="146" t="str">
        <f>IF(SP_SUL!Y143="","*",SP_SUL!Y143)</f>
        <v>*</v>
      </c>
      <c r="B140" s="146" t="str">
        <f>IF(SP_SUL!X143="","*",SP_SUL!X143)</f>
        <v>*</v>
      </c>
      <c r="C140" s="146" t="str">
        <f>IF(SP_SUL!Z143="","*",SP_SUL!Z143)</f>
        <v>*</v>
      </c>
      <c r="D140" s="139" t="str">
        <f>IF(SP_SUL!S143="","*",SP_SUL!S143)</f>
        <v>-</v>
      </c>
      <c r="E140" s="139" t="str">
        <f>IF(SP_SUL!T143="","*",SP_SUL!T143)</f>
        <v>-</v>
      </c>
      <c r="F140" s="145" t="str">
        <f>IF(SP_SUL!B143="","*",SP_SUL!B143)</f>
        <v>*</v>
      </c>
      <c r="G140" s="145" t="str">
        <f>IF(SP_SUL!D143="","*",SP_SUL!D143)</f>
        <v>*</v>
      </c>
      <c r="H140" s="145" t="str">
        <f>IF(SP_SUL!F143="","*",SP_SUL!F143)</f>
        <v>*</v>
      </c>
      <c r="I140" s="145" t="str">
        <f>IF(SP_SUL!H143="","*",SP_SUL!H143)</f>
        <v>*</v>
      </c>
      <c r="J140" s="145" t="str">
        <f>IF(SP_SUL!I143="","*",SP_SUL!I143)</f>
        <v>*</v>
      </c>
      <c r="K140" s="139" t="str">
        <f>IF(SP_SUL!M143="","*",SP_SUL!M143)</f>
        <v>-</v>
      </c>
      <c r="L140" s="139" t="str">
        <f>IF(SP_SUL!N143="","*",SP_SUL!N143)</f>
        <v>-</v>
      </c>
      <c r="M140" s="140" t="str">
        <f>IF(SP_SUL!J143="","*",SP_SUL!J143)</f>
        <v>*</v>
      </c>
      <c r="N140" s="144" t="str">
        <f>IF(SP_SUL!K143="","*",SP_SUL!K143)</f>
        <v>*</v>
      </c>
      <c r="O140" s="144" t="str">
        <f>IF(SP_SUL!L143="","*",SP_SUL!L143)</f>
        <v>*</v>
      </c>
      <c r="P140" s="143" t="str">
        <f>IF(SP_SUL!O143="","*",SP_SUL!O143)</f>
        <v>*</v>
      </c>
      <c r="Q140" s="143" t="str">
        <f>IF(SP_SUL!P143="","*",SP_SUL!P143)</f>
        <v>*</v>
      </c>
      <c r="R140" s="145" t="str">
        <f>IF(SP_SUL!Q143="","*",CONCATENATE(SP_SUL!Q143," ",SP_SUL!R143))</f>
        <v>*</v>
      </c>
      <c r="S140" s="145" t="str">
        <f>IF(SP_SUL!V143="","*",SP_SUL!V143)</f>
        <v>*</v>
      </c>
      <c r="T140" s="145" t="str">
        <f>IF(SP_SUL!W143="","*",SP_SUL!W143)</f>
        <v>*</v>
      </c>
      <c r="U140" s="137" t="str">
        <f ca="1">_xlfn.XLOOKUP(G140&amp;$U$2,BS_CONTROLE[CHAVE],BS_CONTROLE[Quantidade_11],"-")</f>
        <v>-</v>
      </c>
      <c r="V140" s="137" t="str">
        <f ca="1">_xlfn.XLOOKUP(G140&amp;$V$2,BS_CONTROLE[CHAVE],BS_CONTROLE[Quantidade_11],"-")</f>
        <v>-</v>
      </c>
      <c r="W140" s="137" t="str">
        <f ca="1">_xlfn.XLOOKUP(G140&amp;$W$2,BS_CONTROLE[CHAVE],BS_CONTROLE[Quantidade_11],"-")</f>
        <v>-</v>
      </c>
    </row>
    <row r="141" spans="1:23" hidden="1">
      <c r="A141" s="146" t="str">
        <f>IF(SP_SUL!Y144="","*",SP_SUL!Y144)</f>
        <v>OPORTUNIDADE</v>
      </c>
      <c r="B141" s="146" t="str">
        <f>IF(SP_SUL!X144="","*",SP_SUL!X144)</f>
        <v>Oportunidade</v>
      </c>
      <c r="C141" s="146" t="str">
        <f>IF(SP_SUL!Z144="","*",SP_SUL!Z144)</f>
        <v>*</v>
      </c>
      <c r="D141" s="139" t="str">
        <f>IF(SP_SUL!S144="","*",SP_SUL!S144)</f>
        <v>SP SUL</v>
      </c>
      <c r="E141" s="139" t="str">
        <f>IF(SP_SUL!T144="","*",SP_SUL!T144)</f>
        <v>ZKE-ZEV</v>
      </c>
      <c r="F141" s="145">
        <f>IF(SP_SUL!B144="","*",SP_SUL!B144)</f>
        <v>46059</v>
      </c>
      <c r="G141" s="145" t="str">
        <f>IF(SP_SUL!D144="","*",SP_SUL!D144)</f>
        <v>E17</v>
      </c>
      <c r="H141" s="145" t="str">
        <f>IF(SP_SUL!F144="","*",SP_SUL!F144)</f>
        <v>CAMINHÃO DE SOLDA</v>
      </c>
      <c r="I141" s="145" t="str">
        <f>IF(SP_SUL!H144="","*",SP_SUL!H144)</f>
        <v>102ZKW2</v>
      </c>
      <c r="J141" s="145" t="str">
        <f>IF(SP_SUL!I144="","*",SP_SUL!I144)</f>
        <v>102ZKW2</v>
      </c>
      <c r="K141" s="139" t="str">
        <f>IF(SP_SUL!M144="","*",SP_SUL!M144)</f>
        <v>ZKE-ZWW</v>
      </c>
      <c r="L141" s="139" t="str">
        <f>IF(SP_SUL!N144="","*",SP_SUL!N144)</f>
        <v>K83K802</v>
      </c>
      <c r="M141" s="140">
        <f>IF(SP_SUL!J144="","*",SP_SUL!J144)</f>
        <v>55</v>
      </c>
      <c r="N141" s="144">
        <f>IF(SP_SUL!K144="","*",SP_SUL!K144)</f>
        <v>81</v>
      </c>
      <c r="O141" s="144">
        <f>IF(SP_SUL!L144="","*",SP_SUL!L144)</f>
        <v>82</v>
      </c>
      <c r="P141" s="143">
        <f>IF(SP_SUL!O144="","*",SP_SUL!O144)</f>
        <v>0.375</v>
      </c>
      <c r="Q141" s="143">
        <f>IF(SP_SUL!P144="","*",SP_SUL!P144)</f>
        <v>0.16666666666666666</v>
      </c>
      <c r="R141" s="145" t="str">
        <f>IF(SP_SUL!Q144="","*",CONCATENATE(SP_SUL!Q144," ",SP_SUL!R144))</f>
        <v>4 Nº DE SOLDA</v>
      </c>
      <c r="S141" s="145" t="str">
        <f>IF(SP_SUL!V144="","*",SP_SUL!V144)</f>
        <v>Higor</v>
      </c>
      <c r="T141" s="145" t="str">
        <f>IF(SP_SUL!W144="","*",SP_SUL!W144)</f>
        <v>Caminhão de solda</v>
      </c>
      <c r="U141" s="137">
        <f ca="1">_xlfn.XLOOKUP(G141&amp;$U$2,BS_CONTROLE[CHAVE],BS_CONTROLE[Quantidade_11],"-")</f>
        <v>0</v>
      </c>
      <c r="V141" s="137">
        <f ca="1">_xlfn.XLOOKUP(G141&amp;$V$2,BS_CONTROLE[CHAVE],BS_CONTROLE[Quantidade_11],"-")</f>
        <v>0</v>
      </c>
      <c r="W141" s="137">
        <f ca="1">_xlfn.XLOOKUP(G141&amp;$W$2,BS_CONTROLE[CHAVE],BS_CONTROLE[Quantidade_11],"-")</f>
        <v>4</v>
      </c>
    </row>
    <row r="142" spans="1:23" hidden="1">
      <c r="A142" s="146" t="str">
        <f>IF(SP_SUL!Y145="","*",SP_SUL!Y145)</f>
        <v>OPORTUNIDADE</v>
      </c>
      <c r="B142" s="146" t="str">
        <f>IF(SP_SUL!X145="","*",SP_SUL!X145)</f>
        <v>Oportunidade</v>
      </c>
      <c r="C142" s="146" t="str">
        <f>IF(SP_SUL!Z145="","*",SP_SUL!Z145)</f>
        <v>*</v>
      </c>
      <c r="D142" s="139" t="str">
        <f>IF(SP_SUL!S145="","*",SP_SUL!S145)</f>
        <v>SP SUL</v>
      </c>
      <c r="E142" s="139" t="str">
        <f>IF(SP_SUL!T145="","*",SP_SUL!T145)</f>
        <v>ZKE-ZEV</v>
      </c>
      <c r="F142" s="145">
        <f>IF(SP_SUL!B145="","*",SP_SUL!B145)</f>
        <v>46059</v>
      </c>
      <c r="G142" s="145" t="str">
        <f>IF(SP_SUL!D145="","*",SP_SUL!D145)</f>
        <v>V89</v>
      </c>
      <c r="H142" s="145" t="str">
        <f>IF(SP_SUL!F145="","*",SP_SUL!F145)</f>
        <v>MECANIZAÇÃO - SOCADORA</v>
      </c>
      <c r="I142" s="145" t="str">
        <f>IF(SP_SUL!H145="","*",SP_SUL!H145)</f>
        <v>102ZKW2</v>
      </c>
      <c r="J142" s="145" t="str">
        <f>IF(SP_SUL!I145="","*",SP_SUL!I145)</f>
        <v>102ZKW2</v>
      </c>
      <c r="K142" s="139" t="str">
        <f>IF(SP_SUL!M145="","*",SP_SUL!M145)</f>
        <v>ZWW-ZKW</v>
      </c>
      <c r="L142" s="139" t="str">
        <f>IF(SP_SUL!N145="","*",SP_SUL!N145)</f>
        <v>K93K911</v>
      </c>
      <c r="M142" s="140">
        <f>IF(SP_SUL!J145="","*",SP_SUL!J145)</f>
        <v>48</v>
      </c>
      <c r="N142" s="144">
        <f>IF(SP_SUL!K145="","*",SP_SUL!K145)</f>
        <v>92.745000000000005</v>
      </c>
      <c r="O142" s="144">
        <f>IF(SP_SUL!L145="","*",SP_SUL!L145)</f>
        <v>93.587000000000003</v>
      </c>
      <c r="P142" s="143">
        <f>IF(SP_SUL!O145="","*",SP_SUL!O145)</f>
        <v>0.375</v>
      </c>
      <c r="Q142" s="143">
        <f>IF(SP_SUL!P145="","*",SP_SUL!P145)</f>
        <v>8.3333333333333329E-2</v>
      </c>
      <c r="R142" s="145" t="str">
        <f>IF(SP_SUL!Q145="","*",CONCATENATE(SP_SUL!Q145," ",SP_SUL!R145))</f>
        <v>480 M</v>
      </c>
      <c r="S142" s="145" t="str">
        <f>IF(SP_SUL!V145="","*",SP_SUL!V145)</f>
        <v>Antonioni</v>
      </c>
      <c r="T142" s="145" t="str">
        <f>IF(SP_SUL!W145="","*",SP_SUL!W145)</f>
        <v xml:space="preserve">Socaria mecanizada </v>
      </c>
      <c r="U142" s="137" t="str">
        <f ca="1">_xlfn.XLOOKUP(G142&amp;$U$2,BS_CONTROLE[CHAVE],BS_CONTROLE[Quantidade_11],"-")</f>
        <v>-</v>
      </c>
      <c r="V142" s="137">
        <f ca="1">_xlfn.XLOOKUP(G142&amp;$V$2,BS_CONTROLE[CHAVE],BS_CONTROLE[Quantidade_11],"-")</f>
        <v>860</v>
      </c>
      <c r="W142" s="137">
        <f ca="1">_xlfn.XLOOKUP(G142&amp;$W$2,BS_CONTROLE[CHAVE],BS_CONTROLE[Quantidade_11],"-")</f>
        <v>0</v>
      </c>
    </row>
    <row r="143" spans="1:23" hidden="1">
      <c r="A143" s="146" t="str">
        <f>IF(SP_SUL!Y146="","*",SP_SUL!Y146)</f>
        <v>OPORTUNIDADE</v>
      </c>
      <c r="B143" s="146" t="str">
        <f>IF(SP_SUL!X146="","*",SP_SUL!X146)</f>
        <v>Oportunidade</v>
      </c>
      <c r="C143" s="146" t="str">
        <f>IF(SP_SUL!Z146="","*",SP_SUL!Z146)</f>
        <v>*</v>
      </c>
      <c r="D143" s="139" t="str">
        <f>IF(SP_SUL!S146="","*",SP_SUL!S146)</f>
        <v>SP SUL</v>
      </c>
      <c r="E143" s="139" t="str">
        <f>IF(SP_SUL!T146="","*",SP_SUL!T146)</f>
        <v>ZKE-ZEV</v>
      </c>
      <c r="F143" s="145">
        <f>IF(SP_SUL!B146="","*",SP_SUL!B146)</f>
        <v>46059</v>
      </c>
      <c r="G143" s="145" t="str">
        <f>IF(SP_SUL!D146="","*",SP_SUL!D146)</f>
        <v>E42</v>
      </c>
      <c r="H143" s="145" t="str">
        <f>IF(SP_SUL!F146="","*",SP_SUL!F146)</f>
        <v>DESLOCAMENTO</v>
      </c>
      <c r="I143" s="145" t="str">
        <f>IF(SP_SUL!H146="","*",SP_SUL!H146)</f>
        <v>102ZKW2</v>
      </c>
      <c r="J143" s="145" t="str">
        <f>IF(SP_SUL!I146="","*",SP_SUL!I146)</f>
        <v>ZCP1</v>
      </c>
      <c r="K143" s="139" t="str">
        <f>IF(SP_SUL!M146="","*",SP_SUL!M146)</f>
        <v>ZKW-ZCP</v>
      </c>
      <c r="L143" s="139" t="str">
        <f>IF(SP_SUL!N146="","*",SP_SUL!N146)</f>
        <v>ZKWZCP</v>
      </c>
      <c r="M143" s="140">
        <f>IF(SP_SUL!J146="","*",SP_SUL!J146)</f>
        <v>55</v>
      </c>
      <c r="N143" s="144">
        <f>IF(SP_SUL!K146="","*",SP_SUL!K146)</f>
        <v>102</v>
      </c>
      <c r="O143" s="144" t="str">
        <f>IF(SP_SUL!L146="","*",SP_SUL!L146)</f>
        <v>-</v>
      </c>
      <c r="P143" s="143">
        <f>IF(SP_SUL!O146="","*",SP_SUL!O146)</f>
        <v>0.39583333333333331</v>
      </c>
      <c r="Q143" s="143">
        <f>IF(SP_SUL!P146="","*",SP_SUL!P146)</f>
        <v>4.1666666666666664E-2</v>
      </c>
      <c r="R143" s="145" t="str">
        <f>IF(SP_SUL!Q146="","*",CONCATENATE(SP_SUL!Q146," ",SP_SUL!R146))</f>
        <v>1 BINÁRIO</v>
      </c>
      <c r="S143" s="145" t="str">
        <f>IF(SP_SUL!V146="","*",SP_SUL!V146)</f>
        <v>PCM</v>
      </c>
      <c r="T143" s="145" t="str">
        <f>IF(SP_SUL!W146="","*",SP_SUL!W146)</f>
        <v>Deslocamento</v>
      </c>
      <c r="U143" s="137" t="str">
        <f ca="1">_xlfn.XLOOKUP(G143&amp;$U$2,BS_CONTROLE[CHAVE],BS_CONTROLE[Quantidade_11],"-")</f>
        <v>-</v>
      </c>
      <c r="V143" s="137" t="str">
        <f ca="1">_xlfn.XLOOKUP(G143&amp;$V$2,BS_CONTROLE[CHAVE],BS_CONTROLE[Quantidade_11],"-")</f>
        <v>-</v>
      </c>
      <c r="W143" s="137">
        <f ca="1">_xlfn.XLOOKUP(G143&amp;$W$2,BS_CONTROLE[CHAVE],BS_CONTROLE[Quantidade_11],"-")</f>
        <v>0</v>
      </c>
    </row>
    <row r="144" spans="1:23" hidden="1">
      <c r="A144" s="146" t="str">
        <f>IF(SP_SUL!Y147="","*",SP_SUL!Y147)</f>
        <v>OPORTUNIDADE</v>
      </c>
      <c r="B144" s="146" t="str">
        <f>IF(SP_SUL!X147="","*",SP_SUL!X147)</f>
        <v>Oportunidade</v>
      </c>
      <c r="C144" s="146" t="str">
        <f>IF(SP_SUL!Z147="","*",SP_SUL!Z147)</f>
        <v>*</v>
      </c>
      <c r="D144" s="139" t="str">
        <f>IF(SP_SUL!S147="","*",SP_SUL!S147)</f>
        <v>SP SUL</v>
      </c>
      <c r="E144" s="139" t="str">
        <f>IF(SP_SUL!T147="","*",SP_SUL!T147)</f>
        <v>ZKE-ZEV</v>
      </c>
      <c r="F144" s="145">
        <f>IF(SP_SUL!B147="","*",SP_SUL!B147)</f>
        <v>46059</v>
      </c>
      <c r="G144" s="145" t="str">
        <f>IF(SP_SUL!D147="","*",SP_SUL!D147)</f>
        <v>W60</v>
      </c>
      <c r="H144" s="145" t="str">
        <f>IF(SP_SUL!F147="","*",SP_SUL!F147)</f>
        <v>PDM - DESCARGA - DORMENTE</v>
      </c>
      <c r="I144" s="145" t="str">
        <f>IF(SP_SUL!H147="","*",SP_SUL!H147)</f>
        <v>ZEM1302</v>
      </c>
      <c r="J144" s="145" t="str">
        <f>IF(SP_SUL!I147="","*",SP_SUL!I147)</f>
        <v>ZEM1302</v>
      </c>
      <c r="K144" s="139" t="str">
        <f>IF(SP_SUL!M147="","*",SP_SUL!M147)</f>
        <v>ZLU-ZWI</v>
      </c>
      <c r="L144" s="139" t="str">
        <f>IF(SP_SUL!N147="","*",SP_SUL!N147)</f>
        <v>ZWI1131</v>
      </c>
      <c r="M144" s="140">
        <f>IF(SP_SUL!J147="","*",SP_SUL!J147)</f>
        <v>48</v>
      </c>
      <c r="N144" s="144">
        <f>IF(SP_SUL!K147="","*",SP_SUL!K147)</f>
        <v>118</v>
      </c>
      <c r="O144" s="144">
        <f>IF(SP_SUL!L147="","*",SP_SUL!L147)</f>
        <v>114.5</v>
      </c>
      <c r="P144" s="143">
        <f>IF(SP_SUL!O147="","*",SP_SUL!O147)</f>
        <v>0.375</v>
      </c>
      <c r="Q144" s="143">
        <f>IF(SP_SUL!P147="","*",SP_SUL!P147)</f>
        <v>4.1666666666666664E-2</v>
      </c>
      <c r="R144" s="145" t="str">
        <f>IF(SP_SUL!Q147="","*",CONCATENATE(SP_SUL!Q147," ",SP_SUL!R147))</f>
        <v>55 Nº DE DORMENTES</v>
      </c>
      <c r="S144" s="145" t="str">
        <f>IF(SP_SUL!V147="","*",SP_SUL!V147)</f>
        <v>Felipe</v>
      </c>
      <c r="T144" s="145" t="str">
        <f>IF(SP_SUL!W147="","*",SP_SUL!W147)</f>
        <v>PDM - Descarga de dormentes - Descarga de 55 dormentes km118+000 via 1 e descarga de 14 dormentes no km114+500 via 1</v>
      </c>
      <c r="U144" s="137" t="str">
        <f ca="1">_xlfn.XLOOKUP(G144&amp;$U$2,BS_CONTROLE[CHAVE],BS_CONTROLE[Quantidade_11],"-")</f>
        <v>-</v>
      </c>
      <c r="V144" s="137">
        <f ca="1">_xlfn.XLOOKUP(G144&amp;$V$2,BS_CONTROLE[CHAVE],BS_CONTROLE[Quantidade_11],"-")</f>
        <v>1</v>
      </c>
      <c r="W144" s="137" t="str">
        <f ca="1">_xlfn.XLOOKUP(G144&amp;$W$2,BS_CONTROLE[CHAVE],BS_CONTROLE[Quantidade_11],"-")</f>
        <v>-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 hidden="1">
      <c r="A146" s="146" t="str">
        <f>IF(SP_SUL!Y149="","*",SP_SUL!Y149)</f>
        <v>SIM</v>
      </c>
      <c r="B146" s="146" t="str">
        <f>IF(SP_SUL!X149="","*",SP_SUL!X149)</f>
        <v>Contrato</v>
      </c>
      <c r="C146" s="146" t="str">
        <f>IF(SP_SUL!Z149="","*",SP_SUL!Z149)</f>
        <v>*</v>
      </c>
      <c r="D146" s="139" t="str">
        <f>IF(SP_SUL!S149="","*",SP_SUL!S149)</f>
        <v>SP SUL</v>
      </c>
      <c r="E146" s="139" t="str">
        <f>IF(SP_SUL!T149="","*",SP_SUL!T149)</f>
        <v>ZEV-ZPT</v>
      </c>
      <c r="F146" s="145">
        <f>IF(SP_SUL!B149="","*",SP_SUL!B149)</f>
        <v>46059</v>
      </c>
      <c r="G146" s="145" t="str">
        <f>IF(SP_SUL!D149="","*",SP_SUL!D149)</f>
        <v>MODERNIZAÇÃO SERRA</v>
      </c>
      <c r="H146" s="145" t="str">
        <f>IF(SP_SUL!F149="","*",SP_SUL!F149)</f>
        <v>BLOCO</v>
      </c>
      <c r="I146" s="145" t="str">
        <f>IF(SP_SUL!H149="","*",SP_SUL!H149)</f>
        <v>-</v>
      </c>
      <c r="J146" s="145" t="str">
        <f>IF(SP_SUL!I149="","*",SP_SUL!I149)</f>
        <v>-</v>
      </c>
      <c r="K146" s="139" t="str">
        <f>IF(SP_SUL!M149="","*",SP_SUL!M149)</f>
        <v>ZEZ-ZXW</v>
      </c>
      <c r="L146" s="139" t="str">
        <f>IF(SP_SUL!N149="","*",SP_SUL!N149)</f>
        <v>K79ZEZ2/ZXWK792</v>
      </c>
      <c r="M146" s="140">
        <f>IF(SP_SUL!J149="","*",SP_SUL!J149)</f>
        <v>92</v>
      </c>
      <c r="N146" s="144">
        <f>IF(SP_SUL!K149="","*",SP_SUL!K149)</f>
        <v>75.2</v>
      </c>
      <c r="O146" s="144">
        <f>IF(SP_SUL!L149="","*",SP_SUL!L149)</f>
        <v>81.8</v>
      </c>
      <c r="P146" s="143">
        <f>IF(SP_SUL!O149="","*",SP_SUL!O149)</f>
        <v>0.33333333333333331</v>
      </c>
      <c r="Q146" s="143">
        <f>IF(SP_SUL!P149="","*",SP_SUL!P149)</f>
        <v>0.16666666666666666</v>
      </c>
      <c r="R146" s="145" t="str">
        <f>IF(SP_SUL!Q149="","*",CONCATENATE(SP_SUL!Q149," ",SP_SUL!R149))</f>
        <v>1 BINÁRIO</v>
      </c>
      <c r="S146" s="145" t="str">
        <f>IF(SP_SUL!V149="","*",SP_SUL!V149)</f>
        <v>Augusto</v>
      </c>
      <c r="T146" s="145" t="str">
        <f>IF(SP_SUL!W149="","*",SP_SUL!W149)</f>
        <v>Bloco Modernização Recolhimento de dormentes + Solda</v>
      </c>
      <c r="U146" s="137" t="str">
        <f ca="1">_xlfn.XLOOKUP(G146&amp;$U$2,BS_CONTROLE[CHAVE],BS_CONTROLE[Quantidade_11],"-")</f>
        <v>-</v>
      </c>
      <c r="V146" s="137" t="str">
        <f ca="1">_xlfn.XLOOKUP(G146&amp;$V$2,BS_CONTROLE[CHAVE],BS_CONTROLE[Quantidade_11],"-")</f>
        <v>-</v>
      </c>
      <c r="W146" s="137">
        <f ca="1">_xlfn.XLOOKUP(G146&amp;$W$2,BS_CONTROLE[CHAVE],BS_CONTROLE[Quantidade_11],"-")</f>
        <v>0</v>
      </c>
    </row>
    <row r="147" spans="1:23" hidden="1">
      <c r="A147" s="146" t="str">
        <f>IF(SP_SUL!Y150="","*",SP_SUL!Y150)</f>
        <v>SIM</v>
      </c>
      <c r="B147" s="146" t="str">
        <f>IF(SP_SUL!X150="","*",SP_SUL!X150)</f>
        <v>Contrato</v>
      </c>
      <c r="C147" s="146" t="str">
        <f>IF(SP_SUL!Z150="","*",SP_SUL!Z150)</f>
        <v>*</v>
      </c>
      <c r="D147" s="139" t="str">
        <f>IF(SP_SUL!S150="","*",SP_SUL!S150)</f>
        <v>SP SUL</v>
      </c>
      <c r="E147" s="139" t="str">
        <f>IF(SP_SUL!T150="","*",SP_SUL!T150)</f>
        <v>ZEV-ZPT</v>
      </c>
      <c r="F147" s="145">
        <f>IF(SP_SUL!B150="","*",SP_SUL!B150)</f>
        <v>46059</v>
      </c>
      <c r="G147" s="145" t="str">
        <f>IF(SP_SUL!D150="","*",SP_SUL!D150)</f>
        <v>W61</v>
      </c>
      <c r="H147" s="145" t="str">
        <f>IF(SP_SUL!F150="","*",SP_SUL!F150)</f>
        <v>MODERNIZAÇÃO - RECOLHIMENTO DE DORMENTE</v>
      </c>
      <c r="I147" s="145" t="str">
        <f>IF(SP_SUL!H150="","*",SP_SUL!H150)</f>
        <v>K67ZEV2</v>
      </c>
      <c r="J147" s="145" t="str">
        <f>IF(SP_SUL!I150="","*",SP_SUL!I150)</f>
        <v>K67ZEV2</v>
      </c>
      <c r="K147" s="139" t="str">
        <f>IF(SP_SUL!M150="","*",SP_SUL!M150)</f>
        <v>ZEZ-ZXW</v>
      </c>
      <c r="L147" s="139" t="str">
        <f>IF(SP_SUL!N150="","*",SP_SUL!N150)</f>
        <v>K79ZEZ2/ZXWK792</v>
      </c>
      <c r="M147" s="140">
        <f>IF(SP_SUL!J150="","*",SP_SUL!J150)</f>
        <v>92</v>
      </c>
      <c r="N147" s="144">
        <f>IF(SP_SUL!K150="","*",SP_SUL!K150)</f>
        <v>75.2</v>
      </c>
      <c r="O147" s="144">
        <f>IF(SP_SUL!L150="","*",SP_SUL!L150)</f>
        <v>81.8</v>
      </c>
      <c r="P147" s="143">
        <f>IF(SP_SUL!O150="","*",SP_SUL!O150)</f>
        <v>0.3125</v>
      </c>
      <c r="Q147" s="143">
        <f>IF(SP_SUL!P150="","*",SP_SUL!P150)</f>
        <v>6.9444444444444447E-4</v>
      </c>
      <c r="R147" s="145" t="str">
        <f>IF(SP_SUL!Q150="","*",CONCATENATE(SP_SUL!Q150," ",SP_SUL!R150))</f>
        <v>1 Nº DE DORMENTES</v>
      </c>
      <c r="S147" s="145" t="str">
        <f>IF(SP_SUL!V150="","*",SP_SUL!V150)</f>
        <v>Augusto</v>
      </c>
      <c r="T147" s="145" t="str">
        <f>IF(SP_SUL!W150="","*",SP_SUL!W150)</f>
        <v>Deslocamento e entrando pelo AMV Norte- Eng. Ferraz*- Atividade: Recolhimento de Dormentes
* Abertura do intervalo com chegada do W61 em K79ZEZ-2
* Recolha de dormente do Km 80+000 ao 81+500</v>
      </c>
      <c r="U147" s="137" t="str">
        <f ca="1">_xlfn.XLOOKUP(G147&amp;$U$2,BS_CONTROLE[CHAVE],BS_CONTROLE[Quantidade_11],"-")</f>
        <v>-</v>
      </c>
      <c r="V147" s="137">
        <f ca="1">_xlfn.XLOOKUP(G147&amp;$V$2,BS_CONTROLE[CHAVE],BS_CONTROLE[Quantidade_11],"-")</f>
        <v>0</v>
      </c>
      <c r="W147" s="137">
        <f ca="1">_xlfn.XLOOKUP(G147&amp;$W$2,BS_CONTROLE[CHAVE],BS_CONTROLE[Quantidade_11],"-")</f>
        <v>1</v>
      </c>
    </row>
    <row r="148" spans="1:23" hidden="1">
      <c r="A148" s="146" t="str">
        <f>IF(SP_SUL!Y151="","*",SP_SUL!Y151)</f>
        <v>SIM</v>
      </c>
      <c r="B148" s="146" t="str">
        <f>IF(SP_SUL!X151="","*",SP_SUL!X151)</f>
        <v>Contrato</v>
      </c>
      <c r="C148" s="146" t="str">
        <f>IF(SP_SUL!Z151="","*",SP_SUL!Z151)</f>
        <v>*</v>
      </c>
      <c r="D148" s="139" t="str">
        <f>IF(SP_SUL!S151="","*",SP_SUL!S151)</f>
        <v>SP SUL</v>
      </c>
      <c r="E148" s="139" t="str">
        <f>IF(SP_SUL!T151="","*",SP_SUL!T151)</f>
        <v>ZEV-ZPT</v>
      </c>
      <c r="F148" s="145">
        <f>IF(SP_SUL!B151="","*",SP_SUL!B151)</f>
        <v>46059</v>
      </c>
      <c r="G148" s="145" t="str">
        <f>IF(SP_SUL!D151="","*",SP_SUL!D151)</f>
        <v>MODERNIZAÇÃO TURMA 2</v>
      </c>
      <c r="H148" s="145" t="str">
        <f>IF(SP_SUL!F151="","*",SP_SUL!F151)</f>
        <v>MODERNIZAÇÃO - SOLDA</v>
      </c>
      <c r="I148" s="145" t="str">
        <f>IF(SP_SUL!H151="","*",SP_SUL!H151)</f>
        <v>-</v>
      </c>
      <c r="J148" s="145" t="str">
        <f>IF(SP_SUL!I151="","*",SP_SUL!I151)</f>
        <v>-</v>
      </c>
      <c r="K148" s="139" t="str">
        <f>IF(SP_SUL!M151="","*",SP_SUL!M151)</f>
        <v>ZEZ-ZXW</v>
      </c>
      <c r="L148" s="139" t="str">
        <f>IF(SP_SUL!N151="","*",SP_SUL!N151)</f>
        <v>K79ZEZ2</v>
      </c>
      <c r="M148" s="140">
        <f>IF(SP_SUL!J151="","*",SP_SUL!J151)</f>
        <v>92</v>
      </c>
      <c r="N148" s="144">
        <f>IF(SP_SUL!K151="","*",SP_SUL!K151)</f>
        <v>75.373999999999995</v>
      </c>
      <c r="O148" s="144">
        <f>IF(SP_SUL!L151="","*",SP_SUL!L151)</f>
        <v>75.45</v>
      </c>
      <c r="P148" s="143">
        <f>IF(SP_SUL!O151="","*",SP_SUL!O151)</f>
        <v>0.33333333333333331</v>
      </c>
      <c r="Q148" s="143">
        <f>IF(SP_SUL!P151="","*",SP_SUL!P151)</f>
        <v>6.9444444444444447E-4</v>
      </c>
      <c r="R148" s="145" t="str">
        <f>IF(SP_SUL!Q151="","*",CONCATENATE(SP_SUL!Q151," ",SP_SUL!R151))</f>
        <v>4 Nº DE SOLDA</v>
      </c>
      <c r="S148" s="145" t="str">
        <f>IF(SP_SUL!V151="","*",SP_SUL!V151)</f>
        <v>Augusto</v>
      </c>
      <c r="T148" s="145" t="str">
        <f>IF(SP_SUL!W151="","*",SP_SUL!W151)</f>
        <v xml:space="preserve">Execução de solda - Condicionado a temperatura </v>
      </c>
      <c r="U148" s="137" t="str">
        <f ca="1">_xlfn.XLOOKUP(G148&amp;$U$2,BS_CONTROLE[CHAVE],BS_CONTROLE[Quantidade_11],"-")</f>
        <v>-</v>
      </c>
      <c r="V148" s="137" t="str">
        <f ca="1">_xlfn.XLOOKUP(G148&amp;$V$2,BS_CONTROLE[CHAVE],BS_CONTROLE[Quantidade_11],"-")</f>
        <v>-</v>
      </c>
      <c r="W148" s="137" t="str">
        <f ca="1">_xlfn.XLOOKUP(G148&amp;$W$2,BS_CONTROLE[CHAVE],BS_CONTROLE[Quantidade_11],"-")</f>
        <v>-</v>
      </c>
    </row>
    <row r="149" spans="1:23" hidden="1">
      <c r="A149" s="146" t="str">
        <f>IF(SP_SUL!Y152="","*",SP_SUL!Y152)</f>
        <v>SIM</v>
      </c>
      <c r="B149" s="146" t="str">
        <f>IF(SP_SUL!X152="","*",SP_SUL!X152)</f>
        <v>Contrato</v>
      </c>
      <c r="C149" s="146" t="str">
        <f>IF(SP_SUL!Z152="","*",SP_SUL!Z152)</f>
        <v>*</v>
      </c>
      <c r="D149" s="139" t="str">
        <f>IF(SP_SUL!S152="","*",SP_SUL!S152)</f>
        <v>SP SUL</v>
      </c>
      <c r="E149" s="139" t="str">
        <f>IF(SP_SUL!T152="","*",SP_SUL!T152)</f>
        <v>ZEV-ZPT</v>
      </c>
      <c r="F149" s="145">
        <f>IF(SP_SUL!B152="","*",SP_SUL!B152)</f>
        <v>46059</v>
      </c>
      <c r="G149" s="145" t="str">
        <f>IF(SP_SUL!D152="","*",SP_SUL!D152)</f>
        <v>MODERNIZAÇÃO SERRA</v>
      </c>
      <c r="H149" s="145" t="str">
        <f>IF(SP_SUL!F152="","*",SP_SUL!F152)</f>
        <v>BLOCO</v>
      </c>
      <c r="I149" s="145" t="str">
        <f>IF(SP_SUL!H152="","*",SP_SUL!H152)</f>
        <v>-</v>
      </c>
      <c r="J149" s="145" t="str">
        <f>IF(SP_SUL!I152="","*",SP_SUL!I152)</f>
        <v>-</v>
      </c>
      <c r="K149" s="139" t="str">
        <f>IF(SP_SUL!M152="","*",SP_SUL!M152)</f>
        <v>ZGP-ZPT</v>
      </c>
      <c r="L149" s="139" t="str">
        <f>IF(SP_SUL!N152="","*",SP_SUL!N152)</f>
        <v>ZGP2/105ZGP2/ZPT1052</v>
      </c>
      <c r="M149" s="140">
        <f>IF(SP_SUL!J152="","*",SP_SUL!J152)</f>
        <v>92</v>
      </c>
      <c r="N149" s="144">
        <f>IF(SP_SUL!K152="","*",SP_SUL!K152)</f>
        <v>102.48</v>
      </c>
      <c r="O149" s="144">
        <f>IF(SP_SUL!L152="","*",SP_SUL!L152)</f>
        <v>102.18</v>
      </c>
      <c r="P149" s="143">
        <f>IF(SP_SUL!O152="","*",SP_SUL!O152)</f>
        <v>0.33333333333333331</v>
      </c>
      <c r="Q149" s="143">
        <f>IF(SP_SUL!P152="","*",SP_SUL!P152)</f>
        <v>0.22916666666666666</v>
      </c>
      <c r="R149" s="145" t="str">
        <f>IF(SP_SUL!Q152="","*",CONCATENATE(SP_SUL!Q152," ",SP_SUL!R152))</f>
        <v>1 BINÁRIO</v>
      </c>
      <c r="S149" s="145" t="str">
        <f>IF(SP_SUL!V152="","*",SP_SUL!V152)</f>
        <v>Augusto</v>
      </c>
      <c r="T149" s="145" t="str">
        <f>IF(SP_SUL!W152="","*",SP_SUL!W152)</f>
        <v>Bloco Modernização: Atividade: Distribuição e Recolhimento de Dormentes</v>
      </c>
      <c r="U149" s="137" t="str">
        <f ca="1">_xlfn.XLOOKUP(G149&amp;$U$2,BS_CONTROLE[CHAVE],BS_CONTROLE[Quantidade_11],"-")</f>
        <v>-</v>
      </c>
      <c r="V149" s="137" t="str">
        <f ca="1">_xlfn.XLOOKUP(G149&amp;$V$2,BS_CONTROLE[CHAVE],BS_CONTROLE[Quantidade_11],"-")</f>
        <v>-</v>
      </c>
      <c r="W149" s="137">
        <f ca="1">_xlfn.XLOOKUP(G149&amp;$W$2,BS_CONTROLE[CHAVE],BS_CONTROLE[Quantidade_11],"-")</f>
        <v>0</v>
      </c>
    </row>
    <row r="150" spans="1:23" hidden="1">
      <c r="A150" s="146" t="str">
        <f>IF(SP_SUL!Y153="","*",SP_SUL!Y153)</f>
        <v>SIM</v>
      </c>
      <c r="B150" s="146" t="str">
        <f>IF(SP_SUL!X153="","*",SP_SUL!X153)</f>
        <v>Contrato</v>
      </c>
      <c r="C150" s="146" t="str">
        <f>IF(SP_SUL!Z153="","*",SP_SUL!Z153)</f>
        <v>*</v>
      </c>
      <c r="D150" s="139" t="str">
        <f>IF(SP_SUL!S153="","*",SP_SUL!S153)</f>
        <v>SP SUL</v>
      </c>
      <c r="E150" s="139" t="str">
        <f>IF(SP_SUL!T153="","*",SP_SUL!T153)</f>
        <v>ZEV-ZPT</v>
      </c>
      <c r="F150" s="145">
        <f>IF(SP_SUL!B153="","*",SP_SUL!B153)</f>
        <v>46059</v>
      </c>
      <c r="G150" s="145" t="str">
        <f>IF(SP_SUL!D153="","*",SP_SUL!D153)</f>
        <v>W62</v>
      </c>
      <c r="H150" s="145" t="str">
        <f>IF(SP_SUL!F153="","*",SP_SUL!F153)</f>
        <v>RECOLHIMENTO DE DORMENTE</v>
      </c>
      <c r="I150" s="145" t="str">
        <f>IF(SP_SUL!H153="","*",SP_SUL!H153)</f>
        <v>ZPT1051</v>
      </c>
      <c r="J150" s="145" t="str">
        <f>IF(SP_SUL!I153="","*",SP_SUL!I153)</f>
        <v>ZPTZDR</v>
      </c>
      <c r="K150" s="139" t="str">
        <f>IF(SP_SUL!M153="","*",SP_SUL!M153)</f>
        <v>ZGP</v>
      </c>
      <c r="L150" s="139" t="str">
        <f>IF(SP_SUL!N153="","*",SP_SUL!N153)</f>
        <v>ZGP2</v>
      </c>
      <c r="M150" s="140">
        <f>IF(SP_SUL!J153="","*",SP_SUL!J153)</f>
        <v>92</v>
      </c>
      <c r="N150" s="144">
        <f>IF(SP_SUL!K153="","*",SP_SUL!K153)</f>
        <v>102.1</v>
      </c>
      <c r="O150" s="144">
        <f>IF(SP_SUL!L153="","*",SP_SUL!L153)</f>
        <v>106</v>
      </c>
      <c r="P150" s="143">
        <f>IF(SP_SUL!O153="","*",SP_SUL!O153)</f>
        <v>0.3125</v>
      </c>
      <c r="Q150" s="143">
        <f>IF(SP_SUL!P153="","*",SP_SUL!P153)</f>
        <v>6.9444444444444447E-4</v>
      </c>
      <c r="R150" s="145" t="str">
        <f>IF(SP_SUL!Q153="","*",CONCATENATE(SP_SUL!Q153," ",SP_SUL!R153))</f>
        <v>1 Nº DE PEÇAS</v>
      </c>
      <c r="S150" s="145" t="str">
        <f>IF(SP_SUL!V153="","*",SP_SUL!V153)</f>
        <v>Augusto</v>
      </c>
      <c r="T150" s="145" t="str">
        <f>IF(SP_SUL!W153="","*",SP_SUL!W153)</f>
        <v>*Intervalo de 05:30hrs - ZPT/ZGP Linha 02*
* SBs Bloqueadas: ZGP2 , 105ZGP-2, ZPT105-2
* W62 - Atividade: Distribuição e Recolhimento de Dormentes
* Abertura do intervalo envio dos bloqueios 
* MC1: 07:30
* Sai: ZPT / Retorna: ZPT</v>
      </c>
      <c r="U150" s="137" t="str">
        <f ca="1">_xlfn.XLOOKUP(G150&amp;$U$2,BS_CONTROLE[CHAVE],BS_CONTROLE[Quantidade_11],"-")</f>
        <v>-</v>
      </c>
      <c r="V150" s="137" t="str">
        <f ca="1">_xlfn.XLOOKUP(G150&amp;$V$2,BS_CONTROLE[CHAVE],BS_CONTROLE[Quantidade_11],"-")</f>
        <v>-</v>
      </c>
      <c r="W150" s="137">
        <f ca="1">_xlfn.XLOOKUP(G150&amp;$W$2,BS_CONTROLE[CHAVE],BS_CONTROLE[Quantidade_11],"-")</f>
        <v>1</v>
      </c>
    </row>
    <row r="151" spans="1:23" hidden="1">
      <c r="A151" s="146" t="str">
        <f>IF(SP_SUL!Y154="","*",SP_SUL!Y154)</f>
        <v>OPORTUNIDADE</v>
      </c>
      <c r="B151" s="146" t="str">
        <f>IF(SP_SUL!X154="","*",SP_SUL!X154)</f>
        <v>Oportunidade</v>
      </c>
      <c r="C151" s="146" t="str">
        <f>IF(SP_SUL!Z154="","*",SP_SUL!Z154)</f>
        <v>*</v>
      </c>
      <c r="D151" s="139" t="str">
        <f>IF(SP_SUL!S154="","*",SP_SUL!S154)</f>
        <v>SP SUL</v>
      </c>
      <c r="E151" s="139" t="str">
        <f>IF(SP_SUL!T154="","*",SP_SUL!T154)</f>
        <v>ZEV-ZPT</v>
      </c>
      <c r="F151" s="145">
        <f>IF(SP_SUL!B154="","*",SP_SUL!B154)</f>
        <v>46059</v>
      </c>
      <c r="G151" s="145" t="str">
        <f>IF(SP_SUL!D154="","*",SP_SUL!D154)</f>
        <v>HUELTON (TP-725)</v>
      </c>
      <c r="H151" s="145" t="str">
        <f>IF(SP_SUL!F154="","*",SP_SUL!F154)</f>
        <v>PDM - SOLDA</v>
      </c>
      <c r="I151" s="145" t="str">
        <f>IF(SP_SUL!H154="","*",SP_SUL!H154)</f>
        <v>-</v>
      </c>
      <c r="J151" s="145" t="str">
        <f>IF(SP_SUL!I154="","*",SP_SUL!I154)</f>
        <v>-</v>
      </c>
      <c r="K151" s="139" t="str">
        <f>IF(SP_SUL!M154="","*",SP_SUL!M154)</f>
        <v>ZPT</v>
      </c>
      <c r="L151" s="139" t="str">
        <f>IF(SP_SUL!N154="","*",SP_SUL!N154)</f>
        <v>ZPT2</v>
      </c>
      <c r="M151" s="140">
        <f>IF(SP_SUL!J154="","*",SP_SUL!J154)</f>
        <v>92</v>
      </c>
      <c r="N151" s="144">
        <f>IF(SP_SUL!K154="","*",SP_SUL!K154)</f>
        <v>106.7</v>
      </c>
      <c r="O151" s="144" t="str">
        <f>IF(SP_SUL!L154="","*",SP_SUL!L154)</f>
        <v>*</v>
      </c>
      <c r="P151" s="143">
        <f>IF(SP_SUL!O154="","*",SP_SUL!O154)</f>
        <v>0.41666666666666669</v>
      </c>
      <c r="Q151" s="143">
        <f>IF(SP_SUL!P154="","*",SP_SUL!P154)</f>
        <v>6.25E-2</v>
      </c>
      <c r="R151" s="145" t="str">
        <f>IF(SP_SUL!Q154="","*",CONCATENATE(SP_SUL!Q154," ",SP_SUL!R154))</f>
        <v>1 Nº DE SOLDA</v>
      </c>
      <c r="S151" s="145" t="str">
        <f>IF(SP_SUL!V154="","*",SP_SUL!V154)</f>
        <v>Moises</v>
      </c>
      <c r="T151" s="145" t="str">
        <f>IF(SP_SUL!W154="","*",SP_SUL!W154)</f>
        <v xml:space="preserve">Execução de solda - Condicionado a temperatura </v>
      </c>
      <c r="U151" s="137" t="str">
        <f ca="1">_xlfn.XLOOKUP(G151&amp;$U$2,BS_CONTROLE[CHAVE],BS_CONTROLE[Quantidade_11],"-")</f>
        <v>-</v>
      </c>
      <c r="V151" s="137" t="str">
        <f ca="1">_xlfn.XLOOKUP(G151&amp;$V$2,BS_CONTROLE[CHAVE],BS_CONTROLE[Quantidade_11],"-")</f>
        <v>-</v>
      </c>
      <c r="W151" s="137" t="str">
        <f ca="1">_xlfn.XLOOKUP(G151&amp;$W$2,BS_CONTROLE[CHAVE],BS_CONTROLE[Quantidade_11],"-")</f>
        <v>-</v>
      </c>
    </row>
    <row r="152" spans="1:23" hidden="1">
      <c r="A152" s="146" t="str">
        <f>IF(SP_SUL!Y155="","*",SP_SUL!Y155)</f>
        <v>OPORTUNIDADE</v>
      </c>
      <c r="B152" s="146" t="str">
        <f>IF(SP_SUL!X155="","*",SP_SUL!X155)</f>
        <v>Oportunidade</v>
      </c>
      <c r="C152" s="146" t="str">
        <f>IF(SP_SUL!Z155="","*",SP_SUL!Z155)</f>
        <v>*</v>
      </c>
      <c r="D152" s="139" t="str">
        <f>IF(SP_SUL!S155="","*",SP_SUL!S155)</f>
        <v>SP SUL</v>
      </c>
      <c r="E152" s="139" t="str">
        <f>IF(SP_SUL!T155="","*",SP_SUL!T155)</f>
        <v>ZPT-ZPG</v>
      </c>
      <c r="F152" s="145">
        <f>IF(SP_SUL!B155="","*",SP_SUL!B155)</f>
        <v>46059</v>
      </c>
      <c r="G152" s="145" t="str">
        <f>IF(SP_SUL!D155="","*",SP_SUL!D155)</f>
        <v>DIEGO (TF-42)</v>
      </c>
      <c r="H152" s="145" t="str">
        <f>IF(SP_SUL!F155="","*",SP_SUL!F155)</f>
        <v>LIMPEZA LASTRO</v>
      </c>
      <c r="I152" s="145" t="str">
        <f>IF(SP_SUL!H155="","*",SP_SUL!H155)</f>
        <v>-</v>
      </c>
      <c r="J152" s="145" t="str">
        <f>IF(SP_SUL!I155="","*",SP_SUL!I155)</f>
        <v>-</v>
      </c>
      <c r="K152" s="139" t="str">
        <f>IF(SP_SUL!M155="","*",SP_SUL!M155)</f>
        <v>PAT-ZGM</v>
      </c>
      <c r="L152" s="139" t="str">
        <f>IF(SP_SUL!N155="","*",SP_SUL!N155)</f>
        <v>PAT1102</v>
      </c>
      <c r="M152" s="140">
        <f>IF(SP_SUL!J155="","*",SP_SUL!J155)</f>
        <v>53</v>
      </c>
      <c r="N152" s="144">
        <f>IF(SP_SUL!K155="","*",SP_SUL!K155)</f>
        <v>109.05</v>
      </c>
      <c r="O152" s="144" t="str">
        <f>IF(SP_SUL!L155="","*",SP_SUL!L155)</f>
        <v>-</v>
      </c>
      <c r="P152" s="143">
        <f>IF(SP_SUL!O155="","*",SP_SUL!O155)</f>
        <v>0.41666666666666669</v>
      </c>
      <c r="Q152" s="143">
        <f>IF(SP_SUL!P155="","*",SP_SUL!P155)</f>
        <v>8.3333333333333329E-2</v>
      </c>
      <c r="R152" s="145" t="str">
        <f>IF(SP_SUL!Q155="","*",CONCATENATE(SP_SUL!Q155," ",SP_SUL!R155))</f>
        <v>30 M</v>
      </c>
      <c r="S152" s="145" t="str">
        <f>IF(SP_SUL!V155="","*",SP_SUL!V155)</f>
        <v>Moises</v>
      </c>
      <c r="T152" s="145" t="str">
        <f>IF(SP_SUL!W155="","*",SP_SUL!W155)</f>
        <v>Limpeza de lastro</v>
      </c>
      <c r="U152" s="137" t="str">
        <f ca="1">_xlfn.XLOOKUP(G152&amp;$U$2,BS_CONTROLE[CHAVE],BS_CONTROLE[Quantidade_11],"-")</f>
        <v>-</v>
      </c>
      <c r="V152" s="137" t="str">
        <f ca="1">_xlfn.XLOOKUP(G152&amp;$V$2,BS_CONTROLE[CHAVE],BS_CONTROLE[Quantidade_11],"-")</f>
        <v>-</v>
      </c>
      <c r="W152" s="137" t="str">
        <f ca="1">_xlfn.XLOOKUP(G152&amp;$W$2,BS_CONTROLE[CHAVE],BS_CONTROLE[Quantidade_11],"-")</f>
        <v>-</v>
      </c>
    </row>
    <row r="153" spans="1:23" hidden="1">
      <c r="A153" s="146" t="str">
        <f>IF(SP_SUL!Y156="","*",SP_SUL!Y156)</f>
        <v>OPORTUNIDADE</v>
      </c>
      <c r="B153" s="146" t="str">
        <f>IF(SP_SUL!X156="","*",SP_SUL!X156)</f>
        <v>Oportunidade</v>
      </c>
      <c r="C153" s="146" t="str">
        <f>IF(SP_SUL!Z156="","*",SP_SUL!Z156)</f>
        <v>*</v>
      </c>
      <c r="D153" s="139" t="str">
        <f>IF(SP_SUL!S156="","*",SP_SUL!S156)</f>
        <v>SP SUL</v>
      </c>
      <c r="E153" s="139" t="str">
        <f>IF(SP_SUL!T156="","*",SP_SUL!T156)</f>
        <v>ZEV-ZPT</v>
      </c>
      <c r="F153" s="145">
        <f>IF(SP_SUL!B156="","*",SP_SUL!B156)</f>
        <v>46059</v>
      </c>
      <c r="G153" s="145" t="str">
        <f>IF(SP_SUL!D156="","*",SP_SUL!D156)</f>
        <v>V85</v>
      </c>
      <c r="H153" s="145" t="str">
        <f>IF(SP_SUL!F156="","*",SP_SUL!F156)</f>
        <v>MECANIZAÇÃO - SOCADORA</v>
      </c>
      <c r="I153" s="145" t="str">
        <f>IF(SP_SUL!H156="","*",SP_SUL!H156)</f>
        <v>ZDRZPT</v>
      </c>
      <c r="J153" s="145" t="str">
        <f>IF(SP_SUL!I156="","*",SP_SUL!I156)</f>
        <v>ZDRZPT</v>
      </c>
      <c r="K153" s="139" t="str">
        <f>IF(SP_SUL!M156="","*",SP_SUL!M156)</f>
        <v>ZGM-ZZV</v>
      </c>
      <c r="L153" s="139" t="str">
        <f>IF(SP_SUL!N156="","*",SP_SUL!N156)</f>
        <v>117ZGM1</v>
      </c>
      <c r="M153" s="140">
        <f>IF(SP_SUL!J156="","*",SP_SUL!J156)</f>
        <v>30</v>
      </c>
      <c r="N153" s="144">
        <f>IF(SP_SUL!K156="","*",SP_SUL!K156)</f>
        <v>115.3</v>
      </c>
      <c r="O153" s="144">
        <f>IF(SP_SUL!L156="","*",SP_SUL!L156)</f>
        <v>118.8</v>
      </c>
      <c r="P153" s="143">
        <f>IF(SP_SUL!O156="","*",SP_SUL!O156)</f>
        <v>0.39583333333333331</v>
      </c>
      <c r="Q153" s="143">
        <f>IF(SP_SUL!P156="","*",SP_SUL!P156)</f>
        <v>8.3333333333333329E-2</v>
      </c>
      <c r="R153" s="145" t="str">
        <f>IF(SP_SUL!Q156="","*",CONCATENATE(SP_SUL!Q156," ",SP_SUL!R156))</f>
        <v>480 M</v>
      </c>
      <c r="S153" s="145" t="str">
        <f>IF(SP_SUL!V156="","*",SP_SUL!V156)</f>
        <v>Antonioni</v>
      </c>
      <c r="T153" s="145" t="str">
        <f>IF(SP_SUL!W156="","*",SP_SUL!W156)</f>
        <v xml:space="preserve">Socaria mecanizada </v>
      </c>
      <c r="U153" s="137" t="str">
        <f ca="1">_xlfn.XLOOKUP(G153&amp;$U$2,BS_CONTROLE[CHAVE],BS_CONTROLE[Quantidade_11],"-")</f>
        <v>-</v>
      </c>
      <c r="V153" s="137" t="str">
        <f ca="1">_xlfn.XLOOKUP(G153&amp;$V$2,BS_CONTROLE[CHAVE],BS_CONTROLE[Quantidade_11],"-")</f>
        <v>-</v>
      </c>
      <c r="W153" s="137">
        <f ca="1">_xlfn.XLOOKUP(G153&amp;$W$2,BS_CONTROLE[CHAVE],BS_CONTROLE[Quantidade_11],"-")</f>
        <v>0</v>
      </c>
    </row>
    <row r="154" spans="1:23" hidden="1">
      <c r="A154" s="146" t="str">
        <f>IF(SP_SUL!Y157="","*",SP_SUL!Y157)</f>
        <v>*</v>
      </c>
      <c r="B154" s="146" t="str">
        <f>IF(SP_SUL!X157="","*",SP_SUL!X157)</f>
        <v>Oportunidade</v>
      </c>
      <c r="C154" s="146" t="str">
        <f>IF(SP_SUL!Z157="","*",SP_SUL!Z157)</f>
        <v>*</v>
      </c>
      <c r="D154" s="139" t="str">
        <f>IF(SP_SUL!S157="","*",SP_SUL!S157)</f>
        <v>SP SUL</v>
      </c>
      <c r="E154" s="139" t="str">
        <f>IF(SP_SUL!T157="","*",SP_SUL!T157)</f>
        <v>ZKE-ZEV</v>
      </c>
      <c r="F154" s="145">
        <f>IF(SP_SUL!B157="","*",SP_SUL!B157)</f>
        <v>46059</v>
      </c>
      <c r="G154" s="145" t="str">
        <f>IF(SP_SUL!D157="","*",SP_SUL!D157)</f>
        <v>CAIQUE (TMA-677)</v>
      </c>
      <c r="H154" s="145" t="str">
        <f>IF(SP_SUL!F157="","*",SP_SUL!F157)</f>
        <v>MODERNIZAÇÃO - SOLDA</v>
      </c>
      <c r="I154" s="145" t="str">
        <f>IF(SP_SUL!H157="","*",SP_SUL!H157)</f>
        <v>-</v>
      </c>
      <c r="J154" s="145" t="str">
        <f>IF(SP_SUL!I157="","*",SP_SUL!I157)</f>
        <v>-</v>
      </c>
      <c r="K154" s="139" t="str">
        <f>IF(SP_SUL!M157="","*",SP_SUL!M157)</f>
        <v>ZWI-ZEM</v>
      </c>
      <c r="L154" s="139">
        <f>IF(SP_SUL!N157="","*",SP_SUL!N157)</f>
        <v>1241231</v>
      </c>
      <c r="M154" s="140">
        <f>IF(SP_SUL!J157="","*",SP_SUL!J157)</f>
        <v>48</v>
      </c>
      <c r="N154" s="144">
        <f>IF(SP_SUL!K157="","*",SP_SUL!K157)</f>
        <v>123.363</v>
      </c>
      <c r="O154" s="144" t="str">
        <f>IF(SP_SUL!L157="","*",SP_SUL!L157)</f>
        <v>-</v>
      </c>
      <c r="P154" s="143">
        <f>IF(SP_SUL!O157="","*",SP_SUL!O157)</f>
        <v>0.35416666666666669</v>
      </c>
      <c r="Q154" s="143">
        <f>IF(SP_SUL!P157="","*",SP_SUL!P157)</f>
        <v>6.25E-2</v>
      </c>
      <c r="R154" s="145" t="str">
        <f>IF(SP_SUL!Q157="","*",CONCATENATE(SP_SUL!Q157," ",SP_SUL!R157))</f>
        <v>1 Nº DE SOLDA</v>
      </c>
      <c r="S154" s="145" t="str">
        <f>IF(SP_SUL!V157="","*",SP_SUL!V157)</f>
        <v xml:space="preserve">Alisson </v>
      </c>
      <c r="T154" s="145" t="str">
        <f>IF(SP_SUL!W157="","*",SP_SUL!W157)</f>
        <v xml:space="preserve">Execução de solda - Condicionado a temperatura </v>
      </c>
      <c r="U154" s="137" t="str">
        <f ca="1">_xlfn.XLOOKUP(G154&amp;$U$2,BS_CONTROLE[CHAVE],BS_CONTROLE[Quantidade_11],"-")</f>
        <v>-</v>
      </c>
      <c r="V154" s="137" t="str">
        <f ca="1">_xlfn.XLOOKUP(G154&amp;$V$2,BS_CONTROLE[CHAVE],BS_CONTROLE[Quantidade_11],"-")</f>
        <v>-</v>
      </c>
      <c r="W154" s="137">
        <f ca="1">_xlfn.XLOOKUP(G154&amp;$W$2,BS_CONTROLE[CHAVE],BS_CONTROLE[Quantidade_11],"-")</f>
        <v>1</v>
      </c>
    </row>
    <row r="155" spans="1:23" hidden="1">
      <c r="A155" s="146" t="str">
        <f>IF(SP_SUL!Y158="","*",SP_SUL!Y158)</f>
        <v>*</v>
      </c>
      <c r="B155" s="146" t="str">
        <f>IF(SP_SUL!X158="","*",SP_SUL!X158)</f>
        <v>Oportunidade</v>
      </c>
      <c r="C155" s="146" t="str">
        <f>IF(SP_SUL!Z158="","*",SP_SUL!Z158)</f>
        <v>*</v>
      </c>
      <c r="D155" s="139" t="str">
        <f>IF(SP_SUL!S158="","*",SP_SUL!S158)</f>
        <v>SP SUL</v>
      </c>
      <c r="E155" s="139" t="str">
        <f>IF(SP_SUL!T158="","*",SP_SUL!T158)</f>
        <v>ZKE-ZEV</v>
      </c>
      <c r="F155" s="145">
        <f>IF(SP_SUL!B158="","*",SP_SUL!B158)</f>
        <v>46059</v>
      </c>
      <c r="G155" s="145" t="str">
        <f>IF(SP_SUL!D158="","*",SP_SUL!D158)</f>
        <v>WALTER (TP-810)</v>
      </c>
      <c r="H155" s="145" t="str">
        <f>IF(SP_SUL!F158="","*",SP_SUL!F158)</f>
        <v>MODERNIZAÇÃO - SOLDA</v>
      </c>
      <c r="I155" s="145" t="str">
        <f>IF(SP_SUL!H158="","*",SP_SUL!H158)</f>
        <v>-</v>
      </c>
      <c r="J155" s="145" t="str">
        <f>IF(SP_SUL!I158="","*",SP_SUL!I158)</f>
        <v>-</v>
      </c>
      <c r="K155" s="139" t="str">
        <f>IF(SP_SUL!M158="","*",SP_SUL!M158)</f>
        <v>ZWI-ZEM</v>
      </c>
      <c r="L155" s="139">
        <f>IF(SP_SUL!N158="","*",SP_SUL!N158)</f>
        <v>1241231</v>
      </c>
      <c r="M155" s="140">
        <f>IF(SP_SUL!J158="","*",SP_SUL!J158)</f>
        <v>48</v>
      </c>
      <c r="N155" s="144">
        <f>IF(SP_SUL!K158="","*",SP_SUL!K158)</f>
        <v>123.465</v>
      </c>
      <c r="O155" s="144" t="str">
        <f>IF(SP_SUL!L158="","*",SP_SUL!L158)</f>
        <v>-</v>
      </c>
      <c r="P155" s="143">
        <f>IF(SP_SUL!O158="","*",SP_SUL!O158)</f>
        <v>0.35416666666666669</v>
      </c>
      <c r="Q155" s="143">
        <f>IF(SP_SUL!P158="","*",SP_SUL!P158)</f>
        <v>6.25E-2</v>
      </c>
      <c r="R155" s="145" t="str">
        <f>IF(SP_SUL!Q158="","*",CONCATENATE(SP_SUL!Q158," ",SP_SUL!R158))</f>
        <v>1 Nº DE SOLDA</v>
      </c>
      <c r="S155" s="145" t="str">
        <f>IF(SP_SUL!V158="","*",SP_SUL!V158)</f>
        <v xml:space="preserve">Alisson </v>
      </c>
      <c r="T155" s="145" t="str">
        <f>IF(SP_SUL!W158="","*",SP_SUL!W158)</f>
        <v xml:space="preserve">Execução de solda - Condicionado a temperatura </v>
      </c>
      <c r="U155" s="137" t="str">
        <f ca="1">_xlfn.XLOOKUP(G155&amp;$U$2,BS_CONTROLE[CHAVE],BS_CONTROLE[Quantidade_11],"-")</f>
        <v>-</v>
      </c>
      <c r="V155" s="137" t="str">
        <f ca="1">_xlfn.XLOOKUP(G155&amp;$V$2,BS_CONTROLE[CHAVE],BS_CONTROLE[Quantidade_11],"-")</f>
        <v>-</v>
      </c>
      <c r="W155" s="137" t="str">
        <f ca="1">_xlfn.XLOOKUP(G155&amp;$W$2,BS_CONTROLE[CHAVE],BS_CONTROLE[Quantidade_11],"-")</f>
        <v>-</v>
      </c>
    </row>
    <row r="156" spans="1:23" hidden="1">
      <c r="A156" s="146" t="str">
        <f>IF(SP_SUL!Y159="","*",SP_SUL!Y159)</f>
        <v>*</v>
      </c>
      <c r="B156" s="146" t="str">
        <f>IF(SP_SUL!X159="","*",SP_SUL!X159)</f>
        <v>Oportunidade</v>
      </c>
      <c r="C156" s="146" t="str">
        <f>IF(SP_SUL!Z159="","*",SP_SUL!Z159)</f>
        <v>*</v>
      </c>
      <c r="D156" s="139" t="str">
        <f>IF(SP_SUL!S159="","*",SP_SUL!S159)</f>
        <v>SP SUL</v>
      </c>
      <c r="E156" s="139" t="str">
        <f>IF(SP_SUL!T159="","*",SP_SUL!T159)</f>
        <v>ZPT-ZPG</v>
      </c>
      <c r="F156" s="145">
        <f>IF(SP_SUL!B159="","*",SP_SUL!B159)</f>
        <v>46059</v>
      </c>
      <c r="G156" s="145" t="str">
        <f>IF(SP_SUL!D159="","*",SP_SUL!D159)</f>
        <v>EXPANSÃO TURMA 1</v>
      </c>
      <c r="H156" s="145" t="str">
        <f>IF(SP_SUL!F159="","*",SP_SUL!F159)</f>
        <v>EXPANSÃO - SOLDA</v>
      </c>
      <c r="I156" s="145" t="str">
        <f>IF(SP_SUL!H159="","*",SP_SUL!H159)</f>
        <v>-</v>
      </c>
      <c r="J156" s="145" t="str">
        <f>IF(SP_SUL!I159="","*",SP_SUL!I159)</f>
        <v>-</v>
      </c>
      <c r="K156" s="139" t="str">
        <f>IF(SP_SUL!M159="","*",SP_SUL!M159)</f>
        <v>ZZV-ZPG</v>
      </c>
      <c r="L156" s="139" t="str">
        <f>IF(SP_SUL!N159="","*",SP_SUL!N159)</f>
        <v>ZPGZZV</v>
      </c>
      <c r="M156" s="140">
        <f>IF(SP_SUL!J159="","*",SP_SUL!J159)</f>
        <v>53</v>
      </c>
      <c r="N156" s="144">
        <f>IF(SP_SUL!K159="","*",SP_SUL!K159)</f>
        <v>123.59</v>
      </c>
      <c r="O156" s="144" t="str">
        <f>IF(SP_SUL!L159="","*",SP_SUL!L159)</f>
        <v>-</v>
      </c>
      <c r="P156" s="143">
        <f>IF(SP_SUL!O159="","*",SP_SUL!O159)</f>
        <v>0.35416666666666669</v>
      </c>
      <c r="Q156" s="143">
        <f>IF(SP_SUL!P159="","*",SP_SUL!P159)</f>
        <v>6.25E-2</v>
      </c>
      <c r="R156" s="145" t="str">
        <f>IF(SP_SUL!Q159="","*",CONCATENATE(SP_SUL!Q159," ",SP_SUL!R159))</f>
        <v>1 Nº DE SOLDA</v>
      </c>
      <c r="S156" s="145" t="str">
        <f>IF(SP_SUL!V159="","*",SP_SUL!V159)</f>
        <v>Pedo</v>
      </c>
      <c r="T156" s="145" t="str">
        <f>IF(SP_SUL!W159="","*",SP_SUL!W159)</f>
        <v xml:space="preserve">Execução de solda - Condicionado a temperatura </v>
      </c>
      <c r="U156" s="137" t="str">
        <f ca="1">_xlfn.XLOOKUP(G156&amp;$U$2,BS_CONTROLE[CHAVE],BS_CONTROLE[Quantidade_11],"-")</f>
        <v>-</v>
      </c>
      <c r="V156" s="137">
        <f ca="1">_xlfn.XLOOKUP(G156&amp;$V$2,BS_CONTROLE[CHAVE],BS_CONTROLE[Quantidade_11],"-")</f>
        <v>1</v>
      </c>
      <c r="W156" s="137">
        <f ca="1">_xlfn.XLOOKUP(G156&amp;$W$2,BS_CONTROLE[CHAVE],BS_CONTROLE[Quantidade_11],"-")</f>
        <v>3</v>
      </c>
    </row>
    <row r="157" spans="1:23" hidden="1">
      <c r="A157" s="146" t="str">
        <f>IF(SP_SUL!Y160="","*",SP_SUL!Y160)</f>
        <v>*</v>
      </c>
      <c r="B157" s="146" t="str">
        <f>IF(SP_SUL!X160="","*",SP_SUL!X160)</f>
        <v>*</v>
      </c>
      <c r="C157" s="146" t="str">
        <f>IF(SP_SUL!Z160="","*",SP_SUL!Z160)</f>
        <v>*</v>
      </c>
      <c r="D157" s="139" t="str">
        <f>IF(SP_SUL!S160="","*",SP_SUL!S160)</f>
        <v>-</v>
      </c>
      <c r="E157" s="139" t="str">
        <f>IF(SP_SUL!T160="","*",SP_SUL!T160)</f>
        <v>-</v>
      </c>
      <c r="F157" s="145" t="str">
        <f>IF(SP_SUL!B160="","*",SP_SUL!B160)</f>
        <v>*</v>
      </c>
      <c r="G157" s="145" t="str">
        <f>IF(SP_SUL!D160="","*",SP_SUL!D160)</f>
        <v>*</v>
      </c>
      <c r="H157" s="145" t="str">
        <f>IF(SP_SUL!F160="","*",SP_SUL!F160)</f>
        <v>*</v>
      </c>
      <c r="I157" s="145" t="str">
        <f>IF(SP_SUL!H160="","*",SP_SUL!H160)</f>
        <v>*</v>
      </c>
      <c r="J157" s="145" t="str">
        <f>IF(SP_SUL!I160="","*",SP_SUL!I160)</f>
        <v>*</v>
      </c>
      <c r="K157" s="139" t="str">
        <f>IF(SP_SUL!M160="","*",SP_SUL!M160)</f>
        <v>-</v>
      </c>
      <c r="L157" s="139" t="str">
        <f>IF(SP_SUL!N160="","*",SP_SUL!N160)</f>
        <v>-</v>
      </c>
      <c r="M157" s="140" t="str">
        <f>IF(SP_SUL!J160="","*",SP_SUL!J160)</f>
        <v>*</v>
      </c>
      <c r="N157" s="144" t="str">
        <f>IF(SP_SUL!K160="","*",SP_SUL!K160)</f>
        <v>*</v>
      </c>
      <c r="O157" s="144" t="str">
        <f>IF(SP_SUL!L160="","*",SP_SUL!L160)</f>
        <v>*</v>
      </c>
      <c r="P157" s="143" t="str">
        <f>IF(SP_SUL!O160="","*",SP_SUL!O160)</f>
        <v>*</v>
      </c>
      <c r="Q157" s="143" t="str">
        <f>IF(SP_SUL!P160="","*",SP_SUL!P160)</f>
        <v>*</v>
      </c>
      <c r="R157" s="145" t="str">
        <f>IF(SP_SUL!Q160="","*",CONCATENATE(SP_SUL!Q160," ",SP_SUL!R160))</f>
        <v>*</v>
      </c>
      <c r="S157" s="145" t="str">
        <f>IF(SP_SUL!V160="","*",SP_SUL!V160)</f>
        <v>*</v>
      </c>
      <c r="T157" s="145" t="str">
        <f>IF(SP_SUL!W160="","*",SP_SUL!W160)</f>
        <v>*</v>
      </c>
      <c r="U157" s="137" t="str">
        <f ca="1">_xlfn.XLOOKUP(G157&amp;$U$2,BS_CONTROLE[CHAVE],BS_CONTROLE[Quantidade_11],"-")</f>
        <v>-</v>
      </c>
      <c r="V157" s="137" t="str">
        <f ca="1">_xlfn.XLOOKUP(G157&amp;$V$2,BS_CONTROLE[CHAVE],BS_CONTROLE[Quantidade_11],"-")</f>
        <v>-</v>
      </c>
      <c r="W157" s="137" t="str">
        <f ca="1">_xlfn.XLOOKUP(G157&amp;$W$2,BS_CONTROLE[CHAVE],BS_CONTROLE[Quantidade_11],"-")</f>
        <v>-</v>
      </c>
    </row>
    <row r="158" spans="1:23" hidden="1">
      <c r="A158" s="146" t="str">
        <f>IF(SP_SUL!Y161="","*",SP_SUL!Y161)</f>
        <v>*</v>
      </c>
      <c r="B158" s="146" t="str">
        <f>IF(SP_SUL!X161="","*",SP_SUL!X161)</f>
        <v>*</v>
      </c>
      <c r="C158" s="146" t="str">
        <f>IF(SP_SUL!Z161="","*",SP_SUL!Z161)</f>
        <v>*</v>
      </c>
      <c r="D158" s="139" t="str">
        <f>IF(SP_SUL!S161="","*",SP_SUL!S161)</f>
        <v>-</v>
      </c>
      <c r="E158" s="139" t="str">
        <f>IF(SP_SUL!T161="","*",SP_SUL!T161)</f>
        <v>-</v>
      </c>
      <c r="F158" s="145" t="str">
        <f>IF(SP_SUL!B161="","*",SP_SUL!B161)</f>
        <v>*</v>
      </c>
      <c r="G158" s="145" t="str">
        <f>IF(SP_SUL!D161="","*",SP_SUL!D161)</f>
        <v>*</v>
      </c>
      <c r="H158" s="145" t="str">
        <f>IF(SP_SUL!F161="","*",SP_SUL!F161)</f>
        <v>*</v>
      </c>
      <c r="I158" s="145" t="str">
        <f>IF(SP_SUL!H161="","*",SP_SUL!H161)</f>
        <v>*</v>
      </c>
      <c r="J158" s="145" t="str">
        <f>IF(SP_SUL!I161="","*",SP_SUL!I161)</f>
        <v>*</v>
      </c>
      <c r="K158" s="139" t="str">
        <f>IF(SP_SUL!M161="","*",SP_SUL!M161)</f>
        <v>-</v>
      </c>
      <c r="L158" s="139" t="str">
        <f>IF(SP_SUL!N161="","*",SP_SUL!N161)</f>
        <v>-</v>
      </c>
      <c r="M158" s="140" t="str">
        <f>IF(SP_SUL!J161="","*",SP_SUL!J161)</f>
        <v>*</v>
      </c>
      <c r="N158" s="144" t="str">
        <f>IF(SP_SUL!K161="","*",SP_SUL!K161)</f>
        <v>*</v>
      </c>
      <c r="O158" s="144" t="str">
        <f>IF(SP_SUL!L161="","*",SP_SUL!L161)</f>
        <v>*</v>
      </c>
      <c r="P158" s="143" t="str">
        <f>IF(SP_SUL!O161="","*",SP_SUL!O161)</f>
        <v>*</v>
      </c>
      <c r="Q158" s="143" t="str">
        <f>IF(SP_SUL!P161="","*",SP_SUL!P161)</f>
        <v>*</v>
      </c>
      <c r="R158" s="145" t="str">
        <f>IF(SP_SUL!Q161="","*",CONCATENATE(SP_SUL!Q161," ",SP_SUL!R161))</f>
        <v>*</v>
      </c>
      <c r="S158" s="145" t="str">
        <f>IF(SP_SUL!V161="","*",SP_SUL!V161)</f>
        <v>*</v>
      </c>
      <c r="T158" s="145" t="str">
        <f>IF(SP_SUL!W161="","*",SP_SUL!W161)</f>
        <v>*</v>
      </c>
      <c r="U158" s="137" t="str">
        <f ca="1">_xlfn.XLOOKUP(G158&amp;$U$2,BS_CONTROLE[CHAVE],BS_CONTROLE[Quantidade_11],"-")</f>
        <v>-</v>
      </c>
      <c r="V158" s="137" t="str">
        <f ca="1">_xlfn.XLOOKUP(G158&amp;$V$2,BS_CONTROLE[CHAVE],BS_CONTROLE[Quantidade_11],"-")</f>
        <v>-</v>
      </c>
      <c r="W158" s="137" t="str">
        <f ca="1">_xlfn.XLOOKUP(G158&amp;$W$2,BS_CONTROLE[CHAVE],BS_CONTROLE[Quantidade_11],"-")</f>
        <v>-</v>
      </c>
    </row>
    <row r="159" spans="1:23" hidden="1">
      <c r="A159" s="146" t="str">
        <f>IF(SP_SUL!Y162="","*",SP_SUL!Y162)</f>
        <v>OPORTUNIDADE</v>
      </c>
      <c r="B159" s="146" t="str">
        <f>IF(SP_SUL!X162="","*",SP_SUL!X162)</f>
        <v>Oportunidade</v>
      </c>
      <c r="C159" s="146" t="str">
        <f>IF(SP_SUL!Z162="","*",SP_SUL!Z162)</f>
        <v>*</v>
      </c>
      <c r="D159" s="139" t="str">
        <f>IF(SP_SUL!S162="","*",SP_SUL!S162)</f>
        <v>SP SUL</v>
      </c>
      <c r="E159" s="139" t="str">
        <f>IF(SP_SUL!T162="","*",SP_SUL!T162)</f>
        <v>ZBV-ZRX</v>
      </c>
      <c r="F159" s="145">
        <f>IF(SP_SUL!B162="","*",SP_SUL!B162)</f>
        <v>46060</v>
      </c>
      <c r="G159" s="145" t="str">
        <f>IF(SP_SUL!D162="","*",SP_SUL!D162)</f>
        <v>EXPANSÃO TURMA 1</v>
      </c>
      <c r="H159" s="145" t="str">
        <f>IF(SP_SUL!F162="","*",SP_SUL!F162)</f>
        <v>EXPANSÃO - SOLDA</v>
      </c>
      <c r="I159" s="145" t="str">
        <f>IF(SP_SUL!H162="","*",SP_SUL!H162)</f>
        <v>-</v>
      </c>
      <c r="J159" s="145" t="str">
        <f>IF(SP_SUL!I162="","*",SP_SUL!I162)</f>
        <v>-</v>
      </c>
      <c r="K159" s="139" t="str">
        <f>IF(SP_SUL!M162="","*",SP_SUL!M162)</f>
        <v>ZCD</v>
      </c>
      <c r="L159" s="139" t="str">
        <f>IF(SP_SUL!N162="","*",SP_SUL!N162)</f>
        <v>ZCD1</v>
      </c>
      <c r="M159" s="140">
        <f>IF(SP_SUL!J162="","*",SP_SUL!J162)</f>
        <v>70</v>
      </c>
      <c r="N159" s="144">
        <f>IF(SP_SUL!K162="","*",SP_SUL!K162)</f>
        <v>113.4</v>
      </c>
      <c r="O159" s="144" t="str">
        <f>IF(SP_SUL!L162="","*",SP_SUL!L162)</f>
        <v>-</v>
      </c>
      <c r="P159" s="143">
        <f>IF(SP_SUL!O162="","*",SP_SUL!O162)</f>
        <v>0.35416666666666669</v>
      </c>
      <c r="Q159" s="143">
        <f>IF(SP_SUL!P162="","*",SP_SUL!P162)</f>
        <v>6.25E-2</v>
      </c>
      <c r="R159" s="145" t="str">
        <f>IF(SP_SUL!Q162="","*",CONCATENATE(SP_SUL!Q162," ",SP_SUL!R162))</f>
        <v>1 Nº DE SOLDA</v>
      </c>
      <c r="S159" s="145" t="str">
        <f>IF(SP_SUL!V162="","*",SP_SUL!V162)</f>
        <v>Fabio</v>
      </c>
      <c r="T159" s="145" t="str">
        <f>IF(SP_SUL!W162="","*",SP_SUL!W162)</f>
        <v xml:space="preserve">Execução de solda - Condicionado a temperatura </v>
      </c>
      <c r="U159" s="137" t="str">
        <f ca="1">_xlfn.XLOOKUP(G159&amp;$U$2,BS_CONTROLE[CHAVE],BS_CONTROLE[Quantidade_11],"-")</f>
        <v>-</v>
      </c>
      <c r="V159" s="137">
        <f ca="1">_xlfn.XLOOKUP(G159&amp;$V$2,BS_CONTROLE[CHAVE],BS_CONTROLE[Quantidade_11],"-")</f>
        <v>1</v>
      </c>
      <c r="W159" s="137">
        <f ca="1">_xlfn.XLOOKUP(G159&amp;$W$2,BS_CONTROLE[CHAVE],BS_CONTROLE[Quantidade_11],"-")</f>
        <v>3</v>
      </c>
    </row>
    <row r="160" spans="1:23" hidden="1">
      <c r="A160" s="146" t="str">
        <f>IF(SP_SUL!Y163="","*",SP_SUL!Y163)</f>
        <v>*</v>
      </c>
      <c r="B160" s="146" t="str">
        <f>IF(SP_SUL!X163="","*",SP_SUL!X163)</f>
        <v>Oportunidade</v>
      </c>
      <c r="C160" s="146" t="str">
        <f>IF(SP_SUL!Z163="","*",SP_SUL!Z163)</f>
        <v>*</v>
      </c>
      <c r="D160" s="139" t="str">
        <f>IF(SP_SUL!S163="","*",SP_SUL!S163)</f>
        <v>SP SUL</v>
      </c>
      <c r="E160" s="139" t="str">
        <f>IF(SP_SUL!T163="","*",SP_SUL!T163)</f>
        <v>ZBV-ZRX</v>
      </c>
      <c r="F160" s="145" t="str">
        <f>IF(SP_SUL!B163="","*",SP_SUL!B163)</f>
        <v>*</v>
      </c>
      <c r="G160" s="145" t="str">
        <f>IF(SP_SUL!D163="","*",SP_SUL!D163)</f>
        <v>KLECIO (TP-699)</v>
      </c>
      <c r="H160" s="145" t="str">
        <f>IF(SP_SUL!F163="","*",SP_SUL!F163)</f>
        <v>PDM - SOLDA</v>
      </c>
      <c r="I160" s="145" t="str">
        <f>IF(SP_SUL!H163="","*",SP_SUL!H163)</f>
        <v>-</v>
      </c>
      <c r="J160" s="145" t="str">
        <f>IF(SP_SUL!I163="","*",SP_SUL!I163)</f>
        <v>-</v>
      </c>
      <c r="K160" s="139" t="str">
        <f>IF(SP_SUL!M163="","*",SP_SUL!M163)</f>
        <v>ZRX-ZWX</v>
      </c>
      <c r="L160" s="139" t="str">
        <f>IF(SP_SUL!N163="","*",SP_SUL!N163)</f>
        <v>ZRQ1/133ZRQ1</v>
      </c>
      <c r="M160" s="140">
        <f>IF(SP_SUL!J163="","*",SP_SUL!J163)</f>
        <v>70</v>
      </c>
      <c r="N160" s="144">
        <f>IF(SP_SUL!K163="","*",SP_SUL!K163)</f>
        <v>134.9</v>
      </c>
      <c r="O160" s="144" t="str">
        <f>IF(SP_SUL!L163="","*",SP_SUL!L163)</f>
        <v>-</v>
      </c>
      <c r="P160" s="143">
        <f>IF(SP_SUL!O163="","*",SP_SUL!O163)</f>
        <v>0.33333333333333331</v>
      </c>
      <c r="Q160" s="143">
        <f>IF(SP_SUL!P163="","*",SP_SUL!P163)</f>
        <v>6.25E-2</v>
      </c>
      <c r="R160" s="145" t="str">
        <f>IF(SP_SUL!Q163="","*",CONCATENATE(SP_SUL!Q163," ",SP_SUL!R163))</f>
        <v>1 Nº DE SOLDA</v>
      </c>
      <c r="S160" s="145" t="str">
        <f>IF(SP_SUL!V163="","*",SP_SUL!V163)</f>
        <v xml:space="preserve">Klecio </v>
      </c>
      <c r="T160" s="145" t="str">
        <f>IF(SP_SUL!W163="","*",SP_SUL!W163)</f>
        <v xml:space="preserve">Execução de solda - Condicionado a temperatura </v>
      </c>
      <c r="U160" s="137" t="str">
        <f ca="1">_xlfn.XLOOKUP(G160&amp;$U$2,BS_CONTROLE[CHAVE],BS_CONTROLE[Quantidade_11],"-")</f>
        <v>-</v>
      </c>
      <c r="V160" s="137">
        <f ca="1">_xlfn.XLOOKUP(G160&amp;$V$2,BS_CONTROLE[CHAVE],BS_CONTROLE[Quantidade_11],"-")</f>
        <v>0</v>
      </c>
      <c r="W160" s="137">
        <f ca="1">_xlfn.XLOOKUP(G160&amp;$W$2,BS_CONTROLE[CHAVE],BS_CONTROLE[Quantidade_11],"-")</f>
        <v>0</v>
      </c>
    </row>
    <row r="161" spans="1:23" hidden="1">
      <c r="A161" s="146" t="str">
        <f>IF(SP_SUL!Y164="","*",SP_SUL!Y164)</f>
        <v>OPORTUNIDADE</v>
      </c>
      <c r="B161" s="146" t="str">
        <f>IF(SP_SUL!X164="","*",SP_SUL!X164)</f>
        <v>Oportunidade</v>
      </c>
      <c r="C161" s="146" t="str">
        <f>IF(SP_SUL!Z164="","*",SP_SUL!Z164)</f>
        <v>*</v>
      </c>
      <c r="D161" s="139" t="str">
        <f>IF(SP_SUL!S164="","*",SP_SUL!S164)</f>
        <v>SP SUL</v>
      </c>
      <c r="E161" s="139" t="str">
        <f>IF(SP_SUL!T164="","*",SP_SUL!T164)</f>
        <v>ZBV-ZRX</v>
      </c>
      <c r="F161" s="145">
        <f>IF(SP_SUL!B164="","*",SP_SUL!B164)</f>
        <v>46060</v>
      </c>
      <c r="G161" s="145" t="str">
        <f>IF(SP_SUL!D164="","*",SP_SUL!D164)</f>
        <v>V48</v>
      </c>
      <c r="H161" s="145" t="str">
        <f>IF(SP_SUL!F164="","*",SP_SUL!F164)</f>
        <v>DESLOCAMENTO</v>
      </c>
      <c r="I161" s="145" t="str">
        <f>IF(SP_SUL!H164="","*",SP_SUL!H164)</f>
        <v>ZAC2</v>
      </c>
      <c r="J161" s="145" t="str">
        <f>IF(SP_SUL!I164="","*",SP_SUL!I164)</f>
        <v>ZSK-2</v>
      </c>
      <c r="K161" s="139" t="str">
        <f>IF(SP_SUL!M164="","*",SP_SUL!M164)</f>
        <v>ZAC-ZSK</v>
      </c>
      <c r="L161" s="139" t="str">
        <f>IF(SP_SUL!N164="","*",SP_SUL!N164)</f>
        <v>ZACZSK</v>
      </c>
      <c r="M161" s="140">
        <f>IF(SP_SUL!J164="","*",SP_SUL!J164)</f>
        <v>70</v>
      </c>
      <c r="N161" s="144">
        <f>IF(SP_SUL!K164="","*",SP_SUL!K164)</f>
        <v>82</v>
      </c>
      <c r="O161" s="144" t="str">
        <f>IF(SP_SUL!L164="","*",SP_SUL!L164)</f>
        <v>-</v>
      </c>
      <c r="P161" s="143">
        <f>IF(SP_SUL!O164="","*",SP_SUL!O164)</f>
        <v>0.33333333333333331</v>
      </c>
      <c r="Q161" s="143">
        <f>IF(SP_SUL!P164="","*",SP_SUL!P164)</f>
        <v>4.1666666666666664E-2</v>
      </c>
      <c r="R161" s="145" t="str">
        <f>IF(SP_SUL!Q164="","*",CONCATENATE(SP_SUL!Q164," ",SP_SUL!R164))</f>
        <v>1 BINÁRIO</v>
      </c>
      <c r="S161" s="145" t="str">
        <f>IF(SP_SUL!V164="","*",SP_SUL!V164)</f>
        <v>Ezequiel</v>
      </c>
      <c r="T161" s="145" t="str">
        <f>IF(SP_SUL!W164="","*",SP_SUL!W164)</f>
        <v>Deslocamento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 hidden="1">
      <c r="A162" s="146" t="str">
        <f>IF(SP_SUL!Y165="","*",SP_SUL!Y165)</f>
        <v>OPORTUNIDADE</v>
      </c>
      <c r="B162" s="146" t="str">
        <f>IF(SP_SUL!X165="","*",SP_SUL!X165)</f>
        <v>Oportunidade</v>
      </c>
      <c r="C162" s="146" t="str">
        <f>IF(SP_SUL!Z165="","*",SP_SUL!Z165)</f>
        <v>*</v>
      </c>
      <c r="D162" s="139" t="str">
        <f>IF(SP_SUL!S165="","*",SP_SUL!S165)</f>
        <v>SP SUL</v>
      </c>
      <c r="E162" s="139" t="str">
        <f>IF(SP_SUL!T165="","*",SP_SUL!T165)</f>
        <v>ZBV-ZRX</v>
      </c>
      <c r="F162" s="145">
        <f>IF(SP_SUL!B165="","*",SP_SUL!B165)</f>
        <v>46060</v>
      </c>
      <c r="G162" s="145" t="str">
        <f>IF(SP_SUL!D165="","*",SP_SUL!D165)</f>
        <v>W58</v>
      </c>
      <c r="H162" s="145" t="str">
        <f>IF(SP_SUL!F165="","*",SP_SUL!F165)</f>
        <v>PDM - DESCARGA - DORMENTE</v>
      </c>
      <c r="I162" s="145">
        <f>IF(SP_SUL!H165="","*",SP_SUL!H165)</f>
        <v>106109</v>
      </c>
      <c r="J162" s="145">
        <f>IF(SP_SUL!I165="","*",SP_SUL!I165)</f>
        <v>106109</v>
      </c>
      <c r="K162" s="139" t="str">
        <f>IF(SP_SUL!M165="","*",SP_SUL!M165)</f>
        <v>ZRX-ZWX</v>
      </c>
      <c r="L162" s="139" t="str">
        <f>IF(SP_SUL!N165="","*",SP_SUL!N165)</f>
        <v>K63K65</v>
      </c>
      <c r="M162" s="140">
        <f>IF(SP_SUL!J165="","*",SP_SUL!J165)</f>
        <v>68</v>
      </c>
      <c r="N162" s="144">
        <f>IF(SP_SUL!K165="","*",SP_SUL!K165)</f>
        <v>64</v>
      </c>
      <c r="O162" s="144">
        <f>IF(SP_SUL!L165="","*",SP_SUL!L165)</f>
        <v>95</v>
      </c>
      <c r="P162" s="143">
        <f>IF(SP_SUL!O165="","*",SP_SUL!O165)</f>
        <v>0.39583333333333331</v>
      </c>
      <c r="Q162" s="143">
        <f>IF(SP_SUL!P165="","*",SP_SUL!P165)</f>
        <v>4.1666666666666664E-2</v>
      </c>
      <c r="R162" s="145" t="str">
        <f>IF(SP_SUL!Q165="","*",CONCATENATE(SP_SUL!Q165," ",SP_SUL!R165))</f>
        <v>88 Nº DE DORMENTES</v>
      </c>
      <c r="S162" s="145" t="str">
        <f>IF(SP_SUL!V165="","*",SP_SUL!V165)</f>
        <v>Israel</v>
      </c>
      <c r="T162" s="145" t="str">
        <f>IF(SP_SUL!W165="","*",SP_SUL!W165)</f>
        <v>Descarga de dormentes nos km's:
KM - 64.446 - 12 dormentes
KM -66.406 - 20 dormentes
KM -65.582 - 16 dormentes 
KM -67.233 - 06 dormentes
KM -74.236 - 06 dormentes
KM -82.897 - 16 dormentes
KM -95.161 - 12 dormentes</v>
      </c>
      <c r="U162" s="137" t="str">
        <f ca="1">_xlfn.XLOOKUP(G162&amp;$U$2,BS_CONTROLE[CHAVE],BS_CONTROLE[Quantidade_11],"-")</f>
        <v>-</v>
      </c>
      <c r="V162" s="137" t="str">
        <f ca="1">_xlfn.XLOOKUP(G162&amp;$V$2,BS_CONTROLE[CHAVE],BS_CONTROLE[Quantidade_11],"-")</f>
        <v>-</v>
      </c>
      <c r="W162" s="137" t="str">
        <f ca="1">_xlfn.XLOOKUP(G162&amp;$W$2,BS_CONTROLE[CHAVE],BS_CONTROLE[Quantidade_11],"-")</f>
        <v>-</v>
      </c>
    </row>
    <row r="163" spans="1:23" hidden="1">
      <c r="A163" s="146" t="str">
        <f>IF(SP_SUL!Y166="","*",SP_SUL!Y166)</f>
        <v>*</v>
      </c>
      <c r="B163" s="146" t="str">
        <f>IF(SP_SUL!X166="","*",SP_SUL!X166)</f>
        <v>*</v>
      </c>
      <c r="C163" s="146" t="str">
        <f>IF(SP_SUL!Z166="","*",SP_SUL!Z166)</f>
        <v>*</v>
      </c>
      <c r="D163" s="139" t="str">
        <f>IF(SP_SUL!S166="","*",SP_SUL!S166)</f>
        <v>-</v>
      </c>
      <c r="E163" s="139" t="str">
        <f>IF(SP_SUL!T166="","*",SP_SUL!T166)</f>
        <v>-</v>
      </c>
      <c r="F163" s="145" t="str">
        <f>IF(SP_SUL!B166="","*",SP_SUL!B166)</f>
        <v>*</v>
      </c>
      <c r="G163" s="145" t="str">
        <f>IF(SP_SUL!D166="","*",SP_SUL!D166)</f>
        <v>*</v>
      </c>
      <c r="H163" s="145" t="str">
        <f>IF(SP_SUL!F166="","*",SP_SUL!F166)</f>
        <v>*</v>
      </c>
      <c r="I163" s="145" t="str">
        <f>IF(SP_SUL!H166="","*",SP_SUL!H166)</f>
        <v>*</v>
      </c>
      <c r="J163" s="145" t="str">
        <f>IF(SP_SUL!I166="","*",SP_SUL!I166)</f>
        <v>*</v>
      </c>
      <c r="K163" s="139" t="str">
        <f>IF(SP_SUL!M166="","*",SP_SUL!M166)</f>
        <v>-</v>
      </c>
      <c r="L163" s="139" t="str">
        <f>IF(SP_SUL!N166="","*",SP_SUL!N166)</f>
        <v>-</v>
      </c>
      <c r="M163" s="140" t="str">
        <f>IF(SP_SUL!J166="","*",SP_SUL!J166)</f>
        <v>*</v>
      </c>
      <c r="N163" s="144" t="str">
        <f>IF(SP_SUL!K166="","*",SP_SUL!K166)</f>
        <v>*</v>
      </c>
      <c r="O163" s="144" t="str">
        <f>IF(SP_SUL!L166="","*",SP_SUL!L166)</f>
        <v>*</v>
      </c>
      <c r="P163" s="143" t="str">
        <f>IF(SP_SUL!O166="","*",SP_SUL!O166)</f>
        <v>*</v>
      </c>
      <c r="Q163" s="143" t="str">
        <f>IF(SP_SUL!P166="","*",SP_SUL!P166)</f>
        <v>*</v>
      </c>
      <c r="R163" s="145" t="str">
        <f>IF(SP_SUL!Q166="","*",CONCATENATE(SP_SUL!Q166," ",SP_SUL!R166))</f>
        <v>*</v>
      </c>
      <c r="S163" s="145" t="str">
        <f>IF(SP_SUL!V166="","*",SP_SUL!V166)</f>
        <v>*</v>
      </c>
      <c r="T163" s="145" t="str">
        <f>IF(SP_SUL!W166="","*",SP_SUL!W166)</f>
        <v>*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 hidden="1">
      <c r="A164" s="146" t="str">
        <f>IF(SP_SUL!Y167="","*",SP_SUL!Y167)</f>
        <v>OPORTUNIDADE</v>
      </c>
      <c r="B164" s="146" t="str">
        <f>IF(SP_SUL!X167="","*",SP_SUL!X167)</f>
        <v>Oportunidade</v>
      </c>
      <c r="C164" s="146" t="str">
        <f>IF(SP_SUL!Z167="","*",SP_SUL!Z167)</f>
        <v>*</v>
      </c>
      <c r="D164" s="139" t="str">
        <f>IF(SP_SUL!S167="","*",SP_SUL!S167)</f>
        <v>SP SUL</v>
      </c>
      <c r="E164" s="139" t="str">
        <f>IF(SP_SUL!T167="","*",SP_SUL!T167)</f>
        <v>ZBV-ZKE</v>
      </c>
      <c r="F164" s="145">
        <f>IF(SP_SUL!B167="","*",SP_SUL!B167)</f>
        <v>46060</v>
      </c>
      <c r="G164" s="145" t="str">
        <f>IF(SP_SUL!D167="","*",SP_SUL!D167)</f>
        <v>V42</v>
      </c>
      <c r="H164" s="145" t="str">
        <f>IF(SP_SUL!F167="","*",SP_SUL!F167)</f>
        <v>DESLOCAMENTO</v>
      </c>
      <c r="I164" s="145" t="str">
        <f>IF(SP_SUL!H167="","*",SP_SUL!H167)</f>
        <v>ZYU1</v>
      </c>
      <c r="J164" s="145" t="str">
        <f>IF(SP_SUL!I167="","*",SP_SUL!I167)</f>
        <v>ZBV-3</v>
      </c>
      <c r="K164" s="139" t="str">
        <f>IF(SP_SUL!M167="","*",SP_SUL!M167)</f>
        <v>ZYU-ZBV</v>
      </c>
      <c r="L164" s="139" t="str">
        <f>IF(SP_SUL!N167="","*",SP_SUL!N167)</f>
        <v>ZYUZBV</v>
      </c>
      <c r="M164" s="140">
        <f>IF(SP_SUL!J167="","*",SP_SUL!J167)</f>
        <v>56</v>
      </c>
      <c r="N164" s="144">
        <f>IF(SP_SUL!K167="","*",SP_SUL!K167)</f>
        <v>201</v>
      </c>
      <c r="O164" s="144" t="str">
        <f>IF(SP_SUL!L167="","*",SP_SUL!L167)</f>
        <v>-</v>
      </c>
      <c r="P164" s="143">
        <f>IF(SP_SUL!O167="","*",SP_SUL!O167)</f>
        <v>0.33333333333333331</v>
      </c>
      <c r="Q164" s="143">
        <f>IF(SP_SUL!P167="","*",SP_SUL!P167)</f>
        <v>4.1666666666666664E-2</v>
      </c>
      <c r="R164" s="145" t="str">
        <f>IF(SP_SUL!Q167="","*",CONCATENATE(SP_SUL!Q167," ",SP_SUL!R167))</f>
        <v>1 BINÁRIO</v>
      </c>
      <c r="S164" s="145" t="str">
        <f>IF(SP_SUL!V167="","*",SP_SUL!V167)</f>
        <v>Ezequiel</v>
      </c>
      <c r="T164" s="145" t="str">
        <f>IF(SP_SUL!W167="","*",SP_SUL!W167)</f>
        <v>Deslocamento</v>
      </c>
      <c r="U164" s="137" t="str">
        <f ca="1">_xlfn.XLOOKUP(G164&amp;$U$2,BS_CONTROLE[CHAVE],BS_CONTROLE[Quantidade_11],"-")</f>
        <v>-</v>
      </c>
      <c r="V164" s="137" t="str">
        <f ca="1">_xlfn.XLOOKUP(G164&amp;$V$2,BS_CONTROLE[CHAVE],BS_CONTROLE[Quantidade_11],"-")</f>
        <v>-</v>
      </c>
      <c r="W164" s="137" t="str">
        <f ca="1">_xlfn.XLOOKUP(G164&amp;$W$2,BS_CONTROLE[CHAVE],BS_CONTROLE[Quantidade_11],"-")</f>
        <v>-</v>
      </c>
    </row>
    <row r="165" spans="1:23" hidden="1">
      <c r="A165" s="146" t="str">
        <f>IF(SP_SUL!Y168="","*",SP_SUL!Y168)</f>
        <v>OPORTUNIDADE</v>
      </c>
      <c r="B165" s="146" t="str">
        <f>IF(SP_SUL!X168="","*",SP_SUL!X168)</f>
        <v>Oportunidade</v>
      </c>
      <c r="C165" s="146" t="str">
        <f>IF(SP_SUL!Z168="","*",SP_SUL!Z168)</f>
        <v>*</v>
      </c>
      <c r="D165" s="139" t="str">
        <f>IF(SP_SUL!S168="","*",SP_SUL!S168)</f>
        <v>SP SUL</v>
      </c>
      <c r="E165" s="139" t="str">
        <f>IF(SP_SUL!T168="","*",SP_SUL!T168)</f>
        <v>ZBV-ZKE</v>
      </c>
      <c r="F165" s="145">
        <f>IF(SP_SUL!B168="","*",SP_SUL!B168)</f>
        <v>46060</v>
      </c>
      <c r="G165" s="145" t="str">
        <f>IF(SP_SUL!D168="","*",SP_SUL!D168)</f>
        <v>V93</v>
      </c>
      <c r="H165" s="145" t="str">
        <f>IF(SP_SUL!F168="","*",SP_SUL!F168)</f>
        <v>MECANIZAÇÃO - SOCADORA</v>
      </c>
      <c r="I165" s="145" t="str">
        <f>IF(SP_SUL!H168="","*",SP_SUL!H168)</f>
        <v>ZYU1</v>
      </c>
      <c r="J165" s="145" t="str">
        <f>IF(SP_SUL!I168="","*",SP_SUL!I168)</f>
        <v>ZYU1</v>
      </c>
      <c r="K165" s="139" t="str">
        <f>IF(SP_SUL!M168="","*",SP_SUL!M168)</f>
        <v>ZYU-ZST</v>
      </c>
      <c r="L165" s="139" t="str">
        <f>IF(SP_SUL!N168="","*",SP_SUL!N168)</f>
        <v>206ZST</v>
      </c>
      <c r="M165" s="140">
        <f>IF(SP_SUL!J168="","*",SP_SUL!J168)</f>
        <v>56</v>
      </c>
      <c r="N165" s="144">
        <f>IF(SP_SUL!K168="","*",SP_SUL!K168)</f>
        <v>206.38</v>
      </c>
      <c r="O165" s="144">
        <f>IF(SP_SUL!L168="","*",SP_SUL!L168)</f>
        <v>206.7</v>
      </c>
      <c r="P165" s="143">
        <f>IF(SP_SUL!O168="","*",SP_SUL!O168)</f>
        <v>0.35416666666666669</v>
      </c>
      <c r="Q165" s="143">
        <f>IF(SP_SUL!P168="","*",SP_SUL!P168)</f>
        <v>8.3333333333333329E-2</v>
      </c>
      <c r="R165" s="145" t="str">
        <f>IF(SP_SUL!Q168="","*",CONCATENATE(SP_SUL!Q168," ",SP_SUL!R168))</f>
        <v>200 M</v>
      </c>
      <c r="S165" s="145" t="str">
        <f>IF(SP_SUL!V168="","*",SP_SUL!V168)</f>
        <v>Antonioni</v>
      </c>
      <c r="T165" s="145" t="str">
        <f>IF(SP_SUL!W168="","*",SP_SUL!W168)</f>
        <v xml:space="preserve">Socaria mecanizada </v>
      </c>
      <c r="U165" s="137">
        <f ca="1">_xlfn.XLOOKUP(G165&amp;$U$2,BS_CONTROLE[CHAVE],BS_CONTROLE[Quantidade_11],"-")</f>
        <v>0</v>
      </c>
      <c r="V165" s="137">
        <f ca="1">_xlfn.XLOOKUP(G165&amp;$V$2,BS_CONTROLE[CHAVE],BS_CONTROLE[Quantidade_11],"-")</f>
        <v>0</v>
      </c>
      <c r="W165" s="137">
        <f ca="1">_xlfn.XLOOKUP(G165&amp;$W$2,BS_CONTROLE[CHAVE],BS_CONTROLE[Quantidade_11],"-")</f>
        <v>0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IF(SP_SUL!Y170="","*",SP_SUL!Y170)</f>
        <v>*</v>
      </c>
      <c r="B167" s="146" t="str">
        <f>IF(SP_SUL!X170="","*",SP_SUL!X170)</f>
        <v>*</v>
      </c>
      <c r="C167" s="146" t="str">
        <f>IF(SP_SUL!Z170="","*",SP_SUL!Z170)</f>
        <v>*</v>
      </c>
      <c r="D167" s="139" t="str">
        <f>IF(SP_SUL!S170="","*",SP_SUL!S170)</f>
        <v>-</v>
      </c>
      <c r="E167" s="139" t="str">
        <f>IF(SP_SUL!T170="","*",SP_SUL!T170)</f>
        <v>-</v>
      </c>
      <c r="F167" s="145" t="str">
        <f>IF(SP_SUL!B170="","*",SP_SUL!B170)</f>
        <v>*</v>
      </c>
      <c r="G167" s="145" t="str">
        <f>IF(SP_SUL!D170="","*",SP_SUL!D170)</f>
        <v>*</v>
      </c>
      <c r="H167" s="145" t="str">
        <f>IF(SP_SUL!F170="","*",SP_SUL!F170)</f>
        <v>*</v>
      </c>
      <c r="I167" s="145" t="str">
        <f>IF(SP_SUL!H170="","*",SP_SUL!H170)</f>
        <v>*</v>
      </c>
      <c r="J167" s="145" t="str">
        <f>IF(SP_SUL!I170="","*",SP_SUL!I170)</f>
        <v>*</v>
      </c>
      <c r="K167" s="139" t="str">
        <f>IF(SP_SUL!M170="","*",SP_SUL!M170)</f>
        <v>-</v>
      </c>
      <c r="L167" s="139" t="str">
        <f>IF(SP_SUL!N170="","*",SP_SUL!N170)</f>
        <v>-</v>
      </c>
      <c r="M167" s="140" t="str">
        <f>IF(SP_SUL!J170="","*",SP_SUL!J170)</f>
        <v>*</v>
      </c>
      <c r="N167" s="144" t="str">
        <f>IF(SP_SUL!K170="","*",SP_SUL!K170)</f>
        <v>*</v>
      </c>
      <c r="O167" s="144" t="str">
        <f>IF(SP_SUL!L170="","*",SP_SUL!L170)</f>
        <v>*</v>
      </c>
      <c r="P167" s="143" t="str">
        <f>IF(SP_SUL!O170="","*",SP_SUL!O170)</f>
        <v>*</v>
      </c>
      <c r="Q167" s="143" t="str">
        <f>IF(SP_SUL!P170="","*",SP_SUL!P170)</f>
        <v>*</v>
      </c>
      <c r="R167" s="145" t="str">
        <f>IF(SP_SUL!Q170="","*",CONCATENATE(SP_SUL!Q170," ",SP_SUL!R170))</f>
        <v>*</v>
      </c>
      <c r="S167" s="145" t="str">
        <f>IF(SP_SUL!V170="","*",SP_SUL!V170)</f>
        <v>*</v>
      </c>
      <c r="T167" s="145" t="str">
        <f>IF(SP_SUL!W170="","*",SP_SUL!W170)</f>
        <v>*</v>
      </c>
      <c r="U167" s="137" t="str">
        <f ca="1">_xlfn.XLOOKUP(G167&amp;$U$2,BS_CONTROLE[CHAVE],BS_CONTROLE[Quantidade_11],"-")</f>
        <v>-</v>
      </c>
      <c r="V167" s="137" t="str">
        <f ca="1">_xlfn.XLOOKUP(G167&amp;$V$2,BS_CONTROLE[CHAVE],BS_CONTROLE[Quantidade_11],"-")</f>
        <v>-</v>
      </c>
      <c r="W167" s="137" t="str">
        <f ca="1">_xlfn.XLOOKUP(G167&amp;$W$2,BS_CONTROLE[CHAVE],BS_CONTROLE[Quantidade_11],"-")</f>
        <v>-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IF(SP_SUL!Y172="","*",SP_SUL!Y172)</f>
        <v>*</v>
      </c>
      <c r="B169" s="146" t="str">
        <f>IF(SP_SUL!X172="","*",SP_SUL!X172)</f>
        <v>*</v>
      </c>
      <c r="C169" s="146" t="str">
        <f>IF(SP_SUL!Z172="","*",SP_SUL!Z172)</f>
        <v>*</v>
      </c>
      <c r="D169" s="139" t="str">
        <f>IF(SP_SUL!S172="","*",SP_SUL!S172)</f>
        <v>-</v>
      </c>
      <c r="E169" s="139" t="str">
        <f>IF(SP_SUL!T172="","*",SP_SUL!T172)</f>
        <v>-</v>
      </c>
      <c r="F169" s="145" t="str">
        <f>IF(SP_SUL!B172="","*",SP_SUL!B172)</f>
        <v>*</v>
      </c>
      <c r="G169" s="145" t="str">
        <f>IF(SP_SUL!D172="","*",SP_SUL!D172)</f>
        <v>*</v>
      </c>
      <c r="H169" s="145" t="str">
        <f>IF(SP_SUL!F172="","*",SP_SUL!F172)</f>
        <v>*</v>
      </c>
      <c r="I169" s="145" t="str">
        <f>IF(SP_SUL!H172="","*",SP_SUL!H172)</f>
        <v>*</v>
      </c>
      <c r="J169" s="145" t="str">
        <f>IF(SP_SUL!I172="","*",SP_SUL!I172)</f>
        <v>*</v>
      </c>
      <c r="K169" s="139" t="str">
        <f>IF(SP_SUL!M172="","*",SP_SUL!M172)</f>
        <v>-</v>
      </c>
      <c r="L169" s="139" t="str">
        <f>IF(SP_SUL!N172="","*",SP_SUL!N172)</f>
        <v>-</v>
      </c>
      <c r="M169" s="140" t="str">
        <f>IF(SP_SUL!J172="","*",SP_SUL!J172)</f>
        <v>*</v>
      </c>
      <c r="N169" s="144" t="str">
        <f>IF(SP_SUL!K172="","*",SP_SUL!K172)</f>
        <v>*</v>
      </c>
      <c r="O169" s="144" t="str">
        <f>IF(SP_SUL!L172="","*",SP_SUL!L172)</f>
        <v>*</v>
      </c>
      <c r="P169" s="143" t="str">
        <f>IF(SP_SUL!O172="","*",SP_SUL!O172)</f>
        <v>*</v>
      </c>
      <c r="Q169" s="143" t="str">
        <f>IF(SP_SUL!P172="","*",SP_SUL!P172)</f>
        <v>*</v>
      </c>
      <c r="R169" s="145" t="str">
        <f>IF(SP_SUL!Q172="","*",CONCATENATE(SP_SUL!Q172," ",SP_SUL!R172))</f>
        <v>*</v>
      </c>
      <c r="S169" s="145" t="str">
        <f>IF(SP_SUL!V172="","*",SP_SUL!V172)</f>
        <v>*</v>
      </c>
      <c r="T169" s="145" t="str">
        <f>IF(SP_SUL!W172="","*",SP_SUL!W172)</f>
        <v>*</v>
      </c>
      <c r="U169" s="137" t="str">
        <f ca="1">_xlfn.XLOOKUP(G169&amp;$U$2,BS_CONTROLE[CHAVE],BS_CONTROLE[Quantidade_11],"-")</f>
        <v>-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 hidden="1">
      <c r="A170" s="146" t="str">
        <f>IF(SP_SUL!Y173="","*",SP_SUL!Y173)</f>
        <v>OPORTUNIDADE</v>
      </c>
      <c r="B170" s="146" t="str">
        <f>IF(SP_SUL!X173="","*",SP_SUL!X173)</f>
        <v>Oportunidade</v>
      </c>
      <c r="C170" s="146" t="str">
        <f>IF(SP_SUL!Z173="","*",SP_SUL!Z173)</f>
        <v>*</v>
      </c>
      <c r="D170" s="139" t="str">
        <f>IF(SP_SUL!S173="","*",SP_SUL!S173)</f>
        <v>SP SUL</v>
      </c>
      <c r="E170" s="139" t="str">
        <f>IF(SP_SUL!T173="","*",SP_SUL!T173)</f>
        <v>ZKE-ZEV</v>
      </c>
      <c r="F170" s="145">
        <f>IF(SP_SUL!B173="","*",SP_SUL!B173)</f>
        <v>46060</v>
      </c>
      <c r="G170" s="145" t="str">
        <f>IF(SP_SUL!D173="","*",SP_SUL!D173)</f>
        <v>E17</v>
      </c>
      <c r="H170" s="145" t="str">
        <f>IF(SP_SUL!F173="","*",SP_SUL!F173)</f>
        <v>CAMINHÃO DE SOLDA</v>
      </c>
      <c r="I170" s="145" t="str">
        <f>IF(SP_SUL!H173="","*",SP_SUL!H173)</f>
        <v>102ZKW2</v>
      </c>
      <c r="J170" s="145" t="str">
        <f>IF(SP_SUL!I173="","*",SP_SUL!I173)</f>
        <v>102ZKW2</v>
      </c>
      <c r="K170" s="139" t="str">
        <f>IF(SP_SUL!M173="","*",SP_SUL!M173)</f>
        <v>ZKE-ZWW</v>
      </c>
      <c r="L170" s="139" t="str">
        <f>IF(SP_SUL!N173="","*",SP_SUL!N173)</f>
        <v>K83K802</v>
      </c>
      <c r="M170" s="140">
        <f>IF(SP_SUL!J173="","*",SP_SUL!J173)</f>
        <v>55</v>
      </c>
      <c r="N170" s="144">
        <f>IF(SP_SUL!K173="","*",SP_SUL!K173)</f>
        <v>81</v>
      </c>
      <c r="O170" s="144">
        <f>IF(SP_SUL!L173="","*",SP_SUL!L173)</f>
        <v>82</v>
      </c>
      <c r="P170" s="143">
        <f>IF(SP_SUL!O173="","*",SP_SUL!O173)</f>
        <v>0.375</v>
      </c>
      <c r="Q170" s="143">
        <f>IF(SP_SUL!P173="","*",SP_SUL!P173)</f>
        <v>0.16666666666666666</v>
      </c>
      <c r="R170" s="145" t="str">
        <f>IF(SP_SUL!Q173="","*",CONCATENATE(SP_SUL!Q173," ",SP_SUL!R173))</f>
        <v>4 Nº DE SOLDA</v>
      </c>
      <c r="S170" s="145" t="str">
        <f>IF(SP_SUL!V173="","*",SP_SUL!V173)</f>
        <v>Higor</v>
      </c>
      <c r="T170" s="145" t="str">
        <f>IF(SP_SUL!W173="","*",SP_SUL!W173)</f>
        <v>Caminhão de solda</v>
      </c>
      <c r="U170" s="137">
        <f ca="1">_xlfn.XLOOKUP(G170&amp;$U$2,BS_CONTROLE[CHAVE],BS_CONTROLE[Quantidade_11],"-")</f>
        <v>0</v>
      </c>
      <c r="V170" s="137">
        <f ca="1">_xlfn.XLOOKUP(G170&amp;$V$2,BS_CONTROLE[CHAVE],BS_CONTROLE[Quantidade_11],"-")</f>
        <v>0</v>
      </c>
      <c r="W170" s="137">
        <f ca="1">_xlfn.XLOOKUP(G170&amp;$W$2,BS_CONTROLE[CHAVE],BS_CONTROLE[Quantidade_11],"-")</f>
        <v>4</v>
      </c>
    </row>
    <row r="171" spans="1:23" hidden="1">
      <c r="A171" s="146" t="str">
        <f>IF(SP_SUL!Y174="","*",SP_SUL!Y174)</f>
        <v>*</v>
      </c>
      <c r="B171" s="146" t="str">
        <f>IF(SP_SUL!X174="","*",SP_SUL!X174)</f>
        <v>Oportunidade</v>
      </c>
      <c r="C171" s="146" t="str">
        <f>IF(SP_SUL!Z174="","*",SP_SUL!Z174)</f>
        <v>*</v>
      </c>
      <c r="D171" s="139" t="str">
        <f>IF(SP_SUL!S174="","*",SP_SUL!S174)</f>
        <v>SP SUL</v>
      </c>
      <c r="E171" s="139" t="str">
        <f>IF(SP_SUL!T174="","*",SP_SUL!T174)</f>
        <v>ZKE-ZEV</v>
      </c>
      <c r="F171" s="145" t="str">
        <f>IF(SP_SUL!B174="","*",SP_SUL!B174)</f>
        <v>*</v>
      </c>
      <c r="G171" s="145" t="str">
        <f>IF(SP_SUL!D174="","*",SP_SUL!D174)</f>
        <v>V89</v>
      </c>
      <c r="H171" s="145" t="str">
        <f>IF(SP_SUL!F174="","*",SP_SUL!F174)</f>
        <v>MECANIZAÇÃO - SOCADORA</v>
      </c>
      <c r="I171" s="145" t="str">
        <f>IF(SP_SUL!H174="","*",SP_SUL!H174)</f>
        <v>102ZKW2</v>
      </c>
      <c r="J171" s="145" t="str">
        <f>IF(SP_SUL!I174="","*",SP_SUL!I174)</f>
        <v>102ZKW2</v>
      </c>
      <c r="K171" s="139" t="str">
        <f>IF(SP_SUL!M174="","*",SP_SUL!M174)</f>
        <v>ZWW-ZKW</v>
      </c>
      <c r="L171" s="139" t="str">
        <f>IF(SP_SUL!N174="","*",SP_SUL!N174)</f>
        <v>K93K911</v>
      </c>
      <c r="M171" s="140">
        <f>IF(SP_SUL!J174="","*",SP_SUL!J174)</f>
        <v>48</v>
      </c>
      <c r="N171" s="144">
        <f>IF(SP_SUL!K174="","*",SP_SUL!K174)</f>
        <v>92.745000000000005</v>
      </c>
      <c r="O171" s="144">
        <f>IF(SP_SUL!L174="","*",SP_SUL!L174)</f>
        <v>93.587000000000003</v>
      </c>
      <c r="P171" s="143">
        <f>IF(SP_SUL!O174="","*",SP_SUL!O174)</f>
        <v>0.375</v>
      </c>
      <c r="Q171" s="143">
        <f>IF(SP_SUL!P174="","*",SP_SUL!P174)</f>
        <v>0.16666666666666666</v>
      </c>
      <c r="R171" s="145" t="str">
        <f>IF(SP_SUL!Q174="","*",CONCATENATE(SP_SUL!Q174," ",SP_SUL!R174))</f>
        <v>480 M</v>
      </c>
      <c r="S171" s="145" t="str">
        <f>IF(SP_SUL!V174="","*",SP_SUL!V174)</f>
        <v>Antonioni</v>
      </c>
      <c r="T171" s="145" t="str">
        <f>IF(SP_SUL!W174="","*",SP_SUL!W174)</f>
        <v xml:space="preserve">Socaria mecanizada </v>
      </c>
      <c r="U171" s="137" t="str">
        <f ca="1">_xlfn.XLOOKUP(G171&amp;$U$2,BS_CONTROLE[CHAVE],BS_CONTROLE[Quantidade_11],"-")</f>
        <v>-</v>
      </c>
      <c r="V171" s="137">
        <f ca="1">_xlfn.XLOOKUP(G171&amp;$V$2,BS_CONTROLE[CHAVE],BS_CONTROLE[Quantidade_11],"-")</f>
        <v>860</v>
      </c>
      <c r="W171" s="137">
        <f ca="1">_xlfn.XLOOKUP(G171&amp;$W$2,BS_CONTROLE[CHAVE],BS_CONTROLE[Quantidade_11],"-")</f>
        <v>0</v>
      </c>
    </row>
    <row r="172" spans="1:23" hidden="1">
      <c r="A172" s="146" t="str">
        <f>IF(SP_SUL!Y175="","*",SP_SUL!Y175)</f>
        <v>OPORTUNIDADE</v>
      </c>
      <c r="B172" s="146" t="str">
        <f>IF(SP_SUL!X175="","*",SP_SUL!X175)</f>
        <v>Oportunidade</v>
      </c>
      <c r="C172" s="146" t="str">
        <f>IF(SP_SUL!Z175="","*",SP_SUL!Z175)</f>
        <v>*</v>
      </c>
      <c r="D172" s="139" t="str">
        <f>IF(SP_SUL!S175="","*",SP_SUL!S175)</f>
        <v>SP SUL</v>
      </c>
      <c r="E172" s="139" t="str">
        <f>IF(SP_SUL!T175="","*",SP_SUL!T175)</f>
        <v>ZKE-ZEV</v>
      </c>
      <c r="F172" s="145">
        <f>IF(SP_SUL!B175="","*",SP_SUL!B175)</f>
        <v>46060</v>
      </c>
      <c r="G172" s="145" t="str">
        <f>IF(SP_SUL!D175="","*",SP_SUL!D175)</f>
        <v>CLEBISON (TP-728)</v>
      </c>
      <c r="H172" s="145" t="str">
        <f>IF(SP_SUL!F175="","*",SP_SUL!F175)</f>
        <v>PDM - SOLDA</v>
      </c>
      <c r="I172" s="145" t="str">
        <f>IF(SP_SUL!H175="","*",SP_SUL!H175)</f>
        <v>-</v>
      </c>
      <c r="J172" s="145" t="str">
        <f>IF(SP_SUL!I175="","*",SP_SUL!I175)</f>
        <v>-</v>
      </c>
      <c r="K172" s="139" t="str">
        <f>IF(SP_SUL!M175="","*",SP_SUL!M175)</f>
        <v>ZWW-ZKW</v>
      </c>
      <c r="L172" s="139" t="str">
        <f>IF(SP_SUL!N175="","*",SP_SUL!N175)</f>
        <v>K93K912</v>
      </c>
      <c r="M172" s="140">
        <f>IF(SP_SUL!J175="","*",SP_SUL!J175)</f>
        <v>55</v>
      </c>
      <c r="N172" s="144">
        <f>IF(SP_SUL!K175="","*",SP_SUL!K175)</f>
        <v>91.15</v>
      </c>
      <c r="O172" s="144">
        <f>IF(SP_SUL!L175="","*",SP_SUL!L175)</f>
        <v>91.516999999999996</v>
      </c>
      <c r="P172" s="143">
        <f>IF(SP_SUL!O175="","*",SP_SUL!O175)</f>
        <v>0.375</v>
      </c>
      <c r="Q172" s="143">
        <f>IF(SP_SUL!P175="","*",SP_SUL!P175)</f>
        <v>8.3333333333333329E-2</v>
      </c>
      <c r="R172" s="145" t="str">
        <f>IF(SP_SUL!Q175="","*",CONCATENATE(SP_SUL!Q175," ",SP_SUL!R175))</f>
        <v>1 Nº DE SOLDA</v>
      </c>
      <c r="S172" s="145" t="str">
        <f>IF(SP_SUL!V175="","*",SP_SUL!V175)</f>
        <v>Felipe</v>
      </c>
      <c r="T172" s="145" t="str">
        <f>IF(SP_SUL!W175="","*",SP_SUL!W175)</f>
        <v xml:space="preserve">Execução de solda - Condicionado a temperatura </v>
      </c>
      <c r="U172" s="137" t="str">
        <f ca="1">_xlfn.XLOOKUP(G172&amp;$U$2,BS_CONTROLE[CHAVE],BS_CONTROLE[Quantidade_11],"-")</f>
        <v>-</v>
      </c>
      <c r="V172" s="137">
        <f ca="1">_xlfn.XLOOKUP(G172&amp;$V$2,BS_CONTROLE[CHAVE],BS_CONTROLE[Quantidade_11],"-")</f>
        <v>0</v>
      </c>
      <c r="W172" s="137">
        <f ca="1">_xlfn.XLOOKUP(G172&amp;$W$2,BS_CONTROLE[CHAVE],BS_CONTROLE[Quantidade_11],"-")</f>
        <v>1</v>
      </c>
    </row>
    <row r="173" spans="1:23" hidden="1">
      <c r="A173" s="146" t="str">
        <f>IF(SP_SUL!Y176="","*",SP_SUL!Y176)</f>
        <v>OPORTUNIDADE</v>
      </c>
      <c r="B173" s="146" t="str">
        <f>IF(SP_SUL!X176="","*",SP_SUL!X176)</f>
        <v>Oportunidade</v>
      </c>
      <c r="C173" s="146" t="str">
        <f>IF(SP_SUL!Z176="","*",SP_SUL!Z176)</f>
        <v>*</v>
      </c>
      <c r="D173" s="139" t="str">
        <f>IF(SP_SUL!S176="","*",SP_SUL!S176)</f>
        <v>SP SUL</v>
      </c>
      <c r="E173" s="139" t="str">
        <f>IF(SP_SUL!T176="","*",SP_SUL!T176)</f>
        <v>ZKE-ZEV</v>
      </c>
      <c r="F173" s="145">
        <f>IF(SP_SUL!B176="","*",SP_SUL!B176)</f>
        <v>46060</v>
      </c>
      <c r="G173" s="145" t="str">
        <f>IF(SP_SUL!D176="","*",SP_SUL!D176)</f>
        <v>ISMAEL(TP-726)</v>
      </c>
      <c r="H173" s="145" t="str">
        <f>IF(SP_SUL!F176="","*",SP_SUL!F176)</f>
        <v>PDM - SOLDA</v>
      </c>
      <c r="I173" s="145" t="str">
        <f>IF(SP_SUL!H176="","*",SP_SUL!H176)</f>
        <v>-</v>
      </c>
      <c r="J173" s="145" t="str">
        <f>IF(SP_SUL!I176="","*",SP_SUL!I176)</f>
        <v>*</v>
      </c>
      <c r="K173" s="139" t="str">
        <f>IF(SP_SUL!M176="","*",SP_SUL!M176)</f>
        <v>ZWW-ZKW</v>
      </c>
      <c r="L173" s="139" t="str">
        <f>IF(SP_SUL!N176="","*",SP_SUL!N176)</f>
        <v>K93K912</v>
      </c>
      <c r="M173" s="140">
        <f>IF(SP_SUL!J176="","*",SP_SUL!J176)</f>
        <v>55</v>
      </c>
      <c r="N173" s="144">
        <f>IF(SP_SUL!K176="","*",SP_SUL!K176)</f>
        <v>91.15</v>
      </c>
      <c r="O173" s="144">
        <f>IF(SP_SUL!L176="","*",SP_SUL!L176)</f>
        <v>91.516999999999996</v>
      </c>
      <c r="P173" s="143">
        <f>IF(SP_SUL!O176="","*",SP_SUL!O176)</f>
        <v>0.375</v>
      </c>
      <c r="Q173" s="143">
        <f>IF(SP_SUL!P176="","*",SP_SUL!P176)</f>
        <v>8.3333333333333329E-2</v>
      </c>
      <c r="R173" s="145" t="str">
        <f>IF(SP_SUL!Q176="","*",CONCATENATE(SP_SUL!Q176," ",SP_SUL!R176))</f>
        <v>1 Nº DE SOLDA</v>
      </c>
      <c r="S173" s="145" t="str">
        <f>IF(SP_SUL!V176="","*",SP_SUL!V176)</f>
        <v>Felipe</v>
      </c>
      <c r="T173" s="145" t="str">
        <f>IF(SP_SUL!W176="","*",SP_SUL!W176)</f>
        <v xml:space="preserve">Execução de solda - Condicionado a temperatura </v>
      </c>
      <c r="U173" s="137" t="str">
        <f ca="1">_xlfn.XLOOKUP(G173&amp;$U$2,BS_CONTROLE[CHAVE],BS_CONTROLE[Quantidade_11],"-")</f>
        <v>-</v>
      </c>
      <c r="V173" s="137">
        <f ca="1">_xlfn.XLOOKUP(G173&amp;$V$2,BS_CONTROLE[CHAVE],BS_CONTROLE[Quantidade_11],"-")</f>
        <v>0</v>
      </c>
      <c r="W173" s="137">
        <f ca="1">_xlfn.XLOOKUP(G173&amp;$W$2,BS_CONTROLE[CHAVE],BS_CONTROLE[Quantidade_11],"-")</f>
        <v>1</v>
      </c>
    </row>
    <row r="174" spans="1:23" hidden="1">
      <c r="A174" s="146" t="str">
        <f>IF(SP_SUL!Y177="","*",SP_SUL!Y177)</f>
        <v>OPORTUNIDADE</v>
      </c>
      <c r="B174" s="146" t="str">
        <f>IF(SP_SUL!X177="","*",SP_SUL!X177)</f>
        <v>Oportunidade</v>
      </c>
      <c r="C174" s="146" t="str">
        <f>IF(SP_SUL!Z177="","*",SP_SUL!Z177)</f>
        <v>*</v>
      </c>
      <c r="D174" s="139" t="str">
        <f>IF(SP_SUL!S177="","*",SP_SUL!S177)</f>
        <v>SP SUL</v>
      </c>
      <c r="E174" s="139" t="str">
        <f>IF(SP_SUL!T177="","*",SP_SUL!T177)</f>
        <v>ZKE-ZEV</v>
      </c>
      <c r="F174" s="145">
        <f>IF(SP_SUL!B177="","*",SP_SUL!B177)</f>
        <v>46060</v>
      </c>
      <c r="G174" s="145" t="str">
        <f>IF(SP_SUL!D177="","*",SP_SUL!D177)</f>
        <v xml:space="preserve">TURMA FIXA VIA </v>
      </c>
      <c r="H174" s="145" t="str">
        <f>IF(SP_SUL!F177="","*",SP_SUL!F177)</f>
        <v>LIMPEZA LASTRO</v>
      </c>
      <c r="I174" s="145" t="str">
        <f>IF(SP_SUL!H177="","*",SP_SUL!H177)</f>
        <v>-</v>
      </c>
      <c r="J174" s="145" t="str">
        <f>IF(SP_SUL!I177="","*",SP_SUL!I177)</f>
        <v>-</v>
      </c>
      <c r="K174" s="139" t="str">
        <f>IF(SP_SUL!M177="","*",SP_SUL!M177)</f>
        <v>ZEM</v>
      </c>
      <c r="L174" s="139" t="str">
        <f>IF(SP_SUL!N177="","*",SP_SUL!N177)</f>
        <v>ZEM2</v>
      </c>
      <c r="M174" s="140">
        <f>IF(SP_SUL!J177="","*",SP_SUL!J177)</f>
        <v>55</v>
      </c>
      <c r="N174" s="144">
        <f>IF(SP_SUL!K177="","*",SP_SUL!K177)</f>
        <v>135</v>
      </c>
      <c r="O174" s="144" t="str">
        <f>IF(SP_SUL!L177="","*",SP_SUL!L177)</f>
        <v>-</v>
      </c>
      <c r="P174" s="143">
        <f>IF(SP_SUL!O177="","*",SP_SUL!O177)</f>
        <v>0.375</v>
      </c>
      <c r="Q174" s="143">
        <f>IF(SP_SUL!P177="","*",SP_SUL!P177)</f>
        <v>6.25E-2</v>
      </c>
      <c r="R174" s="145" t="str">
        <f>IF(SP_SUL!Q177="","*",CONCATENATE(SP_SUL!Q177," ",SP_SUL!R177))</f>
        <v>30 M</v>
      </c>
      <c r="S174" s="145" t="str">
        <f>IF(SP_SUL!V177="","*",SP_SUL!V177)</f>
        <v>Felipe</v>
      </c>
      <c r="T174" s="145" t="str">
        <f>IF(SP_SUL!W177="","*",SP_SUL!W177)</f>
        <v>Limpeza de lastro</v>
      </c>
      <c r="U174" s="137" t="str">
        <f ca="1">_xlfn.XLOOKUP(G174&amp;$U$2,BS_CONTROLE[CHAVE],BS_CONTROLE[Quantidade_11],"-")</f>
        <v>-</v>
      </c>
      <c r="V174" s="137" t="str">
        <f ca="1">_xlfn.XLOOKUP(G174&amp;$V$2,BS_CONTROLE[CHAVE],BS_CONTROLE[Quantidade_11],"-")</f>
        <v>-</v>
      </c>
      <c r="W174" s="137">
        <f ca="1">_xlfn.XLOOKUP(G174&amp;$W$2,BS_CONTROLE[CHAVE],BS_CONTROLE[Quantidade_11],"-")</f>
        <v>0</v>
      </c>
    </row>
    <row r="175" spans="1:23" hidden="1">
      <c r="A175" s="146" t="str">
        <f>IF(SP_SUL!Y178="","*",SP_SUL!Y178)</f>
        <v>*</v>
      </c>
      <c r="B175" s="146" t="str">
        <f>IF(SP_SUL!X178="","*",SP_SUL!X178)</f>
        <v>*</v>
      </c>
      <c r="C175" s="146" t="str">
        <f>IF(SP_SUL!Z178="","*",SP_SUL!Z178)</f>
        <v>*</v>
      </c>
      <c r="D175" s="139" t="str">
        <f>IF(SP_SUL!S178="","*",SP_SUL!S178)</f>
        <v>-</v>
      </c>
      <c r="E175" s="139" t="str">
        <f>IF(SP_SUL!T178="","*",SP_SUL!T178)</f>
        <v>-</v>
      </c>
      <c r="F175" s="145" t="str">
        <f>IF(SP_SUL!B178="","*",SP_SUL!B178)</f>
        <v>*</v>
      </c>
      <c r="G175" s="145" t="str">
        <f>IF(SP_SUL!D178="","*",SP_SUL!D178)</f>
        <v>*</v>
      </c>
      <c r="H175" s="145" t="str">
        <f>IF(SP_SUL!F178="","*",SP_SUL!F178)</f>
        <v>*</v>
      </c>
      <c r="I175" s="145" t="str">
        <f>IF(SP_SUL!H178="","*",SP_SUL!H178)</f>
        <v>*</v>
      </c>
      <c r="J175" s="145" t="str">
        <f>IF(SP_SUL!I178="","*",SP_SUL!I178)</f>
        <v>*</v>
      </c>
      <c r="K175" s="139" t="str">
        <f>IF(SP_SUL!M178="","*",SP_SUL!M178)</f>
        <v>-</v>
      </c>
      <c r="L175" s="139" t="str">
        <f>IF(SP_SUL!N178="","*",SP_SUL!N178)</f>
        <v>-</v>
      </c>
      <c r="M175" s="140" t="str">
        <f>IF(SP_SUL!J178="","*",SP_SUL!J178)</f>
        <v>*</v>
      </c>
      <c r="N175" s="144" t="str">
        <f>IF(SP_SUL!K178="","*",SP_SUL!K178)</f>
        <v>*</v>
      </c>
      <c r="O175" s="144" t="str">
        <f>IF(SP_SUL!L178="","*",SP_SUL!L178)</f>
        <v>*</v>
      </c>
      <c r="P175" s="143" t="str">
        <f>IF(SP_SUL!O178="","*",SP_SUL!O178)</f>
        <v>*</v>
      </c>
      <c r="Q175" s="143" t="str">
        <f>IF(SP_SUL!P178="","*",SP_SUL!P178)</f>
        <v>*</v>
      </c>
      <c r="R175" s="145" t="str">
        <f>IF(SP_SUL!Q178="","*",CONCATENATE(SP_SUL!Q178," ",SP_SUL!R178))</f>
        <v>*</v>
      </c>
      <c r="S175" s="145" t="str">
        <f>IF(SP_SUL!V178="","*",SP_SUL!V178)</f>
        <v>*</v>
      </c>
      <c r="T175" s="145" t="str">
        <f>IF(SP_SUL!W178="","*",SP_SUL!W178)</f>
        <v>*</v>
      </c>
      <c r="U175" s="137" t="str">
        <f ca="1">_xlfn.XLOOKUP(G175&amp;$U$2,BS_CONTROLE[CHAVE],BS_CONTROLE[Quantidade_11],"-")</f>
        <v>-</v>
      </c>
      <c r="V175" s="137" t="str">
        <f ca="1">_xlfn.XLOOKUP(G175&amp;$V$2,BS_CONTROLE[CHAVE],BS_CONTROLE[Quantidade_11],"-")</f>
        <v>-</v>
      </c>
      <c r="W175" s="137" t="str">
        <f ca="1">_xlfn.XLOOKUP(G175&amp;$W$2,BS_CONTROLE[CHAVE],BS_CONTROLE[Quantidade_11],"-")</f>
        <v>-</v>
      </c>
    </row>
    <row r="176" spans="1:23" hidden="1">
      <c r="A176" s="146" t="str">
        <f>IF(SP_SUL!Y179="","*",SP_SUL!Y179)</f>
        <v>SIM</v>
      </c>
      <c r="B176" s="146" t="str">
        <f>IF(SP_SUL!X179="","*",SP_SUL!X179)</f>
        <v>Contrato</v>
      </c>
      <c r="C176" s="146" t="str">
        <f>IF(SP_SUL!Z179="","*",SP_SUL!Z179)</f>
        <v>*</v>
      </c>
      <c r="D176" s="139" t="str">
        <f>IF(SP_SUL!S179="","*",SP_SUL!S179)</f>
        <v>SP SUL</v>
      </c>
      <c r="E176" s="139" t="str">
        <f>IF(SP_SUL!T179="","*",SP_SUL!T179)</f>
        <v>ZKE-ZEV</v>
      </c>
      <c r="F176" s="145">
        <f>IF(SP_SUL!B179="","*",SP_SUL!B179)</f>
        <v>46060</v>
      </c>
      <c r="G176" s="145" t="str">
        <f>IF(SP_SUL!D179="","*",SP_SUL!D179)</f>
        <v>MOD ZRB</v>
      </c>
      <c r="H176" s="145" t="str">
        <f>IF(SP_SUL!F179="","*",SP_SUL!F179)</f>
        <v>BLOCO</v>
      </c>
      <c r="I176" s="145" t="str">
        <f>IF(SP_SUL!H179="","*",SP_SUL!H179)</f>
        <v>-</v>
      </c>
      <c r="J176" s="145" t="str">
        <f>IF(SP_SUL!I179="","*",SP_SUL!I179)</f>
        <v>-</v>
      </c>
      <c r="K176" s="139" t="str">
        <f>IF(SP_SUL!M179="","*",SP_SUL!M179)</f>
        <v>ZEJ</v>
      </c>
      <c r="L176" s="139" t="str">
        <f>IF(SP_SUL!N179="","*",SP_SUL!N179)</f>
        <v>ZEJZRB</v>
      </c>
      <c r="M176" s="140">
        <f>IF(SP_SUL!J179="","*",SP_SUL!J179)</f>
        <v>48</v>
      </c>
      <c r="N176" s="144">
        <f>IF(SP_SUL!K179="","*",SP_SUL!K179)</f>
        <v>145.834</v>
      </c>
      <c r="O176" s="144">
        <f>IF(SP_SUL!L179="","*",SP_SUL!L179)</f>
        <v>151.78</v>
      </c>
      <c r="P176" s="143">
        <f>IF(SP_SUL!O179="","*",SP_SUL!O179)</f>
        <v>0.33333333333333331</v>
      </c>
      <c r="Q176" s="143">
        <f>IF(SP_SUL!P179="","*",SP_SUL!P179)</f>
        <v>0.16666666666666666</v>
      </c>
      <c r="R176" s="145" t="str">
        <f>IF(SP_SUL!Q179="","*",CONCATENATE(SP_SUL!Q179," ",SP_SUL!R179))</f>
        <v>1 BINÁRIO</v>
      </c>
      <c r="S176" s="145" t="str">
        <f>IF(SP_SUL!V179="","*",SP_SUL!V179)</f>
        <v xml:space="preserve">Alisson </v>
      </c>
      <c r="T176" s="145" t="str">
        <f>IF(SP_SUL!W179="","*",SP_SUL!W179)</f>
        <v>Bloco modernização Descarga de Dormentes + solda</v>
      </c>
      <c r="U176" s="137" t="str">
        <f ca="1">_xlfn.XLOOKUP(G176&amp;$U$2,BS_CONTROLE[CHAVE],BS_CONTROLE[Quantidade_11],"-")</f>
        <v>-</v>
      </c>
      <c r="V176" s="137" t="str">
        <f ca="1">_xlfn.XLOOKUP(G176&amp;$V$2,BS_CONTROLE[CHAVE],BS_CONTROLE[Quantidade_11],"-")</f>
        <v>-</v>
      </c>
      <c r="W176" s="137">
        <f ca="1">_xlfn.XLOOKUP(G176&amp;$W$2,BS_CONTROLE[CHAVE],BS_CONTROLE[Quantidade_11],"-")</f>
        <v>0</v>
      </c>
    </row>
    <row r="177" spans="1:23" hidden="1">
      <c r="A177" s="146" t="str">
        <f>IF(SP_SUL!Y180="","*",SP_SUL!Y180)</f>
        <v>SIM</v>
      </c>
      <c r="B177" s="146" t="str">
        <f>IF(SP_SUL!X180="","*",SP_SUL!X180)</f>
        <v>Contrato</v>
      </c>
      <c r="C177" s="146" t="str">
        <f>IF(SP_SUL!Z180="","*",SP_SUL!Z180)</f>
        <v>*</v>
      </c>
      <c r="D177" s="139" t="str">
        <f>IF(SP_SUL!S180="","*",SP_SUL!S180)</f>
        <v>SP SUL</v>
      </c>
      <c r="E177" s="139" t="str">
        <f>IF(SP_SUL!T180="","*",SP_SUL!T180)</f>
        <v>ZKE-ZEV</v>
      </c>
      <c r="F177" s="145">
        <f>IF(SP_SUL!B180="","*",SP_SUL!B180)</f>
        <v>46060</v>
      </c>
      <c r="G177" s="145" t="str">
        <f>IF(SP_SUL!D180="","*",SP_SUL!D180)</f>
        <v>W96</v>
      </c>
      <c r="H177" s="145" t="str">
        <f>IF(SP_SUL!F180="","*",SP_SUL!F180)</f>
        <v>MODERNIZAÇÃO - DORMENTE - DESCARGA</v>
      </c>
      <c r="I177" s="145" t="str">
        <f>IF(SP_SUL!H180="","*",SP_SUL!H180)</f>
        <v>ZEM-1</v>
      </c>
      <c r="J177" s="145" t="str">
        <f>IF(SP_SUL!I180="","*",SP_SUL!I180)</f>
        <v>ZEM-1</v>
      </c>
      <c r="K177" s="139" t="str">
        <f>IF(SP_SUL!M180="","*",SP_SUL!M180)</f>
        <v>ZEJ-ZRB</v>
      </c>
      <c r="L177" s="139" t="str">
        <f>IF(SP_SUL!N180="","*",SP_SUL!N180)</f>
        <v>ZRB1501</v>
      </c>
      <c r="M177" s="140">
        <f>IF(SP_SUL!J180="","*",SP_SUL!J180)</f>
        <v>48</v>
      </c>
      <c r="N177" s="144">
        <f>IF(SP_SUL!K180="","*",SP_SUL!K180)</f>
        <v>150.6</v>
      </c>
      <c r="O177" s="144" t="str">
        <f>IF(SP_SUL!L180="","*",SP_SUL!L180)</f>
        <v>-</v>
      </c>
      <c r="P177" s="143">
        <f>IF(SP_SUL!O180="","*",SP_SUL!O180)</f>
        <v>0.3125</v>
      </c>
      <c r="Q177" s="143">
        <f>IF(SP_SUL!P180="","*",SP_SUL!P180)</f>
        <v>6.9444444444444447E-4</v>
      </c>
      <c r="R177" s="145" t="str">
        <f>IF(SP_SUL!Q180="","*",CONCATENATE(SP_SUL!Q180," ",SP_SUL!R180))</f>
        <v>1 Nº DE DORMENTES</v>
      </c>
      <c r="S177" s="145" t="str">
        <f>IF(SP_SUL!V180="","*",SP_SUL!V180)</f>
        <v xml:space="preserve">Alisson </v>
      </c>
      <c r="T177" s="145" t="str">
        <f>IF(SP_SUL!W180="","*",SP_SUL!W180)</f>
        <v xml:space="preserve">Interdição de 04h nas seguintes SB’s:  ZEJ-1 / 148ZEJ-1 / 149148-1 / 150149-1 / ZRB150-1
MC1 as 07h30 em ZEM-1 circula em licença até o KM 150+600
Considerar abertura do intervalo na MC9 motivo 21.
W96 encerra na LJ de ZEM </v>
      </c>
      <c r="U177" s="137" t="str">
        <f ca="1">_xlfn.XLOOKUP(G177&amp;$U$2,BS_CONTROLE[CHAVE],BS_CONTROLE[Quantidade_11],"-")</f>
        <v>-</v>
      </c>
      <c r="V177" s="137" t="str">
        <f ca="1">_xlfn.XLOOKUP(G177&amp;$V$2,BS_CONTROLE[CHAVE],BS_CONTROLE[Quantidade_11],"-")</f>
        <v>-</v>
      </c>
      <c r="W177" s="137" t="str">
        <f ca="1">_xlfn.XLOOKUP(G177&amp;$W$2,BS_CONTROLE[CHAVE],BS_CONTROLE[Quantidade_11],"-")</f>
        <v>-</v>
      </c>
    </row>
    <row r="178" spans="1:23" hidden="1">
      <c r="A178" s="146" t="str">
        <f>IF(SP_SUL!Y181="","*",SP_SUL!Y181)</f>
        <v>SIM</v>
      </c>
      <c r="B178" s="146" t="str">
        <f>IF(SP_SUL!X181="","*",SP_SUL!X181)</f>
        <v>Contrato</v>
      </c>
      <c r="C178" s="146" t="str">
        <f>IF(SP_SUL!Z181="","*",SP_SUL!Z181)</f>
        <v>*</v>
      </c>
      <c r="D178" s="139" t="str">
        <f>IF(SP_SUL!S181="","*",SP_SUL!S181)</f>
        <v>SP SUL</v>
      </c>
      <c r="E178" s="139" t="str">
        <f>IF(SP_SUL!T181="","*",SP_SUL!T181)</f>
        <v>ZKE-ZEV</v>
      </c>
      <c r="F178" s="145">
        <f>IF(SP_SUL!B181="","*",SP_SUL!B181)</f>
        <v>46060</v>
      </c>
      <c r="G178" s="145" t="str">
        <f>IF(SP_SUL!D181="","*",SP_SUL!D181)</f>
        <v>CAIQUE (TMA-677)</v>
      </c>
      <c r="H178" s="145" t="str">
        <f>IF(SP_SUL!F181="","*",SP_SUL!F181)</f>
        <v>MODERNIZAÇÃO - SOLDA</v>
      </c>
      <c r="I178" s="145" t="str">
        <f>IF(SP_SUL!H181="","*",SP_SUL!H181)</f>
        <v>-</v>
      </c>
      <c r="J178" s="145" t="str">
        <f>IF(SP_SUL!I181="","*",SP_SUL!I181)</f>
        <v>-</v>
      </c>
      <c r="K178" s="139" t="str">
        <f>IF(SP_SUL!M181="","*",SP_SUL!M181)</f>
        <v>ZEJ-ZRB</v>
      </c>
      <c r="L178" s="139" t="str">
        <f>IF(SP_SUL!N181="","*",SP_SUL!N181)</f>
        <v>ZRB1501</v>
      </c>
      <c r="M178" s="140">
        <f>IF(SP_SUL!J181="","*",SP_SUL!J181)</f>
        <v>48</v>
      </c>
      <c r="N178" s="144">
        <f>IF(SP_SUL!K181="","*",SP_SUL!K181)</f>
        <v>150.827</v>
      </c>
      <c r="O178" s="144" t="str">
        <f>IF(SP_SUL!L181="","*",SP_SUL!L181)</f>
        <v>-</v>
      </c>
      <c r="P178" s="143">
        <f>IF(SP_SUL!O181="","*",SP_SUL!O181)</f>
        <v>0.33333333333333331</v>
      </c>
      <c r="Q178" s="143">
        <f>IF(SP_SUL!P181="","*",SP_SUL!P181)</f>
        <v>6.9444444444444447E-4</v>
      </c>
      <c r="R178" s="145" t="str">
        <f>IF(SP_SUL!Q181="","*",CONCATENATE(SP_SUL!Q181," ",SP_SUL!R181))</f>
        <v>1 Nº DE SOLDA</v>
      </c>
      <c r="S178" s="145" t="str">
        <f>IF(SP_SUL!V181="","*",SP_SUL!V181)</f>
        <v xml:space="preserve">Alisson </v>
      </c>
      <c r="T178" s="145" t="str">
        <f>IF(SP_SUL!W181="","*",SP_SUL!W181)</f>
        <v xml:space="preserve">Execução de solda - Condicionado a temperatura </v>
      </c>
      <c r="U178" s="137" t="str">
        <f ca="1">_xlfn.XLOOKUP(G178&amp;$U$2,BS_CONTROLE[CHAVE],BS_CONTROLE[Quantidade_11],"-")</f>
        <v>-</v>
      </c>
      <c r="V178" s="137" t="str">
        <f ca="1">_xlfn.XLOOKUP(G178&amp;$V$2,BS_CONTROLE[CHAVE],BS_CONTROLE[Quantidade_11],"-")</f>
        <v>-</v>
      </c>
      <c r="W178" s="137">
        <f ca="1">_xlfn.XLOOKUP(G178&amp;$W$2,BS_CONTROLE[CHAVE],BS_CONTROLE[Quantidade_11],"-")</f>
        <v>1</v>
      </c>
    </row>
    <row r="179" spans="1:23" hidden="1">
      <c r="A179" s="146" t="str">
        <f>IF(SP_SUL!Y182="","*",SP_SUL!Y182)</f>
        <v>SIM</v>
      </c>
      <c r="B179" s="146" t="str">
        <f>IF(SP_SUL!X182="","*",SP_SUL!X182)</f>
        <v>Contrato</v>
      </c>
      <c r="C179" s="146" t="str">
        <f>IF(SP_SUL!Z182="","*",SP_SUL!Z182)</f>
        <v>*</v>
      </c>
      <c r="D179" s="139" t="str">
        <f>IF(SP_SUL!S182="","*",SP_SUL!S182)</f>
        <v>SP SUL</v>
      </c>
      <c r="E179" s="139" t="str">
        <f>IF(SP_SUL!T182="","*",SP_SUL!T182)</f>
        <v>ZKE-ZEV</v>
      </c>
      <c r="F179" s="145">
        <f>IF(SP_SUL!B182="","*",SP_SUL!B182)</f>
        <v>46060</v>
      </c>
      <c r="G179" s="145" t="str">
        <f>IF(SP_SUL!D182="","*",SP_SUL!D182)</f>
        <v>WALTER (TP-810)</v>
      </c>
      <c r="H179" s="145" t="str">
        <f>IF(SP_SUL!F182="","*",SP_SUL!F182)</f>
        <v>MODERNIZAÇÃO - SOLDA</v>
      </c>
      <c r="I179" s="145" t="str">
        <f>IF(SP_SUL!H182="","*",SP_SUL!H182)</f>
        <v>-</v>
      </c>
      <c r="J179" s="145" t="str">
        <f>IF(SP_SUL!I182="","*",SP_SUL!I182)</f>
        <v>-</v>
      </c>
      <c r="K179" s="139" t="str">
        <f>IF(SP_SUL!M182="","*",SP_SUL!M182)</f>
        <v>ZEJ-ZRB</v>
      </c>
      <c r="L179" s="139" t="str">
        <f>IF(SP_SUL!N182="","*",SP_SUL!N182)</f>
        <v>ZRB1501</v>
      </c>
      <c r="M179" s="140">
        <f>IF(SP_SUL!J182="","*",SP_SUL!J182)</f>
        <v>48</v>
      </c>
      <c r="N179" s="144">
        <f>IF(SP_SUL!K182="","*",SP_SUL!K182)</f>
        <v>150.92500000000001</v>
      </c>
      <c r="O179" s="144" t="str">
        <f>IF(SP_SUL!L182="","*",SP_SUL!L182)</f>
        <v>-</v>
      </c>
      <c r="P179" s="143">
        <f>IF(SP_SUL!O182="","*",SP_SUL!O182)</f>
        <v>0.33333333333333331</v>
      </c>
      <c r="Q179" s="143">
        <f>IF(SP_SUL!P182="","*",SP_SUL!P182)</f>
        <v>6.9444444444444447E-4</v>
      </c>
      <c r="R179" s="145" t="str">
        <f>IF(SP_SUL!Q182="","*",CONCATENATE(SP_SUL!Q182," ",SP_SUL!R182))</f>
        <v>1 Nº DE SOLDA</v>
      </c>
      <c r="S179" s="145" t="str">
        <f>IF(SP_SUL!V182="","*",SP_SUL!V182)</f>
        <v xml:space="preserve">Alisson </v>
      </c>
      <c r="T179" s="145" t="str">
        <f>IF(SP_SUL!W182="","*",SP_SUL!W182)</f>
        <v xml:space="preserve">Execução de solda - Condicionado a temperatura </v>
      </c>
      <c r="U179" s="137" t="str">
        <f ca="1">_xlfn.XLOOKUP(G179&amp;$U$2,BS_CONTROLE[CHAVE],BS_CONTROLE[Quantidade_11],"-")</f>
        <v>-</v>
      </c>
      <c r="V179" s="137" t="str">
        <f ca="1">_xlfn.XLOOKUP(G179&amp;$V$2,BS_CONTROLE[CHAVE],BS_CONTROLE[Quantidade_11],"-")</f>
        <v>-</v>
      </c>
      <c r="W179" s="137" t="str">
        <f ca="1">_xlfn.XLOOKUP(G179&amp;$W$2,BS_CONTROLE[CHAVE],BS_CONTROLE[Quantidade_11],"-")</f>
        <v>-</v>
      </c>
    </row>
    <row r="180" spans="1:23" hidden="1">
      <c r="A180" s="146" t="str">
        <f>IF(SP_SUL!Y183="","*",SP_SUL!Y183)</f>
        <v>*</v>
      </c>
      <c r="B180" s="146" t="str">
        <f>IF(SP_SUL!X183="","*",SP_SUL!X183)</f>
        <v>*</v>
      </c>
      <c r="C180" s="146" t="str">
        <f>IF(SP_SUL!Z183="","*",SP_SUL!Z183)</f>
        <v>*</v>
      </c>
      <c r="D180" s="139" t="str">
        <f>IF(SP_SUL!S183="","*",SP_SUL!S183)</f>
        <v>-</v>
      </c>
      <c r="E180" s="139" t="str">
        <f>IF(SP_SUL!T183="","*",SP_SUL!T183)</f>
        <v>-</v>
      </c>
      <c r="F180" s="145" t="str">
        <f>IF(SP_SUL!B183="","*",SP_SUL!B183)</f>
        <v>*</v>
      </c>
      <c r="G180" s="145" t="str">
        <f>IF(SP_SUL!D183="","*",SP_SUL!D183)</f>
        <v>*</v>
      </c>
      <c r="H180" s="145" t="str">
        <f>IF(SP_SUL!F183="","*",SP_SUL!F183)</f>
        <v>*</v>
      </c>
      <c r="I180" s="145" t="str">
        <f>IF(SP_SUL!H183="","*",SP_SUL!H183)</f>
        <v>*</v>
      </c>
      <c r="J180" s="145" t="str">
        <f>IF(SP_SUL!I183="","*",SP_SUL!I183)</f>
        <v>*</v>
      </c>
      <c r="K180" s="139" t="str">
        <f>IF(SP_SUL!M183="","*",SP_SUL!M183)</f>
        <v>-</v>
      </c>
      <c r="L180" s="139" t="str">
        <f>IF(SP_SUL!N183="","*",SP_SUL!N183)</f>
        <v>-</v>
      </c>
      <c r="M180" s="140" t="str">
        <f>IF(SP_SUL!J183="","*",SP_SUL!J183)</f>
        <v>*</v>
      </c>
      <c r="N180" s="144" t="str">
        <f>IF(SP_SUL!K183="","*",SP_SUL!K183)</f>
        <v>*</v>
      </c>
      <c r="O180" s="144" t="str">
        <f>IF(SP_SUL!L183="","*",SP_SUL!L183)</f>
        <v>*</v>
      </c>
      <c r="P180" s="143" t="str">
        <f>IF(SP_SUL!O183="","*",SP_SUL!O183)</f>
        <v>*</v>
      </c>
      <c r="Q180" s="143" t="str">
        <f>IF(SP_SUL!P183="","*",SP_SUL!P183)</f>
        <v>*</v>
      </c>
      <c r="R180" s="145" t="str">
        <f>IF(SP_SUL!Q183="","*",CONCATENATE(SP_SUL!Q183," ",SP_SUL!R183))</f>
        <v>*</v>
      </c>
      <c r="S180" s="145" t="str">
        <f>IF(SP_SUL!V183="","*",SP_SUL!V183)</f>
        <v>*</v>
      </c>
      <c r="T180" s="145" t="str">
        <f>IF(SP_SUL!W183="","*",SP_SUL!W183)</f>
        <v>*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 hidden="1">
      <c r="A181" s="146" t="str">
        <f>IF(SP_SUL!Y184="","*",SP_SUL!Y184)</f>
        <v>SIM</v>
      </c>
      <c r="B181" s="146" t="str">
        <f>IF(SP_SUL!X184="","*",SP_SUL!X184)</f>
        <v>Contrato</v>
      </c>
      <c r="C181" s="146" t="str">
        <f>IF(SP_SUL!Z184="","*",SP_SUL!Z184)</f>
        <v>*</v>
      </c>
      <c r="D181" s="139" t="str">
        <f>IF(SP_SUL!S184="","*",SP_SUL!S184)</f>
        <v>SP SUL</v>
      </c>
      <c r="E181" s="139" t="str">
        <f>IF(SP_SUL!T184="","*",SP_SUL!T184)</f>
        <v>ZEV-ZPT</v>
      </c>
      <c r="F181" s="145">
        <f>IF(SP_SUL!B184="","*",SP_SUL!B184)</f>
        <v>46060</v>
      </c>
      <c r="G181" s="145" t="str">
        <f>IF(SP_SUL!D184="","*",SP_SUL!D184)</f>
        <v>W61</v>
      </c>
      <c r="H181" s="145" t="str">
        <f>IF(SP_SUL!F184="","*",SP_SUL!F184)</f>
        <v>DESLOCAMENTO</v>
      </c>
      <c r="I181" s="145" t="str">
        <f>IF(SP_SUL!H184="","*",SP_SUL!H184)</f>
        <v>K67ZEV2</v>
      </c>
      <c r="J181" s="145" t="str">
        <f>IF(SP_SUL!I184="","*",SP_SUL!I184)</f>
        <v>K67ZEV2</v>
      </c>
      <c r="K181" s="139" t="str">
        <f>IF(SP_SUL!M184="","*",SP_SUL!M184)</f>
        <v>ZXW-ZGP</v>
      </c>
      <c r="L181" s="139" t="str">
        <f>IF(SP_SUL!N184="","*",SP_SUL!N184)</f>
        <v>K84ZXW2</v>
      </c>
      <c r="M181" s="140">
        <f>IF(SP_SUL!J184="","*",SP_SUL!J184)</f>
        <v>92</v>
      </c>
      <c r="N181" s="144">
        <f>IF(SP_SUL!K184="","*",SP_SUL!K184)</f>
        <v>83.7</v>
      </c>
      <c r="O181" s="144" t="str">
        <f>IF(SP_SUL!L184="","*",SP_SUL!L184)</f>
        <v>-</v>
      </c>
      <c r="P181" s="143">
        <f>IF(SP_SUL!O184="","*",SP_SUL!O184)</f>
        <v>0.33333333333333331</v>
      </c>
      <c r="Q181" s="143">
        <f>IF(SP_SUL!P184="","*",SP_SUL!P184)</f>
        <v>4.1666666666666664E-2</v>
      </c>
      <c r="R181" s="145" t="str">
        <f>IF(SP_SUL!Q184="","*",CONCATENATE(SP_SUL!Q184," ",SP_SUL!R184))</f>
        <v>1 BINÁRIO</v>
      </c>
      <c r="S181" s="145" t="str">
        <f>IF(SP_SUL!V184="","*",SP_SUL!V184)</f>
        <v>Moises</v>
      </c>
      <c r="T181" s="145" t="str">
        <f>IF(SP_SUL!W184="","*",SP_SUL!W184)</f>
        <v>Deslocamento das turmas</v>
      </c>
      <c r="U181" s="137" t="str">
        <f ca="1">_xlfn.XLOOKUP(G181&amp;$U$2,BS_CONTROLE[CHAVE],BS_CONTROLE[Quantidade_11],"-")</f>
        <v>-</v>
      </c>
      <c r="V181" s="137">
        <f ca="1">_xlfn.XLOOKUP(G181&amp;$V$2,BS_CONTROLE[CHAVE],BS_CONTROLE[Quantidade_11],"-")</f>
        <v>0</v>
      </c>
      <c r="W181" s="137">
        <f ca="1">_xlfn.XLOOKUP(G181&amp;$W$2,BS_CONTROLE[CHAVE],BS_CONTROLE[Quantidade_11],"-")</f>
        <v>1</v>
      </c>
    </row>
    <row r="182" spans="1:23" hidden="1">
      <c r="A182" s="146" t="str">
        <f>IF(SP_SUL!Y185="","*",SP_SUL!Y185)</f>
        <v>OPORTUNIDADE</v>
      </c>
      <c r="B182" s="146" t="str">
        <f>IF(SP_SUL!X185="","*",SP_SUL!X185)</f>
        <v>Oportunidade</v>
      </c>
      <c r="C182" s="146" t="str">
        <f>IF(SP_SUL!Z185="","*",SP_SUL!Z185)</f>
        <v>*</v>
      </c>
      <c r="D182" s="139" t="str">
        <f>IF(SP_SUL!S185="","*",SP_SUL!S185)</f>
        <v>SP SUL</v>
      </c>
      <c r="E182" s="139" t="str">
        <f>IF(SP_SUL!T185="","*",SP_SUL!T185)</f>
        <v>ZEV-ZPT</v>
      </c>
      <c r="F182" s="145">
        <f>IF(SP_SUL!B185="","*",SP_SUL!B185)</f>
        <v>46060</v>
      </c>
      <c r="G182" s="145" t="str">
        <f>IF(SP_SUL!D185="","*",SP_SUL!D185)</f>
        <v>V85</v>
      </c>
      <c r="H182" s="145" t="str">
        <f>IF(SP_SUL!F185="","*",SP_SUL!F185)</f>
        <v>DESLOCAMENTO</v>
      </c>
      <c r="I182" s="145" t="str">
        <f>IF(SP_SUL!H185="","*",SP_SUL!H185)</f>
        <v>ZDRZPT</v>
      </c>
      <c r="J182" s="145" t="str">
        <f>IF(SP_SUL!I185="","*",SP_SUL!I185)</f>
        <v>ZEV</v>
      </c>
      <c r="K182" s="139" t="str">
        <f>IF(SP_SUL!M185="","*",SP_SUL!M185)</f>
        <v>ZPT-ZEV</v>
      </c>
      <c r="L182" s="139" t="str">
        <f>IF(SP_SUL!N185="","*",SP_SUL!N185)</f>
        <v>ZPTZEV</v>
      </c>
      <c r="M182" s="140">
        <f>IF(SP_SUL!J185="","*",SP_SUL!J185)</f>
        <v>54</v>
      </c>
      <c r="N182" s="144">
        <f>IF(SP_SUL!K185="","*",SP_SUL!K185)</f>
        <v>106</v>
      </c>
      <c r="O182" s="144" t="str">
        <f>IF(SP_SUL!L185="","*",SP_SUL!L185)</f>
        <v>-</v>
      </c>
      <c r="P182" s="143">
        <f>IF(SP_SUL!O185="","*",SP_SUL!O185)</f>
        <v>0.33333333333333331</v>
      </c>
      <c r="Q182" s="143">
        <f>IF(SP_SUL!P185="","*",SP_SUL!P185)</f>
        <v>4.1666666666666664E-2</v>
      </c>
      <c r="R182" s="145" t="str">
        <f>IF(SP_SUL!Q185="","*",CONCATENATE(SP_SUL!Q185," ",SP_SUL!R185))</f>
        <v>1 BINÁRIO</v>
      </c>
      <c r="S182" s="145" t="str">
        <f>IF(SP_SUL!V185="","*",SP_SUL!V185)</f>
        <v>Antonioni</v>
      </c>
      <c r="T182" s="145" t="str">
        <f>IF(SP_SUL!W185="","*",SP_SUL!W185)</f>
        <v>Deslocamento</v>
      </c>
      <c r="U182" s="137" t="str">
        <f ca="1">_xlfn.XLOOKUP(G182&amp;$U$2,BS_CONTROLE[CHAVE],BS_CONTROLE[Quantidade_11],"-")</f>
        <v>-</v>
      </c>
      <c r="V182" s="137" t="str">
        <f ca="1">_xlfn.XLOOKUP(G182&amp;$V$2,BS_CONTROLE[CHAVE],BS_CONTROLE[Quantidade_11],"-")</f>
        <v>-</v>
      </c>
      <c r="W182" s="137">
        <f ca="1">_xlfn.XLOOKUP(G182&amp;$W$2,BS_CONTROLE[CHAVE],BS_CONTROLE[Quantidade_11],"-")</f>
        <v>0</v>
      </c>
    </row>
    <row r="183" spans="1:23" hidden="1">
      <c r="A183" s="146" t="str">
        <f>IF(SP_SUL!Y186="","*",SP_SUL!Y186)</f>
        <v>*</v>
      </c>
      <c r="B183" s="146" t="str">
        <f>IF(SP_SUL!X186="","*",SP_SUL!X186)</f>
        <v>*</v>
      </c>
      <c r="C183" s="146" t="str">
        <f>IF(SP_SUL!Z186="","*",SP_SUL!Z186)</f>
        <v>*</v>
      </c>
      <c r="D183" s="139" t="str">
        <f>IF(SP_SUL!S186="","*",SP_SUL!S186)</f>
        <v>-</v>
      </c>
      <c r="E183" s="139" t="str">
        <f>IF(SP_SUL!T186="","*",SP_SUL!T186)</f>
        <v>-</v>
      </c>
      <c r="F183" s="145" t="str">
        <f>IF(SP_SUL!B186="","*",SP_SUL!B186)</f>
        <v>*</v>
      </c>
      <c r="G183" s="145" t="str">
        <f>IF(SP_SUL!D186="","*",SP_SUL!D186)</f>
        <v>*</v>
      </c>
      <c r="H183" s="145" t="str">
        <f>IF(SP_SUL!F186="","*",SP_SUL!F186)</f>
        <v>*</v>
      </c>
      <c r="I183" s="145" t="str">
        <f>IF(SP_SUL!H186="","*",SP_SUL!H186)</f>
        <v>*</v>
      </c>
      <c r="J183" s="145" t="str">
        <f>IF(SP_SUL!I186="","*",SP_SUL!I186)</f>
        <v>*</v>
      </c>
      <c r="K183" s="139" t="str">
        <f>IF(SP_SUL!M186="","*",SP_SUL!M186)</f>
        <v>-</v>
      </c>
      <c r="L183" s="139" t="str">
        <f>IF(SP_SUL!N186="","*",SP_SUL!N186)</f>
        <v>-</v>
      </c>
      <c r="M183" s="140" t="str">
        <f>IF(SP_SUL!J186="","*",SP_SUL!J186)</f>
        <v>*</v>
      </c>
      <c r="N183" s="144" t="str">
        <f>IF(SP_SUL!K186="","*",SP_SUL!K186)</f>
        <v>*</v>
      </c>
      <c r="O183" s="144" t="str">
        <f>IF(SP_SUL!L186="","*",SP_SUL!L186)</f>
        <v>*</v>
      </c>
      <c r="P183" s="143" t="str">
        <f>IF(SP_SUL!O186="","*",SP_SUL!O186)</f>
        <v>*</v>
      </c>
      <c r="Q183" s="143" t="str">
        <f>IF(SP_SUL!P186="","*",SP_SUL!P186)</f>
        <v>*</v>
      </c>
      <c r="R183" s="145" t="str">
        <f>IF(SP_SUL!Q186="","*",CONCATENATE(SP_SUL!Q186," ",SP_SUL!R186))</f>
        <v>*</v>
      </c>
      <c r="S183" s="145" t="str">
        <f>IF(SP_SUL!V186="","*",SP_SUL!V186)</f>
        <v>*</v>
      </c>
      <c r="T183" s="145" t="str">
        <f>IF(SP_SUL!W186="","*",SP_SUL!W186)</f>
        <v>*</v>
      </c>
      <c r="U183" s="137" t="str">
        <f ca="1">_xlfn.XLOOKUP(G183&amp;$U$2,BS_CONTROLE[CHAVE],BS_CONTROLE[Quantidade_11],"-")</f>
        <v>-</v>
      </c>
      <c r="V183" s="137" t="str">
        <f ca="1">_xlfn.XLOOKUP(G183&amp;$V$2,BS_CONTROLE[CHAVE],BS_CONTROLE[Quantidade_11],"-")</f>
        <v>-</v>
      </c>
      <c r="W183" s="137" t="str">
        <f ca="1">_xlfn.XLOOKUP(G183&amp;$W$2,BS_CONTROLE[CHAVE],BS_CONTROLE[Quantidade_11],"-")</f>
        <v>-</v>
      </c>
    </row>
    <row r="184" spans="1:23" hidden="1">
      <c r="A184" s="146" t="str">
        <f>IF(SP_SUL!Y187="","*",SP_SUL!Y187)</f>
        <v>OPORTUNIDADE</v>
      </c>
      <c r="B184" s="146" t="str">
        <f>IF(SP_SUL!X187="","*",SP_SUL!X187)</f>
        <v>Oportunidade</v>
      </c>
      <c r="C184" s="146" t="str">
        <f>IF(SP_SUL!Z187="","*",SP_SUL!Z187)</f>
        <v>*</v>
      </c>
      <c r="D184" s="139" t="str">
        <f>IF(SP_SUL!S187="","*",SP_SUL!S187)</f>
        <v>SP SUL</v>
      </c>
      <c r="E184" s="139" t="str">
        <f>IF(SP_SUL!T187="","*",SP_SUL!T187)</f>
        <v>ZPT-ZPG</v>
      </c>
      <c r="F184" s="145">
        <f>IF(SP_SUL!B187="","*",SP_SUL!B187)</f>
        <v>46060</v>
      </c>
      <c r="G184" s="145" t="str">
        <f>IF(SP_SUL!D187="","*",SP_SUL!D187)</f>
        <v>W62</v>
      </c>
      <c r="H184" s="145" t="str">
        <f>IF(SP_SUL!F187="","*",SP_SUL!F187)</f>
        <v>PDM - PEDRA - DESCARGA</v>
      </c>
      <c r="I184" s="145" t="str">
        <f>IF(SP_SUL!H187="","*",SP_SUL!H187)</f>
        <v>ZDRZPT</v>
      </c>
      <c r="J184" s="145" t="str">
        <f>IF(SP_SUL!I187="","*",SP_SUL!I187)</f>
        <v>ZDRZPT</v>
      </c>
      <c r="K184" s="139" t="str">
        <f>IF(SP_SUL!M187="","*",SP_SUL!M187)</f>
        <v>PAT-ZGM</v>
      </c>
      <c r="L184" s="139" t="str">
        <f>IF(SP_SUL!N187="","*",SP_SUL!N187)</f>
        <v>PAT1102</v>
      </c>
      <c r="M184" s="140">
        <f>IF(SP_SUL!J187="","*",SP_SUL!J187)</f>
        <v>53</v>
      </c>
      <c r="N184" s="144">
        <f>IF(SP_SUL!K187="","*",SP_SUL!K187)</f>
        <v>109.5</v>
      </c>
      <c r="O184" s="144">
        <f>IF(SP_SUL!L187="","*",SP_SUL!L187)</f>
        <v>110.2</v>
      </c>
      <c r="P184" s="143">
        <f>IF(SP_SUL!O187="","*",SP_SUL!O187)</f>
        <v>0.33333333333333331</v>
      </c>
      <c r="Q184" s="143">
        <f>IF(SP_SUL!P187="","*",SP_SUL!P187)</f>
        <v>4.1666666666666664E-2</v>
      </c>
      <c r="R184" s="145" t="str">
        <f>IF(SP_SUL!Q187="","*",CONCATENATE(SP_SUL!Q187," ",SP_SUL!R187))</f>
        <v>5 VAGÕES</v>
      </c>
      <c r="S184" s="145" t="str">
        <f>IF(SP_SUL!V187="","*",SP_SUL!V187)</f>
        <v>Moises</v>
      </c>
      <c r="T184" s="145" t="str">
        <f>IF(SP_SUL!W187="","*",SP_SUL!W187)</f>
        <v>PDM - Descarga de Pedra</v>
      </c>
      <c r="U184" s="137" t="str">
        <f ca="1">_xlfn.XLOOKUP(G184&amp;$U$2,BS_CONTROLE[CHAVE],BS_CONTROLE[Quantidade_11],"-")</f>
        <v>-</v>
      </c>
      <c r="V184" s="137" t="str">
        <f ca="1">_xlfn.XLOOKUP(G184&amp;$V$2,BS_CONTROLE[CHAVE],BS_CONTROLE[Quantidade_11],"-")</f>
        <v>-</v>
      </c>
      <c r="W184" s="137">
        <f ca="1">_xlfn.XLOOKUP(G184&amp;$W$2,BS_CONTROLE[CHAVE],BS_CONTROLE[Quantidade_11],"-")</f>
        <v>1</v>
      </c>
    </row>
    <row r="185" spans="1:23" hidden="1">
      <c r="A185" s="146" t="str">
        <f>IF(SP_SUL!Y188="","*",SP_SUL!Y188)</f>
        <v>OPORTUNIDADE</v>
      </c>
      <c r="B185" s="146" t="str">
        <f>IF(SP_SUL!X188="","*",SP_SUL!X188)</f>
        <v>Oportunidade</v>
      </c>
      <c r="C185" s="146" t="str">
        <f>IF(SP_SUL!Z188="","*",SP_SUL!Z188)</f>
        <v>*</v>
      </c>
      <c r="D185" s="139" t="str">
        <f>IF(SP_SUL!S188="","*",SP_SUL!S188)</f>
        <v>SP SUL</v>
      </c>
      <c r="E185" s="139" t="str">
        <f>IF(SP_SUL!T188="","*",SP_SUL!T188)</f>
        <v>ZEV-ZPT</v>
      </c>
      <c r="F185" s="145">
        <f>IF(SP_SUL!B188="","*",SP_SUL!B188)</f>
        <v>46060</v>
      </c>
      <c r="G185" s="145" t="str">
        <f>IF(SP_SUL!D188="","*",SP_SUL!D188)</f>
        <v>RAFAEL (TP-695)</v>
      </c>
      <c r="H185" s="145" t="str">
        <f>IF(SP_SUL!F188="","*",SP_SUL!F188)</f>
        <v>PDM - SUBSTITUIÇÃO - DORMENTE</v>
      </c>
      <c r="I185" s="145" t="str">
        <f>IF(SP_SUL!H188="","*",SP_SUL!H188)</f>
        <v>-</v>
      </c>
      <c r="J185" s="145" t="str">
        <f>IF(SP_SUL!I188="","*",SP_SUL!I188)</f>
        <v>ZDRZPT</v>
      </c>
      <c r="K185" s="139" t="str">
        <f>IF(SP_SUL!M188="","*",SP_SUL!M188)</f>
        <v>ZPT</v>
      </c>
      <c r="L185" s="139" t="str">
        <f>IF(SP_SUL!N188="","*",SP_SUL!N188)</f>
        <v>ZPT2</v>
      </c>
      <c r="M185" s="140">
        <f>IF(SP_SUL!J188="","*",SP_SUL!J188)</f>
        <v>92</v>
      </c>
      <c r="N185" s="144">
        <f>IF(SP_SUL!K188="","*",SP_SUL!K188)</f>
        <v>108</v>
      </c>
      <c r="O185" s="144" t="str">
        <f>IF(SP_SUL!L188="","*",SP_SUL!L188)</f>
        <v>-</v>
      </c>
      <c r="P185" s="143">
        <f>IF(SP_SUL!O188="","*",SP_SUL!O188)</f>
        <v>0.45833333333333331</v>
      </c>
      <c r="Q185" s="143">
        <f>IF(SP_SUL!P188="","*",SP_SUL!P188)</f>
        <v>8.3333333333333329E-2</v>
      </c>
      <c r="R185" s="145" t="str">
        <f>IF(SP_SUL!Q188="","*",CONCATENATE(SP_SUL!Q188," ",SP_SUL!R188))</f>
        <v>1 Nº DE DORMENTES</v>
      </c>
      <c r="S185" s="145" t="str">
        <f>IF(SP_SUL!V188="","*",SP_SUL!V188)</f>
        <v>Moises</v>
      </c>
      <c r="T185" s="145" t="str">
        <f>IF(SP_SUL!W188="","*",SP_SUL!W188)</f>
        <v>Substituição de jacaré para inversão de rota de ZDR1 para ZPT2</v>
      </c>
      <c r="U185" s="137" t="str">
        <f ca="1">_xlfn.XLOOKUP(G185&amp;$U$2,BS_CONTROLE[CHAVE],BS_CONTROLE[Quantidade_11],"-")</f>
        <v>-</v>
      </c>
      <c r="V185" s="137" t="str">
        <f ca="1">_xlfn.XLOOKUP(G185&amp;$V$2,BS_CONTROLE[CHAVE],BS_CONTROLE[Quantidade_11],"-")</f>
        <v>-</v>
      </c>
      <c r="W185" s="137">
        <f ca="1">_xlfn.XLOOKUP(G185&amp;$W$2,BS_CONTROLE[CHAVE],BS_CONTROLE[Quantidade_11],"-")</f>
        <v>1</v>
      </c>
    </row>
    <row r="186" spans="1:23" hidden="1">
      <c r="A186" s="146" t="str">
        <f>IF(SP_SUL!Y189="","*",SP_SUL!Y189)</f>
        <v>OPORTUNIDADE</v>
      </c>
      <c r="B186" s="146" t="str">
        <f>IF(SP_SUL!X189="","*",SP_SUL!X189)</f>
        <v>Oportunidade</v>
      </c>
      <c r="C186" s="146" t="str">
        <f>IF(SP_SUL!Z189="","*",SP_SUL!Z189)</f>
        <v>*</v>
      </c>
      <c r="D186" s="139" t="str">
        <f>IF(SP_SUL!S189="","*",SP_SUL!S189)</f>
        <v>SP SUL</v>
      </c>
      <c r="E186" s="139" t="str">
        <f>IF(SP_SUL!T189="","*",SP_SUL!T189)</f>
        <v>ZPT-ZPG</v>
      </c>
      <c r="F186" s="145">
        <f>IF(SP_SUL!B189="","*",SP_SUL!B189)</f>
        <v>46060</v>
      </c>
      <c r="G186" s="145" t="str">
        <f>IF(SP_SUL!D189="","*",SP_SUL!D189)</f>
        <v>DIEGO (TF-42)</v>
      </c>
      <c r="H186" s="145" t="str">
        <f>IF(SP_SUL!F189="","*",SP_SUL!F189)</f>
        <v>LIMPEZA LASTRO</v>
      </c>
      <c r="I186" s="145" t="str">
        <f>IF(SP_SUL!H189="","*",SP_SUL!H189)</f>
        <v>-</v>
      </c>
      <c r="J186" s="145" t="str">
        <f>IF(SP_SUL!I189="","*",SP_SUL!I189)</f>
        <v>-</v>
      </c>
      <c r="K186" s="139" t="str">
        <f>IF(SP_SUL!M189="","*",SP_SUL!M189)</f>
        <v>PAT-ZGM</v>
      </c>
      <c r="L186" s="139" t="str">
        <f>IF(SP_SUL!N189="","*",SP_SUL!N189)</f>
        <v>PAT1102</v>
      </c>
      <c r="M186" s="140">
        <f>IF(SP_SUL!J189="","*",SP_SUL!J189)</f>
        <v>53</v>
      </c>
      <c r="N186" s="144">
        <f>IF(SP_SUL!K189="","*",SP_SUL!K189)</f>
        <v>109.05</v>
      </c>
      <c r="O186" s="144" t="str">
        <f>IF(SP_SUL!L189="","*",SP_SUL!L189)</f>
        <v>-</v>
      </c>
      <c r="P186" s="143">
        <f>IF(SP_SUL!O189="","*",SP_SUL!O189)</f>
        <v>0.41666666666666669</v>
      </c>
      <c r="Q186" s="143">
        <f>IF(SP_SUL!P189="","*",SP_SUL!P189)</f>
        <v>8.3333333333333329E-2</v>
      </c>
      <c r="R186" s="145" t="str">
        <f>IF(SP_SUL!Q189="","*",CONCATENATE(SP_SUL!Q189," ",SP_SUL!R189))</f>
        <v>30 M</v>
      </c>
      <c r="S186" s="145" t="str">
        <f>IF(SP_SUL!V189="","*",SP_SUL!V189)</f>
        <v>Moises</v>
      </c>
      <c r="T186" s="145" t="str">
        <f>IF(SP_SUL!W189="","*",SP_SUL!W189)</f>
        <v>Limpeza de lastro</v>
      </c>
      <c r="U186" s="137" t="str">
        <f ca="1">_xlfn.XLOOKUP(G186&amp;$U$2,BS_CONTROLE[CHAVE],BS_CONTROLE[Quantidade_11],"-")</f>
        <v>-</v>
      </c>
      <c r="V186" s="137" t="str">
        <f ca="1">_xlfn.XLOOKUP(G186&amp;$V$2,BS_CONTROLE[CHAVE],BS_CONTROLE[Quantidade_11],"-")</f>
        <v>-</v>
      </c>
      <c r="W186" s="137" t="str">
        <f ca="1">_xlfn.XLOOKUP(G186&amp;$W$2,BS_CONTROLE[CHAVE],BS_CONTROLE[Quantidade_11],"-")</f>
        <v>-</v>
      </c>
    </row>
    <row r="187" spans="1:23" hidden="1">
      <c r="A187" s="146" t="str">
        <f>IF(SP_SUL!Y190="","*",SP_SUL!Y190)</f>
        <v>OPORTUNIDADE</v>
      </c>
      <c r="B187" s="146" t="str">
        <f>IF(SP_SUL!X190="","*",SP_SUL!X190)</f>
        <v>Oportunidade</v>
      </c>
      <c r="C187" s="146" t="str">
        <f>IF(SP_SUL!Z190="","*",SP_SUL!Z190)</f>
        <v>*</v>
      </c>
      <c r="D187" s="139" t="str">
        <f>IF(SP_SUL!S190="","*",SP_SUL!S190)</f>
        <v>SP SUL</v>
      </c>
      <c r="E187" s="139" t="str">
        <f>IF(SP_SUL!T190="","*",SP_SUL!T190)</f>
        <v>ZPT-ZPG</v>
      </c>
      <c r="F187" s="145">
        <f>IF(SP_SUL!B190="","*",SP_SUL!B190)</f>
        <v>46060</v>
      </c>
      <c r="G187" s="145" t="str">
        <f>IF(SP_SUL!D190="","*",SP_SUL!D190)</f>
        <v>W62</v>
      </c>
      <c r="H187" s="145" t="str">
        <f>IF(SP_SUL!F190="","*",SP_SUL!F190)</f>
        <v>RECOLHIMENTO DE DORMENTE</v>
      </c>
      <c r="I187" s="145" t="str">
        <f>IF(SP_SUL!H190="","*",SP_SUL!H190)</f>
        <v>ZDRZPT</v>
      </c>
      <c r="J187" s="145" t="str">
        <f>IF(SP_SUL!I190="","*",SP_SUL!I190)</f>
        <v>ZDRZPT</v>
      </c>
      <c r="K187" s="139" t="str">
        <f>IF(SP_SUL!M190="","*",SP_SUL!M190)</f>
        <v>ZZV-ZPG</v>
      </c>
      <c r="L187" s="139" t="str">
        <f>IF(SP_SUL!N190="","*",SP_SUL!N190)</f>
        <v>ZPGRUM2</v>
      </c>
      <c r="M187" s="140">
        <f>IF(SP_SUL!J190="","*",SP_SUL!J190)</f>
        <v>53</v>
      </c>
      <c r="N187" s="144">
        <f>IF(SP_SUL!K190="","*",SP_SUL!K190)</f>
        <v>125</v>
      </c>
      <c r="O187" s="144">
        <f>IF(SP_SUL!L190="","*",SP_SUL!L190)</f>
        <v>125.4</v>
      </c>
      <c r="P187" s="143">
        <f>IF(SP_SUL!O190="","*",SP_SUL!O190)</f>
        <v>0.45833333333333331</v>
      </c>
      <c r="Q187" s="143">
        <f>IF(SP_SUL!P190="","*",SP_SUL!P190)</f>
        <v>4.1666666666666664E-2</v>
      </c>
      <c r="R187" s="145" t="str">
        <f>IF(SP_SUL!Q190="","*",CONCATENATE(SP_SUL!Q190," ",SP_SUL!R190))</f>
        <v>300 Nº DE PEÇAS</v>
      </c>
      <c r="S187" s="145" t="str">
        <f>IF(SP_SUL!V190="","*",SP_SUL!V190)</f>
        <v>Moises</v>
      </c>
      <c r="T187" s="145" t="str">
        <f>IF(SP_SUL!W190="","*",SP_SUL!W190)</f>
        <v>Recolhimento de dormentes</v>
      </c>
      <c r="U187" s="137" t="str">
        <f ca="1">_xlfn.XLOOKUP(G187&amp;$U$2,BS_CONTROLE[CHAVE],BS_CONTROLE[Quantidade_11],"-")</f>
        <v>-</v>
      </c>
      <c r="V187" s="137" t="str">
        <f ca="1">_xlfn.XLOOKUP(G187&amp;$V$2,BS_CONTROLE[CHAVE],BS_CONTROLE[Quantidade_11],"-")</f>
        <v>-</v>
      </c>
      <c r="W187" s="137">
        <f ca="1">_xlfn.XLOOKUP(G187&amp;$W$2,BS_CONTROLE[CHAVE],BS_CONTROLE[Quantidade_11],"-")</f>
        <v>1</v>
      </c>
    </row>
    <row r="188" spans="1:23" hidden="1">
      <c r="A188" s="146" t="str">
        <f>IF(SP_SUL!Y191="","*",SP_SUL!Y191)</f>
        <v>OPORTUNIDADE</v>
      </c>
      <c r="B188" s="146" t="str">
        <f>IF(SP_SUL!X191="","*",SP_SUL!X191)</f>
        <v>Oportunidade</v>
      </c>
      <c r="C188" s="146" t="str">
        <f>IF(SP_SUL!Z191="","*",SP_SUL!Z191)</f>
        <v>*</v>
      </c>
      <c r="D188" s="139" t="str">
        <f>IF(SP_SUL!S191="","*",SP_SUL!S191)</f>
        <v>SP SUL</v>
      </c>
      <c r="E188" s="139" t="str">
        <f>IF(SP_SUL!T191="","*",SP_SUL!T191)</f>
        <v>ZPT-ZPG</v>
      </c>
      <c r="F188" s="145">
        <f>IF(SP_SUL!B191="","*",SP_SUL!B191)</f>
        <v>46060</v>
      </c>
      <c r="G188" s="145" t="str">
        <f>IF(SP_SUL!D191="","*",SP_SUL!D191)</f>
        <v>EXPANSÃO TURMA 1</v>
      </c>
      <c r="H188" s="145" t="str">
        <f>IF(SP_SUL!F191="","*",SP_SUL!F191)</f>
        <v>EXPANSÃO - SOLDA</v>
      </c>
      <c r="I188" s="145" t="str">
        <f>IF(SP_SUL!H191="","*",SP_SUL!H191)</f>
        <v>-</v>
      </c>
      <c r="J188" s="145" t="str">
        <f>IF(SP_SUL!I191="","*",SP_SUL!I191)</f>
        <v>-</v>
      </c>
      <c r="K188" s="139" t="str">
        <f>IF(SP_SUL!M191="","*",SP_SUL!M191)</f>
        <v>ZZV-ZPG</v>
      </c>
      <c r="L188" s="139" t="str">
        <f>IF(SP_SUL!N191="","*",SP_SUL!N191)</f>
        <v>ZPGRUM2</v>
      </c>
      <c r="M188" s="140">
        <f>IF(SP_SUL!J191="","*",SP_SUL!J191)</f>
        <v>53</v>
      </c>
      <c r="N188" s="144">
        <f>IF(SP_SUL!K191="","*",SP_SUL!K191)</f>
        <v>123.67</v>
      </c>
      <c r="O188" s="144" t="str">
        <f>IF(SP_SUL!L191="","*",SP_SUL!L191)</f>
        <v>-</v>
      </c>
      <c r="P188" s="143">
        <f>IF(SP_SUL!O191="","*",SP_SUL!O191)</f>
        <v>0.33333333333333331</v>
      </c>
      <c r="Q188" s="143">
        <f>IF(SP_SUL!P191="","*",SP_SUL!P191)</f>
        <v>6.25E-2</v>
      </c>
      <c r="R188" s="145" t="str">
        <f>IF(SP_SUL!Q191="","*",CONCATENATE(SP_SUL!Q191," ",SP_SUL!R191))</f>
        <v>1 Nº DE SOLDA</v>
      </c>
      <c r="S188" s="145" t="str">
        <f>IF(SP_SUL!V191="","*",SP_SUL!V191)</f>
        <v>Pedro</v>
      </c>
      <c r="T188" s="145" t="str">
        <f>IF(SP_SUL!W191="","*",SP_SUL!W191)</f>
        <v xml:space="preserve">Execução de solda - Condicionado a temperatura </v>
      </c>
      <c r="U188" s="137" t="str">
        <f ca="1">_xlfn.XLOOKUP(G188&amp;$U$2,BS_CONTROLE[CHAVE],BS_CONTROLE[Quantidade_11],"-")</f>
        <v>-</v>
      </c>
      <c r="V188" s="137">
        <f ca="1">_xlfn.XLOOKUP(G188&amp;$V$2,BS_CONTROLE[CHAVE],BS_CONTROLE[Quantidade_11],"-")</f>
        <v>1</v>
      </c>
      <c r="W188" s="137">
        <f ca="1">_xlfn.XLOOKUP(G188&amp;$W$2,BS_CONTROLE[CHAVE],BS_CONTROLE[Quantidade_11],"-")</f>
        <v>3</v>
      </c>
    </row>
    <row r="189" spans="1:23" hidden="1">
      <c r="A189" s="146" t="str">
        <f>IF(SP_SUL!Y192="","*",SP_SUL!Y192)</f>
        <v>*</v>
      </c>
      <c r="B189" s="146" t="str">
        <f>IF(SP_SUL!X192="","*",SP_SUL!X192)</f>
        <v>Extra</v>
      </c>
      <c r="C189" s="146" t="str">
        <f>IF(SP_SUL!Z192="","*",SP_SUL!Z192)</f>
        <v>*</v>
      </c>
      <c r="D189" s="139" t="str">
        <f>IF(SP_SUL!S192="","*",SP_SUL!S192)</f>
        <v>SP SUL</v>
      </c>
      <c r="E189" s="139" t="str">
        <f>IF(SP_SUL!T192="","*",SP_SUL!T192)</f>
        <v>ZBV-ZKE</v>
      </c>
      <c r="F189" s="145">
        <f>IF(SP_SUL!B192="","*",SP_SUL!B192)</f>
        <v>46061</v>
      </c>
      <c r="G189" s="145" t="str">
        <f>IF(SP_SUL!D192="","*",SP_SUL!D192)</f>
        <v>V93</v>
      </c>
      <c r="H189" s="145" t="str">
        <f>IF(SP_SUL!F192="","*",SP_SUL!F192)</f>
        <v>MECANIZAÇÃO - SOCADORA</v>
      </c>
      <c r="I189" s="145" t="str">
        <f>IF(SP_SUL!H192="","*",SP_SUL!H192)</f>
        <v>ZYU1</v>
      </c>
      <c r="J189" s="145" t="str">
        <f>IF(SP_SUL!I192="","*",SP_SUL!I192)</f>
        <v>ZYU1</v>
      </c>
      <c r="K189" s="139" t="str">
        <f>IF(SP_SUL!M192="","*",SP_SUL!M192)</f>
        <v>ZYU-ZST</v>
      </c>
      <c r="L189" s="139" t="str">
        <f>IF(SP_SUL!N192="","*",SP_SUL!N192)</f>
        <v>ZYU206</v>
      </c>
      <c r="M189" s="140">
        <f>IF(SP_SUL!J192="","*",SP_SUL!J192)</f>
        <v>56</v>
      </c>
      <c r="N189" s="144">
        <f>IF(SP_SUL!K192="","*",SP_SUL!K192)</f>
        <v>204.5</v>
      </c>
      <c r="O189" s="144">
        <f>IF(SP_SUL!L192="","*",SP_SUL!L192)</f>
        <v>205.5</v>
      </c>
      <c r="P189" s="143">
        <f>IF(SP_SUL!O192="","*",SP_SUL!O192)</f>
        <v>0.41666666666666669</v>
      </c>
      <c r="Q189" s="143">
        <f>IF(SP_SUL!P192="","*",SP_SUL!P192)</f>
        <v>8.3333333333333329E-2</v>
      </c>
      <c r="R189" s="145" t="str">
        <f>IF(SP_SUL!Q192="","*",CONCATENATE(SP_SUL!Q192," ",SP_SUL!R192))</f>
        <v>400 M</v>
      </c>
      <c r="S189" s="145" t="str">
        <f>IF(SP_SUL!V192="","*",SP_SUL!V192)</f>
        <v>Moises</v>
      </c>
      <c r="T189" s="145" t="str">
        <f>IF(SP_SUL!W192="","*",SP_SUL!W192)</f>
        <v xml:space="preserve">Socaria mecanizada </v>
      </c>
      <c r="U189" s="137">
        <f ca="1">_xlfn.XLOOKUP(G189&amp;$U$2,BS_CONTROLE[CHAVE],BS_CONTROLE[Quantidade_11],"-")</f>
        <v>0</v>
      </c>
      <c r="V189" s="137">
        <f ca="1">_xlfn.XLOOKUP(G189&amp;$V$2,BS_CONTROLE[CHAVE],BS_CONTROLE[Quantidade_11],"-")</f>
        <v>0</v>
      </c>
      <c r="W189" s="137">
        <f ca="1">_xlfn.XLOOKUP(G189&amp;$W$2,BS_CONTROLE[CHAVE],BS_CONTROLE[Quantidade_11],"-")</f>
        <v>0</v>
      </c>
    </row>
    <row r="190" spans="1:23" hidden="1">
      <c r="A190" s="146" t="str">
        <f>IF(SP_SUL!Y193="","*",SP_SUL!Y193)</f>
        <v>OPORTUNIDADE</v>
      </c>
      <c r="B190" s="146" t="str">
        <f>IF(SP_SUL!X193="","*",SP_SUL!X193)</f>
        <v>Oportunidade</v>
      </c>
      <c r="C190" s="146" t="str">
        <f>IF(SP_SUL!Z193="","*",SP_SUL!Z193)</f>
        <v>*</v>
      </c>
      <c r="D190" s="139" t="str">
        <f>IF(SP_SUL!S193="","*",SP_SUL!S193)</f>
        <v>SP SUL</v>
      </c>
      <c r="E190" s="139" t="str">
        <f>IF(SP_SUL!T193="","*",SP_SUL!T193)</f>
        <v>ZKE-ZEV</v>
      </c>
      <c r="F190" s="145">
        <f>IF(SP_SUL!B193="","*",SP_SUL!B193)</f>
        <v>46061</v>
      </c>
      <c r="G190" s="145" t="str">
        <f>IF(SP_SUL!D193="","*",SP_SUL!D193)</f>
        <v>E17</v>
      </c>
      <c r="H190" s="145" t="str">
        <f>IF(SP_SUL!F193="","*",SP_SUL!F193)</f>
        <v>CAMINHÃO DE SOLDA</v>
      </c>
      <c r="I190" s="145" t="str">
        <f>IF(SP_SUL!H193="","*",SP_SUL!H193)</f>
        <v>102ZKW2</v>
      </c>
      <c r="J190" s="145" t="str">
        <f>IF(SP_SUL!I193="","*",SP_SUL!I193)</f>
        <v>102ZKW2</v>
      </c>
      <c r="K190" s="139" t="str">
        <f>IF(SP_SUL!M193="","*",SP_SUL!M193)</f>
        <v>ZKE-ZWW</v>
      </c>
      <c r="L190" s="139" t="str">
        <f>IF(SP_SUL!N193="","*",SP_SUL!N193)</f>
        <v>K83K802</v>
      </c>
      <c r="M190" s="140">
        <f>IF(SP_SUL!J193="","*",SP_SUL!J193)</f>
        <v>55</v>
      </c>
      <c r="N190" s="144">
        <f>IF(SP_SUL!K193="","*",SP_SUL!K193)</f>
        <v>81</v>
      </c>
      <c r="O190" s="144">
        <f>IF(SP_SUL!L193="","*",SP_SUL!L193)</f>
        <v>82</v>
      </c>
      <c r="P190" s="143">
        <f>IF(SP_SUL!O193="","*",SP_SUL!O193)</f>
        <v>0.375</v>
      </c>
      <c r="Q190" s="143">
        <f>IF(SP_SUL!P193="","*",SP_SUL!P193)</f>
        <v>0.16666666666666666</v>
      </c>
      <c r="R190" s="145" t="str">
        <f>IF(SP_SUL!Q193="","*",CONCATENATE(SP_SUL!Q193," ",SP_SUL!R193))</f>
        <v>4 Nº DE SOLDA</v>
      </c>
      <c r="S190" s="145" t="str">
        <f>IF(SP_SUL!V193="","*",SP_SUL!V193)</f>
        <v>Higor</v>
      </c>
      <c r="T190" s="145" t="str">
        <f>IF(SP_SUL!W193="","*",SP_SUL!W193)</f>
        <v>Caminhão de solda</v>
      </c>
      <c r="U190" s="137">
        <f ca="1">_xlfn.XLOOKUP(G190&amp;$U$2,BS_CONTROLE[CHAVE],BS_CONTROLE[Quantidade_11],"-")</f>
        <v>0</v>
      </c>
      <c r="V190" s="137">
        <f ca="1">_xlfn.XLOOKUP(G190&amp;$V$2,BS_CONTROLE[CHAVE],BS_CONTROLE[Quantidade_11],"-")</f>
        <v>0</v>
      </c>
      <c r="W190" s="137">
        <f ca="1">_xlfn.XLOOKUP(G190&amp;$W$2,BS_CONTROLE[CHAVE],BS_CONTROLE[Quantidade_11],"-")</f>
        <v>4</v>
      </c>
    </row>
    <row r="191" spans="1:23" hidden="1">
      <c r="A191" s="146" t="str">
        <f>IF(SP_SUL!Y194="","*",SP_SUL!Y194)</f>
        <v>OPORTUNIDADE</v>
      </c>
      <c r="B191" s="146" t="str">
        <f>IF(SP_SUL!X194="","*",SP_SUL!X194)</f>
        <v>Oportunidade</v>
      </c>
      <c r="C191" s="146" t="str">
        <f>IF(SP_SUL!Z194="","*",SP_SUL!Z194)</f>
        <v>*</v>
      </c>
      <c r="D191" s="139" t="str">
        <f>IF(SP_SUL!S194="","*",SP_SUL!S194)</f>
        <v>SP SUL</v>
      </c>
      <c r="E191" s="139" t="str">
        <f>IF(SP_SUL!T194="","*",SP_SUL!T194)</f>
        <v>ZKE-ZEV</v>
      </c>
      <c r="F191" s="145">
        <f>IF(SP_SUL!B194="","*",SP_SUL!B194)</f>
        <v>46061</v>
      </c>
      <c r="G191" s="145" t="str">
        <f>IF(SP_SUL!D194="","*",SP_SUL!D194)</f>
        <v xml:space="preserve">TURMA FIXA VIA </v>
      </c>
      <c r="H191" s="145" t="str">
        <f>IF(SP_SUL!F194="","*",SP_SUL!F194)</f>
        <v>LIMPEZA LASTRO</v>
      </c>
      <c r="I191" s="145" t="str">
        <f>IF(SP_SUL!H194="","*",SP_SUL!H194)</f>
        <v>-</v>
      </c>
      <c r="J191" s="145" t="str">
        <f>IF(SP_SUL!I194="","*",SP_SUL!I194)</f>
        <v>-</v>
      </c>
      <c r="K191" s="139" t="str">
        <f>IF(SP_SUL!M194="","*",SP_SUL!M194)</f>
        <v>ZEM</v>
      </c>
      <c r="L191" s="139" t="str">
        <f>IF(SP_SUL!N194="","*",SP_SUL!N194)</f>
        <v>ZEM2</v>
      </c>
      <c r="M191" s="140">
        <f>IF(SP_SUL!J194="","*",SP_SUL!J194)</f>
        <v>55</v>
      </c>
      <c r="N191" s="144">
        <f>IF(SP_SUL!K194="","*",SP_SUL!K194)</f>
        <v>135</v>
      </c>
      <c r="O191" s="144" t="str">
        <f>IF(SP_SUL!L194="","*",SP_SUL!L194)</f>
        <v>-</v>
      </c>
      <c r="P191" s="143">
        <f>IF(SP_SUL!O194="","*",SP_SUL!O194)</f>
        <v>0.375</v>
      </c>
      <c r="Q191" s="143">
        <f>IF(SP_SUL!P194="","*",SP_SUL!P194)</f>
        <v>6.25E-2</v>
      </c>
      <c r="R191" s="145" t="str">
        <f>IF(SP_SUL!Q194="","*",CONCATENATE(SP_SUL!Q194," ",SP_SUL!R194))</f>
        <v>30 M</v>
      </c>
      <c r="S191" s="145" t="str">
        <f>IF(SP_SUL!V194="","*",SP_SUL!V194)</f>
        <v>Felipe</v>
      </c>
      <c r="T191" s="145" t="str">
        <f>IF(SP_SUL!W194="","*",SP_SUL!W194)</f>
        <v>Limpeza de lastro</v>
      </c>
      <c r="U191" s="137" t="str">
        <f ca="1">_xlfn.XLOOKUP(G191&amp;$U$2,BS_CONTROLE[CHAVE],BS_CONTROLE[Quantidade_11],"-")</f>
        <v>-</v>
      </c>
      <c r="V191" s="137" t="str">
        <f ca="1">_xlfn.XLOOKUP(G191&amp;$V$2,BS_CONTROLE[CHAVE],BS_CONTROLE[Quantidade_11],"-")</f>
        <v>-</v>
      </c>
      <c r="W191" s="137">
        <f ca="1">_xlfn.XLOOKUP(G191&amp;$W$2,BS_CONTROLE[CHAVE],BS_CONTROLE[Quantidade_11],"-")</f>
        <v>0</v>
      </c>
    </row>
    <row r="192" spans="1:23" hidden="1">
      <c r="A192" s="146" t="str">
        <f>IF(SP_SUL!Y195="","*",SP_SUL!Y195)</f>
        <v>OPORTUNIDADE</v>
      </c>
      <c r="B192" s="146" t="str">
        <f>IF(SP_SUL!X195="","*",SP_SUL!X195)</f>
        <v>Oportunidade</v>
      </c>
      <c r="C192" s="146" t="str">
        <f>IF(SP_SUL!Z195="","*",SP_SUL!Z195)</f>
        <v>*</v>
      </c>
      <c r="D192" s="139" t="str">
        <f>IF(SP_SUL!S195="","*",SP_SUL!S195)</f>
        <v>SP SUL</v>
      </c>
      <c r="E192" s="139" t="str">
        <f>IF(SP_SUL!T195="","*",SP_SUL!T195)</f>
        <v>ZPT-ZPG</v>
      </c>
      <c r="F192" s="145">
        <f>IF(SP_SUL!B195="","*",SP_SUL!B195)</f>
        <v>46061</v>
      </c>
      <c r="G192" s="145" t="str">
        <f>IF(SP_SUL!D195="","*",SP_SUL!D195)</f>
        <v>DIEGO (TF-42)</v>
      </c>
      <c r="H192" s="145" t="str">
        <f>IF(SP_SUL!F195="","*",SP_SUL!F195)</f>
        <v>LIMPEZA LASTRO</v>
      </c>
      <c r="I192" s="145" t="str">
        <f>IF(SP_SUL!H195="","*",SP_SUL!H195)</f>
        <v>-</v>
      </c>
      <c r="J192" s="145" t="str">
        <f>IF(SP_SUL!I195="","*",SP_SUL!I195)</f>
        <v>-</v>
      </c>
      <c r="K192" s="139" t="str">
        <f>IF(SP_SUL!M195="","*",SP_SUL!M195)</f>
        <v>PAT-ZGM</v>
      </c>
      <c r="L192" s="139" t="str">
        <f>IF(SP_SUL!N195="","*",SP_SUL!N195)</f>
        <v>PAT1102</v>
      </c>
      <c r="M192" s="140">
        <f>IF(SP_SUL!J195="","*",SP_SUL!J195)</f>
        <v>53</v>
      </c>
      <c r="N192" s="144">
        <f>IF(SP_SUL!K195="","*",SP_SUL!K195)</f>
        <v>109.05</v>
      </c>
      <c r="O192" s="144" t="str">
        <f>IF(SP_SUL!L195="","*",SP_SUL!L195)</f>
        <v>-</v>
      </c>
      <c r="P192" s="143">
        <f>IF(SP_SUL!O195="","*",SP_SUL!O195)</f>
        <v>0.41666666666666669</v>
      </c>
      <c r="Q192" s="143">
        <f>IF(SP_SUL!P195="","*",SP_SUL!P195)</f>
        <v>8.3333333333333329E-2</v>
      </c>
      <c r="R192" s="145" t="str">
        <f>IF(SP_SUL!Q195="","*",CONCATENATE(SP_SUL!Q195," ",SP_SUL!R195))</f>
        <v>30 M</v>
      </c>
      <c r="S192" s="145" t="str">
        <f>IF(SP_SUL!V195="","*",SP_SUL!V195)</f>
        <v>Moises</v>
      </c>
      <c r="T192" s="145" t="str">
        <f>IF(SP_SUL!W195="","*",SP_SUL!W195)</f>
        <v>Limpeza de lastro</v>
      </c>
      <c r="U192" s="137" t="str">
        <f ca="1">_xlfn.XLOOKUP(G192&amp;$U$2,BS_CONTROLE[CHAVE],BS_CONTROLE[Quantidade_11],"-")</f>
        <v>-</v>
      </c>
      <c r="V192" s="137" t="str">
        <f ca="1">_xlfn.XLOOKUP(G192&amp;$V$2,BS_CONTROLE[CHAVE],BS_CONTROLE[Quantidade_11],"-")</f>
        <v>-</v>
      </c>
      <c r="W192" s="137" t="str">
        <f ca="1">_xlfn.XLOOKUP(G192&amp;$W$2,BS_CONTROLE[CHAVE],BS_CONTROLE[Quantidade_11],"-")</f>
        <v>-</v>
      </c>
    </row>
    <row r="193" spans="1:23" hidden="1">
      <c r="A193" s="146" t="str">
        <f>IF(SP_SUL!Y196="","*",SP_SUL!Y196)</f>
        <v>*</v>
      </c>
      <c r="B193" s="146" t="str">
        <f>IF(SP_SUL!X196="","*",SP_SUL!X196)</f>
        <v>Oportunidade</v>
      </c>
      <c r="C193" s="146" t="str">
        <f>IF(SP_SUL!Z196="","*",SP_SUL!Z196)</f>
        <v>*</v>
      </c>
      <c r="D193" s="139" t="str">
        <f>IF(SP_SUL!S196="","*",SP_SUL!S196)</f>
        <v>SP SUL</v>
      </c>
      <c r="E193" s="139" t="str">
        <f>IF(SP_SUL!T196="","*",SP_SUL!T196)</f>
        <v>ZBV-ZRX</v>
      </c>
      <c r="F193" s="145">
        <f>IF(SP_SUL!B196="","*",SP_SUL!B196)</f>
        <v>46062</v>
      </c>
      <c r="G193" s="145" t="str">
        <f>IF(SP_SUL!D196="","*",SP_SUL!D196)</f>
        <v>EXPANSÃO TURMA 1</v>
      </c>
      <c r="H193" s="145" t="str">
        <f>IF(SP_SUL!F196="","*",SP_SUL!F196)</f>
        <v>EXPANSÃO - SOLDA</v>
      </c>
      <c r="I193" s="145" t="str">
        <f>IF(SP_SUL!H196="","*",SP_SUL!H196)</f>
        <v>-</v>
      </c>
      <c r="J193" s="145" t="str">
        <f>IF(SP_SUL!I196="","*",SP_SUL!I196)</f>
        <v>-</v>
      </c>
      <c r="K193" s="139" t="str">
        <f>IF(SP_SUL!M196="","*",SP_SUL!M196)</f>
        <v>ZCD</v>
      </c>
      <c r="L193" s="139" t="str">
        <f>IF(SP_SUL!N196="","*",SP_SUL!N196)</f>
        <v>ZCD1</v>
      </c>
      <c r="M193" s="140">
        <f>IF(SP_SUL!J196="","*",SP_SUL!J196)</f>
        <v>70</v>
      </c>
      <c r="N193" s="144">
        <f>IF(SP_SUL!K196="","*",SP_SUL!K196)</f>
        <v>113.6</v>
      </c>
      <c r="O193" s="144" t="str">
        <f>IF(SP_SUL!L196="","*",SP_SUL!L196)</f>
        <v>-</v>
      </c>
      <c r="P193" s="143">
        <f>IF(SP_SUL!O196="","*",SP_SUL!O196)</f>
        <v>0.375</v>
      </c>
      <c r="Q193" s="143">
        <f>IF(SP_SUL!P196="","*",SP_SUL!P196)</f>
        <v>6.25E-2</v>
      </c>
      <c r="R193" s="145" t="str">
        <f>IF(SP_SUL!Q196="","*",CONCATENATE(SP_SUL!Q196," ",SP_SUL!R196))</f>
        <v>1 Nº DE SOLDA</v>
      </c>
      <c r="S193" s="145" t="str">
        <f>IF(SP_SUL!V196="","*",SP_SUL!V196)</f>
        <v>Fabio</v>
      </c>
      <c r="T193" s="145" t="str">
        <f>IF(SP_SUL!W196="","*",SP_SUL!W196)</f>
        <v xml:space="preserve">Execução de solda - Condicionado a temperatura </v>
      </c>
      <c r="U193" s="137" t="str">
        <f ca="1">_xlfn.XLOOKUP(G193&amp;$U$2,BS_CONTROLE[CHAVE],BS_CONTROLE[Quantidade_11],"-")</f>
        <v>-</v>
      </c>
      <c r="V193" s="137">
        <f ca="1">_xlfn.XLOOKUP(G193&amp;$V$2,BS_CONTROLE[CHAVE],BS_CONTROLE[Quantidade_11],"-")</f>
        <v>1</v>
      </c>
      <c r="W193" s="137">
        <f ca="1">_xlfn.XLOOKUP(G193&amp;$W$2,BS_CONTROLE[CHAVE],BS_CONTROLE[Quantidade_11],"-")</f>
        <v>3</v>
      </c>
    </row>
    <row r="194" spans="1:23" hidden="1">
      <c r="A194" s="146" t="str">
        <f>IF(SP_SUL!Y197="","*",SP_SUL!Y197)</f>
        <v>*</v>
      </c>
      <c r="B194" s="146" t="str">
        <f>IF(SP_SUL!X197="","*",SP_SUL!X197)</f>
        <v>Oportunidade</v>
      </c>
      <c r="C194" s="146" t="str">
        <f>IF(SP_SUL!Z197="","*",SP_SUL!Z197)</f>
        <v>*</v>
      </c>
      <c r="D194" s="139" t="str">
        <f>IF(SP_SUL!S197="","*",SP_SUL!S197)</f>
        <v>SP SUL</v>
      </c>
      <c r="E194" s="139" t="str">
        <f>IF(SP_SUL!T197="","*",SP_SUL!T197)</f>
        <v>ZBV-ZRX</v>
      </c>
      <c r="F194" s="145">
        <f>IF(SP_SUL!B197="","*",SP_SUL!B197)</f>
        <v>46062</v>
      </c>
      <c r="G194" s="145" t="str">
        <f>IF(SP_SUL!D197="","*",SP_SUL!D197)</f>
        <v>KLECIO (TP-699)</v>
      </c>
      <c r="H194" s="145" t="str">
        <f>IF(SP_SUL!F197="","*",SP_SUL!F197)</f>
        <v>PDM - SOLDA</v>
      </c>
      <c r="I194" s="145" t="str">
        <f>IF(SP_SUL!H197="","*",SP_SUL!H197)</f>
        <v>-</v>
      </c>
      <c r="J194" s="145" t="str">
        <f>IF(SP_SUL!I197="","*",SP_SUL!I197)</f>
        <v>-</v>
      </c>
      <c r="K194" s="139" t="str">
        <f>IF(SP_SUL!M197="","*",SP_SUL!M197)</f>
        <v>ZRX-ZRQ</v>
      </c>
      <c r="L194" s="139" t="str">
        <f>IF(SP_SUL!N197="","*",SP_SUL!N197)</f>
        <v>133ZRQ1</v>
      </c>
      <c r="M194" s="140">
        <f>IF(SP_SUL!J197="","*",SP_SUL!J197)</f>
        <v>70</v>
      </c>
      <c r="N194" s="144">
        <f>IF(SP_SUL!K197="","*",SP_SUL!K197)</f>
        <v>134.85</v>
      </c>
      <c r="O194" s="144" t="str">
        <f>IF(SP_SUL!L197="","*",SP_SUL!L197)</f>
        <v>*</v>
      </c>
      <c r="P194" s="143">
        <f>IF(SP_SUL!O197="","*",SP_SUL!O197)</f>
        <v>0.33333333333333331</v>
      </c>
      <c r="Q194" s="143">
        <f>IF(SP_SUL!P197="","*",SP_SUL!P197)</f>
        <v>6.25E-2</v>
      </c>
      <c r="R194" s="145" t="str">
        <f>IF(SP_SUL!Q197="","*",CONCATENATE(SP_SUL!Q197," ",SP_SUL!R197))</f>
        <v>1 Nº DE SOLDA</v>
      </c>
      <c r="S194" s="145" t="str">
        <f>IF(SP_SUL!V197="","*",SP_SUL!V197)</f>
        <v xml:space="preserve">Klecio </v>
      </c>
      <c r="T194" s="145" t="str">
        <f>IF(SP_SUL!W197="","*",SP_SUL!W197)</f>
        <v xml:space="preserve">Execução de solda - Condicionado a temperatura </v>
      </c>
      <c r="U194" s="137" t="str">
        <f ca="1">_xlfn.XLOOKUP(G194&amp;$U$2,BS_CONTROLE[CHAVE],BS_CONTROLE[Quantidade_11],"-")</f>
        <v>-</v>
      </c>
      <c r="V194" s="137">
        <f ca="1">_xlfn.XLOOKUP(G194&amp;$V$2,BS_CONTROLE[CHAVE],BS_CONTROLE[Quantidade_11],"-")</f>
        <v>0</v>
      </c>
      <c r="W194" s="137">
        <f ca="1">_xlfn.XLOOKUP(G194&amp;$W$2,BS_CONTROLE[CHAVE],BS_CONTROLE[Quantidade_11],"-")</f>
        <v>0</v>
      </c>
    </row>
    <row r="195" spans="1:23" hidden="1">
      <c r="A195" s="146" t="str">
        <f>IF(SP_SUL!Y198="","*",SP_SUL!Y198)</f>
        <v>*</v>
      </c>
      <c r="B195" s="146" t="str">
        <f>IF(SP_SUL!X198="","*",SP_SUL!X198)</f>
        <v>Oportunidade</v>
      </c>
      <c r="C195" s="146" t="str">
        <f>IF(SP_SUL!Z198="","*",SP_SUL!Z198)</f>
        <v>*</v>
      </c>
      <c r="D195" s="139" t="str">
        <f>IF(SP_SUL!S198="","*",SP_SUL!S198)</f>
        <v>SP SUL</v>
      </c>
      <c r="E195" s="139" t="str">
        <f>IF(SP_SUL!T198="","*",SP_SUL!T198)</f>
        <v>ZBV-ZRX</v>
      </c>
      <c r="F195" s="145" t="str">
        <f>IF(SP_SUL!B198="","*",SP_SUL!B198)</f>
        <v>*</v>
      </c>
      <c r="G195" s="145" t="str">
        <f>IF(SP_SUL!D198="","*",SP_SUL!D198)</f>
        <v>W58</v>
      </c>
      <c r="H195" s="145" t="str">
        <f>IF(SP_SUL!F198="","*",SP_SUL!F198)</f>
        <v>RECOLHIMENTO DE DORMENTE</v>
      </c>
      <c r="I195" s="145">
        <f>IF(SP_SUL!H198="","*",SP_SUL!H198)</f>
        <v>106109</v>
      </c>
      <c r="J195" s="145">
        <f>IF(SP_SUL!I198="","*",SP_SUL!I198)</f>
        <v>106109</v>
      </c>
      <c r="K195" s="139" t="str">
        <f>IF(SP_SUL!M198="","*",SP_SUL!M198)</f>
        <v>ZBM-ZHO</v>
      </c>
      <c r="L195" s="139" t="str">
        <f>IF(SP_SUL!N198="","*",SP_SUL!N198)</f>
        <v>K57ZHO</v>
      </c>
      <c r="M195" s="140">
        <f>IF(SP_SUL!J198="","*",SP_SUL!J198)</f>
        <v>68</v>
      </c>
      <c r="N195" s="144">
        <f>IF(SP_SUL!K198="","*",SP_SUL!K198)</f>
        <v>57</v>
      </c>
      <c r="O195" s="144">
        <f>IF(SP_SUL!L198="","*",SP_SUL!L198)</f>
        <v>53</v>
      </c>
      <c r="P195" s="143">
        <f>IF(SP_SUL!O198="","*",SP_SUL!O198)</f>
        <v>0.33333333333333331</v>
      </c>
      <c r="Q195" s="143">
        <f>IF(SP_SUL!P198="","*",SP_SUL!P198)</f>
        <v>4.1666666666666664E-2</v>
      </c>
      <c r="R195" s="145" t="str">
        <f>IF(SP_SUL!Q198="","*",CONCATENATE(SP_SUL!Q198," ",SP_SUL!R198))</f>
        <v>100 Nº DE PEÇAS</v>
      </c>
      <c r="S195" s="145" t="str">
        <f>IF(SP_SUL!V198="","*",SP_SUL!V198)</f>
        <v>Israel</v>
      </c>
      <c r="T195" s="145" t="str">
        <f>IF(SP_SUL!W198="","*",SP_SUL!W198)</f>
        <v xml:space="preserve">Recolhimento de dormentes  </v>
      </c>
      <c r="U195" s="137" t="str">
        <f ca="1">_xlfn.XLOOKUP(G195&amp;$U$2,BS_CONTROLE[CHAVE],BS_CONTROLE[Quantidade_11],"-")</f>
        <v>-</v>
      </c>
      <c r="V195" s="137" t="str">
        <f ca="1">_xlfn.XLOOKUP(G195&amp;$V$2,BS_CONTROLE[CHAVE],BS_CONTROLE[Quantidade_11],"-")</f>
        <v>-</v>
      </c>
      <c r="W195" s="137" t="str">
        <f ca="1">_xlfn.XLOOKUP(G195&amp;$W$2,BS_CONTROLE[CHAVE],BS_CONTROLE[Quantidade_11],"-")</f>
        <v>-</v>
      </c>
    </row>
    <row r="196" spans="1:23" hidden="1">
      <c r="A196" s="146" t="str">
        <f>IF(SP_SUL!Y199="","*",SP_SUL!Y199)</f>
        <v>*</v>
      </c>
      <c r="B196" s="146" t="str">
        <f>IF(SP_SUL!X199="","*",SP_SUL!X199)</f>
        <v>Oportunidade</v>
      </c>
      <c r="C196" s="146" t="str">
        <f>IF(SP_SUL!Z199="","*",SP_SUL!Z199)</f>
        <v>*</v>
      </c>
      <c r="D196" s="139" t="str">
        <f>IF(SP_SUL!S199="","*",SP_SUL!S199)</f>
        <v>SP SUL</v>
      </c>
      <c r="E196" s="139" t="str">
        <f>IF(SP_SUL!T199="","*",SP_SUL!T199)</f>
        <v>ZBV-ZRX</v>
      </c>
      <c r="F196" s="145">
        <f>IF(SP_SUL!B199="","*",SP_SUL!B199)</f>
        <v>46062</v>
      </c>
      <c r="G196" s="145" t="str">
        <f>IF(SP_SUL!D199="","*",SP_SUL!D199)</f>
        <v>E42</v>
      </c>
      <c r="H196" s="145" t="str">
        <f>IF(SP_SUL!F199="","*",SP_SUL!F199)</f>
        <v>TRILHEIRO - DESCARGA</v>
      </c>
      <c r="I196" s="145" t="str">
        <f>IF(SP_SUL!H199="","*",SP_SUL!H199)</f>
        <v>ZBV3</v>
      </c>
      <c r="J196" s="145" t="str">
        <f>IF(SP_SUL!I199="","*",SP_SUL!I199)</f>
        <v>ZBV3</v>
      </c>
      <c r="K196" s="139" t="str">
        <f>IF(SP_SUL!M199="","*",SP_SUL!M199)</f>
        <v>ZBM</v>
      </c>
      <c r="L196" s="139" t="str">
        <f>IF(SP_SUL!N199="","*",SP_SUL!N199)</f>
        <v>ZBM2</v>
      </c>
      <c r="M196" s="140">
        <f>IF(SP_SUL!J199="","*",SP_SUL!J199)</f>
        <v>68</v>
      </c>
      <c r="N196" s="144">
        <f>IF(SP_SUL!K199="","*",SP_SUL!K199)</f>
        <v>54.96</v>
      </c>
      <c r="O196" s="144">
        <f>IF(SP_SUL!L199="","*",SP_SUL!L199)</f>
        <v>56</v>
      </c>
      <c r="P196" s="143">
        <f>IF(SP_SUL!O199="","*",SP_SUL!O199)</f>
        <v>0.45833333333333331</v>
      </c>
      <c r="Q196" s="143">
        <f>IF(SP_SUL!P199="","*",SP_SUL!P199)</f>
        <v>0.125</v>
      </c>
      <c r="R196" s="145" t="str">
        <f>IF(SP_SUL!Q199="","*",CONCATENATE(SP_SUL!Q199," ",SP_SUL!R199))</f>
        <v>3120 M</v>
      </c>
      <c r="S196" s="145" t="str">
        <f>IF(SP_SUL!V199="","*",SP_SUL!V199)</f>
        <v>PCM</v>
      </c>
      <c r="T196" s="145" t="str">
        <f>IF(SP_SUL!W199="","*",SP_SUL!W199)</f>
        <v xml:space="preserve">Descarga de trrilho </v>
      </c>
      <c r="U196" s="137" t="str">
        <f ca="1">_xlfn.XLOOKUP(G196&amp;$U$2,BS_CONTROLE[CHAVE],BS_CONTROLE[Quantidade_11],"-")</f>
        <v>-</v>
      </c>
      <c r="V196" s="137" t="str">
        <f ca="1">_xlfn.XLOOKUP(G196&amp;$V$2,BS_CONTROLE[CHAVE],BS_CONTROLE[Quantidade_11],"-")</f>
        <v>-</v>
      </c>
      <c r="W196" s="137">
        <f ca="1">_xlfn.XLOOKUP(G196&amp;$W$2,BS_CONTROLE[CHAVE],BS_CONTROLE[Quantidade_11],"-")</f>
        <v>0</v>
      </c>
    </row>
    <row r="197" spans="1:23" hidden="1">
      <c r="A197" s="146" t="str">
        <f>IF(SP_SUL!Y200="","*",SP_SUL!Y200)</f>
        <v>*</v>
      </c>
      <c r="B197" s="146" t="str">
        <f>IF(SP_SUL!X200="","*",SP_SUL!X200)</f>
        <v>Contrato</v>
      </c>
      <c r="C197" s="146" t="str">
        <f>IF(SP_SUL!Z200="","*",SP_SUL!Z200)</f>
        <v>*</v>
      </c>
      <c r="D197" s="139" t="str">
        <f>IF(SP_SUL!S200="","*",SP_SUL!S200)</f>
        <v>SP SUL</v>
      </c>
      <c r="E197" s="139" t="str">
        <f>IF(SP_SUL!T200="","*",SP_SUL!T200)</f>
        <v>ZBV-ZKE</v>
      </c>
      <c r="F197" s="145">
        <f>IF(SP_SUL!B200="","*",SP_SUL!B200)</f>
        <v>46062</v>
      </c>
      <c r="G197" s="145" t="str">
        <f>IF(SP_SUL!D200="","*",SP_SUL!D200)</f>
        <v>V93</v>
      </c>
      <c r="H197" s="145" t="str">
        <f>IF(SP_SUL!F200="","*",SP_SUL!F200)</f>
        <v>MECANIZAÇÃO - SOCADORA</v>
      </c>
      <c r="I197" s="145" t="str">
        <f>IF(SP_SUL!H200="","*",SP_SUL!H200)</f>
        <v>ZYU1</v>
      </c>
      <c r="J197" s="145" t="str">
        <f>IF(SP_SUL!I200="","*",SP_SUL!I200)</f>
        <v>ZYU1</v>
      </c>
      <c r="K197" s="139" t="str">
        <f>IF(SP_SUL!M200="","*",SP_SUL!M200)</f>
        <v>ZYU-ZST</v>
      </c>
      <c r="L197" s="139" t="str">
        <f>IF(SP_SUL!N200="","*",SP_SUL!N200)</f>
        <v>ZYU206</v>
      </c>
      <c r="M197" s="140">
        <f>IF(SP_SUL!J200="","*",SP_SUL!J200)</f>
        <v>56</v>
      </c>
      <c r="N197" s="144">
        <f>IF(SP_SUL!K200="","*",SP_SUL!K200)</f>
        <v>204.5</v>
      </c>
      <c r="O197" s="144">
        <f>IF(SP_SUL!L200="","*",SP_SUL!L200)</f>
        <v>205.5</v>
      </c>
      <c r="P197" s="143">
        <f>IF(SP_SUL!O200="","*",SP_SUL!O200)</f>
        <v>0.375</v>
      </c>
      <c r="Q197" s="143">
        <f>IF(SP_SUL!P200="","*",SP_SUL!P200)</f>
        <v>8.3333333333333329E-2</v>
      </c>
      <c r="R197" s="145" t="str">
        <f>IF(SP_SUL!Q200="","*",CONCATENATE(SP_SUL!Q200," ",SP_SUL!R200))</f>
        <v>200 M</v>
      </c>
      <c r="S197" s="145" t="str">
        <f>IF(SP_SUL!V200="","*",SP_SUL!V200)</f>
        <v>Antonioni</v>
      </c>
      <c r="T197" s="145" t="str">
        <f>IF(SP_SUL!W200="","*",SP_SUL!W200)</f>
        <v xml:space="preserve">Socaria mecanizada </v>
      </c>
      <c r="U197" s="137">
        <f ca="1">_xlfn.XLOOKUP(G197&amp;$U$2,BS_CONTROLE[CHAVE],BS_CONTROLE[Quantidade_11],"-")</f>
        <v>0</v>
      </c>
      <c r="V197" s="137">
        <f ca="1">_xlfn.XLOOKUP(G197&amp;$V$2,BS_CONTROLE[CHAVE],BS_CONTROLE[Quantidade_11],"-")</f>
        <v>0</v>
      </c>
      <c r="W197" s="137">
        <f ca="1">_xlfn.XLOOKUP(G197&amp;$W$2,BS_CONTROLE[CHAVE],BS_CONTROLE[Quantidade_11],"-")</f>
        <v>0</v>
      </c>
    </row>
    <row r="198" spans="1:23" hidden="1">
      <c r="A198" s="146" t="str">
        <f>IF(SP_SUL!Y201="","*",SP_SUL!Y201)</f>
        <v>*</v>
      </c>
      <c r="B198" s="146" t="str">
        <f>IF(SP_SUL!X201="","*",SP_SUL!X201)</f>
        <v>Contrato</v>
      </c>
      <c r="C198" s="146" t="str">
        <f>IF(SP_SUL!Z201="","*",SP_SUL!Z201)</f>
        <v>*</v>
      </c>
      <c r="D198" s="139" t="str">
        <f>IF(SP_SUL!S201="","*",SP_SUL!S201)</f>
        <v>SP SUL</v>
      </c>
      <c r="E198" s="139" t="str">
        <f>IF(SP_SUL!T201="","*",SP_SUL!T201)</f>
        <v>ZBV-ZKE</v>
      </c>
      <c r="F198" s="145">
        <f>IF(SP_SUL!B201="","*",SP_SUL!B201)</f>
        <v>46062</v>
      </c>
      <c r="G198" s="145" t="str">
        <f>IF(SP_SUL!D201="","*",SP_SUL!D201)</f>
        <v>EDSON (TP-780)</v>
      </c>
      <c r="H198" s="145" t="str">
        <f>IF(SP_SUL!F201="","*",SP_SUL!F201)</f>
        <v>PDM - SUBSTITUIÇÃO - DORMENTE</v>
      </c>
      <c r="I198" s="145" t="str">
        <f>IF(SP_SUL!H201="","*",SP_SUL!H201)</f>
        <v>-</v>
      </c>
      <c r="J198" s="145" t="str">
        <f>IF(SP_SUL!I201="","*",SP_SUL!I201)</f>
        <v>-</v>
      </c>
      <c r="K198" s="139" t="str">
        <f>IF(SP_SUL!M201="","*",SP_SUL!M201)</f>
        <v>ZYU-ZST</v>
      </c>
      <c r="L198" s="139" t="str">
        <f>IF(SP_SUL!N201="","*",SP_SUL!N201)</f>
        <v>ZYU206</v>
      </c>
      <c r="M198" s="140">
        <f>IF(SP_SUL!J201="","*",SP_SUL!J201)</f>
        <v>56</v>
      </c>
      <c r="N198" s="144">
        <f>IF(SP_SUL!K201="","*",SP_SUL!K201)</f>
        <v>205</v>
      </c>
      <c r="O198" s="144" t="str">
        <f>IF(SP_SUL!L201="","*",SP_SUL!L201)</f>
        <v>-</v>
      </c>
      <c r="P198" s="143">
        <f>IF(SP_SUL!O201="","*",SP_SUL!O201)</f>
        <v>0.39583333333333331</v>
      </c>
      <c r="Q198" s="143">
        <f>IF(SP_SUL!P201="","*",SP_SUL!P201)</f>
        <v>8.3333333333333329E-2</v>
      </c>
      <c r="R198" s="145" t="str">
        <f>IF(SP_SUL!Q201="","*",CONCATENATE(SP_SUL!Q201," ",SP_SUL!R201))</f>
        <v>40 Nº DE DORMENTES</v>
      </c>
      <c r="S198" s="145" t="str">
        <f>IF(SP_SUL!V201="","*",SP_SUL!V201)</f>
        <v xml:space="preserve">Edson </v>
      </c>
      <c r="T198" s="145" t="str">
        <f>IF(SP_SUL!W201="","*",SP_SUL!W201)</f>
        <v xml:space="preserve">PDM - Substituição de dormentes </v>
      </c>
      <c r="U198" s="137" t="str">
        <f ca="1">_xlfn.XLOOKUP(G198&amp;$U$2,BS_CONTROLE[CHAVE],BS_CONTROLE[Quantidade_11],"-")</f>
        <v>-</v>
      </c>
      <c r="V198" s="137" t="str">
        <f ca="1">_xlfn.XLOOKUP(G198&amp;$V$2,BS_CONTROLE[CHAVE],BS_CONTROLE[Quantidade_11],"-")</f>
        <v>-</v>
      </c>
      <c r="W198" s="137" t="str">
        <f ca="1">_xlfn.XLOOKUP(G198&amp;$W$2,BS_CONTROLE[CHAVE],BS_CONTROLE[Quantidade_11],"-")</f>
        <v>-</v>
      </c>
    </row>
    <row r="199" spans="1:23" hidden="1">
      <c r="A199" s="146" t="str">
        <f>IF(SP_SUL!Y202="","*",SP_SUL!Y202)</f>
        <v>*</v>
      </c>
      <c r="B199" s="146" t="str">
        <f>IF(SP_SUL!X202="","*",SP_SUL!X202)</f>
        <v>Contrato</v>
      </c>
      <c r="C199" s="146" t="str">
        <f>IF(SP_SUL!Z202="","*",SP_SUL!Z202)</f>
        <v>*</v>
      </c>
      <c r="D199" s="139" t="str">
        <f>IF(SP_SUL!S202="","*",SP_SUL!S202)</f>
        <v>SP SUL</v>
      </c>
      <c r="E199" s="139" t="str">
        <f>IF(SP_SUL!T202="","*",SP_SUL!T202)</f>
        <v>ZBV-ZKE</v>
      </c>
      <c r="F199" s="145">
        <f>IF(SP_SUL!B202="","*",SP_SUL!B202)</f>
        <v>46062</v>
      </c>
      <c r="G199" s="145" t="str">
        <f>IF(SP_SUL!D202="","*",SP_SUL!D202)</f>
        <v>ROGÉRIO (TP-730)</v>
      </c>
      <c r="H199" s="145" t="str">
        <f>IF(SP_SUL!F202="","*",SP_SUL!F202)</f>
        <v>PDM - SUBSTITUIÇÃO - DORMENTE</v>
      </c>
      <c r="I199" s="145" t="str">
        <f>IF(SP_SUL!H202="","*",SP_SUL!H202)</f>
        <v>-</v>
      </c>
      <c r="J199" s="145" t="str">
        <f>IF(SP_SUL!I202="","*",SP_SUL!I202)</f>
        <v>-</v>
      </c>
      <c r="K199" s="139" t="str">
        <f>IF(SP_SUL!M202="","*",SP_SUL!M202)</f>
        <v>ZYU-ZST</v>
      </c>
      <c r="L199" s="139" t="str">
        <f>IF(SP_SUL!N202="","*",SP_SUL!N202)</f>
        <v>ZYU206</v>
      </c>
      <c r="M199" s="140">
        <f>IF(SP_SUL!J202="","*",SP_SUL!J202)</f>
        <v>56</v>
      </c>
      <c r="N199" s="144">
        <f>IF(SP_SUL!K202="","*",SP_SUL!K202)</f>
        <v>205</v>
      </c>
      <c r="O199" s="144" t="str">
        <f>IF(SP_SUL!L202="","*",SP_SUL!L202)</f>
        <v>-</v>
      </c>
      <c r="P199" s="143">
        <f>IF(SP_SUL!O202="","*",SP_SUL!O202)</f>
        <v>0.39583333333333331</v>
      </c>
      <c r="Q199" s="143">
        <f>IF(SP_SUL!P202="","*",SP_SUL!P202)</f>
        <v>8.3333333333333329E-2</v>
      </c>
      <c r="R199" s="145" t="str">
        <f>IF(SP_SUL!Q202="","*",CONCATENATE(SP_SUL!Q202," ",SP_SUL!R202))</f>
        <v>40 Nº DE DORMENTES</v>
      </c>
      <c r="S199" s="145" t="str">
        <f>IF(SP_SUL!V202="","*",SP_SUL!V202)</f>
        <v>Rogerio</v>
      </c>
      <c r="T199" s="145" t="str">
        <f>IF(SP_SUL!W202="","*",SP_SUL!W202)</f>
        <v>PDM - Substituição de dormentes</v>
      </c>
      <c r="U199" s="137" t="str">
        <f ca="1">_xlfn.XLOOKUP(G199&amp;$U$2,BS_CONTROLE[CHAVE],BS_CONTROLE[Quantidade_11],"-")</f>
        <v>-</v>
      </c>
      <c r="V199" s="137">
        <f ca="1">_xlfn.XLOOKUP(G199&amp;$V$2,BS_CONTROLE[CHAVE],BS_CONTROLE[Quantidade_11],"-")</f>
        <v>40</v>
      </c>
      <c r="W199" s="137">
        <f ca="1">_xlfn.XLOOKUP(G199&amp;$W$2,BS_CONTROLE[CHAVE],BS_CONTROLE[Quantidade_11],"-")</f>
        <v>0</v>
      </c>
    </row>
    <row r="200" spans="1:23" hidden="1">
      <c r="A200" s="146" t="str">
        <f>IF(SP_SUL!Y203="","*",SP_SUL!Y203)</f>
        <v>*</v>
      </c>
      <c r="B200" s="146" t="str">
        <f>IF(SP_SUL!X203="","*",SP_SUL!X203)</f>
        <v>Oportunidade</v>
      </c>
      <c r="C200" s="146" t="str">
        <f>IF(SP_SUL!Z203="","*",SP_SUL!Z203)</f>
        <v>*</v>
      </c>
      <c r="D200" s="139" t="str">
        <f>IF(SP_SUL!S203="","*",SP_SUL!S203)</f>
        <v>SP SUL</v>
      </c>
      <c r="E200" s="139" t="str">
        <f>IF(SP_SUL!T203="","*",SP_SUL!T203)</f>
        <v>ZBV-ZKE</v>
      </c>
      <c r="F200" s="145">
        <f>IF(SP_SUL!B203="","*",SP_SUL!B203)</f>
        <v>46062</v>
      </c>
      <c r="G200" s="145" t="str">
        <f>IF(SP_SUL!D203="","*",SP_SUL!D203)</f>
        <v>W59</v>
      </c>
      <c r="H200" s="145" t="str">
        <f>IF(SP_SUL!F203="","*",SP_SUL!F203)</f>
        <v>PDM - DESCARGA - DORMENTE</v>
      </c>
      <c r="I200" s="145" t="str">
        <f>IF(SP_SUL!H203="","*",SP_SUL!H203)</f>
        <v>ZYU1</v>
      </c>
      <c r="J200" s="145" t="str">
        <f>IF(SP_SUL!I203="","*",SP_SUL!I203)</f>
        <v>ZYU1</v>
      </c>
      <c r="K200" s="139" t="str">
        <f>IF(SP_SUL!M203="","*",SP_SUL!M203)</f>
        <v>ZYU</v>
      </c>
      <c r="L200" s="139" t="str">
        <f>IF(SP_SUL!N203="","*",SP_SUL!N203)</f>
        <v>ZYU1 / ZFY1981</v>
      </c>
      <c r="M200" s="140">
        <f>IF(SP_SUL!J203="","*",SP_SUL!J203)</f>
        <v>49</v>
      </c>
      <c r="N200" s="144">
        <f>IF(SP_SUL!K203="","*",SP_SUL!K203)</f>
        <v>203.57</v>
      </c>
      <c r="O200" s="144">
        <f>IF(SP_SUL!L203="","*",SP_SUL!L203)</f>
        <v>198.57</v>
      </c>
      <c r="P200" s="143">
        <f>IF(SP_SUL!O203="","*",SP_SUL!O203)</f>
        <v>0.35416666666666669</v>
      </c>
      <c r="Q200" s="143">
        <f>IF(SP_SUL!P203="","*",SP_SUL!P203)</f>
        <v>6.25E-2</v>
      </c>
      <c r="R200" s="145" t="str">
        <f>IF(SP_SUL!Q203="","*",CONCATENATE(SP_SUL!Q203," ",SP_SUL!R203))</f>
        <v>415 Nº DE DORMENTES</v>
      </c>
      <c r="S200" s="145" t="str">
        <f>IF(SP_SUL!V203="","*",SP_SUL!V203)</f>
        <v>Henrique</v>
      </c>
      <c r="T200" s="145" t="str">
        <f>IF(SP_SUL!W203="","*",SP_SUL!W203)</f>
        <v>PDM - Descarga de dormentes</v>
      </c>
      <c r="U200" s="137" t="str">
        <f ca="1">_xlfn.XLOOKUP(G200&amp;$U$2,BS_CONTROLE[CHAVE],BS_CONTROLE[Quantidade_11],"-")</f>
        <v>-</v>
      </c>
      <c r="V200" s="137" t="str">
        <f ca="1">_xlfn.XLOOKUP(G200&amp;$V$2,BS_CONTROLE[CHAVE],BS_CONTROLE[Quantidade_11],"-")</f>
        <v>-</v>
      </c>
      <c r="W200" s="137">
        <f ca="1">_xlfn.XLOOKUP(G200&amp;$W$2,BS_CONTROLE[CHAVE],BS_CONTROLE[Quantidade_11],"-")</f>
        <v>0</v>
      </c>
    </row>
    <row r="201" spans="1:23" hidden="1">
      <c r="A201" s="146" t="str">
        <f>IF(SP_SUL!Y204="","*",SP_SUL!Y204)</f>
        <v>*</v>
      </c>
      <c r="B201" s="146" t="str">
        <f>IF(SP_SUL!X204="","*",SP_SUL!X204)</f>
        <v>*</v>
      </c>
      <c r="C201" s="146" t="str">
        <f>IF(SP_SUL!Z204="","*",SP_SUL!Z204)</f>
        <v>*</v>
      </c>
      <c r="D201" s="139" t="str">
        <f>IF(SP_SUL!S204="","*",SP_SUL!S204)</f>
        <v>-</v>
      </c>
      <c r="E201" s="139" t="str">
        <f>IF(SP_SUL!T204="","*",SP_SUL!T204)</f>
        <v>-</v>
      </c>
      <c r="F201" s="145" t="str">
        <f>IF(SP_SUL!B204="","*",SP_SUL!B204)</f>
        <v>*</v>
      </c>
      <c r="G201" s="145" t="str">
        <f>IF(SP_SUL!D204="","*",SP_SUL!D204)</f>
        <v>*</v>
      </c>
      <c r="H201" s="145" t="str">
        <f>IF(SP_SUL!F204="","*",SP_SUL!F204)</f>
        <v>*</v>
      </c>
      <c r="I201" s="145" t="str">
        <f>IF(SP_SUL!H204="","*",SP_SUL!H204)</f>
        <v>*</v>
      </c>
      <c r="J201" s="145" t="str">
        <f>IF(SP_SUL!I204="","*",SP_SUL!I204)</f>
        <v>*</v>
      </c>
      <c r="K201" s="139" t="str">
        <f>IF(SP_SUL!M204="","*",SP_SUL!M204)</f>
        <v>-</v>
      </c>
      <c r="L201" s="139" t="str">
        <f>IF(SP_SUL!N204="","*",SP_SUL!N204)</f>
        <v>-</v>
      </c>
      <c r="M201" s="140" t="str">
        <f>IF(SP_SUL!J204="","*",SP_SUL!J204)</f>
        <v>*</v>
      </c>
      <c r="N201" s="144" t="str">
        <f>IF(SP_SUL!K204="","*",SP_SUL!K204)</f>
        <v>*</v>
      </c>
      <c r="O201" s="144" t="str">
        <f>IF(SP_SUL!L204="","*",SP_SUL!L204)</f>
        <v>*</v>
      </c>
      <c r="P201" s="143" t="str">
        <f>IF(SP_SUL!O204="","*",SP_SUL!O204)</f>
        <v>*</v>
      </c>
      <c r="Q201" s="143" t="str">
        <f>IF(SP_SUL!P204="","*",SP_SUL!P204)</f>
        <v>*</v>
      </c>
      <c r="R201" s="145" t="str">
        <f>IF(SP_SUL!Q204="","*",CONCATENATE(SP_SUL!Q204," ",SP_SUL!R204))</f>
        <v>*</v>
      </c>
      <c r="S201" s="145" t="str">
        <f>IF(SP_SUL!V204="","*",SP_SUL!V204)</f>
        <v>*</v>
      </c>
      <c r="T201" s="145" t="str">
        <f>IF(SP_SUL!W204="","*",SP_SUL!W204)</f>
        <v>*</v>
      </c>
      <c r="U201" s="137" t="str">
        <f ca="1">_xlfn.XLOOKUP(G201&amp;$U$2,BS_CONTROLE[CHAVE],BS_CONTROLE[Quantidade_11],"-")</f>
        <v>-</v>
      </c>
      <c r="V201" s="137" t="str">
        <f ca="1">_xlfn.XLOOKUP(G201&amp;$V$2,BS_CONTROLE[CHAVE],BS_CONTROLE[Quantidade_11],"-")</f>
        <v>-</v>
      </c>
      <c r="W201" s="137" t="str">
        <f ca="1">_xlfn.XLOOKUP(G201&amp;$W$2,BS_CONTROLE[CHAVE],BS_CONTROLE[Quantidade_11],"-")</f>
        <v>-</v>
      </c>
    </row>
    <row r="202" spans="1:23" hidden="1">
      <c r="A202" s="146" t="str">
        <f>IF(SP_SUL!Y205="","*",SP_SUL!Y205)</f>
        <v>*</v>
      </c>
      <c r="B202" s="146" t="str">
        <f>IF(SP_SUL!X205="","*",SP_SUL!X205)</f>
        <v>*</v>
      </c>
      <c r="C202" s="146" t="str">
        <f>IF(SP_SUL!Z205="","*",SP_SUL!Z205)</f>
        <v>*</v>
      </c>
      <c r="D202" s="139" t="str">
        <f>IF(SP_SUL!S205="","*",SP_SUL!S205)</f>
        <v>-</v>
      </c>
      <c r="E202" s="139" t="str">
        <f>IF(SP_SUL!T205="","*",SP_SUL!T205)</f>
        <v>-</v>
      </c>
      <c r="F202" s="145" t="str">
        <f>IF(SP_SUL!B205="","*",SP_SUL!B205)</f>
        <v>*</v>
      </c>
      <c r="G202" s="145" t="str">
        <f>IF(SP_SUL!D205="","*",SP_SUL!D205)</f>
        <v>*</v>
      </c>
      <c r="H202" s="145" t="str">
        <f>IF(SP_SUL!F205="","*",SP_SUL!F205)</f>
        <v>*</v>
      </c>
      <c r="I202" s="145" t="str">
        <f>IF(SP_SUL!H205="","*",SP_SUL!H205)</f>
        <v>*</v>
      </c>
      <c r="J202" s="145" t="str">
        <f>IF(SP_SUL!I205="","*",SP_SUL!I205)</f>
        <v>*</v>
      </c>
      <c r="K202" s="139" t="str">
        <f>IF(SP_SUL!M205="","*",SP_SUL!M205)</f>
        <v>-</v>
      </c>
      <c r="L202" s="139" t="str">
        <f>IF(SP_SUL!N205="","*",SP_SUL!N205)</f>
        <v>-</v>
      </c>
      <c r="M202" s="140" t="str">
        <f>IF(SP_SUL!J205="","*",SP_SUL!J205)</f>
        <v>*</v>
      </c>
      <c r="N202" s="144" t="str">
        <f>IF(SP_SUL!K205="","*",SP_SUL!K205)</f>
        <v>*</v>
      </c>
      <c r="O202" s="144" t="str">
        <f>IF(SP_SUL!L205="","*",SP_SUL!L205)</f>
        <v>*</v>
      </c>
      <c r="P202" s="143" t="str">
        <f>IF(SP_SUL!O205="","*",SP_SUL!O205)</f>
        <v>*</v>
      </c>
      <c r="Q202" s="143" t="str">
        <f>IF(SP_SUL!P205="","*",SP_SUL!P205)</f>
        <v>*</v>
      </c>
      <c r="R202" s="145" t="str">
        <f>IF(SP_SUL!Q205="","*",CONCATENATE(SP_SUL!Q205," ",SP_SUL!R205))</f>
        <v>*</v>
      </c>
      <c r="S202" s="145" t="str">
        <f>IF(SP_SUL!V205="","*",SP_SUL!V205)</f>
        <v>*</v>
      </c>
      <c r="T202" s="145" t="str">
        <f>IF(SP_SUL!W205="","*",SP_SUL!W205)</f>
        <v>*</v>
      </c>
      <c r="U202" s="137" t="str">
        <f ca="1">_xlfn.XLOOKUP(G202&amp;$U$2,BS_CONTROLE[CHAVE],BS_CONTROLE[Quantidade_11],"-")</f>
        <v>-</v>
      </c>
      <c r="V202" s="137" t="str">
        <f ca="1">_xlfn.XLOOKUP(G202&amp;$V$2,BS_CONTROLE[CHAVE],BS_CONTROLE[Quantidade_11],"-")</f>
        <v>-</v>
      </c>
      <c r="W202" s="137" t="str">
        <f ca="1">_xlfn.XLOOKUP(G202&amp;$W$2,BS_CONTROLE[CHAVE],BS_CONTROLE[Quantidade_11],"-")</f>
        <v>-</v>
      </c>
    </row>
    <row r="203" spans="1:23" hidden="1">
      <c r="A203" s="146" t="str">
        <f>IF(SP_SUL!Y206="","*",SP_SUL!Y206)</f>
        <v>*</v>
      </c>
      <c r="B203" s="146" t="str">
        <f>IF(SP_SUL!X206="","*",SP_SUL!X206)</f>
        <v>Oportunidade</v>
      </c>
      <c r="C203" s="146" t="str">
        <f>IF(SP_SUL!Z206="","*",SP_SUL!Z206)</f>
        <v>*</v>
      </c>
      <c r="D203" s="139" t="str">
        <f>IF(SP_SUL!S206="","*",SP_SUL!S206)</f>
        <v>SP SUL</v>
      </c>
      <c r="E203" s="139" t="str">
        <f>IF(SP_SUL!T206="","*",SP_SUL!T206)</f>
        <v>ZKE-ZEV</v>
      </c>
      <c r="F203" s="145">
        <f>IF(SP_SUL!B206="","*",SP_SUL!B206)</f>
        <v>46062</v>
      </c>
      <c r="G203" s="145" t="str">
        <f>IF(SP_SUL!D206="","*",SP_SUL!D206)</f>
        <v>E17</v>
      </c>
      <c r="H203" s="145" t="str">
        <f>IF(SP_SUL!F206="","*",SP_SUL!F206)</f>
        <v>CAMINHÃO DE SOLDA</v>
      </c>
      <c r="I203" s="145" t="str">
        <f>IF(SP_SUL!H206="","*",SP_SUL!H206)</f>
        <v>102ZKW2</v>
      </c>
      <c r="J203" s="145" t="str">
        <f>IF(SP_SUL!I206="","*",SP_SUL!I206)</f>
        <v>102ZKW2</v>
      </c>
      <c r="K203" s="139" t="str">
        <f>IF(SP_SUL!M206="","*",SP_SUL!M206)</f>
        <v>ZKW-ZLU</v>
      </c>
      <c r="L203" s="139" t="str">
        <f>IF(SP_SUL!N206="","*",SP_SUL!N206)</f>
        <v>102ZKW2</v>
      </c>
      <c r="M203" s="140">
        <f>IF(SP_SUL!J206="","*",SP_SUL!J206)</f>
        <v>55</v>
      </c>
      <c r="N203" s="144">
        <f>IF(SP_SUL!K206="","*",SP_SUL!K206)</f>
        <v>100.56100000000001</v>
      </c>
      <c r="O203" s="144">
        <f>IF(SP_SUL!L206="","*",SP_SUL!L206)</f>
        <v>100.88200000000001</v>
      </c>
      <c r="P203" s="143">
        <f>IF(SP_SUL!O206="","*",SP_SUL!O206)</f>
        <v>0.375</v>
      </c>
      <c r="Q203" s="143">
        <f>IF(SP_SUL!P206="","*",SP_SUL!P206)</f>
        <v>0.125</v>
      </c>
      <c r="R203" s="145" t="str">
        <f>IF(SP_SUL!Q206="","*",CONCATENATE(SP_SUL!Q206," ",SP_SUL!R206))</f>
        <v>2 Nº DE SOLDA</v>
      </c>
      <c r="S203" s="145" t="str">
        <f>IF(SP_SUL!V206="","*",SP_SUL!V206)</f>
        <v>Higor</v>
      </c>
      <c r="T203" s="145" t="str">
        <f>IF(SP_SUL!W206="","*",SP_SUL!W206)</f>
        <v>Caminhão de solda</v>
      </c>
      <c r="U203" s="137">
        <f ca="1">_xlfn.XLOOKUP(G203&amp;$U$2,BS_CONTROLE[CHAVE],BS_CONTROLE[Quantidade_11],"-")</f>
        <v>0</v>
      </c>
      <c r="V203" s="137">
        <f ca="1">_xlfn.XLOOKUP(G203&amp;$V$2,BS_CONTROLE[CHAVE],BS_CONTROLE[Quantidade_11],"-")</f>
        <v>0</v>
      </c>
      <c r="W203" s="137">
        <f ca="1">_xlfn.XLOOKUP(G203&amp;$W$2,BS_CONTROLE[CHAVE],BS_CONTROLE[Quantidade_11],"-")</f>
        <v>4</v>
      </c>
    </row>
    <row r="204" spans="1:23" hidden="1">
      <c r="A204" s="146" t="str">
        <f>IF(SP_SUL!Y207="","*",SP_SUL!Y207)</f>
        <v>*</v>
      </c>
      <c r="B204" s="146" t="str">
        <f>IF(SP_SUL!X207="","*",SP_SUL!X207)</f>
        <v>Oportunidade</v>
      </c>
      <c r="C204" s="146" t="str">
        <f>IF(SP_SUL!Z207="","*",SP_SUL!Z207)</f>
        <v>*</v>
      </c>
      <c r="D204" s="139" t="str">
        <f>IF(SP_SUL!S207="","*",SP_SUL!S207)</f>
        <v>SP SUL</v>
      </c>
      <c r="E204" s="139" t="str">
        <f>IF(SP_SUL!T207="","*",SP_SUL!T207)</f>
        <v>ZKE-ZEV</v>
      </c>
      <c r="F204" s="145">
        <f>IF(SP_SUL!B207="","*",SP_SUL!B207)</f>
        <v>46062</v>
      </c>
      <c r="G204" s="145" t="str">
        <f>IF(SP_SUL!D207="","*",SP_SUL!D207)</f>
        <v>V89</v>
      </c>
      <c r="H204" s="145" t="str">
        <f>IF(SP_SUL!F207="","*",SP_SUL!F207)</f>
        <v>MECANIZAÇÃO - SOCADORA</v>
      </c>
      <c r="I204" s="145" t="str">
        <f>IF(SP_SUL!H207="","*",SP_SUL!H207)</f>
        <v>102ZKW2</v>
      </c>
      <c r="J204" s="145" t="str">
        <f>IF(SP_SUL!I207="","*",SP_SUL!I207)</f>
        <v>102ZKW2</v>
      </c>
      <c r="K204" s="139" t="str">
        <f>IF(SP_SUL!M207="","*",SP_SUL!M207)</f>
        <v>ZKW-ZLU</v>
      </c>
      <c r="L204" s="139" t="str">
        <f>IF(SP_SUL!N207="","*",SP_SUL!N207)</f>
        <v>ZLU1052</v>
      </c>
      <c r="M204" s="140">
        <f>IF(SP_SUL!J207="","*",SP_SUL!J207)</f>
        <v>55</v>
      </c>
      <c r="N204" s="144">
        <f>IF(SP_SUL!K207="","*",SP_SUL!K207)</f>
        <v>106</v>
      </c>
      <c r="O204" s="144" t="str">
        <f>IF(SP_SUL!L207="","*",SP_SUL!L207)</f>
        <v>-</v>
      </c>
      <c r="P204" s="143">
        <f>IF(SP_SUL!O207="","*",SP_SUL!O207)</f>
        <v>0.35416666666666669</v>
      </c>
      <c r="Q204" s="143">
        <f>IF(SP_SUL!P207="","*",SP_SUL!P207)</f>
        <v>0.125</v>
      </c>
      <c r="R204" s="145" t="str">
        <f>IF(SP_SUL!Q207="","*",CONCATENATE(SP_SUL!Q207," ",SP_SUL!R207))</f>
        <v>480 M</v>
      </c>
      <c r="S204" s="145" t="str">
        <f>IF(SP_SUL!V207="","*",SP_SUL!V207)</f>
        <v>Antonioni</v>
      </c>
      <c r="T204" s="145" t="str">
        <f>IF(SP_SUL!W207="","*",SP_SUL!W207)</f>
        <v xml:space="preserve">Socaria mecanizada </v>
      </c>
      <c r="U204" s="137" t="str">
        <f ca="1">_xlfn.XLOOKUP(G204&amp;$U$2,BS_CONTROLE[CHAVE],BS_CONTROLE[Quantidade_11],"-")</f>
        <v>-</v>
      </c>
      <c r="V204" s="137">
        <f ca="1">_xlfn.XLOOKUP(G204&amp;$V$2,BS_CONTROLE[CHAVE],BS_CONTROLE[Quantidade_11],"-")</f>
        <v>860</v>
      </c>
      <c r="W204" s="137">
        <f ca="1">_xlfn.XLOOKUP(G204&amp;$W$2,BS_CONTROLE[CHAVE],BS_CONTROLE[Quantidade_11],"-")</f>
        <v>0</v>
      </c>
    </row>
    <row r="205" spans="1:23" hidden="1">
      <c r="A205" s="146" t="str">
        <f>IF(SP_SUL!Y208="","*",SP_SUL!Y208)</f>
        <v>*</v>
      </c>
      <c r="B205" s="146" t="str">
        <f>IF(SP_SUL!X208="","*",SP_SUL!X208)</f>
        <v>Oportunidade</v>
      </c>
      <c r="C205" s="146" t="str">
        <f>IF(SP_SUL!Z208="","*",SP_SUL!Z208)</f>
        <v>*</v>
      </c>
      <c r="D205" s="139" t="str">
        <f>IF(SP_SUL!S208="","*",SP_SUL!S208)</f>
        <v>SP SUL</v>
      </c>
      <c r="E205" s="139" t="str">
        <f>IF(SP_SUL!T208="","*",SP_SUL!T208)</f>
        <v>ZKE-ZEV</v>
      </c>
      <c r="F205" s="145">
        <f>IF(SP_SUL!B208="","*",SP_SUL!B208)</f>
        <v>46062</v>
      </c>
      <c r="G205" s="145" t="str">
        <f>IF(SP_SUL!D208="","*",SP_SUL!D208)</f>
        <v>DIEGO (TP-681)</v>
      </c>
      <c r="H205" s="145" t="str">
        <f>IF(SP_SUL!F208="","*",SP_SUL!F208)</f>
        <v>PDM - SUBSTITUIÇÃO - TRILHO</v>
      </c>
      <c r="I205" s="145" t="str">
        <f>IF(SP_SUL!H208="","*",SP_SUL!H208)</f>
        <v>-</v>
      </c>
      <c r="J205" s="145" t="str">
        <f>IF(SP_SUL!I208="","*",SP_SUL!I208)</f>
        <v>-</v>
      </c>
      <c r="K205" s="139" t="str">
        <f>IF(SP_SUL!M208="","*",SP_SUL!M208)</f>
        <v>ZKE-ZWW</v>
      </c>
      <c r="L205" s="139" t="str">
        <f>IF(SP_SUL!N208="","*",SP_SUL!N208)</f>
        <v>K85K832</v>
      </c>
      <c r="M205" s="140">
        <f>IF(SP_SUL!J208="","*",SP_SUL!J208)</f>
        <v>55</v>
      </c>
      <c r="N205" s="144">
        <f>IF(SP_SUL!K208="","*",SP_SUL!K208)</f>
        <v>83.334999999999994</v>
      </c>
      <c r="O205" s="144">
        <f>IF(SP_SUL!L208="","*",SP_SUL!L208)</f>
        <v>85.6</v>
      </c>
      <c r="P205" s="143">
        <f>IF(SP_SUL!O208="","*",SP_SUL!O208)</f>
        <v>0.375</v>
      </c>
      <c r="Q205" s="143">
        <f>IF(SP_SUL!P208="","*",SP_SUL!P208)</f>
        <v>8.3333333333333329E-2</v>
      </c>
      <c r="R205" s="145" t="str">
        <f>IF(SP_SUL!Q208="","*",CONCATENATE(SP_SUL!Q208," ",SP_SUL!R208))</f>
        <v>312 M</v>
      </c>
      <c r="S205" s="145" t="str">
        <f>IF(SP_SUL!V208="","*",SP_SUL!V208)</f>
        <v>Felipe</v>
      </c>
      <c r="T205" s="145" t="str">
        <f>IF(SP_SUL!W208="","*",SP_SUL!W208)</f>
        <v>PDM - Substituição de trilho</v>
      </c>
      <c r="U205" s="137" t="str">
        <f ca="1">_xlfn.XLOOKUP(G205&amp;$U$2,BS_CONTROLE[CHAVE],BS_CONTROLE[Quantidade_11],"-")</f>
        <v>-</v>
      </c>
      <c r="V205" s="137">
        <f ca="1">_xlfn.XLOOKUP(G205&amp;$V$2,BS_CONTROLE[CHAVE],BS_CONTROLE[Quantidade_11],"-")</f>
        <v>312</v>
      </c>
      <c r="W205" s="137">
        <f ca="1">_xlfn.XLOOKUP(G205&amp;$W$2,BS_CONTROLE[CHAVE],BS_CONTROLE[Quantidade_11],"-")</f>
        <v>312</v>
      </c>
    </row>
    <row r="206" spans="1:23" hidden="1">
      <c r="A206" s="146" t="str">
        <f>IF(SP_SUL!Y209="","*",SP_SUL!Y209)</f>
        <v>*</v>
      </c>
      <c r="B206" s="146" t="str">
        <f>IF(SP_SUL!X209="","*",SP_SUL!X209)</f>
        <v>Oportunidade</v>
      </c>
      <c r="C206" s="146" t="str">
        <f>IF(SP_SUL!Z209="","*",SP_SUL!Z209)</f>
        <v>*</v>
      </c>
      <c r="D206" s="139" t="str">
        <f>IF(SP_SUL!S209="","*",SP_SUL!S209)</f>
        <v>SP SUL</v>
      </c>
      <c r="E206" s="139" t="str">
        <f>IF(SP_SUL!T209="","*",SP_SUL!T209)</f>
        <v>ZKE-ZEV</v>
      </c>
      <c r="F206" s="145">
        <f>IF(SP_SUL!B209="","*",SP_SUL!B209)</f>
        <v>46062</v>
      </c>
      <c r="G206" s="145" t="str">
        <f>IF(SP_SUL!D209="","*",SP_SUL!D209)</f>
        <v>CLEBISON (TP-728)</v>
      </c>
      <c r="H206" s="145" t="str">
        <f>IF(SP_SUL!F209="","*",SP_SUL!F209)</f>
        <v>PDM - SOLDA</v>
      </c>
      <c r="I206" s="145" t="str">
        <f>IF(SP_SUL!H209="","*",SP_SUL!H209)</f>
        <v>-</v>
      </c>
      <c r="J206" s="145" t="str">
        <f>IF(SP_SUL!I209="","*",SP_SUL!I209)</f>
        <v>-</v>
      </c>
      <c r="K206" s="139" t="str">
        <f>IF(SP_SUL!M209="","*",SP_SUL!M209)</f>
        <v>ZKE-ZWW</v>
      </c>
      <c r="L206" s="139" t="str">
        <f>IF(SP_SUL!N209="","*",SP_SUL!N209)</f>
        <v>K85K832</v>
      </c>
      <c r="M206" s="140">
        <f>IF(SP_SUL!J209="","*",SP_SUL!J209)</f>
        <v>55</v>
      </c>
      <c r="N206" s="144">
        <f>IF(SP_SUL!K209="","*",SP_SUL!K209)</f>
        <v>83.6</v>
      </c>
      <c r="O206" s="144" t="str">
        <f>IF(SP_SUL!L209="","*",SP_SUL!L209)</f>
        <v>-</v>
      </c>
      <c r="P206" s="143">
        <f>IF(SP_SUL!O209="","*",SP_SUL!O209)</f>
        <v>0.375</v>
      </c>
      <c r="Q206" s="143">
        <f>IF(SP_SUL!P209="","*",SP_SUL!P209)</f>
        <v>8.3333333333333329E-2</v>
      </c>
      <c r="R206" s="145" t="str">
        <f>IF(SP_SUL!Q209="","*",CONCATENATE(SP_SUL!Q209," ",SP_SUL!R209))</f>
        <v>1 Nº DE SOLDA</v>
      </c>
      <c r="S206" s="145" t="str">
        <f>IF(SP_SUL!V209="","*",SP_SUL!V209)</f>
        <v>Felipe</v>
      </c>
      <c r="T206" s="145" t="str">
        <f>IF(SP_SUL!W209="","*",SP_SUL!W209)</f>
        <v xml:space="preserve">Execução de solda - Condicionado a temperatura </v>
      </c>
      <c r="U206" s="137" t="str">
        <f ca="1">_xlfn.XLOOKUP(G206&amp;$U$2,BS_CONTROLE[CHAVE],BS_CONTROLE[Quantidade_11],"-")</f>
        <v>-</v>
      </c>
      <c r="V206" s="137">
        <f ca="1">_xlfn.XLOOKUP(G206&amp;$V$2,BS_CONTROLE[CHAVE],BS_CONTROLE[Quantidade_11],"-")</f>
        <v>0</v>
      </c>
      <c r="W206" s="137">
        <f ca="1">_xlfn.XLOOKUP(G206&amp;$W$2,BS_CONTROLE[CHAVE],BS_CONTROLE[Quantidade_11],"-")</f>
        <v>1</v>
      </c>
    </row>
    <row r="207" spans="1:23" hidden="1">
      <c r="A207" s="146" t="str">
        <f>IF(SP_SUL!Y210="","*",SP_SUL!Y210)</f>
        <v>*</v>
      </c>
      <c r="B207" s="146" t="str">
        <f>IF(SP_SUL!X210="","*",SP_SUL!X210)</f>
        <v>Oportunidade</v>
      </c>
      <c r="C207" s="146" t="str">
        <f>IF(SP_SUL!Z210="","*",SP_SUL!Z210)</f>
        <v>*</v>
      </c>
      <c r="D207" s="139" t="str">
        <f>IF(SP_SUL!S210="","*",SP_SUL!S210)</f>
        <v>SP SUL</v>
      </c>
      <c r="E207" s="139" t="str">
        <f>IF(SP_SUL!T210="","*",SP_SUL!T210)</f>
        <v>ZKE-ZEV</v>
      </c>
      <c r="F207" s="145">
        <f>IF(SP_SUL!B210="","*",SP_SUL!B210)</f>
        <v>46062</v>
      </c>
      <c r="G207" s="145" t="str">
        <f>IF(SP_SUL!D210="","*",SP_SUL!D210)</f>
        <v>ISMAEL(TP-726)</v>
      </c>
      <c r="H207" s="145" t="str">
        <f>IF(SP_SUL!F210="","*",SP_SUL!F210)</f>
        <v>PDM - SOLDA</v>
      </c>
      <c r="I207" s="145" t="str">
        <f>IF(SP_SUL!H210="","*",SP_SUL!H210)</f>
        <v>-</v>
      </c>
      <c r="J207" s="145" t="str">
        <f>IF(SP_SUL!I210="","*",SP_SUL!I210)</f>
        <v>-</v>
      </c>
      <c r="K207" s="139" t="str">
        <f>IF(SP_SUL!M210="","*",SP_SUL!M210)</f>
        <v>ZKE-ZWW</v>
      </c>
      <c r="L207" s="139" t="str">
        <f>IF(SP_SUL!N210="","*",SP_SUL!N210)</f>
        <v>K85K832</v>
      </c>
      <c r="M207" s="140">
        <f>IF(SP_SUL!J210="","*",SP_SUL!J210)</f>
        <v>55</v>
      </c>
      <c r="N207" s="144">
        <f>IF(SP_SUL!K210="","*",SP_SUL!K210)</f>
        <v>83.6</v>
      </c>
      <c r="O207" s="144" t="str">
        <f>IF(SP_SUL!L210="","*",SP_SUL!L210)</f>
        <v>-</v>
      </c>
      <c r="P207" s="143">
        <f>IF(SP_SUL!O210="","*",SP_SUL!O210)</f>
        <v>0.375</v>
      </c>
      <c r="Q207" s="143">
        <f>IF(SP_SUL!P210="","*",SP_SUL!P210)</f>
        <v>8.3333333333333329E-2</v>
      </c>
      <c r="R207" s="145" t="str">
        <f>IF(SP_SUL!Q210="","*",CONCATENATE(SP_SUL!Q210," ",SP_SUL!R210))</f>
        <v>1 Nº DE SOLDA</v>
      </c>
      <c r="S207" s="145" t="str">
        <f>IF(SP_SUL!V210="","*",SP_SUL!V210)</f>
        <v>Felipe</v>
      </c>
      <c r="T207" s="145" t="str">
        <f>IF(SP_SUL!W210="","*",SP_SUL!W210)</f>
        <v xml:space="preserve">Execução de solda - Condicionado a temperatura </v>
      </c>
      <c r="U207" s="137" t="str">
        <f ca="1">_xlfn.XLOOKUP(G207&amp;$U$2,BS_CONTROLE[CHAVE],BS_CONTROLE[Quantidade_11],"-")</f>
        <v>-</v>
      </c>
      <c r="V207" s="137">
        <f ca="1">_xlfn.XLOOKUP(G207&amp;$V$2,BS_CONTROLE[CHAVE],BS_CONTROLE[Quantidade_11],"-")</f>
        <v>0</v>
      </c>
      <c r="W207" s="137">
        <f ca="1">_xlfn.XLOOKUP(G207&amp;$W$2,BS_CONTROLE[CHAVE],BS_CONTROLE[Quantidade_11],"-")</f>
        <v>1</v>
      </c>
    </row>
    <row r="208" spans="1:23" hidden="1">
      <c r="A208" s="146" t="str">
        <f>IF(SP_SUL!Y211="","*",SP_SUL!Y211)</f>
        <v>*</v>
      </c>
      <c r="B208" s="146" t="str">
        <f>IF(SP_SUL!X211="","*",SP_SUL!X211)</f>
        <v>Oportunidade</v>
      </c>
      <c r="C208" s="146" t="str">
        <f>IF(SP_SUL!Z211="","*",SP_SUL!Z211)</f>
        <v>*</v>
      </c>
      <c r="D208" s="139" t="str">
        <f>IF(SP_SUL!S211="","*",SP_SUL!S211)</f>
        <v>SP SUL</v>
      </c>
      <c r="E208" s="139" t="str">
        <f>IF(SP_SUL!T211="","*",SP_SUL!T211)</f>
        <v>ZKE-ZEV</v>
      </c>
      <c r="F208" s="145">
        <f>IF(SP_SUL!B211="","*",SP_SUL!B211)</f>
        <v>46062</v>
      </c>
      <c r="G208" s="145" t="str">
        <f>IF(SP_SUL!D211="","*",SP_SUL!D211)</f>
        <v>W60</v>
      </c>
      <c r="H208" s="145" t="str">
        <f>IF(SP_SUL!F211="","*",SP_SUL!F211)</f>
        <v>PDM - DESCARGA - DORMENTE</v>
      </c>
      <c r="I208" s="145" t="str">
        <f>IF(SP_SUL!H211="","*",SP_SUL!H211)</f>
        <v>ZEM1302</v>
      </c>
      <c r="J208" s="145" t="str">
        <f>IF(SP_SUL!I211="","*",SP_SUL!I211)</f>
        <v>ZEM1302</v>
      </c>
      <c r="K208" s="139" t="str">
        <f>IF(SP_SUL!M211="","*",SP_SUL!M211)</f>
        <v>ZEM-ZEJ</v>
      </c>
      <c r="L208" s="139" t="str">
        <f>IF(SP_SUL!N211="","*",SP_SUL!N211)</f>
        <v>ZEJ1441</v>
      </c>
      <c r="M208" s="140">
        <f>IF(SP_SUL!J211="","*",SP_SUL!J211)</f>
        <v>48</v>
      </c>
      <c r="N208" s="144">
        <f>IF(SP_SUL!K211="","*",SP_SUL!K211)</f>
        <v>145.6</v>
      </c>
      <c r="O208" s="144">
        <f>IF(SP_SUL!L211="","*",SP_SUL!L211)</f>
        <v>151.6</v>
      </c>
      <c r="P208" s="143">
        <f>IF(SP_SUL!O211="","*",SP_SUL!O211)</f>
        <v>0.35416666666666669</v>
      </c>
      <c r="Q208" s="143">
        <f>IF(SP_SUL!P211="","*",SP_SUL!P211)</f>
        <v>4.1666666666666664E-2</v>
      </c>
      <c r="R208" s="145" t="str">
        <f>IF(SP_SUL!Q211="","*",CONCATENATE(SP_SUL!Q211," ",SP_SUL!R211))</f>
        <v>600 Nº DE DORMENTES</v>
      </c>
      <c r="S208" s="145" t="str">
        <f>IF(SP_SUL!V211="","*",SP_SUL!V211)</f>
        <v>Felipe</v>
      </c>
      <c r="T208" s="145" t="str">
        <f>IF(SP_SUL!W211="","*",SP_SUL!W211)</f>
        <v>PDM - Descarga de dormentes</v>
      </c>
      <c r="U208" s="137" t="str">
        <f ca="1">_xlfn.XLOOKUP(G208&amp;$U$2,BS_CONTROLE[CHAVE],BS_CONTROLE[Quantidade_11],"-")</f>
        <v>-</v>
      </c>
      <c r="V208" s="137">
        <f ca="1">_xlfn.XLOOKUP(G208&amp;$V$2,BS_CONTROLE[CHAVE],BS_CONTROLE[Quantidade_11],"-")</f>
        <v>1</v>
      </c>
      <c r="W208" s="137" t="str">
        <f ca="1">_xlfn.XLOOKUP(G208&amp;$W$2,BS_CONTROLE[CHAVE],BS_CONTROLE[Quantidade_11],"-")</f>
        <v>-</v>
      </c>
    </row>
    <row r="209" spans="1:23" hidden="1">
      <c r="A209" s="146" t="str">
        <f>IF(SP_SUL!Y212="","*",SP_SUL!Y212)</f>
        <v>*</v>
      </c>
      <c r="B209" s="146" t="str">
        <f>IF(SP_SUL!X212="","*",SP_SUL!X212)</f>
        <v>Oportunidade</v>
      </c>
      <c r="C209" s="146" t="str">
        <f>IF(SP_SUL!Z212="","*",SP_SUL!Z212)</f>
        <v>*</v>
      </c>
      <c r="D209" s="139" t="str">
        <f>IF(SP_SUL!S212="","*",SP_SUL!S212)</f>
        <v>SP SUL</v>
      </c>
      <c r="E209" s="139" t="str">
        <f>IF(SP_SUL!T212="","*",SP_SUL!T212)</f>
        <v>ZKE-ZEV</v>
      </c>
      <c r="F209" s="145">
        <f>IF(SP_SUL!B212="","*",SP_SUL!B212)</f>
        <v>46062</v>
      </c>
      <c r="G209" s="145" t="str">
        <f>IF(SP_SUL!D212="","*",SP_SUL!D212)</f>
        <v>A84</v>
      </c>
      <c r="H209" s="145" t="str">
        <f>IF(SP_SUL!F212="","*",SP_SUL!F212)</f>
        <v>DETECÇÃO - RONDA 7 DIAS</v>
      </c>
      <c r="I209" s="145" t="str">
        <f>IF(SP_SUL!H212="","*",SP_SUL!H212)</f>
        <v>ZWI1</v>
      </c>
      <c r="J209" s="145" t="str">
        <f>IF(SP_SUL!I212="","*",SP_SUL!I212)</f>
        <v>ZKEZGA</v>
      </c>
      <c r="K209" s="139" t="str">
        <f>IF(SP_SUL!M212="","*",SP_SUL!M212)</f>
        <v>ZWI-ZKEZGA.ZWI</v>
      </c>
      <c r="L209" s="139" t="str">
        <f>IF(SP_SUL!N212="","*",SP_SUL!N212)</f>
        <v>ZKWZKEZGAZKW</v>
      </c>
      <c r="M209" s="140">
        <f>IF(SP_SUL!J212="","*",SP_SUL!J212)</f>
        <v>48</v>
      </c>
      <c r="N209" s="144">
        <f>IF(SP_SUL!K212="","*",SP_SUL!K212)</f>
        <v>120</v>
      </c>
      <c r="O209" s="144" t="str">
        <f>IF(SP_SUL!L212="","*",SP_SUL!L212)</f>
        <v>*</v>
      </c>
      <c r="P209" s="143">
        <f>IF(SP_SUL!O212="","*",SP_SUL!O212)</f>
        <v>0.33333333333333331</v>
      </c>
      <c r="Q209" s="143">
        <f>IF(SP_SUL!P212="","*",SP_SUL!P212)</f>
        <v>4.1666666666666664E-2</v>
      </c>
      <c r="R209" s="145" t="str">
        <f>IF(SP_SUL!Q212="","*",CONCATENATE(SP_SUL!Q212," ",SP_SUL!R212))</f>
        <v>84 KM</v>
      </c>
      <c r="S209" s="145" t="str">
        <f>IF(SP_SUL!V212="","*",SP_SUL!V212)</f>
        <v>Jhon</v>
      </c>
      <c r="T209" s="145" t="str">
        <f>IF(SP_SUL!W212="","*",SP_SUL!W212)</f>
        <v>R7D</v>
      </c>
      <c r="U209" s="137" t="str">
        <f ca="1">_xlfn.XLOOKUP(G209&amp;$U$2,BS_CONTROLE[CHAVE],BS_CONTROLE[Quantidade_11],"-")</f>
        <v>-</v>
      </c>
      <c r="V209" s="137" t="str">
        <f ca="1">_xlfn.XLOOKUP(G209&amp;$V$2,BS_CONTROLE[CHAVE],BS_CONTROLE[Quantidade_11],"-")</f>
        <v>-</v>
      </c>
      <c r="W209" s="137" t="str">
        <f ca="1">_xlfn.XLOOKUP(G209&amp;$W$2,BS_CONTROLE[CHAVE],BS_CONTROLE[Quantidade_11],"-")</f>
        <v>-</v>
      </c>
    </row>
    <row r="210" spans="1:23" hidden="1">
      <c r="A210" s="146" t="str">
        <f>IF(SP_SUL!Y213="","*",SP_SUL!Y213)</f>
        <v>*</v>
      </c>
      <c r="B210" s="146" t="str">
        <f>IF(SP_SUL!X213="","*",SP_SUL!X213)</f>
        <v>Oportunidade</v>
      </c>
      <c r="C210" s="146" t="str">
        <f>IF(SP_SUL!Z213="","*",SP_SUL!Z213)</f>
        <v>*</v>
      </c>
      <c r="D210" s="139" t="str">
        <f>IF(SP_SUL!S213="","*",SP_SUL!S213)</f>
        <v>SP SUL</v>
      </c>
      <c r="E210" s="139" t="str">
        <f>IF(SP_SUL!T213="","*",SP_SUL!T213)</f>
        <v>ZKE-ZEV</v>
      </c>
      <c r="F210" s="145">
        <f>IF(SP_SUL!B213="","*",SP_SUL!B213)</f>
        <v>46062</v>
      </c>
      <c r="G210" s="145" t="str">
        <f>IF(SP_SUL!D213="","*",SP_SUL!D213)</f>
        <v>CAIQUE (TMA-677)</v>
      </c>
      <c r="H210" s="145" t="str">
        <f>IF(SP_SUL!F213="","*",SP_SUL!F213)</f>
        <v>MODERNIZAÇÃO - SOLDA</v>
      </c>
      <c r="I210" s="145" t="str">
        <f>IF(SP_SUL!H213="","*",SP_SUL!H213)</f>
        <v>-</v>
      </c>
      <c r="J210" s="145" t="str">
        <f>IF(SP_SUL!I213="","*",SP_SUL!I213)</f>
        <v>-</v>
      </c>
      <c r="K210" s="139" t="str">
        <f>IF(SP_SUL!M213="","*",SP_SUL!M213)</f>
        <v>ZWI-ZEM</v>
      </c>
      <c r="L210" s="139">
        <f>IF(SP_SUL!N213="","*",SP_SUL!N213)</f>
        <v>1241231</v>
      </c>
      <c r="M210" s="140">
        <f>IF(SP_SUL!J213="","*",SP_SUL!J213)</f>
        <v>48</v>
      </c>
      <c r="N210" s="144">
        <f>IF(SP_SUL!K213="","*",SP_SUL!K213)</f>
        <v>123.465</v>
      </c>
      <c r="O210" s="144" t="str">
        <f>IF(SP_SUL!L213="","*",SP_SUL!L213)</f>
        <v>-</v>
      </c>
      <c r="P210" s="143">
        <f>IF(SP_SUL!O213="","*",SP_SUL!O213)</f>
        <v>0.35416666666666669</v>
      </c>
      <c r="Q210" s="143">
        <f>IF(SP_SUL!P213="","*",SP_SUL!P213)</f>
        <v>6.9444444444444448E-2</v>
      </c>
      <c r="R210" s="145" t="str">
        <f>IF(SP_SUL!Q213="","*",CONCATENATE(SP_SUL!Q213," ",SP_SUL!R213))</f>
        <v>1 Nº DE SOLDA</v>
      </c>
      <c r="S210" s="145" t="str">
        <f>IF(SP_SUL!V213="","*",SP_SUL!V213)</f>
        <v xml:space="preserve">Alisson </v>
      </c>
      <c r="T210" s="145" t="str">
        <f>IF(SP_SUL!W213="","*",SP_SUL!W213)</f>
        <v xml:space="preserve">Execução de solda - Condicionado a temperatura </v>
      </c>
      <c r="U210" s="137" t="str">
        <f ca="1">_xlfn.XLOOKUP(G210&amp;$U$2,BS_CONTROLE[CHAVE],BS_CONTROLE[Quantidade_11],"-")</f>
        <v>-</v>
      </c>
      <c r="V210" s="137" t="str">
        <f ca="1">_xlfn.XLOOKUP(G210&amp;$V$2,BS_CONTROLE[CHAVE],BS_CONTROLE[Quantidade_11],"-")</f>
        <v>-</v>
      </c>
      <c r="W210" s="137">
        <f ca="1">_xlfn.XLOOKUP(G210&amp;$W$2,BS_CONTROLE[CHAVE],BS_CONTROLE[Quantidade_11],"-")</f>
        <v>1</v>
      </c>
    </row>
    <row r="211" spans="1:23" hidden="1">
      <c r="A211" s="146" t="str">
        <f>IF(SP_SUL!Y214="","*",SP_SUL!Y214)</f>
        <v>*</v>
      </c>
      <c r="B211" s="146" t="str">
        <f>IF(SP_SUL!X214="","*",SP_SUL!X214)</f>
        <v>Oportunidade</v>
      </c>
      <c r="C211" s="146" t="str">
        <f>IF(SP_SUL!Z214="","*",SP_SUL!Z214)</f>
        <v>*</v>
      </c>
      <c r="D211" s="139" t="str">
        <f>IF(SP_SUL!S214="","*",SP_SUL!S214)</f>
        <v>SP SUL</v>
      </c>
      <c r="E211" s="139" t="str">
        <f>IF(SP_SUL!T214="","*",SP_SUL!T214)</f>
        <v>ZKE-ZEV</v>
      </c>
      <c r="F211" s="145">
        <f>IF(SP_SUL!B214="","*",SP_SUL!B214)</f>
        <v>46062</v>
      </c>
      <c r="G211" s="145" t="str">
        <f>IF(SP_SUL!D214="","*",SP_SUL!D214)</f>
        <v>WALTER (TP-810)</v>
      </c>
      <c r="H211" s="145" t="str">
        <f>IF(SP_SUL!F214="","*",SP_SUL!F214)</f>
        <v>MODERNIZAÇÃO - SOLDA</v>
      </c>
      <c r="I211" s="145" t="str">
        <f>IF(SP_SUL!H214="","*",SP_SUL!H214)</f>
        <v>-</v>
      </c>
      <c r="J211" s="145" t="str">
        <f>IF(SP_SUL!I214="","*",SP_SUL!I214)</f>
        <v>-</v>
      </c>
      <c r="K211" s="139" t="str">
        <f>IF(SP_SUL!M214="","*",SP_SUL!M214)</f>
        <v>ZWI-ZEM</v>
      </c>
      <c r="L211" s="139">
        <f>IF(SP_SUL!N214="","*",SP_SUL!N214)</f>
        <v>1241231</v>
      </c>
      <c r="M211" s="140">
        <f>IF(SP_SUL!J214="","*",SP_SUL!J214)</f>
        <v>48</v>
      </c>
      <c r="N211" s="144">
        <f>IF(SP_SUL!K214="","*",SP_SUL!K214)</f>
        <v>123.929</v>
      </c>
      <c r="O211" s="144" t="str">
        <f>IF(SP_SUL!L214="","*",SP_SUL!L214)</f>
        <v>-</v>
      </c>
      <c r="P211" s="143">
        <f>IF(SP_SUL!O214="","*",SP_SUL!O214)</f>
        <v>0.35416666666666669</v>
      </c>
      <c r="Q211" s="143">
        <f>IF(SP_SUL!P214="","*",SP_SUL!P214)</f>
        <v>6.9444444444444448E-2</v>
      </c>
      <c r="R211" s="145" t="str">
        <f>IF(SP_SUL!Q214="","*",CONCATENATE(SP_SUL!Q214," ",SP_SUL!R214))</f>
        <v>1 Nº DE SOLDA</v>
      </c>
      <c r="S211" s="145" t="str">
        <f>IF(SP_SUL!V214="","*",SP_SUL!V214)</f>
        <v xml:space="preserve">Alisson </v>
      </c>
      <c r="T211" s="145" t="str">
        <f>IF(SP_SUL!W214="","*",SP_SUL!W214)</f>
        <v xml:space="preserve">Execução de solda - Condicionado a temperatura </v>
      </c>
      <c r="U211" s="137" t="str">
        <f ca="1">_xlfn.XLOOKUP(G211&amp;$U$2,BS_CONTROLE[CHAVE],BS_CONTROLE[Quantidade_11],"-")</f>
        <v>-</v>
      </c>
      <c r="V211" s="137" t="str">
        <f ca="1">_xlfn.XLOOKUP(G211&amp;$V$2,BS_CONTROLE[CHAVE],BS_CONTROLE[Quantidade_11],"-")</f>
        <v>-</v>
      </c>
      <c r="W211" s="137" t="str">
        <f ca="1">_xlfn.XLOOKUP(G211&amp;$W$2,BS_CONTROLE[CHAVE],BS_CONTROLE[Quantidade_11],"-")</f>
        <v>-</v>
      </c>
    </row>
    <row r="212" spans="1:23" hidden="1">
      <c r="A212" s="146" t="str">
        <f>IF(SP_SUL!Y215="","*",SP_SUL!Y215)</f>
        <v>*</v>
      </c>
      <c r="B212" s="146" t="str">
        <f>IF(SP_SUL!X215="","*",SP_SUL!X215)</f>
        <v>*</v>
      </c>
      <c r="C212" s="146" t="str">
        <f>IF(SP_SUL!Z215="","*",SP_SUL!Z215)</f>
        <v>*</v>
      </c>
      <c r="D212" s="139" t="str">
        <f>IF(SP_SUL!S215="","*",SP_SUL!S215)</f>
        <v>-</v>
      </c>
      <c r="E212" s="139" t="str">
        <f>IF(SP_SUL!T215="","*",SP_SUL!T215)</f>
        <v>-</v>
      </c>
      <c r="F212" s="145" t="str">
        <f>IF(SP_SUL!B215="","*",SP_SUL!B215)</f>
        <v>*</v>
      </c>
      <c r="G212" s="145" t="str">
        <f>IF(SP_SUL!D215="","*",SP_SUL!D215)</f>
        <v>*</v>
      </c>
      <c r="H212" s="145" t="str">
        <f>IF(SP_SUL!F215="","*",SP_SUL!F215)</f>
        <v>*</v>
      </c>
      <c r="I212" s="145" t="str">
        <f>IF(SP_SUL!H215="","*",SP_SUL!H215)</f>
        <v>*</v>
      </c>
      <c r="J212" s="145" t="str">
        <f>IF(SP_SUL!I215="","*",SP_SUL!I215)</f>
        <v>*</v>
      </c>
      <c r="K212" s="139" t="str">
        <f>IF(SP_SUL!M215="","*",SP_SUL!M215)</f>
        <v>-</v>
      </c>
      <c r="L212" s="139" t="str">
        <f>IF(SP_SUL!N215="","*",SP_SUL!N215)</f>
        <v>-</v>
      </c>
      <c r="M212" s="140" t="str">
        <f>IF(SP_SUL!J215="","*",SP_SUL!J215)</f>
        <v>*</v>
      </c>
      <c r="N212" s="144" t="str">
        <f>IF(SP_SUL!K215="","*",SP_SUL!K215)</f>
        <v>*</v>
      </c>
      <c r="O212" s="144" t="str">
        <f>IF(SP_SUL!L215="","*",SP_SUL!L215)</f>
        <v>*</v>
      </c>
      <c r="P212" s="143" t="str">
        <f>IF(SP_SUL!O215="","*",SP_SUL!O215)</f>
        <v>*</v>
      </c>
      <c r="Q212" s="143" t="str">
        <f>IF(SP_SUL!P215="","*",SP_SUL!P215)</f>
        <v>*</v>
      </c>
      <c r="R212" s="145" t="str">
        <f>IF(SP_SUL!Q215="","*",CONCATENATE(SP_SUL!Q215," ",SP_SUL!R215))</f>
        <v>*</v>
      </c>
      <c r="S212" s="145" t="str">
        <f>IF(SP_SUL!V215="","*",SP_SUL!V215)</f>
        <v>*</v>
      </c>
      <c r="T212" s="145" t="str">
        <f>IF(SP_SUL!W215="","*",SP_SUL!W215)</f>
        <v>*</v>
      </c>
      <c r="U212" s="137" t="str">
        <f ca="1">_xlfn.XLOOKUP(G212&amp;$U$2,BS_CONTROLE[CHAVE],BS_CONTROLE[Quantidade_11],"-")</f>
        <v>-</v>
      </c>
      <c r="V212" s="137" t="str">
        <f ca="1">_xlfn.XLOOKUP(G212&amp;$V$2,BS_CONTROLE[CHAVE],BS_CONTROLE[Quantidade_11],"-")</f>
        <v>-</v>
      </c>
      <c r="W212" s="137" t="str">
        <f ca="1">_xlfn.XLOOKUP(G212&amp;$W$2,BS_CONTROLE[CHAVE],BS_CONTROLE[Quantidade_11],"-")</f>
        <v>-</v>
      </c>
    </row>
    <row r="213" spans="1:23" hidden="1">
      <c r="A213" s="146" t="str">
        <f>IF(SP_SUL!Y216="","*",SP_SUL!Y216)</f>
        <v>*</v>
      </c>
      <c r="B213" s="146" t="str">
        <f>IF(SP_SUL!X216="","*",SP_SUL!X216)</f>
        <v>Oportunidade</v>
      </c>
      <c r="C213" s="146" t="str">
        <f>IF(SP_SUL!Z216="","*",SP_SUL!Z216)</f>
        <v>*</v>
      </c>
      <c r="D213" s="139" t="str">
        <f>IF(SP_SUL!S216="","*",SP_SUL!S216)</f>
        <v>SP SUL</v>
      </c>
      <c r="E213" s="139" t="str">
        <f>IF(SP_SUL!T216="","*",SP_SUL!T216)</f>
        <v>ZEV-ZPT</v>
      </c>
      <c r="F213" s="145">
        <f>IF(SP_SUL!B216="","*",SP_SUL!B216)</f>
        <v>46062</v>
      </c>
      <c r="G213" s="145" t="str">
        <f>IF(SP_SUL!D216="","*",SP_SUL!D216)</f>
        <v>W95</v>
      </c>
      <c r="H213" s="145" t="str">
        <f>IF(SP_SUL!F216="","*",SP_SUL!F216)</f>
        <v>DESLOCAMENTO</v>
      </c>
      <c r="I213" s="145" t="str">
        <f>IF(SP_SUL!H216="","*",SP_SUL!H216)</f>
        <v>Z3ZEV</v>
      </c>
      <c r="J213" s="145" t="str">
        <f>IF(SP_SUL!I216="","*",SP_SUL!I216)</f>
        <v>ZPT</v>
      </c>
      <c r="K213" s="139" t="str">
        <f>IF(SP_SUL!M216="","*",SP_SUL!M216)</f>
        <v>ZEV-ZTP</v>
      </c>
      <c r="L213" s="139" t="str">
        <f>IF(SP_SUL!N216="","*",SP_SUL!N216)</f>
        <v>ZEVZPT</v>
      </c>
      <c r="M213" s="140">
        <f>IF(SP_SUL!J216="","*",SP_SUL!J216)</f>
        <v>54</v>
      </c>
      <c r="N213" s="144">
        <f>IF(SP_SUL!K216="","*",SP_SUL!K216)</f>
        <v>67</v>
      </c>
      <c r="O213" s="144" t="str">
        <f>IF(SP_SUL!L216="","*",SP_SUL!L216)</f>
        <v>-</v>
      </c>
      <c r="P213" s="143">
        <f>IF(SP_SUL!O216="","*",SP_SUL!O216)</f>
        <v>0.33333333333333331</v>
      </c>
      <c r="Q213" s="143">
        <f>IF(SP_SUL!P216="","*",SP_SUL!P216)</f>
        <v>4.1666666666666664E-2</v>
      </c>
      <c r="R213" s="145" t="str">
        <f>IF(SP_SUL!Q216="","*",CONCATENATE(SP_SUL!Q216," ",SP_SUL!R216))</f>
        <v>1 BINÁRIO</v>
      </c>
      <c r="S213" s="145" t="str">
        <f>IF(SP_SUL!V216="","*",SP_SUL!V216)</f>
        <v>Augusto</v>
      </c>
      <c r="T213" s="145" t="str">
        <f>IF(SP_SUL!W216="","*",SP_SUL!W216)</f>
        <v>Deslocamento</v>
      </c>
      <c r="U213" s="137" t="str">
        <f ca="1">_xlfn.XLOOKUP(G213&amp;$U$2,BS_CONTROLE[CHAVE],BS_CONTROLE[Quantidade_11],"-")</f>
        <v>-</v>
      </c>
      <c r="V213" s="137" t="str">
        <f ca="1">_xlfn.XLOOKUP(G213&amp;$V$2,BS_CONTROLE[CHAVE],BS_CONTROLE[Quantidade_11],"-")</f>
        <v>-</v>
      </c>
      <c r="W213" s="137" t="str">
        <f ca="1">_xlfn.XLOOKUP(G213&amp;$W$2,BS_CONTROLE[CHAVE],BS_CONTROLE[Quantidade_11],"-")</f>
        <v>-</v>
      </c>
    </row>
    <row r="214" spans="1:23" hidden="1">
      <c r="A214" s="146" t="str">
        <f>IF(SP_SUL!Y217="","*",SP_SUL!Y217)</f>
        <v>*</v>
      </c>
      <c r="B214" s="146" t="str">
        <f>IF(SP_SUL!X217="","*",SP_SUL!X217)</f>
        <v>Contrato</v>
      </c>
      <c r="C214" s="146" t="str">
        <f>IF(SP_SUL!Z217="","*",SP_SUL!Z217)</f>
        <v>*</v>
      </c>
      <c r="D214" s="139" t="str">
        <f>IF(SP_SUL!S217="","*",SP_SUL!S217)</f>
        <v>SP SUL</v>
      </c>
      <c r="E214" s="139" t="str">
        <f>IF(SP_SUL!T217="","*",SP_SUL!T217)</f>
        <v>ZEV-ZPT</v>
      </c>
      <c r="F214" s="145">
        <f>IF(SP_SUL!B217="","*",SP_SUL!B217)</f>
        <v>46062</v>
      </c>
      <c r="G214" s="145" t="str">
        <f>IF(SP_SUL!D217="","*",SP_SUL!D217)</f>
        <v>W61</v>
      </c>
      <c r="H214" s="145" t="str">
        <f>IF(SP_SUL!F217="","*",SP_SUL!F217)</f>
        <v>DESLOCAMENTO</v>
      </c>
      <c r="I214" s="145" t="str">
        <f>IF(SP_SUL!H217="","*",SP_SUL!H217)</f>
        <v>K67ZEV2</v>
      </c>
      <c r="J214" s="145" t="str">
        <f>IF(SP_SUL!I217="","*",SP_SUL!I217)</f>
        <v>K67ZEV2</v>
      </c>
      <c r="K214" s="139" t="str">
        <f>IF(SP_SUL!M217="","*",SP_SUL!M217)</f>
        <v>ZXW-ZGP</v>
      </c>
      <c r="L214" s="139" t="str">
        <f>IF(SP_SUL!N217="","*",SP_SUL!N217)</f>
        <v>K84ZXW2</v>
      </c>
      <c r="M214" s="140">
        <f>IF(SP_SUL!J217="","*",SP_SUL!J217)</f>
        <v>92</v>
      </c>
      <c r="N214" s="144">
        <f>IF(SP_SUL!K217="","*",SP_SUL!K217)</f>
        <v>83.7</v>
      </c>
      <c r="O214" s="144" t="str">
        <f>IF(SP_SUL!L217="","*",SP_SUL!L217)</f>
        <v>-</v>
      </c>
      <c r="P214" s="143">
        <f>IF(SP_SUL!O217="","*",SP_SUL!O217)</f>
        <v>0.33333333333333331</v>
      </c>
      <c r="Q214" s="143">
        <f>IF(SP_SUL!P217="","*",SP_SUL!P217)</f>
        <v>4.1666666666666664E-2</v>
      </c>
      <c r="R214" s="145" t="str">
        <f>IF(SP_SUL!Q217="","*",CONCATENATE(SP_SUL!Q217," ",SP_SUL!R217))</f>
        <v>1 BINÁRIO</v>
      </c>
      <c r="S214" s="145" t="str">
        <f>IF(SP_SUL!V217="","*",SP_SUL!V217)</f>
        <v>Moises</v>
      </c>
      <c r="T214" s="145" t="str">
        <f>IF(SP_SUL!W217="","*",SP_SUL!W217)</f>
        <v>Deslocamento das turmas</v>
      </c>
      <c r="U214" s="137" t="str">
        <f ca="1">_xlfn.XLOOKUP(G214&amp;$U$2,BS_CONTROLE[CHAVE],BS_CONTROLE[Quantidade_11],"-")</f>
        <v>-</v>
      </c>
      <c r="V214" s="137">
        <f ca="1">_xlfn.XLOOKUP(G214&amp;$V$2,BS_CONTROLE[CHAVE],BS_CONTROLE[Quantidade_11],"-")</f>
        <v>0</v>
      </c>
      <c r="W214" s="137">
        <f ca="1">_xlfn.XLOOKUP(G214&amp;$W$2,BS_CONTROLE[CHAVE],BS_CONTROLE[Quantidade_11],"-")</f>
        <v>1</v>
      </c>
    </row>
    <row r="215" spans="1:23" hidden="1">
      <c r="A215" s="146" t="str">
        <f>IF(SP_SUL!Y218="","*",SP_SUL!Y218)</f>
        <v>*</v>
      </c>
      <c r="B215" s="146" t="str">
        <f>IF(SP_SUL!X218="","*",SP_SUL!X218)</f>
        <v>Contrato</v>
      </c>
      <c r="C215" s="146" t="str">
        <f>IF(SP_SUL!Z218="","*",SP_SUL!Z218)</f>
        <v>*</v>
      </c>
      <c r="D215" s="139" t="str">
        <f>IF(SP_SUL!S218="","*",SP_SUL!S218)</f>
        <v>SP SUL</v>
      </c>
      <c r="E215" s="139" t="str">
        <f>IF(SP_SUL!T218="","*",SP_SUL!T218)</f>
        <v>ZEV-ZPT</v>
      </c>
      <c r="F215" s="145">
        <f>IF(SP_SUL!B218="","*",SP_SUL!B218)</f>
        <v>46062</v>
      </c>
      <c r="G215" s="145" t="str">
        <f>IF(SP_SUL!D218="","*",SP_SUL!D218)</f>
        <v>W62</v>
      </c>
      <c r="H215" s="145" t="str">
        <f>IF(SP_SUL!F218="","*",SP_SUL!F218)</f>
        <v>DESLOCAMENTO</v>
      </c>
      <c r="I215" s="145" t="str">
        <f>IF(SP_SUL!H218="","*",SP_SUL!H218)</f>
        <v>ZDRZPT</v>
      </c>
      <c r="J215" s="145" t="str">
        <f>IF(SP_SUL!I218="","*",SP_SUL!I218)</f>
        <v>ZDRZPT</v>
      </c>
      <c r="K215" s="139" t="str">
        <f>IF(SP_SUL!M218="","*",SP_SUL!M218)</f>
        <v>ZXW-ZGP</v>
      </c>
      <c r="L215" s="139" t="str">
        <f>IF(SP_SUL!N218="","*",SP_SUL!N218)</f>
        <v>K84ZXW2</v>
      </c>
      <c r="M215" s="140">
        <f>IF(SP_SUL!J218="","*",SP_SUL!J218)</f>
        <v>92</v>
      </c>
      <c r="N215" s="144">
        <f>IF(SP_SUL!K218="","*",SP_SUL!K218)</f>
        <v>83.7</v>
      </c>
      <c r="O215" s="144" t="str">
        <f>IF(SP_SUL!L218="","*",SP_SUL!L218)</f>
        <v>-</v>
      </c>
      <c r="P215" s="143">
        <f>IF(SP_SUL!O218="","*",SP_SUL!O218)</f>
        <v>0.33333333333333331</v>
      </c>
      <c r="Q215" s="143">
        <f>IF(SP_SUL!P218="","*",SP_SUL!P218)</f>
        <v>4.1666666666666664E-2</v>
      </c>
      <c r="R215" s="145" t="str">
        <f>IF(SP_SUL!Q218="","*",CONCATENATE(SP_SUL!Q218," ",SP_SUL!R218))</f>
        <v>1 BINÁRIO</v>
      </c>
      <c r="S215" s="145" t="str">
        <f>IF(SP_SUL!V218="","*",SP_SUL!V218)</f>
        <v>Moises</v>
      </c>
      <c r="T215" s="145" t="str">
        <f>IF(SP_SUL!W218="","*",SP_SUL!W218)</f>
        <v>Deslocamento das turmas</v>
      </c>
      <c r="U215" s="137" t="str">
        <f ca="1">_xlfn.XLOOKUP(G215&amp;$U$2,BS_CONTROLE[CHAVE],BS_CONTROLE[Quantidade_11],"-")</f>
        <v>-</v>
      </c>
      <c r="V215" s="137" t="str">
        <f ca="1">_xlfn.XLOOKUP(G215&amp;$V$2,BS_CONTROLE[CHAVE],BS_CONTROLE[Quantidade_11],"-")</f>
        <v>-</v>
      </c>
      <c r="W215" s="137">
        <f ca="1">_xlfn.XLOOKUP(G215&amp;$W$2,BS_CONTROLE[CHAVE],BS_CONTROLE[Quantidade_11],"-")</f>
        <v>1</v>
      </c>
    </row>
    <row r="216" spans="1:23" hidden="1">
      <c r="A216" s="146" t="str">
        <f>IF(SP_SUL!Y219="","*",SP_SUL!Y219)</f>
        <v>*</v>
      </c>
      <c r="B216" s="146" t="str">
        <f>IF(SP_SUL!X219="","*",SP_SUL!X219)</f>
        <v>Oportunidade</v>
      </c>
      <c r="C216" s="146" t="str">
        <f>IF(SP_SUL!Z219="","*",SP_SUL!Z219)</f>
        <v>*</v>
      </c>
      <c r="D216" s="139" t="str">
        <f>IF(SP_SUL!S219="","*",SP_SUL!S219)</f>
        <v>SP SUL</v>
      </c>
      <c r="E216" s="139" t="str">
        <f>IF(SP_SUL!T219="","*",SP_SUL!T219)</f>
        <v>ZPT-ZPG</v>
      </c>
      <c r="F216" s="145">
        <f>IF(SP_SUL!B219="","*",SP_SUL!B219)</f>
        <v>46062</v>
      </c>
      <c r="G216" s="145" t="str">
        <f>IF(SP_SUL!D219="","*",SP_SUL!D219)</f>
        <v>DIEGO (TF-42)</v>
      </c>
      <c r="H216" s="145" t="str">
        <f>IF(SP_SUL!F219="","*",SP_SUL!F219)</f>
        <v>LIMPEZA LASTRO</v>
      </c>
      <c r="I216" s="145" t="str">
        <f>IF(SP_SUL!H219="","*",SP_SUL!H219)</f>
        <v>-</v>
      </c>
      <c r="J216" s="145" t="str">
        <f>IF(SP_SUL!I219="","*",SP_SUL!I219)</f>
        <v>-</v>
      </c>
      <c r="K216" s="139" t="str">
        <f>IF(SP_SUL!M219="","*",SP_SUL!M219)</f>
        <v>PAT-ZGM</v>
      </c>
      <c r="L216" s="139" t="str">
        <f>IF(SP_SUL!N219="","*",SP_SUL!N219)</f>
        <v>PAT1102</v>
      </c>
      <c r="M216" s="140">
        <f>IF(SP_SUL!J219="","*",SP_SUL!J219)</f>
        <v>53</v>
      </c>
      <c r="N216" s="144">
        <f>IF(SP_SUL!K219="","*",SP_SUL!K219)</f>
        <v>109.05</v>
      </c>
      <c r="O216" s="144" t="str">
        <f>IF(SP_SUL!L219="","*",SP_SUL!L219)</f>
        <v>-</v>
      </c>
      <c r="P216" s="143">
        <f>IF(SP_SUL!O219="","*",SP_SUL!O219)</f>
        <v>0.41666666666666669</v>
      </c>
      <c r="Q216" s="143">
        <f>IF(SP_SUL!P219="","*",SP_SUL!P219)</f>
        <v>8.3333333333333329E-2</v>
      </c>
      <c r="R216" s="145" t="str">
        <f>IF(SP_SUL!Q219="","*",CONCATENATE(SP_SUL!Q219," ",SP_SUL!R219))</f>
        <v>30 M</v>
      </c>
      <c r="S216" s="145" t="str">
        <f>IF(SP_SUL!V219="","*",SP_SUL!V219)</f>
        <v>Moises</v>
      </c>
      <c r="T216" s="145" t="str">
        <f>IF(SP_SUL!W219="","*",SP_SUL!W219)</f>
        <v>Limpeza de lastro</v>
      </c>
      <c r="U216" s="137" t="str">
        <f ca="1">_xlfn.XLOOKUP(G216&amp;$U$2,BS_CONTROLE[CHAVE],BS_CONTROLE[Quantidade_11],"-")</f>
        <v>-</v>
      </c>
      <c r="V216" s="137" t="str">
        <f ca="1">_xlfn.XLOOKUP(G216&amp;$V$2,BS_CONTROLE[CHAVE],BS_CONTROLE[Quantidade_11],"-")</f>
        <v>-</v>
      </c>
      <c r="W216" s="137" t="str">
        <f ca="1">_xlfn.XLOOKUP(G216&amp;$W$2,BS_CONTROLE[CHAVE],BS_CONTROLE[Quantidade_11],"-")</f>
        <v>-</v>
      </c>
    </row>
    <row r="217" spans="1:23" hidden="1">
      <c r="A217" s="146" t="str">
        <f>IF(SP_SUL!Y220="","*",SP_SUL!Y220)</f>
        <v>*</v>
      </c>
      <c r="B217" s="146" t="str">
        <f>IF(SP_SUL!X220="","*",SP_SUL!X220)</f>
        <v>Oportunidade</v>
      </c>
      <c r="C217" s="146" t="str">
        <f>IF(SP_SUL!Z220="","*",SP_SUL!Z220)</f>
        <v>*</v>
      </c>
      <c r="D217" s="139" t="str">
        <f>IF(SP_SUL!S220="","*",SP_SUL!S220)</f>
        <v>SP SUL</v>
      </c>
      <c r="E217" s="139" t="str">
        <f>IF(SP_SUL!T220="","*",SP_SUL!T220)</f>
        <v>ZEV-ZPT</v>
      </c>
      <c r="F217" s="145">
        <f>IF(SP_SUL!B220="","*",SP_SUL!B220)</f>
        <v>46062</v>
      </c>
      <c r="G217" s="145" t="str">
        <f>IF(SP_SUL!D220="","*",SP_SUL!D220)</f>
        <v>EXPANSÃO TURMA 1</v>
      </c>
      <c r="H217" s="145" t="str">
        <f>IF(SP_SUL!F220="","*",SP_SUL!F220)</f>
        <v>EXPANSÃO - SOLDA</v>
      </c>
      <c r="I217" s="145" t="str">
        <f>IF(SP_SUL!H220="","*",SP_SUL!H220)</f>
        <v>-</v>
      </c>
      <c r="J217" s="145" t="str">
        <f>IF(SP_SUL!I220="","*",SP_SUL!I220)</f>
        <v>-</v>
      </c>
      <c r="K217" s="139" t="str">
        <f>IF(SP_SUL!M220="","*",SP_SUL!M220)</f>
        <v>109-ZGM</v>
      </c>
      <c r="L217" s="139" t="str">
        <f>IF(SP_SUL!N220="","*",SP_SUL!N220)</f>
        <v>1101091/1101093</v>
      </c>
      <c r="M217" s="140">
        <f>IF(SP_SUL!J220="","*",SP_SUL!J220)</f>
        <v>30</v>
      </c>
      <c r="N217" s="144">
        <f>IF(SP_SUL!K220="","*",SP_SUL!K220)</f>
        <v>109</v>
      </c>
      <c r="O217" s="144" t="str">
        <f>IF(SP_SUL!L220="","*",SP_SUL!L220)</f>
        <v>-</v>
      </c>
      <c r="P217" s="143">
        <f>IF(SP_SUL!O220="","*",SP_SUL!O220)</f>
        <v>0.33333333333333331</v>
      </c>
      <c r="Q217" s="143">
        <f>IF(SP_SUL!P220="","*",SP_SUL!P220)</f>
        <v>6.25E-2</v>
      </c>
      <c r="R217" s="145" t="str">
        <f>IF(SP_SUL!Q220="","*",CONCATENATE(SP_SUL!Q220," ",SP_SUL!R220))</f>
        <v>1 Nº DE SOLDA</v>
      </c>
      <c r="S217" s="145" t="str">
        <f>IF(SP_SUL!V220="","*",SP_SUL!V220)</f>
        <v>Pedro</v>
      </c>
      <c r="T217" s="145" t="str">
        <f>IF(SP_SUL!W220="","*",SP_SUL!W220)</f>
        <v xml:space="preserve">Execução de solda - Condicionado a temperatura </v>
      </c>
      <c r="U217" s="137" t="str">
        <f ca="1">_xlfn.XLOOKUP(G217&amp;$U$2,BS_CONTROLE[CHAVE],BS_CONTROLE[Quantidade_11],"-")</f>
        <v>-</v>
      </c>
      <c r="V217" s="137">
        <f ca="1">_xlfn.XLOOKUP(G217&amp;$V$2,BS_CONTROLE[CHAVE],BS_CONTROLE[Quantidade_11],"-")</f>
        <v>1</v>
      </c>
      <c r="W217" s="137">
        <f ca="1">_xlfn.XLOOKUP(G217&amp;$W$2,BS_CONTROLE[CHAVE],BS_CONTROLE[Quantidade_11],"-")</f>
        <v>3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-</v>
      </c>
      <c r="L219" s="139" t="str">
        <f>IF(SP_SUL!N222="","*",SP_SUL!N222)</f>
        <v>-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IF(SP_SUL!Y223="","*",SP_SUL!Y223)</f>
        <v>OPORTUNIDADE</v>
      </c>
      <c r="B220" s="146" t="str">
        <f>IF(SP_SUL!X223="","*",SP_SUL!X223)</f>
        <v>Oportunidade</v>
      </c>
      <c r="C220" s="146" t="str">
        <f>IF(SP_SUL!Z223="","*",SP_SUL!Z223)</f>
        <v>*</v>
      </c>
      <c r="D220" s="139" t="str">
        <f>IF(SP_SUL!S223="","*",SP_SUL!S223)</f>
        <v>SP SUL</v>
      </c>
      <c r="E220" s="139" t="str">
        <f>IF(SP_SUL!T223="","*",SP_SUL!T223)</f>
        <v>ZBV-ZRX</v>
      </c>
      <c r="F220" s="145">
        <f>IF(SP_SUL!B223="","*",SP_SUL!B223)</f>
        <v>46063</v>
      </c>
      <c r="G220" s="145" t="str">
        <f>IF(SP_SUL!D223="","*",SP_SUL!D223)</f>
        <v>EXPANSÃO TURMA 1</v>
      </c>
      <c r="H220" s="145" t="str">
        <f>IF(SP_SUL!F223="","*",SP_SUL!F223)</f>
        <v>EXPANSÃO - SOLDA</v>
      </c>
      <c r="I220" s="145" t="str">
        <f>IF(SP_SUL!H223="","*",SP_SUL!H223)</f>
        <v>-</v>
      </c>
      <c r="J220" s="145" t="str">
        <f>IF(SP_SUL!I223="","*",SP_SUL!I223)</f>
        <v>-</v>
      </c>
      <c r="K220" s="139" t="str">
        <f>IF(SP_SUL!M223="","*",SP_SUL!M223)</f>
        <v>ZCD</v>
      </c>
      <c r="L220" s="139" t="str">
        <f>IF(SP_SUL!N223="","*",SP_SUL!N223)</f>
        <v>ZCD1</v>
      </c>
      <c r="M220" s="140">
        <f>IF(SP_SUL!J223="","*",SP_SUL!J223)</f>
        <v>70</v>
      </c>
      <c r="N220" s="144">
        <f>IF(SP_SUL!K223="","*",SP_SUL!K223)</f>
        <v>113.6</v>
      </c>
      <c r="O220" s="144" t="str">
        <f>IF(SP_SUL!L223="","*",SP_SUL!L223)</f>
        <v>-</v>
      </c>
      <c r="P220" s="143">
        <f>IF(SP_SUL!O223="","*",SP_SUL!O223)</f>
        <v>0.375</v>
      </c>
      <c r="Q220" s="143">
        <f>IF(SP_SUL!P223="","*",SP_SUL!P223)</f>
        <v>6.25E-2</v>
      </c>
      <c r="R220" s="145" t="str">
        <f>IF(SP_SUL!Q223="","*",CONCATENATE(SP_SUL!Q223," ",SP_SUL!R223))</f>
        <v>1 Nº DE SOLDA</v>
      </c>
      <c r="S220" s="145" t="str">
        <f>IF(SP_SUL!V223="","*",SP_SUL!V223)</f>
        <v>Fabio</v>
      </c>
      <c r="T220" s="145" t="str">
        <f>IF(SP_SUL!W223="","*",SP_SUL!W223)</f>
        <v xml:space="preserve">Execução de solda - Condicionado a temperatura </v>
      </c>
      <c r="U220" s="137" t="str">
        <f ca="1">_xlfn.XLOOKUP(G220&amp;$U$2,BS_CONTROLE[CHAVE],BS_CONTROLE[Quantidade_11],"-")</f>
        <v>-</v>
      </c>
      <c r="V220" s="137">
        <f ca="1">_xlfn.XLOOKUP(G220&amp;$V$2,BS_CONTROLE[CHAVE],BS_CONTROLE[Quantidade_11],"-")</f>
        <v>1</v>
      </c>
      <c r="W220" s="137">
        <f ca="1">_xlfn.XLOOKUP(G220&amp;$W$2,BS_CONTROLE[CHAVE],BS_CONTROLE[Quantidade_11],"-")</f>
        <v>3</v>
      </c>
    </row>
    <row r="221" spans="1:23" hidden="1">
      <c r="A221" s="146" t="str">
        <f>IF(SP_SUL!Y224="","*",SP_SUL!Y224)</f>
        <v>OPORTUNIDADE</v>
      </c>
      <c r="B221" s="146" t="str">
        <f>IF(SP_SUL!X224="","*",SP_SUL!X224)</f>
        <v>Oportunidade</v>
      </c>
      <c r="C221" s="146" t="str">
        <f>IF(SP_SUL!Z224="","*",SP_SUL!Z224)</f>
        <v>*</v>
      </c>
      <c r="D221" s="139" t="str">
        <f>IF(SP_SUL!S224="","*",SP_SUL!S224)</f>
        <v>SP SUL</v>
      </c>
      <c r="E221" s="139" t="str">
        <f>IF(SP_SUL!T224="","*",SP_SUL!T224)</f>
        <v>ZBV-ZRX</v>
      </c>
      <c r="F221" s="145">
        <f>IF(SP_SUL!B224="","*",SP_SUL!B224)</f>
        <v>46063</v>
      </c>
      <c r="G221" s="145" t="str">
        <f>IF(SP_SUL!D224="","*",SP_SUL!D224)</f>
        <v>KLECIO (TP-699)</v>
      </c>
      <c r="H221" s="145" t="str">
        <f>IF(SP_SUL!F224="","*",SP_SUL!F224)</f>
        <v>PDM - SOLDA</v>
      </c>
      <c r="I221" s="145" t="str">
        <f>IF(SP_SUL!H224="","*",SP_SUL!H224)</f>
        <v>-</v>
      </c>
      <c r="J221" s="145" t="str">
        <f>IF(SP_SUL!I224="","*",SP_SUL!I224)</f>
        <v>-</v>
      </c>
      <c r="K221" s="139" t="str">
        <f>IF(SP_SUL!M224="","*",SP_SUL!M224)</f>
        <v>ZRX-ZRQ</v>
      </c>
      <c r="L221" s="139" t="str">
        <f>IF(SP_SUL!N224="","*",SP_SUL!N224)</f>
        <v>133ZRQ1</v>
      </c>
      <c r="M221" s="140">
        <f>IF(SP_SUL!J224="","*",SP_SUL!J224)</f>
        <v>70</v>
      </c>
      <c r="N221" s="144">
        <f>IF(SP_SUL!K224="","*",SP_SUL!K224)</f>
        <v>134.85</v>
      </c>
      <c r="O221" s="144" t="str">
        <f>IF(SP_SUL!L224="","*",SP_SUL!L224)</f>
        <v>*</v>
      </c>
      <c r="P221" s="143">
        <f>IF(SP_SUL!O224="","*",SP_SUL!O224)</f>
        <v>0.35416666666666669</v>
      </c>
      <c r="Q221" s="143">
        <f>IF(SP_SUL!P224="","*",SP_SUL!P224)</f>
        <v>6.25E-2</v>
      </c>
      <c r="R221" s="145" t="str">
        <f>IF(SP_SUL!Q224="","*",CONCATENATE(SP_SUL!Q224," ",SP_SUL!R224))</f>
        <v>1 Nº DE SOLDA</v>
      </c>
      <c r="S221" s="145" t="str">
        <f>IF(SP_SUL!V224="","*",SP_SUL!V224)</f>
        <v xml:space="preserve">Klecio </v>
      </c>
      <c r="T221" s="145" t="str">
        <f>IF(SP_SUL!W224="","*",SP_SUL!W224)</f>
        <v xml:space="preserve">Execução de solda - Condicionado a temperatura </v>
      </c>
      <c r="U221" s="137" t="str">
        <f ca="1">_xlfn.XLOOKUP(G221&amp;$U$2,BS_CONTROLE[CHAVE],BS_CONTROLE[Quantidade_11],"-")</f>
        <v>-</v>
      </c>
      <c r="V221" s="137">
        <f ca="1">_xlfn.XLOOKUP(G221&amp;$V$2,BS_CONTROLE[CHAVE],BS_CONTROLE[Quantidade_11],"-")</f>
        <v>0</v>
      </c>
      <c r="W221" s="137">
        <f ca="1">_xlfn.XLOOKUP(G221&amp;$W$2,BS_CONTROLE[CHAVE],BS_CONTROLE[Quantidade_11],"-")</f>
        <v>0</v>
      </c>
    </row>
    <row r="222" spans="1:23" hidden="1">
      <c r="A222" s="146" t="str">
        <f>IF(SP_SUL!Y225="","*",SP_SUL!Y225)</f>
        <v>*</v>
      </c>
      <c r="B222" s="146" t="str">
        <f>IF(SP_SUL!X225="","*",SP_SUL!X225)</f>
        <v>Oportunidade</v>
      </c>
      <c r="C222" s="146" t="str">
        <f>IF(SP_SUL!Z225="","*",SP_SUL!Z225)</f>
        <v>*</v>
      </c>
      <c r="D222" s="139" t="str">
        <f>IF(SP_SUL!S225="","*",SP_SUL!S225)</f>
        <v>SP SUL</v>
      </c>
      <c r="E222" s="139" t="str">
        <f>IF(SP_SUL!T225="","*",SP_SUL!T225)</f>
        <v>ZBV-ZRX</v>
      </c>
      <c r="F222" s="145" t="str">
        <f>IF(SP_SUL!B225="","*",SP_SUL!B225)</f>
        <v>*</v>
      </c>
      <c r="G222" s="145" t="str">
        <f>IF(SP_SUL!D225="","*",SP_SUL!D225)</f>
        <v>W58</v>
      </c>
      <c r="H222" s="145" t="str">
        <f>IF(SP_SUL!F225="","*",SP_SUL!F225)</f>
        <v>RECOLHIMENTO DE DORMENTE</v>
      </c>
      <c r="I222" s="145">
        <f>IF(SP_SUL!H225="","*",SP_SUL!H225)</f>
        <v>106109</v>
      </c>
      <c r="J222" s="145">
        <f>IF(SP_SUL!I225="","*",SP_SUL!I225)</f>
        <v>106109</v>
      </c>
      <c r="K222" s="139" t="str">
        <f>IF(SP_SUL!M225="","*",SP_SUL!M225)</f>
        <v>ZBM-ZHO</v>
      </c>
      <c r="L222" s="139" t="str">
        <f>IF(SP_SUL!N225="","*",SP_SUL!N225)</f>
        <v>K57ZHO</v>
      </c>
      <c r="M222" s="140">
        <f>IF(SP_SUL!J225="","*",SP_SUL!J225)</f>
        <v>68</v>
      </c>
      <c r="N222" s="144">
        <f>IF(SP_SUL!K225="","*",SP_SUL!K225)</f>
        <v>57</v>
      </c>
      <c r="O222" s="144">
        <f>IF(SP_SUL!L225="","*",SP_SUL!L225)</f>
        <v>53</v>
      </c>
      <c r="P222" s="143">
        <f>IF(SP_SUL!O225="","*",SP_SUL!O225)</f>
        <v>0.33333333333333331</v>
      </c>
      <c r="Q222" s="143">
        <f>IF(SP_SUL!P225="","*",SP_SUL!P225)</f>
        <v>4.1666666666666664E-2</v>
      </c>
      <c r="R222" s="145" t="str">
        <f>IF(SP_SUL!Q225="","*",CONCATENATE(SP_SUL!Q225," ",SP_SUL!R225))</f>
        <v>100 Nº DE PEÇAS</v>
      </c>
      <c r="S222" s="145" t="str">
        <f>IF(SP_SUL!V225="","*",SP_SUL!V225)</f>
        <v>Israel</v>
      </c>
      <c r="T222" s="145" t="str">
        <f>IF(SP_SUL!W225="","*",SP_SUL!W225)</f>
        <v xml:space="preserve">Recolhimento de dormentes  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 hidden="1">
      <c r="A223" s="146" t="str">
        <f>IF(SP_SUL!Y226="","*",SP_SUL!Y226)</f>
        <v>SIM</v>
      </c>
      <c r="B223" s="146" t="str">
        <f>IF(SP_SUL!X226="","*",SP_SUL!X226)</f>
        <v>Contrato</v>
      </c>
      <c r="C223" s="146" t="str">
        <f>IF(SP_SUL!Z226="","*",SP_SUL!Z226)</f>
        <v>*</v>
      </c>
      <c r="D223" s="139" t="str">
        <f>IF(SP_SUL!S226="","*",SP_SUL!S226)</f>
        <v>SP SUL</v>
      </c>
      <c r="E223" s="139" t="str">
        <f>IF(SP_SUL!T226="","*",SP_SUL!T226)</f>
        <v>ZBV-ZRX</v>
      </c>
      <c r="F223" s="145">
        <f>IF(SP_SUL!B226="","*",SP_SUL!B226)</f>
        <v>46063</v>
      </c>
      <c r="G223" s="145" t="str">
        <f>IF(SP_SUL!D226="","*",SP_SUL!D226)</f>
        <v>E42</v>
      </c>
      <c r="H223" s="145" t="str">
        <f>IF(SP_SUL!F226="","*",SP_SUL!F226)</f>
        <v>TRILHEIRO - DESCARGA</v>
      </c>
      <c r="I223" s="145" t="str">
        <f>IF(SP_SUL!H226="","*",SP_SUL!H226)</f>
        <v>ZBV3</v>
      </c>
      <c r="J223" s="145" t="str">
        <f>IF(SP_SUL!I226="","*",SP_SUL!I226)</f>
        <v>ZBV3</v>
      </c>
      <c r="K223" s="139" t="str">
        <f>IF(SP_SUL!M226="","*",SP_SUL!M226)</f>
        <v>ZBM</v>
      </c>
      <c r="L223" s="139" t="str">
        <f>IF(SP_SUL!N226="","*",SP_SUL!N226)</f>
        <v>ZBM1</v>
      </c>
      <c r="M223" s="140">
        <f>IF(SP_SUL!J226="","*",SP_SUL!J226)</f>
        <v>68</v>
      </c>
      <c r="N223" s="144">
        <f>IF(SP_SUL!K226="","*",SP_SUL!K226)</f>
        <v>54.96</v>
      </c>
      <c r="O223" s="144">
        <f>IF(SP_SUL!L226="","*",SP_SUL!L226)</f>
        <v>56</v>
      </c>
      <c r="P223" s="143">
        <f>IF(SP_SUL!O226="","*",SP_SUL!O226)</f>
        <v>0.45833333333333331</v>
      </c>
      <c r="Q223" s="143">
        <f>IF(SP_SUL!P226="","*",SP_SUL!P226)</f>
        <v>0.16666666666666666</v>
      </c>
      <c r="R223" s="145" t="str">
        <f>IF(SP_SUL!Q226="","*",CONCATENATE(SP_SUL!Q226," ",SP_SUL!R226))</f>
        <v>3120 M</v>
      </c>
      <c r="S223" s="145" t="str">
        <f>IF(SP_SUL!V226="","*",SP_SUL!V226)</f>
        <v>Israel</v>
      </c>
      <c r="T223" s="145" t="str">
        <f>IF(SP_SUL!W226="","*",SP_SUL!W226)</f>
        <v>Descarga de trilho</v>
      </c>
      <c r="U223" s="137" t="str">
        <f ca="1">_xlfn.XLOOKUP(G223&amp;$U$2,BS_CONTROLE[CHAVE],BS_CONTROLE[Quantidade_11],"-")</f>
        <v>-</v>
      </c>
      <c r="V223" s="137" t="str">
        <f ca="1">_xlfn.XLOOKUP(G223&amp;$V$2,BS_CONTROLE[CHAVE],BS_CONTROLE[Quantidade_11],"-")</f>
        <v>-</v>
      </c>
      <c r="W223" s="137">
        <f ca="1">_xlfn.XLOOKUP(G223&amp;$W$2,BS_CONTROLE[CHAVE],BS_CONTROLE[Quantidade_11],"-")</f>
        <v>0</v>
      </c>
    </row>
    <row r="224" spans="1:23" hidden="1">
      <c r="A224" s="146" t="str">
        <f>IF(SP_SUL!Y227="","*",SP_SUL!Y227)</f>
        <v>*</v>
      </c>
      <c r="B224" s="146" t="str">
        <f>IF(SP_SUL!X227="","*",SP_SUL!X227)</f>
        <v>Oportunidade</v>
      </c>
      <c r="C224" s="146" t="str">
        <f>IF(SP_SUL!Z227="","*",SP_SUL!Z227)</f>
        <v>*</v>
      </c>
      <c r="D224" s="139" t="str">
        <f>IF(SP_SUL!S227="","*",SP_SUL!S227)</f>
        <v>SP SUL</v>
      </c>
      <c r="E224" s="139" t="str">
        <f>IF(SP_SUL!T227="","*",SP_SUL!T227)</f>
        <v>ZBV-ZRX</v>
      </c>
      <c r="F224" s="145">
        <f>IF(SP_SUL!B227="","*",SP_SUL!B227)</f>
        <v>46063</v>
      </c>
      <c r="G224" s="145" t="str">
        <f>IF(SP_SUL!D227="","*",SP_SUL!D227)</f>
        <v>V53</v>
      </c>
      <c r="H224" s="145" t="str">
        <f>IF(SP_SUL!F227="","*",SP_SUL!F227)</f>
        <v>DESLOCAMENTO</v>
      </c>
      <c r="I224" s="145" t="str">
        <f>IF(SP_SUL!H227="","*",SP_SUL!H227)</f>
        <v>ZAC-2</v>
      </c>
      <c r="J224" s="145" t="str">
        <f>IF(SP_SUL!I227="","*",SP_SUL!I227)</f>
        <v>ZSK-2</v>
      </c>
      <c r="K224" s="139" t="str">
        <f>IF(SP_SUL!M227="","*",SP_SUL!M227)</f>
        <v>ZAC-ZSK</v>
      </c>
      <c r="L224" s="139" t="str">
        <f>IF(SP_SUL!N227="","*",SP_SUL!N227)</f>
        <v>ZACSKW</v>
      </c>
      <c r="M224" s="140">
        <f>IF(SP_SUL!J227="","*",SP_SUL!J227)</f>
        <v>70</v>
      </c>
      <c r="N224" s="144">
        <f>IF(SP_SUL!K227="","*",SP_SUL!K227)</f>
        <v>82</v>
      </c>
      <c r="O224" s="144" t="str">
        <f>IF(SP_SUL!L227="","*",SP_SUL!L227)</f>
        <v>-</v>
      </c>
      <c r="P224" s="143">
        <f>IF(SP_SUL!O227="","*",SP_SUL!O227)</f>
        <v>0.33333333333333331</v>
      </c>
      <c r="Q224" s="143">
        <f>IF(SP_SUL!P227="","*",SP_SUL!P227)</f>
        <v>4.1666666666666664E-2</v>
      </c>
      <c r="R224" s="145" t="str">
        <f>IF(SP_SUL!Q227="","*",CONCATENATE(SP_SUL!Q227," ",SP_SUL!R227))</f>
        <v>1 BINÁRIO</v>
      </c>
      <c r="S224" s="145" t="str">
        <f>IF(SP_SUL!V227="","*",SP_SUL!V227)</f>
        <v>Eziquiel</v>
      </c>
      <c r="T224" s="145" t="str">
        <f>IF(SP_SUL!W227="","*",SP_SUL!W227)</f>
        <v>Deslocamento</v>
      </c>
      <c r="U224" s="137" t="str">
        <f ca="1">_xlfn.XLOOKUP(G224&amp;$U$2,BS_CONTROLE[CHAVE],BS_CONTROLE[Quantidade_11],"-")</f>
        <v>-</v>
      </c>
      <c r="V224" s="137" t="str">
        <f ca="1">_xlfn.XLOOKUP(G224&amp;$V$2,BS_CONTROLE[CHAVE],BS_CONTROLE[Quantidade_11],"-")</f>
        <v>-</v>
      </c>
      <c r="W224" s="137" t="str">
        <f ca="1">_xlfn.XLOOKUP(G224&amp;$W$2,BS_CONTROLE[CHAVE],BS_CONTROLE[Quantidade_11],"-")</f>
        <v>-</v>
      </c>
    </row>
    <row r="225" spans="1:23" hidden="1">
      <c r="A225" s="146" t="str">
        <f>IF(SP_SUL!Y228="","*",SP_SUL!Y228)</f>
        <v>OPORTUNIDADE</v>
      </c>
      <c r="B225" s="146" t="str">
        <f>IF(SP_SUL!X228="","*",SP_SUL!X228)</f>
        <v>Oportunidade</v>
      </c>
      <c r="C225" s="146" t="str">
        <f>IF(SP_SUL!Z228="","*",SP_SUL!Z228)</f>
        <v>*</v>
      </c>
      <c r="D225" s="139" t="str">
        <f>IF(SP_SUL!S228="","*",SP_SUL!S228)</f>
        <v>SP SUL</v>
      </c>
      <c r="E225" s="139" t="str">
        <f>IF(SP_SUL!T228="","*",SP_SUL!T228)</f>
        <v>ZBV-ZKE</v>
      </c>
      <c r="F225" s="145">
        <f>IF(SP_SUL!B228="","*",SP_SUL!B228)</f>
        <v>46063</v>
      </c>
      <c r="G225" s="145" t="str">
        <f>IF(SP_SUL!D228="","*",SP_SUL!D228)</f>
        <v>V93</v>
      </c>
      <c r="H225" s="145" t="str">
        <f>IF(SP_SUL!F228="","*",SP_SUL!F228)</f>
        <v>MECANIZAÇÃO - SOCADORA</v>
      </c>
      <c r="I225" s="145" t="str">
        <f>IF(SP_SUL!H228="","*",SP_SUL!H228)</f>
        <v>ZYU1</v>
      </c>
      <c r="J225" s="145" t="str">
        <f>IF(SP_SUL!I228="","*",SP_SUL!I228)</f>
        <v>ZYU1</v>
      </c>
      <c r="K225" s="139" t="str">
        <f>IF(SP_SUL!M228="","*",SP_SUL!M228)</f>
        <v>ZYU-ZST</v>
      </c>
      <c r="L225" s="139" t="str">
        <f>IF(SP_SUL!N228="","*",SP_SUL!N228)</f>
        <v>ZYU206</v>
      </c>
      <c r="M225" s="140">
        <f>IF(SP_SUL!J228="","*",SP_SUL!J228)</f>
        <v>56</v>
      </c>
      <c r="N225" s="144">
        <f>IF(SP_SUL!K228="","*",SP_SUL!K228)</f>
        <v>204.5</v>
      </c>
      <c r="O225" s="144">
        <f>IF(SP_SUL!L228="","*",SP_SUL!L228)</f>
        <v>205.5</v>
      </c>
      <c r="P225" s="143">
        <f>IF(SP_SUL!O228="","*",SP_SUL!O228)</f>
        <v>0.375</v>
      </c>
      <c r="Q225" s="143">
        <f>IF(SP_SUL!P228="","*",SP_SUL!P228)</f>
        <v>8.3333333333333329E-2</v>
      </c>
      <c r="R225" s="145" t="str">
        <f>IF(SP_SUL!Q228="","*",CONCATENATE(SP_SUL!Q228," ",SP_SUL!R228))</f>
        <v>200 M</v>
      </c>
      <c r="S225" s="145" t="str">
        <f>IF(SP_SUL!V228="","*",SP_SUL!V228)</f>
        <v>Antonioni</v>
      </c>
      <c r="T225" s="145" t="str">
        <f>IF(SP_SUL!W228="","*",SP_SUL!W228)</f>
        <v xml:space="preserve">Socaria mecanizada </v>
      </c>
      <c r="U225" s="137">
        <f ca="1">_xlfn.XLOOKUP(G225&amp;$U$2,BS_CONTROLE[CHAVE],BS_CONTROLE[Quantidade_11],"-")</f>
        <v>0</v>
      </c>
      <c r="V225" s="137">
        <f ca="1">_xlfn.XLOOKUP(G225&amp;$V$2,BS_CONTROLE[CHAVE],BS_CONTROLE[Quantidade_11],"-")</f>
        <v>0</v>
      </c>
      <c r="W225" s="137">
        <f ca="1">_xlfn.XLOOKUP(G225&amp;$W$2,BS_CONTROLE[CHAVE],BS_CONTROLE[Quantidade_11],"-")</f>
        <v>0</v>
      </c>
    </row>
    <row r="226" spans="1:23" hidden="1">
      <c r="A226" s="146" t="str">
        <f>IF(SP_SUL!Y229="","*",SP_SUL!Y229)</f>
        <v>OPORTUNIDADE</v>
      </c>
      <c r="B226" s="146" t="str">
        <f>IF(SP_SUL!X229="","*",SP_SUL!X229)</f>
        <v>Oportunidade</v>
      </c>
      <c r="C226" s="146" t="str">
        <f>IF(SP_SUL!Z229="","*",SP_SUL!Z229)</f>
        <v>*</v>
      </c>
      <c r="D226" s="139" t="str">
        <f>IF(SP_SUL!S229="","*",SP_SUL!S229)</f>
        <v>SP SUL</v>
      </c>
      <c r="E226" s="139" t="str">
        <f>IF(SP_SUL!T229="","*",SP_SUL!T229)</f>
        <v>ZBV-ZKE</v>
      </c>
      <c r="F226" s="145">
        <f>IF(SP_SUL!B229="","*",SP_SUL!B229)</f>
        <v>46063</v>
      </c>
      <c r="G226" s="145" t="str">
        <f>IF(SP_SUL!D229="","*",SP_SUL!D229)</f>
        <v>EDSON (TP-780)</v>
      </c>
      <c r="H226" s="145" t="str">
        <f>IF(SP_SUL!F229="","*",SP_SUL!F229)</f>
        <v>PDM - SUBSTITUIÇÃO - DORMENTE</v>
      </c>
      <c r="I226" s="145" t="str">
        <f>IF(SP_SUL!H229="","*",SP_SUL!H229)</f>
        <v>-</v>
      </c>
      <c r="J226" s="145" t="str">
        <f>IF(SP_SUL!I229="","*",SP_SUL!I229)</f>
        <v>-</v>
      </c>
      <c r="K226" s="139" t="str">
        <f>IF(SP_SUL!M229="","*",SP_SUL!M229)</f>
        <v>ZYU-ZST</v>
      </c>
      <c r="L226" s="139" t="str">
        <f>IF(SP_SUL!N229="","*",SP_SUL!N229)</f>
        <v>ZYU206</v>
      </c>
      <c r="M226" s="140">
        <f>IF(SP_SUL!J229="","*",SP_SUL!J229)</f>
        <v>56</v>
      </c>
      <c r="N226" s="144">
        <f>IF(SP_SUL!K229="","*",SP_SUL!K229)</f>
        <v>205</v>
      </c>
      <c r="O226" s="144" t="str">
        <f>IF(SP_SUL!L229="","*",SP_SUL!L229)</f>
        <v>-</v>
      </c>
      <c r="P226" s="143">
        <f>IF(SP_SUL!O229="","*",SP_SUL!O229)</f>
        <v>0.39583333333333331</v>
      </c>
      <c r="Q226" s="143">
        <f>IF(SP_SUL!P229="","*",SP_SUL!P229)</f>
        <v>8.3333333333333329E-2</v>
      </c>
      <c r="R226" s="145" t="str">
        <f>IF(SP_SUL!Q229="","*",CONCATENATE(SP_SUL!Q229," ",SP_SUL!R229))</f>
        <v>40 Nº DE DORMENTES</v>
      </c>
      <c r="S226" s="145" t="str">
        <f>IF(SP_SUL!V229="","*",SP_SUL!V229)</f>
        <v xml:space="preserve">Edson </v>
      </c>
      <c r="T226" s="145" t="str">
        <f>IF(SP_SUL!W229="","*",SP_SUL!W229)</f>
        <v xml:space="preserve">PDM - Substituição de dormentes </v>
      </c>
      <c r="U226" s="137" t="str">
        <f ca="1">_xlfn.XLOOKUP(G226&amp;$U$2,BS_CONTROLE[CHAVE],BS_CONTROLE[Quantidade_11],"-")</f>
        <v>-</v>
      </c>
      <c r="V226" s="137" t="str">
        <f ca="1">_xlfn.XLOOKUP(G226&amp;$V$2,BS_CONTROLE[CHAVE],BS_CONTROLE[Quantidade_11],"-")</f>
        <v>-</v>
      </c>
      <c r="W226" s="137" t="str">
        <f ca="1">_xlfn.XLOOKUP(G226&amp;$W$2,BS_CONTROLE[CHAVE],BS_CONTROLE[Quantidade_11],"-")</f>
        <v>-</v>
      </c>
    </row>
    <row r="227" spans="1:23" hidden="1">
      <c r="A227" s="146" t="str">
        <f>IF(SP_SUL!Y230="","*",SP_SUL!Y230)</f>
        <v>OPORTUNIDADE</v>
      </c>
      <c r="B227" s="146" t="str">
        <f>IF(SP_SUL!X230="","*",SP_SUL!X230)</f>
        <v>Oportunidade</v>
      </c>
      <c r="C227" s="146" t="str">
        <f>IF(SP_SUL!Z230="","*",SP_SUL!Z230)</f>
        <v>*</v>
      </c>
      <c r="D227" s="139" t="str">
        <f>IF(SP_SUL!S230="","*",SP_SUL!S230)</f>
        <v>SP SUL</v>
      </c>
      <c r="E227" s="139" t="str">
        <f>IF(SP_SUL!T230="","*",SP_SUL!T230)</f>
        <v>ZBV-ZKE</v>
      </c>
      <c r="F227" s="145">
        <f>IF(SP_SUL!B230="","*",SP_SUL!B230)</f>
        <v>46063</v>
      </c>
      <c r="G227" s="145" t="str">
        <f>IF(SP_SUL!D230="","*",SP_SUL!D230)</f>
        <v>ROGÉRIO (TP-730)</v>
      </c>
      <c r="H227" s="145" t="str">
        <f>IF(SP_SUL!F230="","*",SP_SUL!F230)</f>
        <v>PDM - SUBSTITUIÇÃO - DORMENTE</v>
      </c>
      <c r="I227" s="145" t="str">
        <f>IF(SP_SUL!H230="","*",SP_SUL!H230)</f>
        <v>-</v>
      </c>
      <c r="J227" s="145" t="str">
        <f>IF(SP_SUL!I230="","*",SP_SUL!I230)</f>
        <v>-</v>
      </c>
      <c r="K227" s="139" t="str">
        <f>IF(SP_SUL!M230="","*",SP_SUL!M230)</f>
        <v>ZYU-ZST</v>
      </c>
      <c r="L227" s="139" t="str">
        <f>IF(SP_SUL!N230="","*",SP_SUL!N230)</f>
        <v>ZYU206</v>
      </c>
      <c r="M227" s="140">
        <f>IF(SP_SUL!J230="","*",SP_SUL!J230)</f>
        <v>56</v>
      </c>
      <c r="N227" s="144">
        <f>IF(SP_SUL!K230="","*",SP_SUL!K230)</f>
        <v>205</v>
      </c>
      <c r="O227" s="144" t="str">
        <f>IF(SP_SUL!L230="","*",SP_SUL!L230)</f>
        <v>-</v>
      </c>
      <c r="P227" s="143">
        <f>IF(SP_SUL!O230="","*",SP_SUL!O230)</f>
        <v>0.39583333333333331</v>
      </c>
      <c r="Q227" s="143">
        <f>IF(SP_SUL!P230="","*",SP_SUL!P230)</f>
        <v>8.3333333333333329E-2</v>
      </c>
      <c r="R227" s="145" t="str">
        <f>IF(SP_SUL!Q230="","*",CONCATENATE(SP_SUL!Q230," ",SP_SUL!R230))</f>
        <v>40 Nº DE DORMENTES</v>
      </c>
      <c r="S227" s="145" t="str">
        <f>IF(SP_SUL!V230="","*",SP_SUL!V230)</f>
        <v>Rogerio</v>
      </c>
      <c r="T227" s="145" t="str">
        <f>IF(SP_SUL!W230="","*",SP_SUL!W230)</f>
        <v>PDM - Substituição de dormentes</v>
      </c>
      <c r="U227" s="137" t="str">
        <f ca="1">_xlfn.XLOOKUP(G227&amp;$U$2,BS_CONTROLE[CHAVE],BS_CONTROLE[Quantidade_11],"-")</f>
        <v>-</v>
      </c>
      <c r="V227" s="137">
        <f ca="1">_xlfn.XLOOKUP(G227&amp;$V$2,BS_CONTROLE[CHAVE],BS_CONTROLE[Quantidade_11],"-")</f>
        <v>40</v>
      </c>
      <c r="W227" s="137">
        <f ca="1">_xlfn.XLOOKUP(G227&amp;$W$2,BS_CONTROLE[CHAVE],BS_CONTROLE[Quantidade_11],"-")</f>
        <v>0</v>
      </c>
    </row>
    <row r="228" spans="1:23" hidden="1">
      <c r="A228" s="146" t="str">
        <f>IF(SP_SUL!Y231="","*",SP_SUL!Y231)</f>
        <v>OPORTUNIDADE</v>
      </c>
      <c r="B228" s="146" t="str">
        <f>IF(SP_SUL!X231="","*",SP_SUL!X231)</f>
        <v>Oportunidade</v>
      </c>
      <c r="C228" s="146" t="str">
        <f>IF(SP_SUL!Z231="","*",SP_SUL!Z231)</f>
        <v>*</v>
      </c>
      <c r="D228" s="139" t="str">
        <f>IF(SP_SUL!S231="","*",SP_SUL!S231)</f>
        <v>SP SUL</v>
      </c>
      <c r="E228" s="139" t="str">
        <f>IF(SP_SUL!T231="","*",SP_SUL!T231)</f>
        <v>ZBV-ZKE</v>
      </c>
      <c r="F228" s="145">
        <f>IF(SP_SUL!B231="","*",SP_SUL!B231)</f>
        <v>46063</v>
      </c>
      <c r="G228" s="145" t="str">
        <f>IF(SP_SUL!D231="","*",SP_SUL!D231)</f>
        <v>W59</v>
      </c>
      <c r="H228" s="145" t="str">
        <f>IF(SP_SUL!F231="","*",SP_SUL!F231)</f>
        <v>PDM - DESCARGA - DORMENTE</v>
      </c>
      <c r="I228" s="145" t="str">
        <f>IF(SP_SUL!H231="","*",SP_SUL!H231)</f>
        <v>ZYU1</v>
      </c>
      <c r="J228" s="145" t="str">
        <f>IF(SP_SUL!I231="","*",SP_SUL!I231)</f>
        <v>ZYU1</v>
      </c>
      <c r="K228" s="139" t="str">
        <f>IF(SP_SUL!M231="","*",SP_SUL!M231)</f>
        <v>ZYU</v>
      </c>
      <c r="L228" s="139" t="str">
        <f>IF(SP_SUL!N231="","*",SP_SUL!N231)</f>
        <v>ZYU1 / ZFY1981</v>
      </c>
      <c r="M228" s="140">
        <f>IF(SP_SUL!J231="","*",SP_SUL!J231)</f>
        <v>49</v>
      </c>
      <c r="N228" s="144">
        <f>IF(SP_SUL!K231="","*",SP_SUL!K231)</f>
        <v>203.57</v>
      </c>
      <c r="O228" s="144">
        <f>IF(SP_SUL!L231="","*",SP_SUL!L231)</f>
        <v>198.57</v>
      </c>
      <c r="P228" s="143">
        <f>IF(SP_SUL!O231="","*",SP_SUL!O231)</f>
        <v>0.35416666666666669</v>
      </c>
      <c r="Q228" s="143">
        <f>IF(SP_SUL!P231="","*",SP_SUL!P231)</f>
        <v>4.1666666666666664E-2</v>
      </c>
      <c r="R228" s="145" t="str">
        <f>IF(SP_SUL!Q231="","*",CONCATENATE(SP_SUL!Q231," ",SP_SUL!R231))</f>
        <v>300 Nº DE DORMENTES</v>
      </c>
      <c r="S228" s="145" t="str">
        <f>IF(SP_SUL!V231="","*",SP_SUL!V231)</f>
        <v>Henrique</v>
      </c>
      <c r="T228" s="145" t="str">
        <f>IF(SP_SUL!W231="","*",SP_SUL!W231)</f>
        <v>PDM - Descarga de dormentes</v>
      </c>
      <c r="U228" s="137" t="str">
        <f ca="1">_xlfn.XLOOKUP(G228&amp;$U$2,BS_CONTROLE[CHAVE],BS_CONTROLE[Quantidade_11],"-")</f>
        <v>-</v>
      </c>
      <c r="V228" s="137" t="str">
        <f ca="1">_xlfn.XLOOKUP(G228&amp;$V$2,BS_CONTROLE[CHAVE],BS_CONTROLE[Quantidade_11],"-")</f>
        <v>-</v>
      </c>
      <c r="W228" s="137">
        <f ca="1">_xlfn.XLOOKUP(G228&amp;$W$2,BS_CONTROLE[CHAVE],BS_CONTROLE[Quantidade_11],"-")</f>
        <v>0</v>
      </c>
    </row>
    <row r="229" spans="1:23" hidden="1">
      <c r="A229" s="146" t="str">
        <f>IF(SP_SUL!Y232="","*",SP_SUL!Y232)</f>
        <v>SIM</v>
      </c>
      <c r="B229" s="146" t="str">
        <f>IF(SP_SUL!X232="","*",SP_SUL!X232)</f>
        <v>Contrato</v>
      </c>
      <c r="C229" s="146" t="str">
        <f>IF(SP_SUL!Z232="","*",SP_SUL!Z232)</f>
        <v>*</v>
      </c>
      <c r="D229" s="139" t="str">
        <f>IF(SP_SUL!S232="","*",SP_SUL!S232)</f>
        <v>SP SUL</v>
      </c>
      <c r="E229" s="139" t="str">
        <f>IF(SP_SUL!T232="","*",SP_SUL!T232)</f>
        <v>ZKE-ZEV</v>
      </c>
      <c r="F229" s="145">
        <f>IF(SP_SUL!B232="","*",SP_SUL!B232)</f>
        <v>46063</v>
      </c>
      <c r="G229" s="145" t="str">
        <f>IF(SP_SUL!D232="","*",SP_SUL!D232)</f>
        <v>SUPER ZWW</v>
      </c>
      <c r="H229" s="145" t="str">
        <f>IF(SP_SUL!F232="","*",SP_SUL!F232)</f>
        <v>BLOCO</v>
      </c>
      <c r="I229" s="145" t="str">
        <f>IF(SP_SUL!H232="","*",SP_SUL!H232)</f>
        <v>-</v>
      </c>
      <c r="J229" s="145" t="str">
        <f>IF(SP_SUL!I232="","*",SP_SUL!I232)</f>
        <v>-</v>
      </c>
      <c r="K229" s="139" t="str">
        <f>IF(SP_SUL!M232="","*",SP_SUL!M232)</f>
        <v>ZKW-ZLU</v>
      </c>
      <c r="L229" s="139" t="str">
        <f>IF(SP_SUL!N232="","*",SP_SUL!N232)</f>
        <v>102ZKW2</v>
      </c>
      <c r="M229" s="140">
        <f>IF(SP_SUL!J232="","*",SP_SUL!J232)</f>
        <v>55</v>
      </c>
      <c r="N229" s="144">
        <f>IF(SP_SUL!K232="","*",SP_SUL!K232)</f>
        <v>97.843000000000004</v>
      </c>
      <c r="O229" s="144">
        <f>IF(SP_SUL!L232="","*",SP_SUL!L232)</f>
        <v>108.22</v>
      </c>
      <c r="P229" s="143">
        <f>IF(SP_SUL!O232="","*",SP_SUL!O232)</f>
        <v>0.45833333333333331</v>
      </c>
      <c r="Q229" s="143">
        <f>IF(SP_SUL!P232="","*",SP_SUL!P232)</f>
        <v>0.125</v>
      </c>
      <c r="R229" s="145" t="str">
        <f>IF(SP_SUL!Q232="","*",CONCATENATE(SP_SUL!Q232," ",SP_SUL!R232))</f>
        <v>1 BINÁRIO</v>
      </c>
      <c r="S229" s="145" t="str">
        <f>IF(SP_SUL!V232="","*",SP_SUL!V232)</f>
        <v>Felipe</v>
      </c>
      <c r="T229" s="145" t="str">
        <f>IF(SP_SUL!W232="","*",SP_SUL!W232)</f>
        <v>BLoco - TP's / Caminhão de solda / Socadora</v>
      </c>
      <c r="U229" s="137" t="str">
        <f ca="1">_xlfn.XLOOKUP(G229&amp;$U$2,BS_CONTROLE[CHAVE],BS_CONTROLE[Quantidade_11],"-")</f>
        <v>-</v>
      </c>
      <c r="V229" s="137" t="str">
        <f ca="1">_xlfn.XLOOKUP(G229&amp;$V$2,BS_CONTROLE[CHAVE],BS_CONTROLE[Quantidade_11],"-")</f>
        <v>-</v>
      </c>
      <c r="W229" s="137">
        <f ca="1">_xlfn.XLOOKUP(G229&amp;$W$2,BS_CONTROLE[CHAVE],BS_CONTROLE[Quantidade_11],"-")</f>
        <v>1</v>
      </c>
    </row>
    <row r="230" spans="1:23" hidden="1">
      <c r="A230" s="146" t="str">
        <f>IF(SP_SUL!Y233="","*",SP_SUL!Y233)</f>
        <v>SIM</v>
      </c>
      <c r="B230" s="146" t="str">
        <f>IF(SP_SUL!X233="","*",SP_SUL!X233)</f>
        <v>Contrato</v>
      </c>
      <c r="C230" s="146" t="str">
        <f>IF(SP_SUL!Z233="","*",SP_SUL!Z233)</f>
        <v>*</v>
      </c>
      <c r="D230" s="139" t="str">
        <f>IF(SP_SUL!S233="","*",SP_SUL!S233)</f>
        <v>SP SUL</v>
      </c>
      <c r="E230" s="139" t="str">
        <f>IF(SP_SUL!T233="","*",SP_SUL!T233)</f>
        <v>ZKE-ZEV</v>
      </c>
      <c r="F230" s="145">
        <f>IF(SP_SUL!B233="","*",SP_SUL!B233)</f>
        <v>46063</v>
      </c>
      <c r="G230" s="145" t="str">
        <f>IF(SP_SUL!D233="","*",SP_SUL!D233)</f>
        <v>E17</v>
      </c>
      <c r="H230" s="145" t="str">
        <f>IF(SP_SUL!F233="","*",SP_SUL!F233)</f>
        <v>CAMINHÃO DE SOLDA</v>
      </c>
      <c r="I230" s="145" t="str">
        <f>IF(SP_SUL!H233="","*",SP_SUL!H233)</f>
        <v>102ZKW2</v>
      </c>
      <c r="J230" s="145" t="str">
        <f>IF(SP_SUL!I233="","*",SP_SUL!I233)</f>
        <v>102ZKW2</v>
      </c>
      <c r="K230" s="139" t="str">
        <f>IF(SP_SUL!M233="","*",SP_SUL!M233)</f>
        <v>ZKW-ZLU</v>
      </c>
      <c r="L230" s="139" t="str">
        <f>IF(SP_SUL!N233="","*",SP_SUL!N233)</f>
        <v>102ZKW2</v>
      </c>
      <c r="M230" s="140">
        <f>IF(SP_SUL!J233="","*",SP_SUL!J233)</f>
        <v>55</v>
      </c>
      <c r="N230" s="144">
        <f>IF(SP_SUL!K233="","*",SP_SUL!K233)</f>
        <v>100.56100000000001</v>
      </c>
      <c r="O230" s="144">
        <f>IF(SP_SUL!L233="","*",SP_SUL!L233)</f>
        <v>100.88200000000001</v>
      </c>
      <c r="P230" s="143">
        <f>IF(SP_SUL!O233="","*",SP_SUL!O233)</f>
        <v>0.41666666666666669</v>
      </c>
      <c r="Q230" s="143">
        <f>IF(SP_SUL!P233="","*",SP_SUL!P233)</f>
        <v>6.9444444444444447E-4</v>
      </c>
      <c r="R230" s="145" t="str">
        <f>IF(SP_SUL!Q233="","*",CONCATENATE(SP_SUL!Q233," ",SP_SUL!R233))</f>
        <v>2 Nº DE SOLDA</v>
      </c>
      <c r="S230" s="145" t="str">
        <f>IF(SP_SUL!V233="","*",SP_SUL!V233)</f>
        <v>Higor</v>
      </c>
      <c r="T230" s="145" t="str">
        <f>IF(SP_SUL!W233="","*",SP_SUL!W233)</f>
        <v>Caminhão de solda</v>
      </c>
      <c r="U230" s="137">
        <f ca="1">_xlfn.XLOOKUP(G230&amp;$U$2,BS_CONTROLE[CHAVE],BS_CONTROLE[Quantidade_11],"-")</f>
        <v>0</v>
      </c>
      <c r="V230" s="137">
        <f ca="1">_xlfn.XLOOKUP(G230&amp;$V$2,BS_CONTROLE[CHAVE],BS_CONTROLE[Quantidade_11],"-")</f>
        <v>0</v>
      </c>
      <c r="W230" s="137">
        <f ca="1">_xlfn.XLOOKUP(G230&amp;$W$2,BS_CONTROLE[CHAVE],BS_CONTROLE[Quantidade_11],"-")</f>
        <v>4</v>
      </c>
    </row>
    <row r="231" spans="1:23" hidden="1">
      <c r="A231" s="146" t="str">
        <f>IF(SP_SUL!Y234="","*",SP_SUL!Y234)</f>
        <v>SIM</v>
      </c>
      <c r="B231" s="146" t="str">
        <f>IF(SP_SUL!X234="","*",SP_SUL!X234)</f>
        <v>Contrato</v>
      </c>
      <c r="C231" s="146" t="str">
        <f>IF(SP_SUL!Z234="","*",SP_SUL!Z234)</f>
        <v>*</v>
      </c>
      <c r="D231" s="139" t="str">
        <f>IF(SP_SUL!S234="","*",SP_SUL!S234)</f>
        <v>SP SUL</v>
      </c>
      <c r="E231" s="139" t="str">
        <f>IF(SP_SUL!T234="","*",SP_SUL!T234)</f>
        <v>ZKE-ZEV</v>
      </c>
      <c r="F231" s="145">
        <f>IF(SP_SUL!B234="","*",SP_SUL!B234)</f>
        <v>46063</v>
      </c>
      <c r="G231" s="145" t="str">
        <f>IF(SP_SUL!D234="","*",SP_SUL!D234)</f>
        <v>EDSON (TP-719)</v>
      </c>
      <c r="H231" s="145" t="str">
        <f>IF(SP_SUL!F234="","*",SP_SUL!F234)</f>
        <v>PDM - SUBSTITUIÇÃO - TRILHO</v>
      </c>
      <c r="I231" s="145" t="str">
        <f>IF(SP_SUL!H234="","*",SP_SUL!H234)</f>
        <v>-</v>
      </c>
      <c r="J231" s="145" t="str">
        <f>IF(SP_SUL!I234="","*",SP_SUL!I234)</f>
        <v>-</v>
      </c>
      <c r="K231" s="139" t="str">
        <f>IF(SP_SUL!M234="","*",SP_SUL!M234)</f>
        <v>ZKW-ZLU</v>
      </c>
      <c r="L231" s="139" t="str">
        <f>IF(SP_SUL!N234="","*",SP_SUL!N234)</f>
        <v>102ZKW2</v>
      </c>
      <c r="M231" s="140">
        <f>IF(SP_SUL!J234="","*",SP_SUL!J234)</f>
        <v>55</v>
      </c>
      <c r="N231" s="144">
        <f>IF(SP_SUL!K234="","*",SP_SUL!K234)</f>
        <v>102</v>
      </c>
      <c r="O231" s="144" t="str">
        <f>IF(SP_SUL!L234="","*",SP_SUL!L234)</f>
        <v>-</v>
      </c>
      <c r="P231" s="143">
        <f>IF(SP_SUL!O234="","*",SP_SUL!O234)</f>
        <v>0.45833333333333331</v>
      </c>
      <c r="Q231" s="143">
        <f>IF(SP_SUL!P234="","*",SP_SUL!P234)</f>
        <v>6.9444444444444447E-4</v>
      </c>
      <c r="R231" s="145" t="str">
        <f>IF(SP_SUL!Q234="","*",CONCATENATE(SP_SUL!Q234," ",SP_SUL!R234))</f>
        <v>312 M</v>
      </c>
      <c r="S231" s="145" t="str">
        <f>IF(SP_SUL!V234="","*",SP_SUL!V234)</f>
        <v>Felipe</v>
      </c>
      <c r="T231" s="145" t="str">
        <f>IF(SP_SUL!W234="","*",SP_SUL!W234)</f>
        <v>PDM - Substituição de trilho</v>
      </c>
      <c r="U231" s="137" t="str">
        <f ca="1">_xlfn.XLOOKUP(G231&amp;$U$2,BS_CONTROLE[CHAVE],BS_CONTROLE[Quantidade_11],"-")</f>
        <v>-</v>
      </c>
      <c r="V231" s="137" t="str">
        <f ca="1">_xlfn.XLOOKUP(G231&amp;$V$2,BS_CONTROLE[CHAVE],BS_CONTROLE[Quantidade_11],"-")</f>
        <v>-</v>
      </c>
      <c r="W231" s="137" t="str">
        <f ca="1">_xlfn.XLOOKUP(G231&amp;$W$2,BS_CONTROLE[CHAVE],BS_CONTROLE[Quantidade_11],"-")</f>
        <v>-</v>
      </c>
    </row>
    <row r="232" spans="1:23" hidden="1">
      <c r="A232" s="146" t="str">
        <f>IF(SP_SUL!Y235="","*",SP_SUL!Y235)</f>
        <v>SIM</v>
      </c>
      <c r="B232" s="146" t="str">
        <f>IF(SP_SUL!X235="","*",SP_SUL!X235)</f>
        <v>Contrato</v>
      </c>
      <c r="C232" s="146" t="str">
        <f>IF(SP_SUL!Z235="","*",SP_SUL!Z235)</f>
        <v>*</v>
      </c>
      <c r="D232" s="139" t="str">
        <f>IF(SP_SUL!S235="","*",SP_SUL!S235)</f>
        <v>SP SUL</v>
      </c>
      <c r="E232" s="139" t="str">
        <f>IF(SP_SUL!T235="","*",SP_SUL!T235)</f>
        <v>ZKE-ZEV</v>
      </c>
      <c r="F232" s="145">
        <f>IF(SP_SUL!B235="","*",SP_SUL!B235)</f>
        <v>46063</v>
      </c>
      <c r="G232" s="145" t="str">
        <f>IF(SP_SUL!D235="","*",SP_SUL!D235)</f>
        <v>CLEBISON (TP-728)</v>
      </c>
      <c r="H232" s="145" t="str">
        <f>IF(SP_SUL!F235="","*",SP_SUL!F235)</f>
        <v>PDM - SOLDA</v>
      </c>
      <c r="I232" s="145" t="str">
        <f>IF(SP_SUL!H235="","*",SP_SUL!H235)</f>
        <v>-</v>
      </c>
      <c r="J232" s="145" t="str">
        <f>IF(SP_SUL!I235="","*",SP_SUL!I235)</f>
        <v>-</v>
      </c>
      <c r="K232" s="139" t="str">
        <f>IF(SP_SUL!M235="","*",SP_SUL!M235)</f>
        <v>ZKW-ZLU</v>
      </c>
      <c r="L232" s="139">
        <f>IF(SP_SUL!N235="","*",SP_SUL!N235)</f>
        <v>1051032</v>
      </c>
      <c r="M232" s="140">
        <f>IF(SP_SUL!J235="","*",SP_SUL!J235)</f>
        <v>55</v>
      </c>
      <c r="N232" s="144">
        <f>IF(SP_SUL!K235="","*",SP_SUL!K235)</f>
        <v>104</v>
      </c>
      <c r="O232" s="144" t="str">
        <f>IF(SP_SUL!L235="","*",SP_SUL!L235)</f>
        <v>-</v>
      </c>
      <c r="P232" s="143">
        <f>IF(SP_SUL!O235="","*",SP_SUL!O235)</f>
        <v>0.45833333333333331</v>
      </c>
      <c r="Q232" s="143">
        <f>IF(SP_SUL!P235="","*",SP_SUL!P235)</f>
        <v>6.9444444444444447E-4</v>
      </c>
      <c r="R232" s="145" t="str">
        <f>IF(SP_SUL!Q235="","*",CONCATENATE(SP_SUL!Q235," ",SP_SUL!R235))</f>
        <v>2 Nº DE SOLDA</v>
      </c>
      <c r="S232" s="145" t="str">
        <f>IF(SP_SUL!V235="","*",SP_SUL!V235)</f>
        <v>Felipe</v>
      </c>
      <c r="T232" s="145" t="str">
        <f>IF(SP_SUL!W235="","*",SP_SUL!W235)</f>
        <v xml:space="preserve">Execução de solda - Condicionado a temperatura </v>
      </c>
      <c r="U232" s="137" t="str">
        <f ca="1">_xlfn.XLOOKUP(G232&amp;$U$2,BS_CONTROLE[CHAVE],BS_CONTROLE[Quantidade_11],"-")</f>
        <v>-</v>
      </c>
      <c r="V232" s="137">
        <f ca="1">_xlfn.XLOOKUP(G232&amp;$V$2,BS_CONTROLE[CHAVE],BS_CONTROLE[Quantidade_11],"-")</f>
        <v>0</v>
      </c>
      <c r="W232" s="137">
        <f ca="1">_xlfn.XLOOKUP(G232&amp;$W$2,BS_CONTROLE[CHAVE],BS_CONTROLE[Quantidade_11],"-")</f>
        <v>1</v>
      </c>
    </row>
    <row r="233" spans="1:23" hidden="1">
      <c r="A233" s="146" t="str">
        <f>IF(SP_SUL!Y236="","*",SP_SUL!Y236)</f>
        <v>SIM</v>
      </c>
      <c r="B233" s="146" t="str">
        <f>IF(SP_SUL!X236="","*",SP_SUL!X236)</f>
        <v>Contrato</v>
      </c>
      <c r="C233" s="146" t="str">
        <f>IF(SP_SUL!Z236="","*",SP_SUL!Z236)</f>
        <v>*</v>
      </c>
      <c r="D233" s="139" t="str">
        <f>IF(SP_SUL!S236="","*",SP_SUL!S236)</f>
        <v>SP SUL</v>
      </c>
      <c r="E233" s="139" t="str">
        <f>IF(SP_SUL!T236="","*",SP_SUL!T236)</f>
        <v>ZKE-ZEV</v>
      </c>
      <c r="F233" s="145">
        <f>IF(SP_SUL!B236="","*",SP_SUL!B236)</f>
        <v>46063</v>
      </c>
      <c r="G233" s="145" t="str">
        <f>IF(SP_SUL!D236="","*",SP_SUL!D236)</f>
        <v>ISMAEL(TP-726)</v>
      </c>
      <c r="H233" s="145" t="str">
        <f>IF(SP_SUL!F236="","*",SP_SUL!F236)</f>
        <v>PDM - SOLDA</v>
      </c>
      <c r="I233" s="145" t="str">
        <f>IF(SP_SUL!H236="","*",SP_SUL!H236)</f>
        <v>*</v>
      </c>
      <c r="J233" s="145" t="str">
        <f>IF(SP_SUL!I236="","*",SP_SUL!I236)</f>
        <v>*</v>
      </c>
      <c r="K233" s="139" t="str">
        <f>IF(SP_SUL!M236="","*",SP_SUL!M236)</f>
        <v>ZKW-ZLU</v>
      </c>
      <c r="L233" s="139">
        <f>IF(SP_SUL!N236="","*",SP_SUL!N236)</f>
        <v>1051032</v>
      </c>
      <c r="M233" s="140">
        <f>IF(SP_SUL!J236="","*",SP_SUL!J236)</f>
        <v>55</v>
      </c>
      <c r="N233" s="144">
        <f>IF(SP_SUL!K236="","*",SP_SUL!K236)</f>
        <v>104</v>
      </c>
      <c r="O233" s="144" t="str">
        <f>IF(SP_SUL!L236="","*",SP_SUL!L236)</f>
        <v>-</v>
      </c>
      <c r="P233" s="143">
        <f>IF(SP_SUL!O236="","*",SP_SUL!O236)</f>
        <v>0.45833333333333331</v>
      </c>
      <c r="Q233" s="143">
        <f>IF(SP_SUL!P236="","*",SP_SUL!P236)</f>
        <v>6.9444444444444447E-4</v>
      </c>
      <c r="R233" s="145" t="str">
        <f>IF(SP_SUL!Q236="","*",CONCATENATE(SP_SUL!Q236," ",SP_SUL!R236))</f>
        <v>2 Nº DE SOLDA</v>
      </c>
      <c r="S233" s="145" t="str">
        <f>IF(SP_SUL!V236="","*",SP_SUL!V236)</f>
        <v>Felipe</v>
      </c>
      <c r="T233" s="145" t="str">
        <f>IF(SP_SUL!W236="","*",SP_SUL!W236)</f>
        <v xml:space="preserve">Execução de solda - Condicionado a temperatura </v>
      </c>
      <c r="U233" s="137" t="str">
        <f ca="1">_xlfn.XLOOKUP(G233&amp;$U$2,BS_CONTROLE[CHAVE],BS_CONTROLE[Quantidade_11],"-")</f>
        <v>-</v>
      </c>
      <c r="V233" s="137">
        <f ca="1">_xlfn.XLOOKUP(G233&amp;$V$2,BS_CONTROLE[CHAVE],BS_CONTROLE[Quantidade_11],"-")</f>
        <v>0</v>
      </c>
      <c r="W233" s="137">
        <f ca="1">_xlfn.XLOOKUP(G233&amp;$W$2,BS_CONTROLE[CHAVE],BS_CONTROLE[Quantidade_11],"-")</f>
        <v>1</v>
      </c>
    </row>
    <row r="234" spans="1:23" hidden="1">
      <c r="A234" s="146" t="str">
        <f>IF(SP_SUL!Y237="","*",SP_SUL!Y237)</f>
        <v>SIM</v>
      </c>
      <c r="B234" s="146" t="str">
        <f>IF(SP_SUL!X237="","*",SP_SUL!X237)</f>
        <v>Contrato</v>
      </c>
      <c r="C234" s="146" t="str">
        <f>IF(SP_SUL!Z237="","*",SP_SUL!Z237)</f>
        <v>*</v>
      </c>
      <c r="D234" s="139" t="str">
        <f>IF(SP_SUL!S237="","*",SP_SUL!S237)</f>
        <v>SP SUL</v>
      </c>
      <c r="E234" s="139" t="str">
        <f>IF(SP_SUL!T237="","*",SP_SUL!T237)</f>
        <v>ZKE-ZEV</v>
      </c>
      <c r="F234" s="145">
        <f>IF(SP_SUL!B237="","*",SP_SUL!B237)</f>
        <v>46063</v>
      </c>
      <c r="G234" s="145" t="str">
        <f>IF(SP_SUL!D237="","*",SP_SUL!D237)</f>
        <v>V89</v>
      </c>
      <c r="H234" s="145" t="str">
        <f>IF(SP_SUL!F237="","*",SP_SUL!F237)</f>
        <v>MECANIZAÇÃO - SOCADORA</v>
      </c>
      <c r="I234" s="145" t="str">
        <f>IF(SP_SUL!H237="","*",SP_SUL!H237)</f>
        <v>102ZKW2</v>
      </c>
      <c r="J234" s="145" t="str">
        <f>IF(SP_SUL!I237="","*",SP_SUL!I237)</f>
        <v>102ZKW2</v>
      </c>
      <c r="K234" s="139" t="str">
        <f>IF(SP_SUL!M237="","*",SP_SUL!M237)</f>
        <v>ZKW-ZLU</v>
      </c>
      <c r="L234" s="139" t="str">
        <f>IF(SP_SUL!N237="","*",SP_SUL!N237)</f>
        <v>ZLU1052</v>
      </c>
      <c r="M234" s="140">
        <f>IF(SP_SUL!J237="","*",SP_SUL!J237)</f>
        <v>55</v>
      </c>
      <c r="N234" s="144">
        <f>IF(SP_SUL!K237="","*",SP_SUL!K237)</f>
        <v>106</v>
      </c>
      <c r="O234" s="144" t="str">
        <f>IF(SP_SUL!L237="","*",SP_SUL!L237)</f>
        <v>-</v>
      </c>
      <c r="P234" s="143">
        <f>IF(SP_SUL!O237="","*",SP_SUL!O237)</f>
        <v>0.41666666666666669</v>
      </c>
      <c r="Q234" s="143">
        <f>IF(SP_SUL!P237="","*",SP_SUL!P237)</f>
        <v>0.125</v>
      </c>
      <c r="R234" s="145" t="str">
        <f>IF(SP_SUL!Q237="","*",CONCATENATE(SP_SUL!Q237," ",SP_SUL!R237))</f>
        <v>480 M</v>
      </c>
      <c r="S234" s="145" t="str">
        <f>IF(SP_SUL!V237="","*",SP_SUL!V237)</f>
        <v>Antonioni</v>
      </c>
      <c r="T234" s="145" t="str">
        <f>IF(SP_SUL!W237="","*",SP_SUL!W237)</f>
        <v xml:space="preserve">Socaria mecanizada </v>
      </c>
      <c r="U234" s="137" t="str">
        <f ca="1">_xlfn.XLOOKUP(G234&amp;$U$2,BS_CONTROLE[CHAVE],BS_CONTROLE[Quantidade_11],"-")</f>
        <v>-</v>
      </c>
      <c r="V234" s="137">
        <f ca="1">_xlfn.XLOOKUP(G234&amp;$V$2,BS_CONTROLE[CHAVE],BS_CONTROLE[Quantidade_11],"-")</f>
        <v>860</v>
      </c>
      <c r="W234" s="137">
        <f ca="1">_xlfn.XLOOKUP(G234&amp;$W$2,BS_CONTROLE[CHAVE],BS_CONTROLE[Quantidade_11],"-")</f>
        <v>0</v>
      </c>
    </row>
    <row r="235" spans="1:23" hidden="1">
      <c r="A235" s="146" t="str">
        <f>IF(SP_SUL!Y238="","*",SP_SUL!Y238)</f>
        <v>OPORTUNIDADE</v>
      </c>
      <c r="B235" s="146" t="str">
        <f>IF(SP_SUL!X238="","*",SP_SUL!X238)</f>
        <v>Oportunidade</v>
      </c>
      <c r="C235" s="146" t="str">
        <f>IF(SP_SUL!Z238="","*",SP_SUL!Z238)</f>
        <v>*</v>
      </c>
      <c r="D235" s="139" t="str">
        <f>IF(SP_SUL!S238="","*",SP_SUL!S238)</f>
        <v>SP SUL</v>
      </c>
      <c r="E235" s="139" t="str">
        <f>IF(SP_SUL!T238="","*",SP_SUL!T238)</f>
        <v>ZKE-ZEV</v>
      </c>
      <c r="F235" s="145">
        <f>IF(SP_SUL!B238="","*",SP_SUL!B238)</f>
        <v>46063</v>
      </c>
      <c r="G235" s="145" t="str">
        <f>IF(SP_SUL!D238="","*",SP_SUL!D238)</f>
        <v>W60</v>
      </c>
      <c r="H235" s="145" t="str">
        <f>IF(SP_SUL!F238="","*",SP_SUL!F238)</f>
        <v>PDM - DESCARGA - DORMENTE</v>
      </c>
      <c r="I235" s="145" t="str">
        <f>IF(SP_SUL!H238="","*",SP_SUL!H238)</f>
        <v>ZEM1302</v>
      </c>
      <c r="J235" s="145" t="str">
        <f>IF(SP_SUL!I238="","*",SP_SUL!I238)</f>
        <v>102ZKW2</v>
      </c>
      <c r="K235" s="139" t="str">
        <f>IF(SP_SUL!M238="","*",SP_SUL!M238)</f>
        <v>ZLU-ZWI</v>
      </c>
      <c r="L235" s="139" t="str">
        <f>IF(SP_SUL!N238="","*",SP_SUL!N238)</f>
        <v>ZWI1131</v>
      </c>
      <c r="M235" s="140">
        <f>IF(SP_SUL!J238="","*",SP_SUL!J238)</f>
        <v>48</v>
      </c>
      <c r="N235" s="144">
        <f>IF(SP_SUL!K238="","*",SP_SUL!K238)</f>
        <v>118</v>
      </c>
      <c r="O235" s="144">
        <f>IF(SP_SUL!L238="","*",SP_SUL!L238)</f>
        <v>113.3</v>
      </c>
      <c r="P235" s="143">
        <f>IF(SP_SUL!O238="","*",SP_SUL!O238)</f>
        <v>0.35416666666666669</v>
      </c>
      <c r="Q235" s="143">
        <f>IF(SP_SUL!P238="","*",SP_SUL!P238)</f>
        <v>5.5555555555555552E-2</v>
      </c>
      <c r="R235" s="145" t="str">
        <f>IF(SP_SUL!Q238="","*",CONCATENATE(SP_SUL!Q238," ",SP_SUL!R238))</f>
        <v>45 Nº DE DORMENTES</v>
      </c>
      <c r="S235" s="145" t="str">
        <f>IF(SP_SUL!V238="","*",SP_SUL!V238)</f>
        <v>Felipe</v>
      </c>
      <c r="T235" s="145" t="str">
        <f>IF(SP_SUL!W238="","*",SP_SUL!W238)</f>
        <v>Descarga de dormentes km 118+00; - Descarga de dormentes km114+300; - Recolher Jacaré km113+300</v>
      </c>
      <c r="U235" s="137" t="str">
        <f ca="1">_xlfn.XLOOKUP(G235&amp;$U$2,BS_CONTROLE[CHAVE],BS_CONTROLE[Quantidade_11],"-")</f>
        <v>-</v>
      </c>
      <c r="V235" s="137">
        <f ca="1">_xlfn.XLOOKUP(G235&amp;$V$2,BS_CONTROLE[CHAVE],BS_CONTROLE[Quantidade_11],"-")</f>
        <v>1</v>
      </c>
      <c r="W235" s="137" t="str">
        <f ca="1">_xlfn.XLOOKUP(G235&amp;$W$2,BS_CONTROLE[CHAVE],BS_CONTROLE[Quantidade_11],"-")</f>
        <v>-</v>
      </c>
    </row>
    <row r="236" spans="1:23" hidden="1">
      <c r="A236" s="146" t="str">
        <f>IF(SP_SUL!Y239="","*",SP_SUL!Y239)</f>
        <v>SIM</v>
      </c>
      <c r="B236" s="146" t="str">
        <f>IF(SP_SUL!X239="","*",SP_SUL!X239)</f>
        <v>Contrato</v>
      </c>
      <c r="C236" s="146" t="str">
        <f>IF(SP_SUL!Z239="","*",SP_SUL!Z239)</f>
        <v>*</v>
      </c>
      <c r="D236" s="139" t="str">
        <f>IF(SP_SUL!S239="","*",SP_SUL!S239)</f>
        <v>SP SUL</v>
      </c>
      <c r="E236" s="139" t="str">
        <f>IF(SP_SUL!T239="","*",SP_SUL!T239)</f>
        <v>ZKE-ZEV</v>
      </c>
      <c r="F236" s="145">
        <f>IF(SP_SUL!B239="","*",SP_SUL!B239)</f>
        <v>46063</v>
      </c>
      <c r="G236" s="145" t="str">
        <f>IF(SP_SUL!D239="","*",SP_SUL!D239)</f>
        <v>A84</v>
      </c>
      <c r="H236" s="145" t="str">
        <f>IF(SP_SUL!F239="","*",SP_SUL!F239)</f>
        <v>DETECÇÃO - RONDA 7 DIAS</v>
      </c>
      <c r="I236" s="145" t="str">
        <f>IF(SP_SUL!H239="","*",SP_SUL!H239)</f>
        <v>ZWI1</v>
      </c>
      <c r="J236" s="145" t="str">
        <f>IF(SP_SUL!I239="","*",SP_SUL!I239)</f>
        <v>ZEV-069</v>
      </c>
      <c r="K236" s="139" t="str">
        <f>IF(SP_SUL!M239="","*",SP_SUL!M239)</f>
        <v>ZWI</v>
      </c>
      <c r="L236" s="139" t="str">
        <f>IF(SP_SUL!N239="","*",SP_SUL!N239)</f>
        <v>ZWI2</v>
      </c>
      <c r="M236" s="140">
        <f>IF(SP_SUL!J239="","*",SP_SUL!J239)</f>
        <v>55</v>
      </c>
      <c r="N236" s="144">
        <f>IF(SP_SUL!K239="","*",SP_SUL!K239)</f>
        <v>119</v>
      </c>
      <c r="O236" s="144">
        <f>IF(SP_SUL!L239="","*",SP_SUL!L239)</f>
        <v>151</v>
      </c>
      <c r="P236" s="143">
        <f>IF(SP_SUL!O239="","*",SP_SUL!O239)</f>
        <v>0.33333333333333331</v>
      </c>
      <c r="Q236" s="143">
        <f>IF(SP_SUL!P239="","*",SP_SUL!P239)</f>
        <v>4.1666666666666664E-2</v>
      </c>
      <c r="R236" s="145" t="str">
        <f>IF(SP_SUL!Q239="","*",CONCATENATE(SP_SUL!Q239," ",SP_SUL!R239))</f>
        <v>45 KM</v>
      </c>
      <c r="S236" s="145" t="str">
        <f>IF(SP_SUL!V239="","*",SP_SUL!V239)</f>
        <v>Jhon</v>
      </c>
      <c r="T236" s="145" t="str">
        <f>IF(SP_SUL!W239="","*",SP_SUL!W239)</f>
        <v>Inspeção R7D</v>
      </c>
      <c r="U236" s="137" t="str">
        <f ca="1">_xlfn.XLOOKUP(G236&amp;$U$2,BS_CONTROLE[CHAVE],BS_CONTROLE[Quantidade_11],"-")</f>
        <v>-</v>
      </c>
      <c r="V236" s="137" t="str">
        <f ca="1">_xlfn.XLOOKUP(G236&amp;$V$2,BS_CONTROLE[CHAVE],BS_CONTROLE[Quantidade_11],"-")</f>
        <v>-</v>
      </c>
      <c r="W236" s="137" t="str">
        <f ca="1">_xlfn.XLOOKUP(G236&amp;$W$2,BS_CONTROLE[CHAVE],BS_CONTROLE[Quantidade_11],"-")</f>
        <v>-</v>
      </c>
    </row>
    <row r="237" spans="1:23" hidden="1">
      <c r="A237" s="146" t="str">
        <f>IF(SP_SUL!Y240="","*",SP_SUL!Y240)</f>
        <v>SIM</v>
      </c>
      <c r="B237" s="146" t="str">
        <f>IF(SP_SUL!X240="","*",SP_SUL!X240)</f>
        <v>Contrato</v>
      </c>
      <c r="C237" s="146" t="str">
        <f>IF(SP_SUL!Z240="","*",SP_SUL!Z240)</f>
        <v>*</v>
      </c>
      <c r="D237" s="139" t="str">
        <f>IF(SP_SUL!S240="","*",SP_SUL!S240)</f>
        <v>SP SUL</v>
      </c>
      <c r="E237" s="139" t="str">
        <f>IF(SP_SUL!T240="","*",SP_SUL!T240)</f>
        <v>ZKE-ZEV</v>
      </c>
      <c r="F237" s="145">
        <f>IF(SP_SUL!B240="","*",SP_SUL!B240)</f>
        <v>46063</v>
      </c>
      <c r="G237" s="145" t="str">
        <f>IF(SP_SUL!D240="","*",SP_SUL!D240)</f>
        <v>MOD ZRB</v>
      </c>
      <c r="H237" s="145" t="str">
        <f>IF(SP_SUL!F240="","*",SP_SUL!F240)</f>
        <v>BLOCO</v>
      </c>
      <c r="I237" s="145" t="str">
        <f>IF(SP_SUL!H240="","*",SP_SUL!H240)</f>
        <v>-</v>
      </c>
      <c r="J237" s="145" t="str">
        <f>IF(SP_SUL!I240="","*",SP_SUL!I240)</f>
        <v>-</v>
      </c>
      <c r="K237" s="139" t="str">
        <f>IF(SP_SUL!M240="","*",SP_SUL!M240)</f>
        <v>ZRB-ZEV</v>
      </c>
      <c r="L237" s="139" t="str">
        <f>IF(SP_SUL!N240="","*",SP_SUL!N240)</f>
        <v>ZRBZEV</v>
      </c>
      <c r="M237" s="140">
        <f>IF(SP_SUL!J240="","*",SP_SUL!J240)</f>
        <v>48</v>
      </c>
      <c r="N237" s="144">
        <f>IF(SP_SUL!K240="","*",SP_SUL!K240)</f>
        <v>152.19999999999999</v>
      </c>
      <c r="O237" s="144">
        <f>IF(SP_SUL!L240="","*",SP_SUL!L240)</f>
        <v>159</v>
      </c>
      <c r="P237" s="143">
        <f>IF(SP_SUL!O240="","*",SP_SUL!O240)</f>
        <v>0.33333333333333331</v>
      </c>
      <c r="Q237" s="143">
        <f>IF(SP_SUL!P240="","*",SP_SUL!P240)</f>
        <v>0.33333333333333331</v>
      </c>
      <c r="R237" s="145" t="str">
        <f>IF(SP_SUL!Q240="","*",CONCATENATE(SP_SUL!Q240," ",SP_SUL!R240))</f>
        <v>1 BINÁRIO</v>
      </c>
      <c r="S237" s="145" t="str">
        <f>IF(SP_SUL!V240="","*",SP_SUL!V240)</f>
        <v xml:space="preserve">Alisson </v>
      </c>
      <c r="T237" s="145" t="str">
        <f>IF(SP_SUL!W240="","*",SP_SUL!W240)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237" s="137" t="str">
        <f ca="1">_xlfn.XLOOKUP(G237&amp;$U$2,BS_CONTROLE[CHAVE],BS_CONTROLE[Quantidade_11],"-")</f>
        <v>-</v>
      </c>
      <c r="V237" s="137" t="str">
        <f ca="1">_xlfn.XLOOKUP(G237&amp;$V$2,BS_CONTROLE[CHAVE],BS_CONTROLE[Quantidade_11],"-")</f>
        <v>-</v>
      </c>
      <c r="W237" s="137">
        <f ca="1">_xlfn.XLOOKUP(G237&amp;$W$2,BS_CONTROLE[CHAVE],BS_CONTROLE[Quantidade_11],"-")</f>
        <v>0</v>
      </c>
    </row>
    <row r="238" spans="1:23" hidden="1">
      <c r="A238" s="146" t="str">
        <f>IF(SP_SUL!Y241="","*",SP_SUL!Y241)</f>
        <v>SIM</v>
      </c>
      <c r="B238" s="146" t="str">
        <f>IF(SP_SUL!X241="","*",SP_SUL!X241)</f>
        <v>Contrato</v>
      </c>
      <c r="C238" s="146" t="str">
        <f>IF(SP_SUL!Z241="","*",SP_SUL!Z241)</f>
        <v>*</v>
      </c>
      <c r="D238" s="139" t="str">
        <f>IF(SP_SUL!S241="","*",SP_SUL!S241)</f>
        <v>SP SUL</v>
      </c>
      <c r="E238" s="139" t="str">
        <f>IF(SP_SUL!T241="","*",SP_SUL!T241)</f>
        <v>ZKE-ZEV</v>
      </c>
      <c r="F238" s="145">
        <f>IF(SP_SUL!B241="","*",SP_SUL!B241)</f>
        <v>46063</v>
      </c>
      <c r="G238" s="145" t="str">
        <f>IF(SP_SUL!D241="","*",SP_SUL!D241)</f>
        <v>W97</v>
      </c>
      <c r="H238" s="145" t="str">
        <f>IF(SP_SUL!F241="","*",SP_SUL!F241)</f>
        <v>MODERNIZAÇÃO - DORMENTE - DESCARGA</v>
      </c>
      <c r="I238" s="145" t="str">
        <f>IF(SP_SUL!H241="","*",SP_SUL!H241)</f>
        <v>ZEM1</v>
      </c>
      <c r="J238" s="145" t="str">
        <f>IF(SP_SUL!I241="","*",SP_SUL!I241)</f>
        <v>ZEM1</v>
      </c>
      <c r="K238" s="139" t="str">
        <f>IF(SP_SUL!M241="","*",SP_SUL!M241)</f>
        <v>ZRB-ZEV</v>
      </c>
      <c r="L238" s="139">
        <f>IF(SP_SUL!N241="","*",SP_SUL!N241)</f>
        <v>1561551</v>
      </c>
      <c r="M238" s="140">
        <f>IF(SP_SUL!J241="","*",SP_SUL!J241)</f>
        <v>48</v>
      </c>
      <c r="N238" s="144">
        <f>IF(SP_SUL!K241="","*",SP_SUL!K241)</f>
        <v>155.69999999999999</v>
      </c>
      <c r="O238" s="144" t="str">
        <f>IF(SP_SUL!L241="","*",SP_SUL!L241)</f>
        <v>-</v>
      </c>
      <c r="P238" s="143">
        <f>IF(SP_SUL!O241="","*",SP_SUL!O241)</f>
        <v>0.29166666666666669</v>
      </c>
      <c r="Q238" s="143">
        <f>IF(SP_SUL!P241="","*",SP_SUL!P241)</f>
        <v>6.9444444444444447E-4</v>
      </c>
      <c r="R238" s="145" t="str">
        <f>IF(SP_SUL!Q241="","*",CONCATENATE(SP_SUL!Q241," ",SP_SUL!R241))</f>
        <v>1 Nº DE DORMENTES</v>
      </c>
      <c r="S238" s="145" t="str">
        <f>IF(SP_SUL!V241="","*",SP_SUL!V241)</f>
        <v xml:space="preserve">Alisson </v>
      </c>
      <c r="T238" s="145" t="str">
        <f>IF(SP_SUL!W241="","*",SP_SUL!W241)</f>
        <v>W97 solicita MC1 em ZEM-1 às 07h00 e circula até o km 155+700 em 156155-1;</v>
      </c>
      <c r="U238" s="137" t="str">
        <f ca="1">_xlfn.XLOOKUP(G238&amp;$U$2,BS_CONTROLE[CHAVE],BS_CONTROLE[Quantidade_11],"-")</f>
        <v>-</v>
      </c>
      <c r="V238" s="137" t="str">
        <f ca="1">_xlfn.XLOOKUP(G238&amp;$V$2,BS_CONTROLE[CHAVE],BS_CONTROLE[Quantidade_11],"-")</f>
        <v>-</v>
      </c>
      <c r="W238" s="137">
        <f ca="1">_xlfn.XLOOKUP(G238&amp;$W$2,BS_CONTROLE[CHAVE],BS_CONTROLE[Quantidade_11],"-")</f>
        <v>0</v>
      </c>
    </row>
    <row r="239" spans="1:23" hidden="1">
      <c r="A239" s="146" t="str">
        <f>IF(SP_SUL!Y242="","*",SP_SUL!Y242)</f>
        <v>SIM</v>
      </c>
      <c r="B239" s="146" t="str">
        <f>IF(SP_SUL!X242="","*",SP_SUL!X242)</f>
        <v>Contrato</v>
      </c>
      <c r="C239" s="146" t="str">
        <f>IF(SP_SUL!Z242="","*",SP_SUL!Z242)</f>
        <v>*</v>
      </c>
      <c r="D239" s="139" t="str">
        <f>IF(SP_SUL!S242="","*",SP_SUL!S242)</f>
        <v>SP SUL</v>
      </c>
      <c r="E239" s="139" t="str">
        <f>IF(SP_SUL!T242="","*",SP_SUL!T242)</f>
        <v>ZKE-ZEV</v>
      </c>
      <c r="F239" s="145">
        <f>IF(SP_SUL!B242="","*",SP_SUL!B242)</f>
        <v>46063</v>
      </c>
      <c r="G239" s="145" t="str">
        <f>IF(SP_SUL!D242="","*",SP_SUL!D242)</f>
        <v>V96</v>
      </c>
      <c r="H239" s="145" t="str">
        <f>IF(SP_SUL!F242="","*",SP_SUL!F242)</f>
        <v>MODERNIZAÇÃO - SOCADORA</v>
      </c>
      <c r="I239" s="145" t="str">
        <f>IF(SP_SUL!H242="","*",SP_SUL!H242)</f>
        <v>K67ZEV2</v>
      </c>
      <c r="J239" s="145" t="str">
        <f>IF(SP_SUL!I242="","*",SP_SUL!I242)</f>
        <v>K67ZEV2</v>
      </c>
      <c r="K239" s="139" t="str">
        <f>IF(SP_SUL!M242="","*",SP_SUL!M242)</f>
        <v>ZRB-ZEV</v>
      </c>
      <c r="L239" s="139" t="str">
        <f>IF(SP_SUL!N242="","*",SP_SUL!N242)</f>
        <v>ZEV1571</v>
      </c>
      <c r="M239" s="140">
        <f>IF(SP_SUL!J242="","*",SP_SUL!J242)</f>
        <v>48</v>
      </c>
      <c r="N239" s="144">
        <f>IF(SP_SUL!K242="","*",SP_SUL!K242)</f>
        <v>157.30000000000001</v>
      </c>
      <c r="O239" s="144" t="str">
        <f>IF(SP_SUL!L242="","*",SP_SUL!L242)</f>
        <v>-</v>
      </c>
      <c r="P239" s="143">
        <f>IF(SP_SUL!O242="","*",SP_SUL!O242)</f>
        <v>0.30555555555555558</v>
      </c>
      <c r="Q239" s="143">
        <f>IF(SP_SUL!P242="","*",SP_SUL!P242)</f>
        <v>6.9444444444444447E-4</v>
      </c>
      <c r="R239" s="145" t="str">
        <f>IF(SP_SUL!Q242="","*",CONCATENATE(SP_SUL!Q242," ",SP_SUL!R242))</f>
        <v>1 M</v>
      </c>
      <c r="S239" s="145" t="str">
        <f>IF(SP_SUL!V242="","*",SP_SUL!V242)</f>
        <v xml:space="preserve">Alisson </v>
      </c>
      <c r="T239" s="145" t="str">
        <f>IF(SP_SUL!W242="","*",SP_SUL!W242)</f>
        <v>*V96 solicita MC1 em K67ZEV-2 às 07h20 e circula até o km 157+300 em ZEV157-1</v>
      </c>
      <c r="U239" s="137" t="str">
        <f ca="1">_xlfn.XLOOKUP(G239&amp;$U$2,BS_CONTROLE[CHAVE],BS_CONTROLE[Quantidade_11],"-")</f>
        <v>-</v>
      </c>
      <c r="V239" s="137" t="str">
        <f ca="1">_xlfn.XLOOKUP(G239&amp;$V$2,BS_CONTROLE[CHAVE],BS_CONTROLE[Quantidade_11],"-")</f>
        <v>-</v>
      </c>
      <c r="W239" s="137">
        <f ca="1">_xlfn.XLOOKUP(G239&amp;$W$2,BS_CONTROLE[CHAVE],BS_CONTROLE[Quantidade_11],"-")</f>
        <v>270</v>
      </c>
    </row>
    <row r="240" spans="1:23" hidden="1">
      <c r="A240" s="146" t="str">
        <f>IF(SP_SUL!Y243="","*",SP_SUL!Y243)</f>
        <v>SIM</v>
      </c>
      <c r="B240" s="146" t="str">
        <f>IF(SP_SUL!X243="","*",SP_SUL!X243)</f>
        <v>Contrato</v>
      </c>
      <c r="C240" s="146" t="str">
        <f>IF(SP_SUL!Z243="","*",SP_SUL!Z243)</f>
        <v>*</v>
      </c>
      <c r="D240" s="139" t="str">
        <f>IF(SP_SUL!S243="","*",SP_SUL!S243)</f>
        <v>SP SUL</v>
      </c>
      <c r="E240" s="139" t="str">
        <f>IF(SP_SUL!T243="","*",SP_SUL!T243)</f>
        <v>ZKE-ZEV</v>
      </c>
      <c r="F240" s="145">
        <f>IF(SP_SUL!B243="","*",SP_SUL!B243)</f>
        <v>46063</v>
      </c>
      <c r="G240" s="145" t="str">
        <f>IF(SP_SUL!D243="","*",SP_SUL!D243)</f>
        <v>WAGNER (TP-903)</v>
      </c>
      <c r="H240" s="145" t="str">
        <f>IF(SP_SUL!F243="","*",SP_SUL!F243)</f>
        <v>MODERNIZAÇÃO - SOLDA</v>
      </c>
      <c r="I240" s="145" t="str">
        <f>IF(SP_SUL!H243="","*",SP_SUL!H243)</f>
        <v>-</v>
      </c>
      <c r="J240" s="145" t="str">
        <f>IF(SP_SUL!I243="","*",SP_SUL!I243)</f>
        <v>-</v>
      </c>
      <c r="K240" s="139" t="str">
        <f>IF(SP_SUL!M243="","*",SP_SUL!M243)</f>
        <v>ZRB-ZEV</v>
      </c>
      <c r="L240" s="139">
        <f>IF(SP_SUL!N243="","*",SP_SUL!N243)</f>
        <v>1571561</v>
      </c>
      <c r="M240" s="140">
        <f>IF(SP_SUL!J243="","*",SP_SUL!J243)</f>
        <v>48</v>
      </c>
      <c r="N240" s="144">
        <f>IF(SP_SUL!K243="","*",SP_SUL!K243)</f>
        <v>156.33199999999999</v>
      </c>
      <c r="O240" s="144">
        <f>IF(SP_SUL!L243="","*",SP_SUL!L243)</f>
        <v>156.34399999999999</v>
      </c>
      <c r="P240" s="143">
        <f>IF(SP_SUL!O243="","*",SP_SUL!O243)</f>
        <v>0.33333333333333331</v>
      </c>
      <c r="Q240" s="143">
        <f>IF(SP_SUL!P243="","*",SP_SUL!P243)</f>
        <v>6.9444444444444447E-4</v>
      </c>
      <c r="R240" s="145" t="str">
        <f>IF(SP_SUL!Q243="","*",CONCATENATE(SP_SUL!Q243," ",SP_SUL!R243))</f>
        <v>2 Nº DE SOLDA</v>
      </c>
      <c r="S240" s="145" t="str">
        <f>IF(SP_SUL!V243="","*",SP_SUL!V243)</f>
        <v xml:space="preserve">Alisson </v>
      </c>
      <c r="T240" s="145" t="str">
        <f>IF(SP_SUL!W243="","*",SP_SUL!W243)</f>
        <v xml:space="preserve">Execução de solda - Condicionado a temperatura 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 hidden="1">
      <c r="A241" s="146" t="str">
        <f>IF(SP_SUL!Y244="","*",SP_SUL!Y244)</f>
        <v>SIM</v>
      </c>
      <c r="B241" s="146" t="str">
        <f>IF(SP_SUL!X244="","*",SP_SUL!X244)</f>
        <v>Contrato</v>
      </c>
      <c r="C241" s="146" t="str">
        <f>IF(SP_SUL!Z244="","*",SP_SUL!Z244)</f>
        <v>*</v>
      </c>
      <c r="D241" s="139" t="str">
        <f>IF(SP_SUL!S244="","*",SP_SUL!S244)</f>
        <v>SP SUL</v>
      </c>
      <c r="E241" s="139" t="str">
        <f>IF(SP_SUL!T244="","*",SP_SUL!T244)</f>
        <v>ZKE-ZEV</v>
      </c>
      <c r="F241" s="145">
        <f>IF(SP_SUL!B244="","*",SP_SUL!B244)</f>
        <v>46063</v>
      </c>
      <c r="G241" s="145" t="str">
        <f>IF(SP_SUL!D244="","*",SP_SUL!D244)</f>
        <v>CAIQUE (TMA-677)</v>
      </c>
      <c r="H241" s="145" t="str">
        <f>IF(SP_SUL!F244="","*",SP_SUL!F244)</f>
        <v>MODERNIZAÇÃO - SOLDA</v>
      </c>
      <c r="I241" s="145" t="str">
        <f>IF(SP_SUL!H244="","*",SP_SUL!H244)</f>
        <v>-</v>
      </c>
      <c r="J241" s="145" t="str">
        <f>IF(SP_SUL!I244="","*",SP_SUL!I244)</f>
        <v>-</v>
      </c>
      <c r="K241" s="139" t="str">
        <f>IF(SP_SUL!M244="","*",SP_SUL!M244)</f>
        <v>ZRB-ZEV</v>
      </c>
      <c r="L241" s="139">
        <f>IF(SP_SUL!N244="","*",SP_SUL!N244)</f>
        <v>1571561</v>
      </c>
      <c r="M241" s="140">
        <f>IF(SP_SUL!J244="","*",SP_SUL!J244)</f>
        <v>48</v>
      </c>
      <c r="N241" s="144">
        <f>IF(SP_SUL!K244="","*",SP_SUL!K244)</f>
        <v>156.93</v>
      </c>
      <c r="O241" s="144">
        <f>IF(SP_SUL!L244="","*",SP_SUL!L244)</f>
        <v>156.958</v>
      </c>
      <c r="P241" s="143">
        <f>IF(SP_SUL!O244="","*",SP_SUL!O244)</f>
        <v>0.33333333333333331</v>
      </c>
      <c r="Q241" s="143">
        <f>IF(SP_SUL!P244="","*",SP_SUL!P244)</f>
        <v>6.9444444444444447E-4</v>
      </c>
      <c r="R241" s="145" t="str">
        <f>IF(SP_SUL!Q244="","*",CONCATENATE(SP_SUL!Q244," ",SP_SUL!R244))</f>
        <v>2 Nº DE SOLDA</v>
      </c>
      <c r="S241" s="145" t="str">
        <f>IF(SP_SUL!V244="","*",SP_SUL!V244)</f>
        <v xml:space="preserve">Alisson </v>
      </c>
      <c r="T241" s="145" t="str">
        <f>IF(SP_SUL!W244="","*",SP_SUL!W244)</f>
        <v xml:space="preserve">Execução de solda - Condicionado a temperatura </v>
      </c>
      <c r="U241" s="137" t="str">
        <f ca="1">_xlfn.XLOOKUP(G241&amp;$U$2,BS_CONTROLE[CHAVE],BS_CONTROLE[Quantidade_11],"-")</f>
        <v>-</v>
      </c>
      <c r="V241" s="137" t="str">
        <f ca="1">_xlfn.XLOOKUP(G241&amp;$V$2,BS_CONTROLE[CHAVE],BS_CONTROLE[Quantidade_11],"-")</f>
        <v>-</v>
      </c>
      <c r="W241" s="137">
        <f ca="1">_xlfn.XLOOKUP(G241&amp;$W$2,BS_CONTROLE[CHAVE],BS_CONTROLE[Quantidade_11],"-")</f>
        <v>1</v>
      </c>
    </row>
    <row r="242" spans="1:23" hidden="1">
      <c r="A242" s="146" t="str">
        <f>IF(SP_SUL!Y245="","*",SP_SUL!Y245)</f>
        <v>*</v>
      </c>
      <c r="B242" s="146" t="str">
        <f>IF(SP_SUL!X245="","*",SP_SUL!X245)</f>
        <v>*</v>
      </c>
      <c r="C242" s="146" t="str">
        <f>IF(SP_SUL!Z245="","*",SP_SUL!Z245)</f>
        <v>*</v>
      </c>
      <c r="D242" s="139" t="str">
        <f>IF(SP_SUL!S245="","*",SP_SUL!S245)</f>
        <v>-</v>
      </c>
      <c r="E242" s="139" t="str">
        <f>IF(SP_SUL!T245="","*",SP_SUL!T245)</f>
        <v>-</v>
      </c>
      <c r="F242" s="145" t="str">
        <f>IF(SP_SUL!B245="","*",SP_SUL!B245)</f>
        <v>*</v>
      </c>
      <c r="G242" s="145" t="str">
        <f>IF(SP_SUL!D245="","*",SP_SUL!D245)</f>
        <v>*</v>
      </c>
      <c r="H242" s="145" t="str">
        <f>IF(SP_SUL!F245="","*",SP_SUL!F245)</f>
        <v>*</v>
      </c>
      <c r="I242" s="145" t="str">
        <f>IF(SP_SUL!H245="","*",SP_SUL!H245)</f>
        <v>*</v>
      </c>
      <c r="J242" s="145" t="str">
        <f>IF(SP_SUL!I245="","*",SP_SUL!I245)</f>
        <v>*</v>
      </c>
      <c r="K242" s="139" t="str">
        <f>IF(SP_SUL!M245="","*",SP_SUL!M245)</f>
        <v>-</v>
      </c>
      <c r="L242" s="139" t="str">
        <f>IF(SP_SUL!N245="","*",SP_SUL!N245)</f>
        <v>-</v>
      </c>
      <c r="M242" s="140" t="str">
        <f>IF(SP_SUL!J245="","*",SP_SUL!J245)</f>
        <v>*</v>
      </c>
      <c r="N242" s="144" t="str">
        <f>IF(SP_SUL!K245="","*",SP_SUL!K245)</f>
        <v>*</v>
      </c>
      <c r="O242" s="144" t="str">
        <f>IF(SP_SUL!L245="","*",SP_SUL!L245)</f>
        <v>*</v>
      </c>
      <c r="P242" s="143" t="str">
        <f>IF(SP_SUL!O245="","*",SP_SUL!O245)</f>
        <v>*</v>
      </c>
      <c r="Q242" s="143" t="str">
        <f>IF(SP_SUL!P245="","*",SP_SUL!P245)</f>
        <v>*</v>
      </c>
      <c r="R242" s="145" t="str">
        <f>IF(SP_SUL!Q245="","*",CONCATENATE(SP_SUL!Q245," ",SP_SUL!R245))</f>
        <v>*</v>
      </c>
      <c r="S242" s="145" t="str">
        <f>IF(SP_SUL!V245="","*",SP_SUL!V245)</f>
        <v>*</v>
      </c>
      <c r="T242" s="145" t="str">
        <f>IF(SP_SUL!W245="","*",SP_SUL!W245)</f>
        <v>*</v>
      </c>
      <c r="U242" s="137" t="str">
        <f ca="1">_xlfn.XLOOKUP(G242&amp;$U$2,BS_CONTROLE[CHAVE],BS_CONTROLE[Quantidade_11],"-")</f>
        <v>-</v>
      </c>
      <c r="V242" s="137" t="str">
        <f ca="1">_xlfn.XLOOKUP(G242&amp;$V$2,BS_CONTROLE[CHAVE],BS_CONTROLE[Quantidade_11],"-")</f>
        <v>-</v>
      </c>
      <c r="W242" s="137" t="str">
        <f ca="1">_xlfn.XLOOKUP(G242&amp;$W$2,BS_CONTROLE[CHAVE],BS_CONTROLE[Quantidade_11],"-")</f>
        <v>-</v>
      </c>
    </row>
    <row r="243" spans="1:23" hidden="1">
      <c r="A243" s="146" t="str">
        <f>IF(SP_SUL!Y246="","*",SP_SUL!Y246)</f>
        <v>SIM</v>
      </c>
      <c r="B243" s="146" t="str">
        <f>IF(SP_SUL!X246="","*",SP_SUL!X246)</f>
        <v>Contrato</v>
      </c>
      <c r="C243" s="146" t="str">
        <f>IF(SP_SUL!Z246="","*",SP_SUL!Z246)</f>
        <v>*</v>
      </c>
      <c r="D243" s="139" t="str">
        <f>IF(SP_SUL!S246="","*",SP_SUL!S246)</f>
        <v>SP SUL</v>
      </c>
      <c r="E243" s="139" t="str">
        <f>IF(SP_SUL!T246="","*",SP_SUL!T246)</f>
        <v>ZEV-ZPT</v>
      </c>
      <c r="F243" s="145">
        <f>IF(SP_SUL!B246="","*",SP_SUL!B246)</f>
        <v>46063</v>
      </c>
      <c r="G243" s="145" t="str">
        <f>IF(SP_SUL!D246="","*",SP_SUL!D246)</f>
        <v>MODERNIZAÇÃO SERRA</v>
      </c>
      <c r="H243" s="145" t="str">
        <f>IF(SP_SUL!F246="","*",SP_SUL!F246)</f>
        <v>BLOCO</v>
      </c>
      <c r="I243" s="145" t="str">
        <f>IF(SP_SUL!H246="","*",SP_SUL!H246)</f>
        <v>-</v>
      </c>
      <c r="J243" s="145" t="str">
        <f>IF(SP_SUL!I246="","*",SP_SUL!I246)</f>
        <v>-</v>
      </c>
      <c r="K243" s="139" t="str">
        <f>IF(SP_SUL!M246="","*",SP_SUL!M246)</f>
        <v>ZEZ-ZXW</v>
      </c>
      <c r="L243" s="139" t="str">
        <f>IF(SP_SUL!N246="","*",SP_SUL!N246)</f>
        <v>K79ZEZ2/ZXWK792</v>
      </c>
      <c r="M243" s="140">
        <f>IF(SP_SUL!J246="","*",SP_SUL!J246)</f>
        <v>92</v>
      </c>
      <c r="N243" s="144">
        <f>IF(SP_SUL!K246="","*",SP_SUL!K246)</f>
        <v>75.2</v>
      </c>
      <c r="O243" s="144">
        <f>IF(SP_SUL!L246="","*",SP_SUL!L246)</f>
        <v>81.8</v>
      </c>
      <c r="P243" s="143">
        <f>IF(SP_SUL!O246="","*",SP_SUL!O246)</f>
        <v>0.33333333333333331</v>
      </c>
      <c r="Q243" s="143">
        <f>IF(SP_SUL!P246="","*",SP_SUL!P246)</f>
        <v>0.33333333333333331</v>
      </c>
      <c r="R243" s="145" t="str">
        <f>IF(SP_SUL!Q246="","*",CONCATENATE(SP_SUL!Q246," ",SP_SUL!R246))</f>
        <v>1 BINÁRIO</v>
      </c>
      <c r="S243" s="145" t="str">
        <f>IF(SP_SUL!V246="","*",SP_SUL!V246)</f>
        <v>Augusto</v>
      </c>
      <c r="T243" s="145" t="str">
        <f>IF(SP_SUL!W246="","*",SP_SUL!W246)</f>
        <v>Bloco Modernização</v>
      </c>
      <c r="U243" s="137" t="str">
        <f ca="1">_xlfn.XLOOKUP(G243&amp;$U$2,BS_CONTROLE[CHAVE],BS_CONTROLE[Quantidade_11],"-")</f>
        <v>-</v>
      </c>
      <c r="V243" s="137" t="str">
        <f ca="1">_xlfn.XLOOKUP(G243&amp;$V$2,BS_CONTROLE[CHAVE],BS_CONTROLE[Quantidade_11],"-")</f>
        <v>-</v>
      </c>
      <c r="W243" s="137">
        <f ca="1">_xlfn.XLOOKUP(G243&amp;$W$2,BS_CONTROLE[CHAVE],BS_CONTROLE[Quantidade_11],"-")</f>
        <v>0</v>
      </c>
    </row>
    <row r="244" spans="1:23" hidden="1">
      <c r="A244" s="146" t="str">
        <f>IF(SP_SUL!Y247="","*",SP_SUL!Y247)</f>
        <v>SIM</v>
      </c>
      <c r="B244" s="146" t="str">
        <f>IF(SP_SUL!X247="","*",SP_SUL!X247)</f>
        <v>Contrato</v>
      </c>
      <c r="C244" s="146" t="str">
        <f>IF(SP_SUL!Z247="","*",SP_SUL!Z247)</f>
        <v>*</v>
      </c>
      <c r="D244" s="139" t="str">
        <f>IF(SP_SUL!S247="","*",SP_SUL!S247)</f>
        <v>SP SUL</v>
      </c>
      <c r="E244" s="139" t="str">
        <f>IF(SP_SUL!T247="","*",SP_SUL!T247)</f>
        <v>ZEV-ZPT</v>
      </c>
      <c r="F244" s="145">
        <f>IF(SP_SUL!B247="","*",SP_SUL!B247)</f>
        <v>46063</v>
      </c>
      <c r="G244" s="145" t="str">
        <f>IF(SP_SUL!D247="","*",SP_SUL!D247)</f>
        <v>W61</v>
      </c>
      <c r="H244" s="145" t="str">
        <f>IF(SP_SUL!F247="","*",SP_SUL!F247)</f>
        <v>MODERNIZAÇÃO - PEDRA - DESCARGA</v>
      </c>
      <c r="I244" s="145" t="str">
        <f>IF(SP_SUL!H247="","*",SP_SUL!H247)</f>
        <v>K67ZEV-1</v>
      </c>
      <c r="J244" s="145" t="str">
        <f>IF(SP_SUL!I247="","*",SP_SUL!I247)</f>
        <v>K67ZEV-1</v>
      </c>
      <c r="K244" s="139" t="str">
        <f>IF(SP_SUL!M247="","*",SP_SUL!M247)</f>
        <v>ZEZ-ZXW</v>
      </c>
      <c r="L244" s="139" t="str">
        <f>IF(SP_SUL!N247="","*",SP_SUL!N247)</f>
        <v>K79ZEZ2/ZXWK792</v>
      </c>
      <c r="M244" s="140">
        <f>IF(SP_SUL!J247="","*",SP_SUL!J247)</f>
        <v>92</v>
      </c>
      <c r="N244" s="144">
        <f>IF(SP_SUL!K247="","*",SP_SUL!K247)</f>
        <v>75.2</v>
      </c>
      <c r="O244" s="144">
        <f>IF(SP_SUL!L247="","*",SP_SUL!L247)</f>
        <v>81.8</v>
      </c>
      <c r="P244" s="143">
        <f>IF(SP_SUL!O247="","*",SP_SUL!O247)</f>
        <v>0.3125</v>
      </c>
      <c r="Q244" s="143">
        <f>IF(SP_SUL!P247="","*",SP_SUL!P247)</f>
        <v>6.9444444444444447E-4</v>
      </c>
      <c r="R244" s="145" t="str">
        <f>IF(SP_SUL!Q247="","*",CONCATENATE(SP_SUL!Q247," ",SP_SUL!R247))</f>
        <v>1 VAGÕES</v>
      </c>
      <c r="S244" s="145" t="str">
        <f>IF(SP_SUL!V247="","*",SP_SUL!V247)</f>
        <v>Augusto</v>
      </c>
      <c r="T244" s="145" t="str">
        <f>IF(SP_SUL!W247="","*",SP_SUL!W247)</f>
        <v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v>
      </c>
      <c r="U244" s="137" t="str">
        <f ca="1">_xlfn.XLOOKUP(G244&amp;$U$2,BS_CONTROLE[CHAVE],BS_CONTROLE[Quantidade_11],"-")</f>
        <v>-</v>
      </c>
      <c r="V244" s="137">
        <f ca="1">_xlfn.XLOOKUP(G244&amp;$V$2,BS_CONTROLE[CHAVE],BS_CONTROLE[Quantidade_11],"-")</f>
        <v>0</v>
      </c>
      <c r="W244" s="137">
        <f ca="1">_xlfn.XLOOKUP(G244&amp;$W$2,BS_CONTROLE[CHAVE],BS_CONTROLE[Quantidade_11],"-")</f>
        <v>1</v>
      </c>
    </row>
    <row r="245" spans="1:23" hidden="1">
      <c r="A245" s="146" t="str">
        <f>IF(SP_SUL!Y248="","*",SP_SUL!Y248)</f>
        <v>SIM</v>
      </c>
      <c r="B245" s="146" t="str">
        <f>IF(SP_SUL!X248="","*",SP_SUL!X248)</f>
        <v>Contrato</v>
      </c>
      <c r="C245" s="146" t="str">
        <f>IF(SP_SUL!Z248="","*",SP_SUL!Z248)</f>
        <v>*</v>
      </c>
      <c r="D245" s="139" t="str">
        <f>IF(SP_SUL!S248="","*",SP_SUL!S248)</f>
        <v>SP SUL</v>
      </c>
      <c r="E245" s="139" t="str">
        <f>IF(SP_SUL!T248="","*",SP_SUL!T248)</f>
        <v>ZEV-ZPT</v>
      </c>
      <c r="F245" s="145">
        <f>IF(SP_SUL!B248="","*",SP_SUL!B248)</f>
        <v>46063</v>
      </c>
      <c r="G245" s="145" t="str">
        <f>IF(SP_SUL!D248="","*",SP_SUL!D248)</f>
        <v>V85</v>
      </c>
      <c r="H245" s="145" t="str">
        <f>IF(SP_SUL!F248="","*",SP_SUL!F248)</f>
        <v>MECANIZAÇÃO - SOCADORA</v>
      </c>
      <c r="I245" s="145" t="str">
        <f>IF(SP_SUL!H248="","*",SP_SUL!H248)</f>
        <v>K67ZEV-1</v>
      </c>
      <c r="J245" s="145" t="str">
        <f>IF(SP_SUL!I248="","*",SP_SUL!I248)</f>
        <v>K67ZEV-1</v>
      </c>
      <c r="K245" s="139" t="str">
        <f>IF(SP_SUL!M248="","*",SP_SUL!M248)</f>
        <v>ZEZ-ZXW</v>
      </c>
      <c r="L245" s="139" t="str">
        <f>IF(SP_SUL!N248="","*",SP_SUL!N248)</f>
        <v>K79ZEZ2/ZXWK792</v>
      </c>
      <c r="M245" s="140">
        <f>IF(SP_SUL!J248="","*",SP_SUL!J248)</f>
        <v>92</v>
      </c>
      <c r="N245" s="144">
        <f>IF(SP_SUL!K248="","*",SP_SUL!K248)</f>
        <v>75.2</v>
      </c>
      <c r="O245" s="144">
        <f>IF(SP_SUL!L248="","*",SP_SUL!L248)</f>
        <v>81.8</v>
      </c>
      <c r="P245" s="143">
        <f>IF(SP_SUL!O248="","*",SP_SUL!O248)</f>
        <v>0.3125</v>
      </c>
      <c r="Q245" s="143">
        <f>IF(SP_SUL!P248="","*",SP_SUL!P248)</f>
        <v>6.9444444444444447E-4</v>
      </c>
      <c r="R245" s="145" t="str">
        <f>IF(SP_SUL!Q248="","*",CONCATENATE(SP_SUL!Q248," ",SP_SUL!R248))</f>
        <v>200 M</v>
      </c>
      <c r="S245" s="145" t="str">
        <f>IF(SP_SUL!V248="","*",SP_SUL!V248)</f>
        <v>Augusto</v>
      </c>
      <c r="T245" s="145" t="str">
        <f>IF(SP_SUL!W248="","*",SP_SUL!W248)</f>
        <v xml:space="preserve">Socaria mecanizada </v>
      </c>
      <c r="U245" s="137" t="str">
        <f ca="1">_xlfn.XLOOKUP(G245&amp;$U$2,BS_CONTROLE[CHAVE],BS_CONTROLE[Quantidade_11],"-")</f>
        <v>-</v>
      </c>
      <c r="V245" s="137" t="str">
        <f ca="1">_xlfn.XLOOKUP(G245&amp;$V$2,BS_CONTROLE[CHAVE],BS_CONTROLE[Quantidade_11],"-")</f>
        <v>-</v>
      </c>
      <c r="W245" s="137">
        <f ca="1">_xlfn.XLOOKUP(G245&amp;$W$2,BS_CONTROLE[CHAVE],BS_CONTROLE[Quantidade_11],"-")</f>
        <v>0</v>
      </c>
    </row>
    <row r="246" spans="1:23" hidden="1">
      <c r="A246" s="146" t="str">
        <f>IF(SP_SUL!Y249="","*",SP_SUL!Y249)</f>
        <v>*</v>
      </c>
      <c r="B246" s="146" t="str">
        <f>IF(SP_SUL!X249="","*",SP_SUL!X249)</f>
        <v>*</v>
      </c>
      <c r="C246" s="146" t="str">
        <f>IF(SP_SUL!Z249="","*",SP_SUL!Z249)</f>
        <v>*</v>
      </c>
      <c r="D246" s="139" t="str">
        <f>IF(SP_SUL!S249="","*",SP_SUL!S249)</f>
        <v>-</v>
      </c>
      <c r="E246" s="139" t="str">
        <f>IF(SP_SUL!T249="","*",SP_SUL!T249)</f>
        <v>-</v>
      </c>
      <c r="F246" s="145" t="str">
        <f>IF(SP_SUL!B249="","*",SP_SUL!B249)</f>
        <v>*</v>
      </c>
      <c r="G246" s="145" t="str">
        <f>IF(SP_SUL!D249="","*",SP_SUL!D249)</f>
        <v>*</v>
      </c>
      <c r="H246" s="145" t="str">
        <f>IF(SP_SUL!F249="","*",SP_SUL!F249)</f>
        <v>*</v>
      </c>
      <c r="I246" s="145" t="str">
        <f>IF(SP_SUL!H249="","*",SP_SUL!H249)</f>
        <v>*</v>
      </c>
      <c r="J246" s="145" t="str">
        <f>IF(SP_SUL!I249="","*",SP_SUL!I249)</f>
        <v>*</v>
      </c>
      <c r="K246" s="139" t="str">
        <f>IF(SP_SUL!M249="","*",SP_SUL!M249)</f>
        <v>-</v>
      </c>
      <c r="L246" s="139" t="str">
        <f>IF(SP_SUL!N249="","*",SP_SUL!N249)</f>
        <v>-</v>
      </c>
      <c r="M246" s="140" t="str">
        <f>IF(SP_SUL!J249="","*",SP_SUL!J249)</f>
        <v>*</v>
      </c>
      <c r="N246" s="144" t="str">
        <f>IF(SP_SUL!K249="","*",SP_SUL!K249)</f>
        <v>*</v>
      </c>
      <c r="O246" s="144" t="str">
        <f>IF(SP_SUL!L249="","*",SP_SUL!L249)</f>
        <v>*</v>
      </c>
      <c r="P246" s="143" t="str">
        <f>IF(SP_SUL!O249="","*",SP_SUL!O249)</f>
        <v>*</v>
      </c>
      <c r="Q246" s="143" t="str">
        <f>IF(SP_SUL!P249="","*",SP_SUL!P249)</f>
        <v>*</v>
      </c>
      <c r="R246" s="145" t="str">
        <f>IF(SP_SUL!Q249="","*",CONCATENATE(SP_SUL!Q249," ",SP_SUL!R249))</f>
        <v>*</v>
      </c>
      <c r="S246" s="145" t="str">
        <f>IF(SP_SUL!V249="","*",SP_SUL!V249)</f>
        <v>*</v>
      </c>
      <c r="T246" s="145" t="str">
        <f>IF(SP_SUL!W249="","*",SP_SUL!W249)</f>
        <v>*</v>
      </c>
      <c r="U246" s="137" t="str">
        <f ca="1">_xlfn.XLOOKUP(G246&amp;$U$2,BS_CONTROLE[CHAVE],BS_CONTROLE[Quantidade_11],"-")</f>
        <v>-</v>
      </c>
      <c r="V246" s="137" t="str">
        <f ca="1">_xlfn.XLOOKUP(G246&amp;$V$2,BS_CONTROLE[CHAVE],BS_CONTROLE[Quantidade_11],"-")</f>
        <v>-</v>
      </c>
      <c r="W246" s="137" t="str">
        <f ca="1">_xlfn.XLOOKUP(G246&amp;$W$2,BS_CONTROLE[CHAVE],BS_CONTROLE[Quantidade_11],"-")</f>
        <v>-</v>
      </c>
    </row>
    <row r="247" spans="1:23" hidden="1">
      <c r="A247" s="146" t="str">
        <f>IF(SP_SUL!Y250="","*",SP_SUL!Y250)</f>
        <v>SIM</v>
      </c>
      <c r="B247" s="146" t="str">
        <f>IF(SP_SUL!X250="","*",SP_SUL!X250)</f>
        <v>Contrato</v>
      </c>
      <c r="C247" s="146" t="str">
        <f>IF(SP_SUL!Z250="","*",SP_SUL!Z250)</f>
        <v>*</v>
      </c>
      <c r="D247" s="139" t="str">
        <f>IF(SP_SUL!S250="","*",SP_SUL!S250)</f>
        <v>SP SUL</v>
      </c>
      <c r="E247" s="139" t="str">
        <f>IF(SP_SUL!T250="","*",SP_SUL!T250)</f>
        <v>ZEV-ZPT</v>
      </c>
      <c r="F247" s="145">
        <f>IF(SP_SUL!B250="","*",SP_SUL!B250)</f>
        <v>46063</v>
      </c>
      <c r="G247" s="145" t="str">
        <f>IF(SP_SUL!D250="","*",SP_SUL!D250)</f>
        <v>MODERNIZAÇÃO SERRA</v>
      </c>
      <c r="H247" s="145" t="str">
        <f>IF(SP_SUL!F250="","*",SP_SUL!F250)</f>
        <v>BLOCO</v>
      </c>
      <c r="I247" s="145" t="str">
        <f>IF(SP_SUL!H250="","*",SP_SUL!H250)</f>
        <v>-</v>
      </c>
      <c r="J247" s="145" t="str">
        <f>IF(SP_SUL!I250="","*",SP_SUL!I250)</f>
        <v>-</v>
      </c>
      <c r="K247" s="139" t="str">
        <f>IF(SP_SUL!M250="","*",SP_SUL!M250)</f>
        <v>ZGP-ZPT</v>
      </c>
      <c r="L247" s="139" t="str">
        <f>IF(SP_SUL!N250="","*",SP_SUL!N250)</f>
        <v>ZGP2/105ZGP2/ZPT1052</v>
      </c>
      <c r="M247" s="140">
        <f>IF(SP_SUL!J250="","*",SP_SUL!J250)</f>
        <v>92</v>
      </c>
      <c r="N247" s="144">
        <f>IF(SP_SUL!K250="","*",SP_SUL!K250)</f>
        <v>102.48</v>
      </c>
      <c r="O247" s="144">
        <f>IF(SP_SUL!L250="","*",SP_SUL!L250)</f>
        <v>102.18</v>
      </c>
      <c r="P247" s="143">
        <f>IF(SP_SUL!O250="","*",SP_SUL!O250)</f>
        <v>0.33333333333333331</v>
      </c>
      <c r="Q247" s="143">
        <f>IF(SP_SUL!P250="","*",SP_SUL!P250)</f>
        <v>0.22916666666666666</v>
      </c>
      <c r="R247" s="145" t="str">
        <f>IF(SP_SUL!Q250="","*",CONCATENATE(SP_SUL!Q250," ",SP_SUL!R250))</f>
        <v>1 BINÁRIO</v>
      </c>
      <c r="S247" s="145" t="str">
        <f>IF(SP_SUL!V250="","*",SP_SUL!V250)</f>
        <v>Augusto</v>
      </c>
      <c r="T247" s="145" t="str">
        <f>IF(SP_SUL!W250="","*",SP_SUL!W250)</f>
        <v>Bloco Modernização: Atividade: Distribuição e Recolhimento de Dormentes</v>
      </c>
      <c r="U247" s="137" t="str">
        <f ca="1">_xlfn.XLOOKUP(G247&amp;$U$2,BS_CONTROLE[CHAVE],BS_CONTROLE[Quantidade_11],"-")</f>
        <v>-</v>
      </c>
      <c r="V247" s="137" t="str">
        <f ca="1">_xlfn.XLOOKUP(G247&amp;$V$2,BS_CONTROLE[CHAVE],BS_CONTROLE[Quantidade_11],"-")</f>
        <v>-</v>
      </c>
      <c r="W247" s="137">
        <f ca="1">_xlfn.XLOOKUP(G247&amp;$W$2,BS_CONTROLE[CHAVE],BS_CONTROLE[Quantidade_11],"-")</f>
        <v>0</v>
      </c>
    </row>
    <row r="248" spans="1:23" hidden="1">
      <c r="A248" s="146" t="str">
        <f>IF(SP_SUL!Y251="","*",SP_SUL!Y251)</f>
        <v>SIM</v>
      </c>
      <c r="B248" s="146" t="str">
        <f>IF(SP_SUL!X251="","*",SP_SUL!X251)</f>
        <v>Contrato</v>
      </c>
      <c r="C248" s="146" t="str">
        <f>IF(SP_SUL!Z251="","*",SP_SUL!Z251)</f>
        <v>*</v>
      </c>
      <c r="D248" s="139" t="str">
        <f>IF(SP_SUL!S251="","*",SP_SUL!S251)</f>
        <v>SP SUL</v>
      </c>
      <c r="E248" s="139" t="str">
        <f>IF(SP_SUL!T251="","*",SP_SUL!T251)</f>
        <v>ZEV-ZPT</v>
      </c>
      <c r="F248" s="145">
        <f>IF(SP_SUL!B251="","*",SP_SUL!B251)</f>
        <v>46063</v>
      </c>
      <c r="G248" s="145" t="str">
        <f>IF(SP_SUL!D251="","*",SP_SUL!D251)</f>
        <v>W62</v>
      </c>
      <c r="H248" s="145" t="str">
        <f>IF(SP_SUL!F251="","*",SP_SUL!F251)</f>
        <v>RECOLHIMENTO DE DORMENTE</v>
      </c>
      <c r="I248" s="145" t="str">
        <f>IF(SP_SUL!H251="","*",SP_SUL!H251)</f>
        <v>ZPT1051</v>
      </c>
      <c r="J248" s="145" t="str">
        <f>IF(SP_SUL!I251="","*",SP_SUL!I251)</f>
        <v>ZPTZDR</v>
      </c>
      <c r="K248" s="139" t="str">
        <f>IF(SP_SUL!M251="","*",SP_SUL!M251)</f>
        <v>ZGP</v>
      </c>
      <c r="L248" s="139" t="str">
        <f>IF(SP_SUL!N251="","*",SP_SUL!N251)</f>
        <v>ZGP2</v>
      </c>
      <c r="M248" s="140">
        <f>IF(SP_SUL!J251="","*",SP_SUL!J251)</f>
        <v>92</v>
      </c>
      <c r="N248" s="144">
        <f>IF(SP_SUL!K251="","*",SP_SUL!K251)</f>
        <v>102.1</v>
      </c>
      <c r="O248" s="144">
        <f>IF(SP_SUL!L251="","*",SP_SUL!L251)</f>
        <v>106</v>
      </c>
      <c r="P248" s="143">
        <f>IF(SP_SUL!O251="","*",SP_SUL!O251)</f>
        <v>0.3125</v>
      </c>
      <c r="Q248" s="143">
        <f>IF(SP_SUL!P251="","*",SP_SUL!P251)</f>
        <v>6.9444444444444447E-4</v>
      </c>
      <c r="R248" s="145" t="str">
        <f>IF(SP_SUL!Q251="","*",CONCATENATE(SP_SUL!Q251," ",SP_SUL!R251))</f>
        <v>1 Nº DE PEÇAS</v>
      </c>
      <c r="S248" s="145" t="str">
        <f>IF(SP_SUL!V251="","*",SP_SUL!V251)</f>
        <v>Augusto</v>
      </c>
      <c r="T248" s="145" t="str">
        <f>IF(SP_SUL!W251="","*",SP_SUL!W251)</f>
        <v>*Intervalo de 05:30hrs - ZPT/ZGP Linha 02*
* SBs Bloqueadas: ZGP2 , 105ZGP-2, ZPT105-2
* W62 - Atividade: Distribuição e Recolhimento de Dormentes
* Abertura do intervalo envio dos bloqueios 
* MC1: 07:30
* Sai: ZPT / Retorna: ZPT</v>
      </c>
      <c r="U248" s="137" t="str">
        <f ca="1">_xlfn.XLOOKUP(G248&amp;$U$2,BS_CONTROLE[CHAVE],BS_CONTROLE[Quantidade_11],"-")</f>
        <v>-</v>
      </c>
      <c r="V248" s="137" t="str">
        <f ca="1">_xlfn.XLOOKUP(G248&amp;$V$2,BS_CONTROLE[CHAVE],BS_CONTROLE[Quantidade_11],"-")</f>
        <v>-</v>
      </c>
      <c r="W248" s="137">
        <f ca="1">_xlfn.XLOOKUP(G248&amp;$W$2,BS_CONTROLE[CHAVE],BS_CONTROLE[Quantidade_11],"-")</f>
        <v>1</v>
      </c>
    </row>
    <row r="249" spans="1:23" hidden="1">
      <c r="A249" s="146" t="str">
        <f>IF(SP_SUL!Y252="","*",SP_SUL!Y252)</f>
        <v>OPORTUNIDADE</v>
      </c>
      <c r="B249" s="146" t="str">
        <f>IF(SP_SUL!X252="","*",SP_SUL!X252)</f>
        <v>Oportunidade</v>
      </c>
      <c r="C249" s="146" t="str">
        <f>IF(SP_SUL!Z252="","*",SP_SUL!Z252)</f>
        <v>*</v>
      </c>
      <c r="D249" s="139" t="str">
        <f>IF(SP_SUL!S252="","*",SP_SUL!S252)</f>
        <v>SP SUL</v>
      </c>
      <c r="E249" s="139" t="str">
        <f>IF(SP_SUL!T252="","*",SP_SUL!T252)</f>
        <v>ZPT-ZPG</v>
      </c>
      <c r="F249" s="145">
        <f>IF(SP_SUL!B252="","*",SP_SUL!B252)</f>
        <v>46063</v>
      </c>
      <c r="G249" s="145" t="str">
        <f>IF(SP_SUL!D252="","*",SP_SUL!D252)</f>
        <v>DIEGO (TF-42)</v>
      </c>
      <c r="H249" s="145" t="str">
        <f>IF(SP_SUL!F252="","*",SP_SUL!F252)</f>
        <v>LIMPEZA LASTRO</v>
      </c>
      <c r="I249" s="145" t="str">
        <f>IF(SP_SUL!H252="","*",SP_SUL!H252)</f>
        <v>-</v>
      </c>
      <c r="J249" s="145" t="str">
        <f>IF(SP_SUL!I252="","*",SP_SUL!I252)</f>
        <v>-</v>
      </c>
      <c r="K249" s="139" t="str">
        <f>IF(SP_SUL!M252="","*",SP_SUL!M252)</f>
        <v>PAT-ZGM</v>
      </c>
      <c r="L249" s="139" t="str">
        <f>IF(SP_SUL!N252="","*",SP_SUL!N252)</f>
        <v>PAT1102</v>
      </c>
      <c r="M249" s="140">
        <f>IF(SP_SUL!J252="","*",SP_SUL!J252)</f>
        <v>53</v>
      </c>
      <c r="N249" s="144">
        <f>IF(SP_SUL!K252="","*",SP_SUL!K252)</f>
        <v>109.05</v>
      </c>
      <c r="O249" s="144" t="str">
        <f>IF(SP_SUL!L252="","*",SP_SUL!L252)</f>
        <v>-</v>
      </c>
      <c r="P249" s="143">
        <f>IF(SP_SUL!O252="","*",SP_SUL!O252)</f>
        <v>0.41666666666666669</v>
      </c>
      <c r="Q249" s="143">
        <f>IF(SP_SUL!P252="","*",SP_SUL!P252)</f>
        <v>8.3333333333333329E-2</v>
      </c>
      <c r="R249" s="145" t="str">
        <f>IF(SP_SUL!Q252="","*",CONCATENATE(SP_SUL!Q252," ",SP_SUL!R252))</f>
        <v>30 M</v>
      </c>
      <c r="S249" s="145" t="str">
        <f>IF(SP_SUL!V252="","*",SP_SUL!V252)</f>
        <v>Moises</v>
      </c>
      <c r="T249" s="145" t="str">
        <f>IF(SP_SUL!W252="","*",SP_SUL!W252)</f>
        <v>Limpeza de lastro</v>
      </c>
      <c r="U249" s="137" t="str">
        <f ca="1">_xlfn.XLOOKUP(G249&amp;$U$2,BS_CONTROLE[CHAVE],BS_CONTROLE[Quantidade_11],"-")</f>
        <v>-</v>
      </c>
      <c r="V249" s="137" t="str">
        <f ca="1">_xlfn.XLOOKUP(G249&amp;$V$2,BS_CONTROLE[CHAVE],BS_CONTROLE[Quantidade_11],"-")</f>
        <v>-</v>
      </c>
      <c r="W249" s="137" t="str">
        <f ca="1">_xlfn.XLOOKUP(G249&amp;$W$2,BS_CONTROLE[CHAVE],BS_CONTROLE[Quantidade_11],"-")</f>
        <v>-</v>
      </c>
    </row>
    <row r="250" spans="1:23" hidden="1">
      <c r="A250" s="146" t="str">
        <f>IF(SP_SUL!Y253="","*",SP_SUL!Y253)</f>
        <v>OPORTUNIDADE</v>
      </c>
      <c r="B250" s="146" t="str">
        <f>IF(SP_SUL!X253="","*",SP_SUL!X253)</f>
        <v>Oportunidade</v>
      </c>
      <c r="C250" s="146" t="str">
        <f>IF(SP_SUL!Z253="","*",SP_SUL!Z253)</f>
        <v>*</v>
      </c>
      <c r="D250" s="139" t="str">
        <f>IF(SP_SUL!S253="","*",SP_SUL!S253)</f>
        <v>SP SUL</v>
      </c>
      <c r="E250" s="139" t="str">
        <f>IF(SP_SUL!T253="","*",SP_SUL!T253)</f>
        <v>ZPT-ZPG</v>
      </c>
      <c r="F250" s="145">
        <f>IF(SP_SUL!B253="","*",SP_SUL!B253)</f>
        <v>46063</v>
      </c>
      <c r="G250" s="145" t="str">
        <f>IF(SP_SUL!D253="","*",SP_SUL!D253)</f>
        <v>EXPANSÃO TURMA 1</v>
      </c>
      <c r="H250" s="145" t="str">
        <f>IF(SP_SUL!F253="","*",SP_SUL!F253)</f>
        <v>EXPANSÃO - SOLDA</v>
      </c>
      <c r="I250" s="145" t="str">
        <f>IF(SP_SUL!H253="","*",SP_SUL!H253)</f>
        <v>-</v>
      </c>
      <c r="J250" s="145" t="str">
        <f>IF(SP_SUL!I253="","*",SP_SUL!I253)</f>
        <v>-</v>
      </c>
      <c r="K250" s="139" t="str">
        <f>IF(SP_SUL!M253="","*",SP_SUL!M253)</f>
        <v>ZZV-ZPG</v>
      </c>
      <c r="L250" s="139" t="str">
        <f>IF(SP_SUL!N253="","*",SP_SUL!N253)</f>
        <v>ZPGRUM2</v>
      </c>
      <c r="M250" s="140">
        <f>IF(SP_SUL!J253="","*",SP_SUL!J253)</f>
        <v>53</v>
      </c>
      <c r="N250" s="144">
        <f>IF(SP_SUL!K253="","*",SP_SUL!K253)</f>
        <v>123.76</v>
      </c>
      <c r="O250" s="144" t="str">
        <f>IF(SP_SUL!L253="","*",SP_SUL!L253)</f>
        <v>-</v>
      </c>
      <c r="P250" s="143">
        <f>IF(SP_SUL!O253="","*",SP_SUL!O253)</f>
        <v>0.33333333333333331</v>
      </c>
      <c r="Q250" s="143">
        <f>IF(SP_SUL!P253="","*",SP_SUL!P253)</f>
        <v>8.3333333333333329E-2</v>
      </c>
      <c r="R250" s="145" t="str">
        <f>IF(SP_SUL!Q253="","*",CONCATENATE(SP_SUL!Q253," ",SP_SUL!R253))</f>
        <v>1 Nº DE SOLDA</v>
      </c>
      <c r="S250" s="145" t="str">
        <f>IF(SP_SUL!V253="","*",SP_SUL!V253)</f>
        <v>Pedro</v>
      </c>
      <c r="T250" s="145" t="str">
        <f>IF(SP_SUL!W253="","*",SP_SUL!W253)</f>
        <v xml:space="preserve">Execução de solda - Condicionado a temperatura </v>
      </c>
      <c r="U250" s="137" t="str">
        <f ca="1">_xlfn.XLOOKUP(G250&amp;$U$2,BS_CONTROLE[CHAVE],BS_CONTROLE[Quantidade_11],"-")</f>
        <v>-</v>
      </c>
      <c r="V250" s="137">
        <f ca="1">_xlfn.XLOOKUP(G250&amp;$V$2,BS_CONTROLE[CHAVE],BS_CONTROLE[Quantidade_11],"-")</f>
        <v>1</v>
      </c>
      <c r="W250" s="137">
        <f ca="1">_xlfn.XLOOKUP(G250&amp;$W$2,BS_CONTROLE[CHAVE],BS_CONTROLE[Quantidade_11],"-")</f>
        <v>3</v>
      </c>
    </row>
    <row r="251" spans="1:23" hidden="1">
      <c r="A251" s="146" t="str">
        <f>IF(SP_SUL!Y254="","*",SP_SUL!Y254)</f>
        <v>*</v>
      </c>
      <c r="B251" s="146" t="str">
        <f>IF(SP_SUL!X254="","*",SP_SUL!X254)</f>
        <v>*</v>
      </c>
      <c r="C251" s="146" t="str">
        <f>IF(SP_SUL!Z254="","*",SP_SUL!Z254)</f>
        <v>*</v>
      </c>
      <c r="D251" s="139" t="str">
        <f>IF(SP_SUL!S254="","*",SP_SUL!S254)</f>
        <v>-</v>
      </c>
      <c r="E251" s="139" t="str">
        <f>IF(SP_SUL!T254="","*",SP_SUL!T254)</f>
        <v>-</v>
      </c>
      <c r="F251" s="145" t="str">
        <f>IF(SP_SUL!B254="","*",SP_SUL!B254)</f>
        <v>*</v>
      </c>
      <c r="G251" s="145" t="str">
        <f>IF(SP_SUL!D254="","*",SP_SUL!D254)</f>
        <v>*</v>
      </c>
      <c r="H251" s="145" t="str">
        <f>IF(SP_SUL!F254="","*",SP_SUL!F254)</f>
        <v>*</v>
      </c>
      <c r="I251" s="145" t="str">
        <f>IF(SP_SUL!H254="","*",SP_SUL!H254)</f>
        <v>*</v>
      </c>
      <c r="J251" s="145" t="str">
        <f>IF(SP_SUL!I254="","*",SP_SUL!I254)</f>
        <v>*</v>
      </c>
      <c r="K251" s="139" t="str">
        <f>IF(SP_SUL!M254="","*",SP_SUL!M254)</f>
        <v>*</v>
      </c>
      <c r="L251" s="139" t="str">
        <f>IF(SP_SUL!N254="","*",SP_SUL!N254)</f>
        <v>*</v>
      </c>
      <c r="M251" s="140" t="str">
        <f>IF(SP_SUL!J254="","*",SP_SUL!J254)</f>
        <v>*</v>
      </c>
      <c r="N251" s="144" t="str">
        <f>IF(SP_SUL!K254="","*",SP_SUL!K254)</f>
        <v>*</v>
      </c>
      <c r="O251" s="144" t="str">
        <f>IF(SP_SUL!L254="","*",SP_SUL!L254)</f>
        <v>*</v>
      </c>
      <c r="P251" s="143" t="str">
        <f>IF(SP_SUL!O254="","*",SP_SUL!O254)</f>
        <v>*</v>
      </c>
      <c r="Q251" s="143" t="str">
        <f>IF(SP_SUL!P254="","*",SP_SUL!P254)</f>
        <v>*</v>
      </c>
      <c r="R251" s="145" t="str">
        <f>IF(SP_SUL!Q254="","*",CONCATENATE(SP_SUL!Q254," ",SP_SUL!R254))</f>
        <v>*</v>
      </c>
      <c r="S251" s="145" t="str">
        <f>IF(SP_SUL!V254="","*",SP_SUL!V254)</f>
        <v>*</v>
      </c>
      <c r="T251" s="145" t="str">
        <f>IF(SP_SUL!W254="","*",SP_SUL!W254)</f>
        <v>*</v>
      </c>
      <c r="U251" s="137" t="str">
        <f ca="1">_xlfn.XLOOKUP(G251&amp;$U$2,BS_CONTROLE[CHAVE],BS_CONTROLE[Quantidade_11],"-")</f>
        <v>-</v>
      </c>
      <c r="V251" s="137" t="str">
        <f ca="1">_xlfn.XLOOKUP(G251&amp;$V$2,BS_CONTROLE[CHAVE],BS_CONTROLE[Quantidade_11],"-")</f>
        <v>-</v>
      </c>
      <c r="W251" s="137" t="str">
        <f ca="1">_xlfn.XLOOKUP(G251&amp;$W$2,BS_CONTROLE[CHAVE],BS_CONTROLE[Quantidade_11],"-")</f>
        <v>-</v>
      </c>
    </row>
    <row r="252" spans="1:23" hidden="1">
      <c r="A252" s="146" t="str">
        <f>IF(SP_SUL!Y255="","*",SP_SUL!Y255)</f>
        <v>*</v>
      </c>
      <c r="B252" s="146" t="str">
        <f>IF(SP_SUL!X255="","*",SP_SUL!X255)</f>
        <v>*</v>
      </c>
      <c r="C252" s="146" t="str">
        <f>IF(SP_SUL!Z255="","*",SP_SUL!Z255)</f>
        <v>*</v>
      </c>
      <c r="D252" s="139" t="str">
        <f>IF(SP_SUL!S255="","*",SP_SUL!S255)</f>
        <v>-</v>
      </c>
      <c r="E252" s="139" t="str">
        <f>IF(SP_SUL!T255="","*",SP_SUL!T255)</f>
        <v>-</v>
      </c>
      <c r="F252" s="145" t="str">
        <f>IF(SP_SUL!B255="","*",SP_SUL!B255)</f>
        <v>*</v>
      </c>
      <c r="G252" s="145" t="str">
        <f>IF(SP_SUL!D255="","*",SP_SUL!D255)</f>
        <v>*</v>
      </c>
      <c r="H252" s="145" t="str">
        <f>IF(SP_SUL!F255="","*",SP_SUL!F255)</f>
        <v>*</v>
      </c>
      <c r="I252" s="145" t="str">
        <f>IF(SP_SUL!H255="","*",SP_SUL!H255)</f>
        <v>*</v>
      </c>
      <c r="J252" s="145" t="str">
        <f>IF(SP_SUL!I255="","*",SP_SUL!I255)</f>
        <v>*</v>
      </c>
      <c r="K252" s="139" t="str">
        <f>IF(SP_SUL!M255="","*",SP_SUL!M255)</f>
        <v>-</v>
      </c>
      <c r="L252" s="139" t="str">
        <f>IF(SP_SUL!N255="","*",SP_SUL!N255)</f>
        <v>-</v>
      </c>
      <c r="M252" s="140" t="str">
        <f>IF(SP_SUL!J255="","*",SP_SUL!J255)</f>
        <v>*</v>
      </c>
      <c r="N252" s="144" t="str">
        <f>IF(SP_SUL!K255="","*",SP_SUL!K255)</f>
        <v>*</v>
      </c>
      <c r="O252" s="144" t="str">
        <f>IF(SP_SUL!L255="","*",SP_SUL!L255)</f>
        <v>*</v>
      </c>
      <c r="P252" s="143" t="str">
        <f>IF(SP_SUL!O255="","*",SP_SUL!O255)</f>
        <v>*</v>
      </c>
      <c r="Q252" s="143" t="str">
        <f>IF(SP_SUL!P255="","*",SP_SUL!P255)</f>
        <v>*</v>
      </c>
      <c r="R252" s="145" t="str">
        <f>IF(SP_SUL!Q255="","*",CONCATENATE(SP_SUL!Q255," ",SP_SUL!R255))</f>
        <v>*</v>
      </c>
      <c r="S252" s="145" t="str">
        <f>IF(SP_SUL!V255="","*",SP_SUL!V255)</f>
        <v>*</v>
      </c>
      <c r="T252" s="145" t="str">
        <f>IF(SP_SUL!W255="","*",SP_SUL!W255)</f>
        <v>*</v>
      </c>
      <c r="U252" s="137" t="str">
        <f ca="1">_xlfn.XLOOKUP(G252&amp;$U$2,BS_CONTROLE[CHAVE],BS_CONTROLE[Quantidade_11],"-")</f>
        <v>-</v>
      </c>
      <c r="V252" s="137" t="str">
        <f ca="1">_xlfn.XLOOKUP(G252&amp;$V$2,BS_CONTROLE[CHAVE],BS_CONTROLE[Quantidade_11],"-")</f>
        <v>-</v>
      </c>
      <c r="W252" s="137" t="str">
        <f ca="1">_xlfn.XLOOKUP(G252&amp;$W$2,BS_CONTROLE[CHAVE],BS_CONTROLE[Quantidade_11],"-")</f>
        <v>-</v>
      </c>
    </row>
    <row r="253" spans="1:23" hidden="1">
      <c r="A253" s="146" t="str">
        <f>IF(SP_SUL!Y256="","*",SP_SUL!Y256)</f>
        <v>OPORTUNIDADE</v>
      </c>
      <c r="B253" s="146" t="str">
        <f>IF(SP_SUL!X256="","*",SP_SUL!X256)</f>
        <v>Oportunidade</v>
      </c>
      <c r="C253" s="146" t="str">
        <f>IF(SP_SUL!Z256="","*",SP_SUL!Z256)</f>
        <v>*</v>
      </c>
      <c r="D253" s="139" t="str">
        <f>IF(SP_SUL!S256="","*",SP_SUL!S256)</f>
        <v>SP SUL</v>
      </c>
      <c r="E253" s="139" t="str">
        <f>IF(SP_SUL!T256="","*",SP_SUL!T256)</f>
        <v>ZBV-ZRX</v>
      </c>
      <c r="F253" s="145">
        <f>IF(SP_SUL!B256="","*",SP_SUL!B256)</f>
        <v>46064</v>
      </c>
      <c r="G253" s="145" t="str">
        <f>IF(SP_SUL!D256="","*",SP_SUL!D256)</f>
        <v>EXPANSÃO TURMA 1</v>
      </c>
      <c r="H253" s="145" t="str">
        <f>IF(SP_SUL!F256="","*",SP_SUL!F256)</f>
        <v>EXPANSÃO - SOLDA</v>
      </c>
      <c r="I253" s="145" t="str">
        <f>IF(SP_SUL!H256="","*",SP_SUL!H256)</f>
        <v>-</v>
      </c>
      <c r="J253" s="145" t="str">
        <f>IF(SP_SUL!I256="","*",SP_SUL!I256)</f>
        <v>-</v>
      </c>
      <c r="K253" s="139" t="str">
        <f>IF(SP_SUL!M256="","*",SP_SUL!M256)</f>
        <v>ZCD</v>
      </c>
      <c r="L253" s="139" t="str">
        <f>IF(SP_SUL!N256="","*",SP_SUL!N256)</f>
        <v>ZCD1</v>
      </c>
      <c r="M253" s="140">
        <f>IF(SP_SUL!J256="","*",SP_SUL!J256)</f>
        <v>70</v>
      </c>
      <c r="N253" s="144">
        <f>IF(SP_SUL!K256="","*",SP_SUL!K256)</f>
        <v>113.6</v>
      </c>
      <c r="O253" s="144" t="str">
        <f>IF(SP_SUL!L256="","*",SP_SUL!L256)</f>
        <v>-</v>
      </c>
      <c r="P253" s="143">
        <f>IF(SP_SUL!O256="","*",SP_SUL!O256)</f>
        <v>0.375</v>
      </c>
      <c r="Q253" s="143">
        <f>IF(SP_SUL!P256="","*",SP_SUL!P256)</f>
        <v>6.25E-2</v>
      </c>
      <c r="R253" s="145" t="str">
        <f>IF(SP_SUL!Q256="","*",CONCATENATE(SP_SUL!Q256," ",SP_SUL!R256))</f>
        <v>1 Nº DE SOLDA</v>
      </c>
      <c r="S253" s="145" t="str">
        <f>IF(SP_SUL!V256="","*",SP_SUL!V256)</f>
        <v>Fabio</v>
      </c>
      <c r="T253" s="145" t="str">
        <f>IF(SP_SUL!W256="","*",SP_SUL!W256)</f>
        <v xml:space="preserve">Execução de solda - Condicionado a temperatura </v>
      </c>
      <c r="U253" s="137" t="str">
        <f ca="1">_xlfn.XLOOKUP(G253&amp;$U$2,BS_CONTROLE[CHAVE],BS_CONTROLE[Quantidade_11],"-")</f>
        <v>-</v>
      </c>
      <c r="V253" s="137">
        <f ca="1">_xlfn.XLOOKUP(G253&amp;$V$2,BS_CONTROLE[CHAVE],BS_CONTROLE[Quantidade_11],"-")</f>
        <v>1</v>
      </c>
      <c r="W253" s="137">
        <f ca="1">_xlfn.XLOOKUP(G253&amp;$W$2,BS_CONTROLE[CHAVE],BS_CONTROLE[Quantidade_11],"-")</f>
        <v>3</v>
      </c>
    </row>
    <row r="254" spans="1:23" hidden="1">
      <c r="A254" s="146" t="str">
        <f>IF(SP_SUL!Y257="","*",SP_SUL!Y257)</f>
        <v>OPORTUNIDADE</v>
      </c>
      <c r="B254" s="146" t="str">
        <f>IF(SP_SUL!X257="","*",SP_SUL!X257)</f>
        <v>Oportunidade</v>
      </c>
      <c r="C254" s="146" t="str">
        <f>IF(SP_SUL!Z257="","*",SP_SUL!Z257)</f>
        <v>*</v>
      </c>
      <c r="D254" s="139" t="str">
        <f>IF(SP_SUL!S257="","*",SP_SUL!S257)</f>
        <v>SP SUL</v>
      </c>
      <c r="E254" s="139" t="str">
        <f>IF(SP_SUL!T257="","*",SP_SUL!T257)</f>
        <v>ZBV-ZRX</v>
      </c>
      <c r="F254" s="145">
        <f>IF(SP_SUL!B257="","*",SP_SUL!B257)</f>
        <v>46064</v>
      </c>
      <c r="G254" s="145" t="str">
        <f>IF(SP_SUL!D257="","*",SP_SUL!D257)</f>
        <v>KLECIO (TP-699)</v>
      </c>
      <c r="H254" s="145" t="str">
        <f>IF(SP_SUL!F257="","*",SP_SUL!F257)</f>
        <v>PDM - SOLDA</v>
      </c>
      <c r="I254" s="145" t="str">
        <f>IF(SP_SUL!H257="","*",SP_SUL!H257)</f>
        <v>-</v>
      </c>
      <c r="J254" s="145" t="str">
        <f>IF(SP_SUL!I257="","*",SP_SUL!I257)</f>
        <v>-</v>
      </c>
      <c r="K254" s="139" t="str">
        <f>IF(SP_SUL!M257="","*",SP_SUL!M257)</f>
        <v>ZRX-ZRQ</v>
      </c>
      <c r="L254" s="139" t="str">
        <f>IF(SP_SUL!N257="","*",SP_SUL!N257)</f>
        <v>133ZRQ1</v>
      </c>
      <c r="M254" s="140">
        <f>IF(SP_SUL!J257="","*",SP_SUL!J257)</f>
        <v>70</v>
      </c>
      <c r="N254" s="144">
        <f>IF(SP_SUL!K257="","*",SP_SUL!K257)</f>
        <v>134.85</v>
      </c>
      <c r="O254" s="144" t="str">
        <f>IF(SP_SUL!L257="","*",SP_SUL!L257)</f>
        <v>*</v>
      </c>
      <c r="P254" s="143">
        <f>IF(SP_SUL!O257="","*",SP_SUL!O257)</f>
        <v>0.35416666666666669</v>
      </c>
      <c r="Q254" s="143">
        <f>IF(SP_SUL!P257="","*",SP_SUL!P257)</f>
        <v>6.25E-2</v>
      </c>
      <c r="R254" s="145" t="str">
        <f>IF(SP_SUL!Q257="","*",CONCATENATE(SP_SUL!Q257," ",SP_SUL!R257))</f>
        <v>1 Nº DE SOLDA</v>
      </c>
      <c r="S254" s="145" t="str">
        <f>IF(SP_SUL!V257="","*",SP_SUL!V257)</f>
        <v xml:space="preserve">Klecio </v>
      </c>
      <c r="T254" s="145" t="str">
        <f>IF(SP_SUL!W257="","*",SP_SUL!W257)</f>
        <v xml:space="preserve">Execução de solda - Condicionado a temperatura </v>
      </c>
      <c r="U254" s="137" t="str">
        <f ca="1">_xlfn.XLOOKUP(G254&amp;$U$2,BS_CONTROLE[CHAVE],BS_CONTROLE[Quantidade_11],"-")</f>
        <v>-</v>
      </c>
      <c r="V254" s="137">
        <f ca="1">_xlfn.XLOOKUP(G254&amp;$V$2,BS_CONTROLE[CHAVE],BS_CONTROLE[Quantidade_11],"-")</f>
        <v>0</v>
      </c>
      <c r="W254" s="137">
        <f ca="1">_xlfn.XLOOKUP(G254&amp;$W$2,BS_CONTROLE[CHAVE],BS_CONTROLE[Quantidade_11],"-")</f>
        <v>0</v>
      </c>
    </row>
    <row r="255" spans="1:23" hidden="1">
      <c r="A255" s="146" t="str">
        <f>IF(SP_SUL!Y258="","*",SP_SUL!Y258)</f>
        <v>*</v>
      </c>
      <c r="B255" s="146" t="str">
        <f>IF(SP_SUL!X258="","*",SP_SUL!X258)</f>
        <v>Oportunidade</v>
      </c>
      <c r="C255" s="146" t="str">
        <f>IF(SP_SUL!Z258="","*",SP_SUL!Z258)</f>
        <v>*</v>
      </c>
      <c r="D255" s="139" t="str">
        <f>IF(SP_SUL!S258="","*",SP_SUL!S258)</f>
        <v>SP SUL</v>
      </c>
      <c r="E255" s="139" t="str">
        <f>IF(SP_SUL!T258="","*",SP_SUL!T258)</f>
        <v>ZBV-ZRX</v>
      </c>
      <c r="F255" s="145" t="str">
        <f>IF(SP_SUL!B258="","*",SP_SUL!B258)</f>
        <v>*</v>
      </c>
      <c r="G255" s="145" t="str">
        <f>IF(SP_SUL!D258="","*",SP_SUL!D258)</f>
        <v>W58</v>
      </c>
      <c r="H255" s="145" t="str">
        <f>IF(SP_SUL!F258="","*",SP_SUL!F258)</f>
        <v>RECOLHIMENTO DE DORMENTE</v>
      </c>
      <c r="I255" s="145">
        <f>IF(SP_SUL!H258="","*",SP_SUL!H258)</f>
        <v>106109</v>
      </c>
      <c r="J255" s="145">
        <f>IF(SP_SUL!I258="","*",SP_SUL!I258)</f>
        <v>106109</v>
      </c>
      <c r="K255" s="139" t="str">
        <f>IF(SP_SUL!M258="","*",SP_SUL!M258)</f>
        <v>ZBM-ZHO</v>
      </c>
      <c r="L255" s="139" t="str">
        <f>IF(SP_SUL!N258="","*",SP_SUL!N258)</f>
        <v>K57ZHO</v>
      </c>
      <c r="M255" s="140">
        <f>IF(SP_SUL!J258="","*",SP_SUL!J258)</f>
        <v>68</v>
      </c>
      <c r="N255" s="144">
        <f>IF(SP_SUL!K258="","*",SP_SUL!K258)</f>
        <v>57</v>
      </c>
      <c r="O255" s="144">
        <f>IF(SP_SUL!L258="","*",SP_SUL!L258)</f>
        <v>53</v>
      </c>
      <c r="P255" s="143">
        <f>IF(SP_SUL!O258="","*",SP_SUL!O258)</f>
        <v>0.33333333333333331</v>
      </c>
      <c r="Q255" s="143">
        <f>IF(SP_SUL!P258="","*",SP_SUL!P258)</f>
        <v>4.1666666666666664E-2</v>
      </c>
      <c r="R255" s="145" t="str">
        <f>IF(SP_SUL!Q258="","*",CONCATENATE(SP_SUL!Q258," ",SP_SUL!R258))</f>
        <v>100 Nº DE PEÇAS</v>
      </c>
      <c r="S255" s="145" t="str">
        <f>IF(SP_SUL!V258="","*",SP_SUL!V258)</f>
        <v>Israel</v>
      </c>
      <c r="T255" s="145" t="str">
        <f>IF(SP_SUL!W258="","*",SP_SUL!W258)</f>
        <v xml:space="preserve">Recolhimento de dormentes  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 hidden="1">
      <c r="A256" s="146" t="str">
        <f>IF(SP_SUL!Y259="","*",SP_SUL!Y259)</f>
        <v>OPORTUNIDADE</v>
      </c>
      <c r="B256" s="146" t="str">
        <f>IF(SP_SUL!X259="","*",SP_SUL!X259)</f>
        <v>Oportunidade</v>
      </c>
      <c r="C256" s="146" t="str">
        <f>IF(SP_SUL!Z259="","*",SP_SUL!Z259)</f>
        <v>*</v>
      </c>
      <c r="D256" s="139" t="str">
        <f>IF(SP_SUL!S259="","*",SP_SUL!S259)</f>
        <v>SP SUL</v>
      </c>
      <c r="E256" s="139" t="str">
        <f>IF(SP_SUL!T259="","*",SP_SUL!T259)</f>
        <v>ZBV-ZRX</v>
      </c>
      <c r="F256" s="145">
        <f>IF(SP_SUL!B259="","*",SP_SUL!B259)</f>
        <v>46064</v>
      </c>
      <c r="G256" s="145" t="str">
        <f>IF(SP_SUL!D259="","*",SP_SUL!D259)</f>
        <v>E42</v>
      </c>
      <c r="H256" s="145" t="str">
        <f>IF(SP_SUL!F259="","*",SP_SUL!F259)</f>
        <v>TRILHEIRO - DESCARGA</v>
      </c>
      <c r="I256" s="145" t="str">
        <f>IF(SP_SUL!H259="","*",SP_SUL!H259)</f>
        <v>ZBV3</v>
      </c>
      <c r="J256" s="145" t="str">
        <f>IF(SP_SUL!I259="","*",SP_SUL!I259)</f>
        <v>ZBV3</v>
      </c>
      <c r="K256" s="139" t="str">
        <f>IF(SP_SUL!M259="","*",SP_SUL!M259)</f>
        <v>ZBM</v>
      </c>
      <c r="L256" s="139" t="str">
        <f>IF(SP_SUL!N259="","*",SP_SUL!N259)</f>
        <v>ZBM1</v>
      </c>
      <c r="M256" s="140">
        <f>IF(SP_SUL!J259="","*",SP_SUL!J259)</f>
        <v>68</v>
      </c>
      <c r="N256" s="144">
        <f>IF(SP_SUL!K259="","*",SP_SUL!K259)</f>
        <v>54.96</v>
      </c>
      <c r="O256" s="144">
        <f>IF(SP_SUL!L259="","*",SP_SUL!L259)</f>
        <v>56</v>
      </c>
      <c r="P256" s="143">
        <f>IF(SP_SUL!O259="","*",SP_SUL!O259)</f>
        <v>0.45833333333333331</v>
      </c>
      <c r="Q256" s="143">
        <f>IF(SP_SUL!P259="","*",SP_SUL!P259)</f>
        <v>8.3333333333333329E-2</v>
      </c>
      <c r="R256" s="145" t="str">
        <f>IF(SP_SUL!Q259="","*",CONCATENATE(SP_SUL!Q259," ",SP_SUL!R259))</f>
        <v>1560 M</v>
      </c>
      <c r="S256" s="145" t="str">
        <f>IF(SP_SUL!V259="","*",SP_SUL!V259)</f>
        <v>Israel</v>
      </c>
      <c r="T256" s="145" t="str">
        <f>IF(SP_SUL!W259="","*",SP_SUL!W259)</f>
        <v>Descarga de trilho</v>
      </c>
      <c r="U256" s="137" t="str">
        <f ca="1">_xlfn.XLOOKUP(G256&amp;$U$2,BS_CONTROLE[CHAVE],BS_CONTROLE[Quantidade_11],"-")</f>
        <v>-</v>
      </c>
      <c r="V256" s="137" t="str">
        <f ca="1">_xlfn.XLOOKUP(G256&amp;$V$2,BS_CONTROLE[CHAVE],BS_CONTROLE[Quantidade_11],"-")</f>
        <v>-</v>
      </c>
      <c r="W256" s="137">
        <f ca="1">_xlfn.XLOOKUP(G256&amp;$W$2,BS_CONTROLE[CHAVE],BS_CONTROLE[Quantidade_11],"-")</f>
        <v>0</v>
      </c>
    </row>
    <row r="257" spans="1:23" hidden="1">
      <c r="A257" s="146" t="str">
        <f>IF(SP_SUL!Y260="","*",SP_SUL!Y260)</f>
        <v>*</v>
      </c>
      <c r="B257" s="146" t="str">
        <f>IF(SP_SUL!X260="","*",SP_SUL!X260)</f>
        <v>*</v>
      </c>
      <c r="C257" s="146" t="str">
        <f>IF(SP_SUL!Z260="","*",SP_SUL!Z260)</f>
        <v>*</v>
      </c>
      <c r="D257" s="139" t="str">
        <f>IF(SP_SUL!S260="","*",SP_SUL!S260)</f>
        <v>-</v>
      </c>
      <c r="E257" s="139" t="str">
        <f>IF(SP_SUL!T260="","*",SP_SUL!T260)</f>
        <v>-</v>
      </c>
      <c r="F257" s="145" t="str">
        <f>IF(SP_SUL!B260="","*",SP_SUL!B260)</f>
        <v>*</v>
      </c>
      <c r="G257" s="145" t="str">
        <f>IF(SP_SUL!D260="","*",SP_SUL!D260)</f>
        <v>*</v>
      </c>
      <c r="H257" s="145" t="str">
        <f>IF(SP_SUL!F260="","*",SP_SUL!F260)</f>
        <v>*</v>
      </c>
      <c r="I257" s="145" t="str">
        <f>IF(SP_SUL!H260="","*",SP_SUL!H260)</f>
        <v>*</v>
      </c>
      <c r="J257" s="145" t="str">
        <f>IF(SP_SUL!I260="","*",SP_SUL!I260)</f>
        <v>*</v>
      </c>
      <c r="K257" s="139" t="str">
        <f>IF(SP_SUL!M260="","*",SP_SUL!M260)</f>
        <v>-</v>
      </c>
      <c r="L257" s="139" t="str">
        <f>IF(SP_SUL!N260="","*",SP_SUL!N260)</f>
        <v>-</v>
      </c>
      <c r="M257" s="140" t="str">
        <f>IF(SP_SUL!J260="","*",SP_SUL!J260)</f>
        <v>*</v>
      </c>
      <c r="N257" s="144" t="str">
        <f>IF(SP_SUL!K260="","*",SP_SUL!K260)</f>
        <v>*</v>
      </c>
      <c r="O257" s="144" t="str">
        <f>IF(SP_SUL!L260="","*",SP_SUL!L260)</f>
        <v>-</v>
      </c>
      <c r="P257" s="143" t="str">
        <f>IF(SP_SUL!O260="","*",SP_SUL!O260)</f>
        <v>*</v>
      </c>
      <c r="Q257" s="143" t="str">
        <f>IF(SP_SUL!P260="","*",SP_SUL!P260)</f>
        <v>*</v>
      </c>
      <c r="R257" s="145" t="str">
        <f>IF(SP_SUL!Q260="","*",CONCATENATE(SP_SUL!Q260," ",SP_SUL!R260))</f>
        <v>*</v>
      </c>
      <c r="S257" s="145" t="str">
        <f>IF(SP_SUL!V260="","*",SP_SUL!V260)</f>
        <v>*</v>
      </c>
      <c r="T257" s="145" t="str">
        <f>IF(SP_SUL!W260="","*",SP_SUL!W260)</f>
        <v>*</v>
      </c>
      <c r="U257" s="137" t="str">
        <f ca="1">_xlfn.XLOOKUP(G257&amp;$U$2,BS_CONTROLE[CHAVE],BS_CONTROLE[Quantidade_11],"-")</f>
        <v>-</v>
      </c>
      <c r="V257" s="137" t="str">
        <f ca="1">_xlfn.XLOOKUP(G257&amp;$V$2,BS_CONTROLE[CHAVE],BS_CONTROLE[Quantidade_11],"-")</f>
        <v>-</v>
      </c>
      <c r="W257" s="137" t="str">
        <f ca="1">_xlfn.XLOOKUP(G257&amp;$W$2,BS_CONTROLE[CHAVE],BS_CONTROLE[Quantidade_11],"-")</f>
        <v>-</v>
      </c>
    </row>
    <row r="258" spans="1:23" hidden="1">
      <c r="A258" s="146" t="str">
        <f>IF(SP_SUL!Y261="","*",SP_SUL!Y261)</f>
        <v>OPORTUNIDADE</v>
      </c>
      <c r="B258" s="146" t="str">
        <f>IF(SP_SUL!X261="","*",SP_SUL!X261)</f>
        <v>Oportunidade</v>
      </c>
      <c r="C258" s="146" t="str">
        <f>IF(SP_SUL!Z261="","*",SP_SUL!Z261)</f>
        <v>*</v>
      </c>
      <c r="D258" s="139" t="str">
        <f>IF(SP_SUL!S261="","*",SP_SUL!S261)</f>
        <v>SP SUL</v>
      </c>
      <c r="E258" s="139" t="str">
        <f>IF(SP_SUL!T261="","*",SP_SUL!T261)</f>
        <v>ZBV-ZKE</v>
      </c>
      <c r="F258" s="145">
        <f>IF(SP_SUL!B261="","*",SP_SUL!B261)</f>
        <v>46064</v>
      </c>
      <c r="G258" s="145" t="str">
        <f>IF(SP_SUL!D261="","*",SP_SUL!D261)</f>
        <v>EDSON (TP-780)</v>
      </c>
      <c r="H258" s="145" t="str">
        <f>IF(SP_SUL!F261="","*",SP_SUL!F261)</f>
        <v>PDM - SUBSTITUIÇÃO - DORMENTE</v>
      </c>
      <c r="I258" s="145" t="str">
        <f>IF(SP_SUL!H261="","*",SP_SUL!H261)</f>
        <v>-</v>
      </c>
      <c r="J258" s="145" t="str">
        <f>IF(SP_SUL!I261="","*",SP_SUL!I261)</f>
        <v>-</v>
      </c>
      <c r="K258" s="139" t="str">
        <f>IF(SP_SUL!M261="","*",SP_SUL!M261)</f>
        <v>ZDS-ZQB</v>
      </c>
      <c r="L258" s="139" t="str">
        <f>IF(SP_SUL!N261="","*",SP_SUL!N261)</f>
        <v>ZDS2482</v>
      </c>
      <c r="M258" s="140">
        <f>IF(SP_SUL!J261="","*",SP_SUL!J261)</f>
        <v>56</v>
      </c>
      <c r="N258" s="144">
        <f>IF(SP_SUL!K261="","*",SP_SUL!K261)</f>
        <v>243.3</v>
      </c>
      <c r="O258" s="144" t="str">
        <f>IF(SP_SUL!L261="","*",SP_SUL!L261)</f>
        <v>-</v>
      </c>
      <c r="P258" s="143">
        <f>IF(SP_SUL!O261="","*",SP_SUL!O261)</f>
        <v>0.39583333333333331</v>
      </c>
      <c r="Q258" s="143">
        <f>IF(SP_SUL!P261="","*",SP_SUL!P261)</f>
        <v>8.3333333333333329E-2</v>
      </c>
      <c r="R258" s="145" t="str">
        <f>IF(SP_SUL!Q261="","*",CONCATENATE(SP_SUL!Q261," ",SP_SUL!R261))</f>
        <v>40 Nº DE DORMENTES</v>
      </c>
      <c r="S258" s="145" t="str">
        <f>IF(SP_SUL!V261="","*",SP_SUL!V261)</f>
        <v xml:space="preserve">Edson </v>
      </c>
      <c r="T258" s="145" t="str">
        <f>IF(SP_SUL!W261="","*",SP_SUL!W261)</f>
        <v xml:space="preserve">PDM - Substituição de dormentes </v>
      </c>
      <c r="U258" s="137" t="str">
        <f ca="1">_xlfn.XLOOKUP(G258&amp;$U$2,BS_CONTROLE[CHAVE],BS_CONTROLE[Quantidade_11],"-")</f>
        <v>-</v>
      </c>
      <c r="V258" s="137" t="str">
        <f ca="1">_xlfn.XLOOKUP(G258&amp;$V$2,BS_CONTROLE[CHAVE],BS_CONTROLE[Quantidade_11],"-")</f>
        <v>-</v>
      </c>
      <c r="W258" s="137" t="str">
        <f ca="1">_xlfn.XLOOKUP(G258&amp;$W$2,BS_CONTROLE[CHAVE],BS_CONTROLE[Quantidade_11],"-")</f>
        <v>-</v>
      </c>
    </row>
    <row r="259" spans="1:23" hidden="1">
      <c r="A259" s="146" t="str">
        <f>IF(SP_SUL!Y262="","*",SP_SUL!Y262)</f>
        <v>SIM</v>
      </c>
      <c r="B259" s="146" t="str">
        <f>IF(SP_SUL!X262="","*",SP_SUL!X262)</f>
        <v>Contrato</v>
      </c>
      <c r="C259" s="146" t="str">
        <f>IF(SP_SUL!Z262="","*",SP_SUL!Z262)</f>
        <v>*</v>
      </c>
      <c r="D259" s="139" t="str">
        <f>IF(SP_SUL!S262="","*",SP_SUL!S262)</f>
        <v>SP SUL</v>
      </c>
      <c r="E259" s="139" t="str">
        <f>IF(SP_SUL!T262="","*",SP_SUL!T262)</f>
        <v>ZBV-ZKE</v>
      </c>
      <c r="F259" s="145">
        <f>IF(SP_SUL!B262="","*",SP_SUL!B262)</f>
        <v>46064</v>
      </c>
      <c r="G259" s="145" t="str">
        <f>IF(SP_SUL!D262="","*",SP_SUL!D262)</f>
        <v>V93</v>
      </c>
      <c r="H259" s="145" t="str">
        <f>IF(SP_SUL!F262="","*",SP_SUL!F262)</f>
        <v>MECANIZAÇÃO - SOCADORA</v>
      </c>
      <c r="I259" s="145" t="str">
        <f>IF(SP_SUL!H262="","*",SP_SUL!H262)</f>
        <v>ZYU1</v>
      </c>
      <c r="J259" s="145" t="str">
        <f>IF(SP_SUL!I262="","*",SP_SUL!I262)</f>
        <v>ZYU1</v>
      </c>
      <c r="K259" s="139" t="str">
        <f>IF(SP_SUL!M262="","*",SP_SUL!M262)</f>
        <v>ZYU-ZST</v>
      </c>
      <c r="L259" s="139" t="str">
        <f>IF(SP_SUL!N262="","*",SP_SUL!N262)</f>
        <v>ZYU206</v>
      </c>
      <c r="M259" s="140">
        <f>IF(SP_SUL!J262="","*",SP_SUL!J262)</f>
        <v>56</v>
      </c>
      <c r="N259" s="144">
        <f>IF(SP_SUL!K262="","*",SP_SUL!K262)</f>
        <v>204.5</v>
      </c>
      <c r="O259" s="144">
        <f>IF(SP_SUL!L262="","*",SP_SUL!L262)</f>
        <v>205.5</v>
      </c>
      <c r="P259" s="143">
        <f>IF(SP_SUL!O262="","*",SP_SUL!O262)</f>
        <v>0.375</v>
      </c>
      <c r="Q259" s="143">
        <f>IF(SP_SUL!P262="","*",SP_SUL!P262)</f>
        <v>0.125</v>
      </c>
      <c r="R259" s="145" t="str">
        <f>IF(SP_SUL!Q262="","*",CONCATENATE(SP_SUL!Q262," ",SP_SUL!R262))</f>
        <v>300 M</v>
      </c>
      <c r="S259" s="145" t="str">
        <f>IF(SP_SUL!V262="","*",SP_SUL!V262)</f>
        <v>Antonioni</v>
      </c>
      <c r="T259" s="145" t="str">
        <f>IF(SP_SUL!W262="","*",SP_SUL!W262)</f>
        <v xml:space="preserve">Socaria mecanizada </v>
      </c>
      <c r="U259" s="137">
        <f ca="1">_xlfn.XLOOKUP(G259&amp;$U$2,BS_CONTROLE[CHAVE],BS_CONTROLE[Quantidade_11],"-")</f>
        <v>0</v>
      </c>
      <c r="V259" s="137">
        <f ca="1">_xlfn.XLOOKUP(G259&amp;$V$2,BS_CONTROLE[CHAVE],BS_CONTROLE[Quantidade_11],"-")</f>
        <v>0</v>
      </c>
      <c r="W259" s="137">
        <f ca="1">_xlfn.XLOOKUP(G259&amp;$W$2,BS_CONTROLE[CHAVE],BS_CONTROLE[Quantidade_11],"-")</f>
        <v>0</v>
      </c>
    </row>
    <row r="260" spans="1:23" hidden="1">
      <c r="A260" s="146" t="str">
        <f>IF(SP_SUL!Y263="","*",SP_SUL!Y263)</f>
        <v>OPORTUNIDADE</v>
      </c>
      <c r="B260" s="146" t="str">
        <f>IF(SP_SUL!X263="","*",SP_SUL!X263)</f>
        <v>Oportunidade</v>
      </c>
      <c r="C260" s="146" t="str">
        <f>IF(SP_SUL!Z263="","*",SP_SUL!Z263)</f>
        <v>*</v>
      </c>
      <c r="D260" s="139" t="str">
        <f>IF(SP_SUL!S263="","*",SP_SUL!S263)</f>
        <v>SP SUL</v>
      </c>
      <c r="E260" s="139" t="str">
        <f>IF(SP_SUL!T263="","*",SP_SUL!T263)</f>
        <v>ZBV-ZKE</v>
      </c>
      <c r="F260" s="145">
        <f>IF(SP_SUL!B263="","*",SP_SUL!B263)</f>
        <v>46064</v>
      </c>
      <c r="G260" s="145" t="str">
        <f>IF(SP_SUL!D263="","*",SP_SUL!D263)</f>
        <v>ROGÉRIO (TP-730)</v>
      </c>
      <c r="H260" s="145" t="str">
        <f>IF(SP_SUL!F263="","*",SP_SUL!F263)</f>
        <v>PDM - SUBSTITUIÇÃO - DORMENTE</v>
      </c>
      <c r="I260" s="145" t="str">
        <f>IF(SP_SUL!H263="","*",SP_SUL!H263)</f>
        <v>-</v>
      </c>
      <c r="J260" s="145" t="str">
        <f>IF(SP_SUL!I263="","*",SP_SUL!I263)</f>
        <v>-</v>
      </c>
      <c r="K260" s="139" t="str">
        <f>IF(SP_SUL!M263="","*",SP_SUL!M263)</f>
        <v>ZYU-ZST</v>
      </c>
      <c r="L260" s="139" t="str">
        <f>IF(SP_SUL!N263="","*",SP_SUL!N263)</f>
        <v>ZYU206</v>
      </c>
      <c r="M260" s="140">
        <f>IF(SP_SUL!J263="","*",SP_SUL!J263)</f>
        <v>56</v>
      </c>
      <c r="N260" s="144">
        <f>IF(SP_SUL!K263="","*",SP_SUL!K263)</f>
        <v>205</v>
      </c>
      <c r="O260" s="144" t="str">
        <f>IF(SP_SUL!L263="","*",SP_SUL!L263)</f>
        <v>-</v>
      </c>
      <c r="P260" s="143">
        <f>IF(SP_SUL!O263="","*",SP_SUL!O263)</f>
        <v>0.39583333333333331</v>
      </c>
      <c r="Q260" s="143">
        <f>IF(SP_SUL!P263="","*",SP_SUL!P263)</f>
        <v>8.3333333333333329E-2</v>
      </c>
      <c r="R260" s="145" t="str">
        <f>IF(SP_SUL!Q263="","*",CONCATENATE(SP_SUL!Q263," ",SP_SUL!R263))</f>
        <v>40 Nº DE DORMENTES</v>
      </c>
      <c r="S260" s="145" t="str">
        <f>IF(SP_SUL!V263="","*",SP_SUL!V263)</f>
        <v>Rogerio</v>
      </c>
      <c r="T260" s="145" t="str">
        <f>IF(SP_SUL!W263="","*",SP_SUL!W263)</f>
        <v>PDM - Substituição de dormentes</v>
      </c>
      <c r="U260" s="137" t="str">
        <f ca="1">_xlfn.XLOOKUP(G260&amp;$U$2,BS_CONTROLE[CHAVE],BS_CONTROLE[Quantidade_11],"-")</f>
        <v>-</v>
      </c>
      <c r="V260" s="137">
        <f ca="1">_xlfn.XLOOKUP(G260&amp;$V$2,BS_CONTROLE[CHAVE],BS_CONTROLE[Quantidade_11],"-")</f>
        <v>40</v>
      </c>
      <c r="W260" s="137">
        <f ca="1">_xlfn.XLOOKUP(G260&amp;$W$2,BS_CONTROLE[CHAVE],BS_CONTROLE[Quantidade_11],"-")</f>
        <v>0</v>
      </c>
    </row>
    <row r="261" spans="1:23" hidden="1">
      <c r="A261" s="146" t="str">
        <f>IF(SP_SUL!Y264="","*",SP_SUL!Y264)</f>
        <v>OPORTUNIDADE</v>
      </c>
      <c r="B261" s="146" t="str">
        <f>IF(SP_SUL!X264="","*",SP_SUL!X264)</f>
        <v>Oportunidade</v>
      </c>
      <c r="C261" s="146" t="str">
        <f>IF(SP_SUL!Z264="","*",SP_SUL!Z264)</f>
        <v>*</v>
      </c>
      <c r="D261" s="139" t="str">
        <f>IF(SP_SUL!S264="","*",SP_SUL!S264)</f>
        <v>SP SUL</v>
      </c>
      <c r="E261" s="139" t="str">
        <f>IF(SP_SUL!T264="","*",SP_SUL!T264)</f>
        <v>ZBV-ZKE</v>
      </c>
      <c r="F261" s="145">
        <f>IF(SP_SUL!B264="","*",SP_SUL!B264)</f>
        <v>46064</v>
      </c>
      <c r="G261" s="145" t="str">
        <f>IF(SP_SUL!D264="","*",SP_SUL!D264)</f>
        <v>W59</v>
      </c>
      <c r="H261" s="145" t="str">
        <f>IF(SP_SUL!F264="","*",SP_SUL!F264)</f>
        <v>PDM - DESCARGA - DORMENTE</v>
      </c>
      <c r="I261" s="145" t="str">
        <f>IF(SP_SUL!H264="","*",SP_SUL!H264)</f>
        <v>ZYU1</v>
      </c>
      <c r="J261" s="145" t="str">
        <f>IF(SP_SUL!I264="","*",SP_SUL!I264)</f>
        <v>ZYU1</v>
      </c>
      <c r="K261" s="139" t="str">
        <f>IF(SP_SUL!M264="","*",SP_SUL!M264)</f>
        <v>ZYU</v>
      </c>
      <c r="L261" s="139" t="str">
        <f>IF(SP_SUL!N264="","*",SP_SUL!N264)</f>
        <v>ZYU1 / ZFY1981</v>
      </c>
      <c r="M261" s="140">
        <f>IF(SP_SUL!J264="","*",SP_SUL!J264)</f>
        <v>49</v>
      </c>
      <c r="N261" s="144">
        <f>IF(SP_SUL!K264="","*",SP_SUL!K264)</f>
        <v>203.57</v>
      </c>
      <c r="O261" s="144">
        <f>IF(SP_SUL!L264="","*",SP_SUL!L264)</f>
        <v>198.57</v>
      </c>
      <c r="P261" s="143">
        <f>IF(SP_SUL!O264="","*",SP_SUL!O264)</f>
        <v>0.35416666666666669</v>
      </c>
      <c r="Q261" s="143">
        <f>IF(SP_SUL!P264="","*",SP_SUL!P264)</f>
        <v>6.25E-2</v>
      </c>
      <c r="R261" s="145" t="str">
        <f>IF(SP_SUL!Q264="","*",CONCATENATE(SP_SUL!Q264," ",SP_SUL!R264))</f>
        <v>415 Nº DE DORMENTES</v>
      </c>
      <c r="S261" s="145" t="str">
        <f>IF(SP_SUL!V264="","*",SP_SUL!V264)</f>
        <v>Henrique</v>
      </c>
      <c r="T261" s="145" t="str">
        <f>IF(SP_SUL!W264="","*",SP_SUL!W264)</f>
        <v>PDM - Descarga de dormentes</v>
      </c>
      <c r="U261" s="137" t="str">
        <f ca="1">_xlfn.XLOOKUP(G261&amp;$U$2,BS_CONTROLE[CHAVE],BS_CONTROLE[Quantidade_11],"-")</f>
        <v>-</v>
      </c>
      <c r="V261" s="137" t="str">
        <f ca="1">_xlfn.XLOOKUP(G261&amp;$V$2,BS_CONTROLE[CHAVE],BS_CONTROLE[Quantidade_11],"-")</f>
        <v>-</v>
      </c>
      <c r="W261" s="137">
        <f ca="1">_xlfn.XLOOKUP(G261&amp;$W$2,BS_CONTROLE[CHAVE],BS_CONTROLE[Quantidade_11],"-")</f>
        <v>0</v>
      </c>
    </row>
    <row r="262" spans="1:23" hidden="1">
      <c r="A262" s="146" t="str">
        <f>IF(SP_SUL!Y265="","*",SP_SUL!Y265)</f>
        <v>OPORTUNIDADE</v>
      </c>
      <c r="B262" s="146" t="str">
        <f>IF(SP_SUL!X265="","*",SP_SUL!X265)</f>
        <v>Oportunidade</v>
      </c>
      <c r="C262" s="146" t="str">
        <f>IF(SP_SUL!Z265="","*",SP_SUL!Z265)</f>
        <v>*</v>
      </c>
      <c r="D262" s="139" t="str">
        <f>IF(SP_SUL!S265="","*",SP_SUL!S265)</f>
        <v>SP SUL</v>
      </c>
      <c r="E262" s="139" t="str">
        <f>IF(SP_SUL!T265="","*",SP_SUL!T265)</f>
        <v>ZBV-ZKE</v>
      </c>
      <c r="F262" s="145">
        <f>IF(SP_SUL!B265="","*",SP_SUL!B265)</f>
        <v>46064</v>
      </c>
      <c r="G262" s="145" t="str">
        <f>IF(SP_SUL!D265="","*",SP_SUL!D265)</f>
        <v>ROBSON (TP-729)</v>
      </c>
      <c r="H262" s="145" t="str">
        <f>IF(SP_SUL!F265="","*",SP_SUL!F265)</f>
        <v>PDM - SUBSTITUIÇÃO - DORMENTE</v>
      </c>
      <c r="I262" s="145" t="str">
        <f>IF(SP_SUL!H265="","*",SP_SUL!H265)</f>
        <v>-</v>
      </c>
      <c r="J262" s="145" t="str">
        <f>IF(SP_SUL!I265="","*",SP_SUL!I265)</f>
        <v>-</v>
      </c>
      <c r="K262" s="139" t="str">
        <f>IF(SP_SUL!M265="","*",SP_SUL!M265)</f>
        <v>ZDY-ZFY</v>
      </c>
      <c r="L262" s="139" t="str">
        <f>IF(SP_SUL!N265="","*",SP_SUL!N265)</f>
        <v>189ZFY</v>
      </c>
      <c r="M262" s="140">
        <f>IF(SP_SUL!J265="","*",SP_SUL!J265)</f>
        <v>56</v>
      </c>
      <c r="N262" s="144">
        <f>IF(SP_SUL!K265="","*",SP_SUL!K265)</f>
        <v>190.3</v>
      </c>
      <c r="O262" s="144" t="str">
        <f>IF(SP_SUL!L265="","*",SP_SUL!L265)</f>
        <v>-</v>
      </c>
      <c r="P262" s="143">
        <f>IF(SP_SUL!O265="","*",SP_SUL!O265)</f>
        <v>0.39583333333333331</v>
      </c>
      <c r="Q262" s="143">
        <f>IF(SP_SUL!P265="","*",SP_SUL!P265)</f>
        <v>8.3333333333333329E-2</v>
      </c>
      <c r="R262" s="145" t="str">
        <f>IF(SP_SUL!Q265="","*",CONCATENATE(SP_SUL!Q265," ",SP_SUL!R265))</f>
        <v>40 Nº DE DORMENTES</v>
      </c>
      <c r="S262" s="145" t="str">
        <f>IF(SP_SUL!V265="","*",SP_SUL!V265)</f>
        <v>Robson</v>
      </c>
      <c r="T262" s="145" t="str">
        <f>IF(SP_SUL!W265="","*",SP_SUL!W265)</f>
        <v>PDM - Substituição de dormentes</v>
      </c>
      <c r="U262" s="137" t="str">
        <f ca="1">_xlfn.XLOOKUP(G262&amp;$U$2,BS_CONTROLE[CHAVE],BS_CONTROLE[Quantidade_11],"-")</f>
        <v>-</v>
      </c>
      <c r="V262" s="137" t="str">
        <f ca="1">_xlfn.XLOOKUP(G262&amp;$V$2,BS_CONTROLE[CHAVE],BS_CONTROLE[Quantidade_11],"-")</f>
        <v>-</v>
      </c>
      <c r="W262" s="137" t="str">
        <f ca="1">_xlfn.XLOOKUP(G262&amp;$W$2,BS_CONTROLE[CHAVE],BS_CONTROLE[Quantidade_11],"-")</f>
        <v>-</v>
      </c>
    </row>
    <row r="263" spans="1:23" hidden="1">
      <c r="A263" s="146" t="str">
        <f>IF(SP_SUL!Y266="","*",SP_SUL!Y266)</f>
        <v>*</v>
      </c>
      <c r="B263" s="146" t="str">
        <f>IF(SP_SUL!X266="","*",SP_SUL!X266)</f>
        <v>*</v>
      </c>
      <c r="C263" s="146" t="str">
        <f>IF(SP_SUL!Z266="","*",SP_SUL!Z266)</f>
        <v>*</v>
      </c>
      <c r="D263" s="139" t="str">
        <f>IF(SP_SUL!S266="","*",SP_SUL!S266)</f>
        <v>-</v>
      </c>
      <c r="E263" s="139" t="str">
        <f>IF(SP_SUL!T266="","*",SP_SUL!T266)</f>
        <v>-</v>
      </c>
      <c r="F263" s="145" t="str">
        <f>IF(SP_SUL!B266="","*",SP_SUL!B266)</f>
        <v>*</v>
      </c>
      <c r="G263" s="145" t="str">
        <f>IF(SP_SUL!D266="","*",SP_SUL!D266)</f>
        <v>*</v>
      </c>
      <c r="H263" s="145" t="str">
        <f>IF(SP_SUL!F266="","*",SP_SUL!F266)</f>
        <v>*</v>
      </c>
      <c r="I263" s="145" t="str">
        <f>IF(SP_SUL!H266="","*",SP_SUL!H266)</f>
        <v>*</v>
      </c>
      <c r="J263" s="145" t="str">
        <f>IF(SP_SUL!I266="","*",SP_SUL!I266)</f>
        <v>*</v>
      </c>
      <c r="K263" s="139" t="str">
        <f>IF(SP_SUL!M266="","*",SP_SUL!M266)</f>
        <v>-</v>
      </c>
      <c r="L263" s="139" t="str">
        <f>IF(SP_SUL!N266="","*",SP_SUL!N266)</f>
        <v>-</v>
      </c>
      <c r="M263" s="140" t="str">
        <f>IF(SP_SUL!J266="","*",SP_SUL!J266)</f>
        <v>*</v>
      </c>
      <c r="N263" s="144" t="str">
        <f>IF(SP_SUL!K266="","*",SP_SUL!K266)</f>
        <v>*</v>
      </c>
      <c r="O263" s="144" t="str">
        <f>IF(SP_SUL!L266="","*",SP_SUL!L266)</f>
        <v>*</v>
      </c>
      <c r="P263" s="143" t="str">
        <f>IF(SP_SUL!O266="","*",SP_SUL!O266)</f>
        <v>*</v>
      </c>
      <c r="Q263" s="143" t="str">
        <f>IF(SP_SUL!P266="","*",SP_SUL!P266)</f>
        <v>*</v>
      </c>
      <c r="R263" s="145" t="str">
        <f>IF(SP_SUL!Q266="","*",CONCATENATE(SP_SUL!Q266," ",SP_SUL!R266))</f>
        <v>*</v>
      </c>
      <c r="S263" s="145" t="str">
        <f>IF(SP_SUL!V266="","*",SP_SUL!V266)</f>
        <v>*</v>
      </c>
      <c r="T263" s="145" t="str">
        <f>IF(SP_SUL!W266="","*",SP_SUL!W266)</f>
        <v>*</v>
      </c>
      <c r="U263" s="137" t="str">
        <f ca="1">_xlfn.XLOOKUP(G263&amp;$U$2,BS_CONTROLE[CHAVE],BS_CONTROLE[Quantidade_11],"-")</f>
        <v>-</v>
      </c>
      <c r="V263" s="137" t="str">
        <f ca="1">_xlfn.XLOOKUP(G263&amp;$V$2,BS_CONTROLE[CHAVE],BS_CONTROLE[Quantidade_11],"-")</f>
        <v>-</v>
      </c>
      <c r="W263" s="137" t="str">
        <f ca="1">_xlfn.XLOOKUP(G263&amp;$W$2,BS_CONTROLE[CHAVE],BS_CONTROLE[Quantidade_11],"-")</f>
        <v>-</v>
      </c>
    </row>
    <row r="264" spans="1:23" hidden="1">
      <c r="A264" s="146" t="str">
        <f>IF(SP_SUL!Y267="","*",SP_SUL!Y267)</f>
        <v>OPORTUNIDADE</v>
      </c>
      <c r="B264" s="146" t="str">
        <f>IF(SP_SUL!X267="","*",SP_SUL!X267)</f>
        <v>Oportunidade</v>
      </c>
      <c r="C264" s="146" t="str">
        <f>IF(SP_SUL!Z267="","*",SP_SUL!Z267)</f>
        <v>*</v>
      </c>
      <c r="D264" s="139" t="str">
        <f>IF(SP_SUL!S267="","*",SP_SUL!S267)</f>
        <v>SP SUL</v>
      </c>
      <c r="E264" s="139" t="str">
        <f>IF(SP_SUL!T267="","*",SP_SUL!T267)</f>
        <v>ZKE-ZEV</v>
      </c>
      <c r="F264" s="145">
        <f>IF(SP_SUL!B267="","*",SP_SUL!B267)</f>
        <v>46064</v>
      </c>
      <c r="G264" s="145" t="str">
        <f>IF(SP_SUL!D267="","*",SP_SUL!D267)</f>
        <v>E17</v>
      </c>
      <c r="H264" s="145" t="str">
        <f>IF(SP_SUL!F267="","*",SP_SUL!F267)</f>
        <v>CAMINHÃO DE SOLDA</v>
      </c>
      <c r="I264" s="145" t="str">
        <f>IF(SP_SUL!H267="","*",SP_SUL!H267)</f>
        <v>102ZKW2</v>
      </c>
      <c r="J264" s="145" t="str">
        <f>IF(SP_SUL!I267="","*",SP_SUL!I267)</f>
        <v>102ZKW2</v>
      </c>
      <c r="K264" s="139" t="str">
        <f>IF(SP_SUL!M267="","*",SP_SUL!M267)</f>
        <v>ZKW-ZLU</v>
      </c>
      <c r="L264" s="139" t="str">
        <f>IF(SP_SUL!N267="","*",SP_SUL!N267)</f>
        <v>102ZKW2</v>
      </c>
      <c r="M264" s="140">
        <f>IF(SP_SUL!J267="","*",SP_SUL!J267)</f>
        <v>55</v>
      </c>
      <c r="N264" s="144">
        <f>IF(SP_SUL!K267="","*",SP_SUL!K267)</f>
        <v>100.56100000000001</v>
      </c>
      <c r="O264" s="144">
        <f>IF(SP_SUL!L267="","*",SP_SUL!L267)</f>
        <v>100.88200000000001</v>
      </c>
      <c r="P264" s="143">
        <f>IF(SP_SUL!O267="","*",SP_SUL!O267)</f>
        <v>0.41666666666666669</v>
      </c>
      <c r="Q264" s="143">
        <f>IF(SP_SUL!P267="","*",SP_SUL!P267)</f>
        <v>0.125</v>
      </c>
      <c r="R264" s="145" t="str">
        <f>IF(SP_SUL!Q267="","*",CONCATENATE(SP_SUL!Q267," ",SP_SUL!R267))</f>
        <v>2 Nº DE SOLDA</v>
      </c>
      <c r="S264" s="145" t="str">
        <f>IF(SP_SUL!V267="","*",SP_SUL!V267)</f>
        <v>Higor</v>
      </c>
      <c r="T264" s="145" t="str">
        <f>IF(SP_SUL!W267="","*",SP_SUL!W267)</f>
        <v>Caminhão de solda</v>
      </c>
      <c r="U264" s="137">
        <f ca="1">_xlfn.XLOOKUP(G264&amp;$U$2,BS_CONTROLE[CHAVE],BS_CONTROLE[Quantidade_11],"-")</f>
        <v>0</v>
      </c>
      <c r="V264" s="137">
        <f ca="1">_xlfn.XLOOKUP(G264&amp;$V$2,BS_CONTROLE[CHAVE],BS_CONTROLE[Quantidade_11],"-")</f>
        <v>0</v>
      </c>
      <c r="W264" s="137">
        <f ca="1">_xlfn.XLOOKUP(G264&amp;$W$2,BS_CONTROLE[CHAVE],BS_CONTROLE[Quantidade_11],"-")</f>
        <v>4</v>
      </c>
    </row>
    <row r="265" spans="1:23" hidden="1">
      <c r="A265" s="146" t="str">
        <f>IF(SP_SUL!Y268="","*",SP_SUL!Y268)</f>
        <v>OPORTUNIDADE</v>
      </c>
      <c r="B265" s="146" t="str">
        <f>IF(SP_SUL!X268="","*",SP_SUL!X268)</f>
        <v>Oportunidade</v>
      </c>
      <c r="C265" s="146" t="str">
        <f>IF(SP_SUL!Z268="","*",SP_SUL!Z268)</f>
        <v>*</v>
      </c>
      <c r="D265" s="139" t="str">
        <f>IF(SP_SUL!S268="","*",SP_SUL!S268)</f>
        <v>SP SUL</v>
      </c>
      <c r="E265" s="139" t="str">
        <f>IF(SP_SUL!T268="","*",SP_SUL!T268)</f>
        <v>ZKE-ZEV</v>
      </c>
      <c r="F265" s="145">
        <f>IF(SP_SUL!B268="","*",SP_SUL!B268)</f>
        <v>46064</v>
      </c>
      <c r="G265" s="145" t="str">
        <f>IF(SP_SUL!D268="","*",SP_SUL!D268)</f>
        <v>EDSON (TP-719)</v>
      </c>
      <c r="H265" s="145" t="str">
        <f>IF(SP_SUL!F268="","*",SP_SUL!F268)</f>
        <v>PDM - SUBSTITUIÇÃO - TRILHO</v>
      </c>
      <c r="I265" s="145" t="str">
        <f>IF(SP_SUL!H268="","*",SP_SUL!H268)</f>
        <v>-</v>
      </c>
      <c r="J265" s="145" t="str">
        <f>IF(SP_SUL!I268="","*",SP_SUL!I268)</f>
        <v>-</v>
      </c>
      <c r="K265" s="139" t="str">
        <f>IF(SP_SUL!M268="","*",SP_SUL!M268)</f>
        <v>ZKW-ZLU</v>
      </c>
      <c r="L265" s="139" t="str">
        <f>IF(SP_SUL!N268="","*",SP_SUL!N268)</f>
        <v>102ZKW2</v>
      </c>
      <c r="M265" s="140">
        <f>IF(SP_SUL!J268="","*",SP_SUL!J268)</f>
        <v>55</v>
      </c>
      <c r="N265" s="144">
        <f>IF(SP_SUL!K268="","*",SP_SUL!K268)</f>
        <v>102</v>
      </c>
      <c r="O265" s="144" t="str">
        <f>IF(SP_SUL!L268="","*",SP_SUL!L268)</f>
        <v>-</v>
      </c>
      <c r="P265" s="143">
        <f>IF(SP_SUL!O268="","*",SP_SUL!O268)</f>
        <v>0.45833333333333331</v>
      </c>
      <c r="Q265" s="143">
        <f>IF(SP_SUL!P268="","*",SP_SUL!P268)</f>
        <v>8.3333333333333329E-2</v>
      </c>
      <c r="R265" s="145" t="str">
        <f>IF(SP_SUL!Q268="","*",CONCATENATE(SP_SUL!Q268," ",SP_SUL!R268))</f>
        <v>312 M</v>
      </c>
      <c r="S265" s="145" t="str">
        <f>IF(SP_SUL!V268="","*",SP_SUL!V268)</f>
        <v>Felipe</v>
      </c>
      <c r="T265" s="145" t="str">
        <f>IF(SP_SUL!W268="","*",SP_SUL!W268)</f>
        <v>PDM - Substituição de trilho</v>
      </c>
      <c r="U265" s="137" t="str">
        <f ca="1">_xlfn.XLOOKUP(G265&amp;$U$2,BS_CONTROLE[CHAVE],BS_CONTROLE[Quantidade_11],"-")</f>
        <v>-</v>
      </c>
      <c r="V265" s="137" t="str">
        <f ca="1">_xlfn.XLOOKUP(G265&amp;$V$2,BS_CONTROLE[CHAVE],BS_CONTROLE[Quantidade_11],"-")</f>
        <v>-</v>
      </c>
      <c r="W265" s="137" t="str">
        <f ca="1">_xlfn.XLOOKUP(G265&amp;$W$2,BS_CONTROLE[CHAVE],BS_CONTROLE[Quantidade_11],"-")</f>
        <v>-</v>
      </c>
    </row>
    <row r="266" spans="1:23" hidden="1">
      <c r="A266" s="146" t="str">
        <f>IF(SP_SUL!Y269="","*",SP_SUL!Y269)</f>
        <v>OPORTUNIDADE</v>
      </c>
      <c r="B266" s="146" t="str">
        <f>IF(SP_SUL!X269="","*",SP_SUL!X269)</f>
        <v>Oportunidade</v>
      </c>
      <c r="C266" s="146" t="str">
        <f>IF(SP_SUL!Z269="","*",SP_SUL!Z269)</f>
        <v>*</v>
      </c>
      <c r="D266" s="139" t="str">
        <f>IF(SP_SUL!S269="","*",SP_SUL!S269)</f>
        <v>SP SUL</v>
      </c>
      <c r="E266" s="139" t="str">
        <f>IF(SP_SUL!T269="","*",SP_SUL!T269)</f>
        <v>ZKE-ZEV</v>
      </c>
      <c r="F266" s="145">
        <f>IF(SP_SUL!B269="","*",SP_SUL!B269)</f>
        <v>46064</v>
      </c>
      <c r="G266" s="145" t="str">
        <f>IF(SP_SUL!D269="","*",SP_SUL!D269)</f>
        <v>CLEBISON (TP-728)</v>
      </c>
      <c r="H266" s="145" t="str">
        <f>IF(SP_SUL!F269="","*",SP_SUL!F269)</f>
        <v>PDM - SOLDA</v>
      </c>
      <c r="I266" s="145" t="str">
        <f>IF(SP_SUL!H269="","*",SP_SUL!H269)</f>
        <v>-</v>
      </c>
      <c r="J266" s="145" t="str">
        <f>IF(SP_SUL!I269="","*",SP_SUL!I269)</f>
        <v>-</v>
      </c>
      <c r="K266" s="139" t="str">
        <f>IF(SP_SUL!M269="","*",SP_SUL!M269)</f>
        <v>ZKW-ZLU</v>
      </c>
      <c r="L266" s="139">
        <f>IF(SP_SUL!N269="","*",SP_SUL!N269)</f>
        <v>1051032</v>
      </c>
      <c r="M266" s="140">
        <f>IF(SP_SUL!J269="","*",SP_SUL!J269)</f>
        <v>55</v>
      </c>
      <c r="N266" s="144">
        <f>IF(SP_SUL!K269="","*",SP_SUL!K269)</f>
        <v>104</v>
      </c>
      <c r="O266" s="144" t="str">
        <f>IF(SP_SUL!L269="","*",SP_SUL!L269)</f>
        <v>-</v>
      </c>
      <c r="P266" s="143">
        <f>IF(SP_SUL!O269="","*",SP_SUL!O269)</f>
        <v>0.45833333333333331</v>
      </c>
      <c r="Q266" s="143">
        <f>IF(SP_SUL!P269="","*",SP_SUL!P269)</f>
        <v>8.3333333333333329E-2</v>
      </c>
      <c r="R266" s="145" t="str">
        <f>IF(SP_SUL!Q269="","*",CONCATENATE(SP_SUL!Q269," ",SP_SUL!R269))</f>
        <v>1 Nº DE SOLDA</v>
      </c>
      <c r="S266" s="145" t="str">
        <f>IF(SP_SUL!V269="","*",SP_SUL!V269)</f>
        <v>Felipe</v>
      </c>
      <c r="T266" s="145" t="str">
        <f>IF(SP_SUL!W269="","*",SP_SUL!W269)</f>
        <v xml:space="preserve">Execução de solda - Condicionado a temperatura </v>
      </c>
      <c r="U266" s="137" t="str">
        <f ca="1">_xlfn.XLOOKUP(G266&amp;$U$2,BS_CONTROLE[CHAVE],BS_CONTROLE[Quantidade_11],"-")</f>
        <v>-</v>
      </c>
      <c r="V266" s="137">
        <f ca="1">_xlfn.XLOOKUP(G266&amp;$V$2,BS_CONTROLE[CHAVE],BS_CONTROLE[Quantidade_11],"-")</f>
        <v>0</v>
      </c>
      <c r="W266" s="137">
        <f ca="1">_xlfn.XLOOKUP(G266&amp;$W$2,BS_CONTROLE[CHAVE],BS_CONTROLE[Quantidade_11],"-")</f>
        <v>1</v>
      </c>
    </row>
    <row r="267" spans="1:23" hidden="1">
      <c r="A267" s="146" t="str">
        <f>IF(SP_SUL!Y270="","*",SP_SUL!Y270)</f>
        <v>OPORTUNIDADE</v>
      </c>
      <c r="B267" s="146" t="str">
        <f>IF(SP_SUL!X270="","*",SP_SUL!X270)</f>
        <v>Oportunidade</v>
      </c>
      <c r="C267" s="146" t="str">
        <f>IF(SP_SUL!Z270="","*",SP_SUL!Z270)</f>
        <v>*</v>
      </c>
      <c r="D267" s="139" t="str">
        <f>IF(SP_SUL!S270="","*",SP_SUL!S270)</f>
        <v>SP SUL</v>
      </c>
      <c r="E267" s="139" t="str">
        <f>IF(SP_SUL!T270="","*",SP_SUL!T270)</f>
        <v>ZKE-ZEV</v>
      </c>
      <c r="F267" s="145">
        <f>IF(SP_SUL!B270="","*",SP_SUL!B270)</f>
        <v>46064</v>
      </c>
      <c r="G267" s="145" t="str">
        <f>IF(SP_SUL!D270="","*",SP_SUL!D270)</f>
        <v>ISMAEL(TP-726)</v>
      </c>
      <c r="H267" s="145" t="str">
        <f>IF(SP_SUL!F270="","*",SP_SUL!F270)</f>
        <v>PDM - SOLDA</v>
      </c>
      <c r="I267" s="145" t="str">
        <f>IF(SP_SUL!H270="","*",SP_SUL!H270)</f>
        <v>*</v>
      </c>
      <c r="J267" s="145" t="str">
        <f>IF(SP_SUL!I270="","*",SP_SUL!I270)</f>
        <v>*</v>
      </c>
      <c r="K267" s="139" t="str">
        <f>IF(SP_SUL!M270="","*",SP_SUL!M270)</f>
        <v>ZKW-ZLU</v>
      </c>
      <c r="L267" s="139">
        <f>IF(SP_SUL!N270="","*",SP_SUL!N270)</f>
        <v>1051032</v>
      </c>
      <c r="M267" s="140">
        <f>IF(SP_SUL!J270="","*",SP_SUL!J270)</f>
        <v>55</v>
      </c>
      <c r="N267" s="144">
        <f>IF(SP_SUL!K270="","*",SP_SUL!K270)</f>
        <v>104</v>
      </c>
      <c r="O267" s="144" t="str">
        <f>IF(SP_SUL!L270="","*",SP_SUL!L270)</f>
        <v>-</v>
      </c>
      <c r="P267" s="143">
        <f>IF(SP_SUL!O270="","*",SP_SUL!O270)</f>
        <v>0.45833333333333331</v>
      </c>
      <c r="Q267" s="143">
        <f>IF(SP_SUL!P270="","*",SP_SUL!P270)</f>
        <v>8.3333333333333329E-2</v>
      </c>
      <c r="R267" s="145" t="str">
        <f>IF(SP_SUL!Q270="","*",CONCATENATE(SP_SUL!Q270," ",SP_SUL!R270))</f>
        <v>1 Nº DE SOLDA</v>
      </c>
      <c r="S267" s="145" t="str">
        <f>IF(SP_SUL!V270="","*",SP_SUL!V270)</f>
        <v>Felipe</v>
      </c>
      <c r="T267" s="145" t="str">
        <f>IF(SP_SUL!W270="","*",SP_SUL!W270)</f>
        <v xml:space="preserve">Execução de solda - Condicionado a temperatura </v>
      </c>
      <c r="U267" s="137" t="str">
        <f ca="1">_xlfn.XLOOKUP(G267&amp;$U$2,BS_CONTROLE[CHAVE],BS_CONTROLE[Quantidade_11],"-")</f>
        <v>-</v>
      </c>
      <c r="V267" s="137">
        <f ca="1">_xlfn.XLOOKUP(G267&amp;$V$2,BS_CONTROLE[CHAVE],BS_CONTROLE[Quantidade_11],"-")</f>
        <v>0</v>
      </c>
      <c r="W267" s="137">
        <f ca="1">_xlfn.XLOOKUP(G267&amp;$W$2,BS_CONTROLE[CHAVE],BS_CONTROLE[Quantidade_11],"-")</f>
        <v>1</v>
      </c>
    </row>
    <row r="268" spans="1:23" hidden="1">
      <c r="A268" s="146" t="str">
        <f>IF(SP_SUL!Y271="","*",SP_SUL!Y271)</f>
        <v>OPORTUNIDADE</v>
      </c>
      <c r="B268" s="146" t="str">
        <f>IF(SP_SUL!X271="","*",SP_SUL!X271)</f>
        <v>Oportunidade</v>
      </c>
      <c r="C268" s="146" t="str">
        <f>IF(SP_SUL!Z271="","*",SP_SUL!Z271)</f>
        <v>*</v>
      </c>
      <c r="D268" s="139" t="str">
        <f>IF(SP_SUL!S271="","*",SP_SUL!S271)</f>
        <v>SP SUL</v>
      </c>
      <c r="E268" s="139" t="str">
        <f>IF(SP_SUL!T271="","*",SP_SUL!T271)</f>
        <v>ZKE-ZEV</v>
      </c>
      <c r="F268" s="145">
        <f>IF(SP_SUL!B271="","*",SP_SUL!B271)</f>
        <v>46064</v>
      </c>
      <c r="G268" s="145" t="str">
        <f>IF(SP_SUL!D271="","*",SP_SUL!D271)</f>
        <v>V89</v>
      </c>
      <c r="H268" s="145" t="str">
        <f>IF(SP_SUL!F271="","*",SP_SUL!F271)</f>
        <v>MECANIZAÇÃO - SOCADORA</v>
      </c>
      <c r="I268" s="145" t="str">
        <f>IF(SP_SUL!H271="","*",SP_SUL!H271)</f>
        <v>102ZKW2</v>
      </c>
      <c r="J268" s="145" t="str">
        <f>IF(SP_SUL!I271="","*",SP_SUL!I271)</f>
        <v>102ZKW2</v>
      </c>
      <c r="K268" s="139" t="str">
        <f>IF(SP_SUL!M271="","*",SP_SUL!M271)</f>
        <v>ZKW-ZLU</v>
      </c>
      <c r="L268" s="139" t="str">
        <f>IF(SP_SUL!N271="","*",SP_SUL!N271)</f>
        <v>ZLU1052</v>
      </c>
      <c r="M268" s="140">
        <f>IF(SP_SUL!J271="","*",SP_SUL!J271)</f>
        <v>55</v>
      </c>
      <c r="N268" s="144">
        <f>IF(SP_SUL!K271="","*",SP_SUL!K271)</f>
        <v>106</v>
      </c>
      <c r="O268" s="144" t="str">
        <f>IF(SP_SUL!L271="","*",SP_SUL!L271)</f>
        <v>-</v>
      </c>
      <c r="P268" s="143">
        <f>IF(SP_SUL!O271="","*",SP_SUL!O271)</f>
        <v>0.41666666666666669</v>
      </c>
      <c r="Q268" s="143">
        <f>IF(SP_SUL!P271="","*",SP_SUL!P271)</f>
        <v>8.3333333333333329E-2</v>
      </c>
      <c r="R268" s="145" t="str">
        <f>IF(SP_SUL!Q271="","*",CONCATENATE(SP_SUL!Q271," ",SP_SUL!R271))</f>
        <v>480 M</v>
      </c>
      <c r="S268" s="145" t="str">
        <f>IF(SP_SUL!V271="","*",SP_SUL!V271)</f>
        <v>Antonioni</v>
      </c>
      <c r="T268" s="145" t="str">
        <f>IF(SP_SUL!W271="","*",SP_SUL!W271)</f>
        <v xml:space="preserve">Socaria mecanizada </v>
      </c>
      <c r="U268" s="137" t="str">
        <f ca="1">_xlfn.XLOOKUP(G268&amp;$U$2,BS_CONTROLE[CHAVE],BS_CONTROLE[Quantidade_11],"-")</f>
        <v>-</v>
      </c>
      <c r="V268" s="137">
        <f ca="1">_xlfn.XLOOKUP(G268&amp;$V$2,BS_CONTROLE[CHAVE],BS_CONTROLE[Quantidade_11],"-")</f>
        <v>860</v>
      </c>
      <c r="W268" s="137">
        <f ca="1">_xlfn.XLOOKUP(G268&amp;$W$2,BS_CONTROLE[CHAVE],BS_CONTROLE[Quantidade_11],"-")</f>
        <v>0</v>
      </c>
    </row>
    <row r="269" spans="1:23" hidden="1">
      <c r="A269" s="146" t="str">
        <f>IF(SP_SUL!Y272="","*",SP_SUL!Y272)</f>
        <v>OPORTUNIDADE</v>
      </c>
      <c r="B269" s="146" t="str">
        <f>IF(SP_SUL!X272="","*",SP_SUL!X272)</f>
        <v>Oportunidade</v>
      </c>
      <c r="C269" s="146" t="str">
        <f>IF(SP_SUL!Z272="","*",SP_SUL!Z272)</f>
        <v>*</v>
      </c>
      <c r="D269" s="139" t="str">
        <f>IF(SP_SUL!S272="","*",SP_SUL!S272)</f>
        <v>SP SUL</v>
      </c>
      <c r="E269" s="139" t="str">
        <f>IF(SP_SUL!T272="","*",SP_SUL!T272)</f>
        <v>ZKE-ZEV</v>
      </c>
      <c r="F269" s="145">
        <f>IF(SP_SUL!B272="","*",SP_SUL!B272)</f>
        <v>46064</v>
      </c>
      <c r="G269" s="145" t="str">
        <f>IF(SP_SUL!D272="","*",SP_SUL!D272)</f>
        <v>W60</v>
      </c>
      <c r="H269" s="145" t="str">
        <f>IF(SP_SUL!F272="","*",SP_SUL!F272)</f>
        <v>PDM - DESCARGA - DORMENTE</v>
      </c>
      <c r="I269" s="145" t="str">
        <f>IF(SP_SUL!H272="","*",SP_SUL!H272)</f>
        <v>ZEM1302</v>
      </c>
      <c r="J269" s="145" t="str">
        <f>IF(SP_SUL!I272="","*",SP_SUL!I272)</f>
        <v>102ZKW2</v>
      </c>
      <c r="K269" s="139" t="str">
        <f>IF(SP_SUL!M272="","*",SP_SUL!M272)</f>
        <v>ZLU-ZWI</v>
      </c>
      <c r="L269" s="139" t="str">
        <f>IF(SP_SUL!N272="","*",SP_SUL!N272)</f>
        <v>ZWI1131</v>
      </c>
      <c r="M269" s="140">
        <f>IF(SP_SUL!J272="","*",SP_SUL!J272)</f>
        <v>48</v>
      </c>
      <c r="N269" s="144">
        <f>IF(SP_SUL!K272="","*",SP_SUL!K272)</f>
        <v>118</v>
      </c>
      <c r="O269" s="144">
        <f>IF(SP_SUL!L272="","*",SP_SUL!L272)</f>
        <v>113.3</v>
      </c>
      <c r="P269" s="143">
        <f>IF(SP_SUL!O272="","*",SP_SUL!O272)</f>
        <v>0.35416666666666669</v>
      </c>
      <c r="Q269" s="143">
        <f>IF(SP_SUL!P272="","*",SP_SUL!P272)</f>
        <v>5.5555555555555552E-2</v>
      </c>
      <c r="R269" s="145" t="str">
        <f>IF(SP_SUL!Q272="","*",CONCATENATE(SP_SUL!Q272," ",SP_SUL!R272))</f>
        <v>45 Nº DE DORMENTES</v>
      </c>
      <c r="S269" s="145" t="str">
        <f>IF(SP_SUL!V272="","*",SP_SUL!V272)</f>
        <v>Felipe</v>
      </c>
      <c r="T269" s="145" t="str">
        <f>IF(SP_SUL!W272="","*",SP_SUL!W272)</f>
        <v>Descarga de dormentes km 118+00; - Descarga de dormentes km114+300; - Recolher Jacaré km113+300</v>
      </c>
      <c r="U269" s="137" t="str">
        <f ca="1">_xlfn.XLOOKUP(G269&amp;$U$2,BS_CONTROLE[CHAVE],BS_CONTROLE[Quantidade_11],"-")</f>
        <v>-</v>
      </c>
      <c r="V269" s="137">
        <f ca="1">_xlfn.XLOOKUP(G269&amp;$V$2,BS_CONTROLE[CHAVE],BS_CONTROLE[Quantidade_11],"-")</f>
        <v>1</v>
      </c>
      <c r="W269" s="137" t="str">
        <f ca="1">_xlfn.XLOOKUP(G269&amp;$W$2,BS_CONTROLE[CHAVE],BS_CONTROLE[Quantidade_11],"-")</f>
        <v>-</v>
      </c>
    </row>
    <row r="270" spans="1:23" hidden="1">
      <c r="A270" s="146" t="str">
        <f>IF(SP_SUL!Y273="","*",SP_SUL!Y273)</f>
        <v>*</v>
      </c>
      <c r="B270" s="146" t="str">
        <f>IF(SP_SUL!X273="","*",SP_SUL!X273)</f>
        <v>*</v>
      </c>
      <c r="C270" s="146" t="str">
        <f>IF(SP_SUL!Z273="","*",SP_SUL!Z273)</f>
        <v>*</v>
      </c>
      <c r="D270" s="139" t="str">
        <f>IF(SP_SUL!S273="","*",SP_SUL!S273)</f>
        <v>-</v>
      </c>
      <c r="E270" s="139" t="str">
        <f>IF(SP_SUL!T273="","*",SP_SUL!T273)</f>
        <v>-</v>
      </c>
      <c r="F270" s="145" t="str">
        <f>IF(SP_SUL!B273="","*",SP_SUL!B273)</f>
        <v>*</v>
      </c>
      <c r="G270" s="145" t="str">
        <f>IF(SP_SUL!D273="","*",SP_SUL!D273)</f>
        <v>*</v>
      </c>
      <c r="H270" s="145" t="str">
        <f>IF(SP_SUL!F273="","*",SP_SUL!F273)</f>
        <v>*</v>
      </c>
      <c r="I270" s="145" t="str">
        <f>IF(SP_SUL!H273="","*",SP_SUL!H273)</f>
        <v>*</v>
      </c>
      <c r="J270" s="145" t="str">
        <f>IF(SP_SUL!I273="","*",SP_SUL!I273)</f>
        <v>*</v>
      </c>
      <c r="K270" s="139" t="str">
        <f>IF(SP_SUL!M273="","*",SP_SUL!M273)</f>
        <v>-</v>
      </c>
      <c r="L270" s="139" t="str">
        <f>IF(SP_SUL!N273="","*",SP_SUL!N273)</f>
        <v>-</v>
      </c>
      <c r="M270" s="140" t="str">
        <f>IF(SP_SUL!J273="","*",SP_SUL!J273)</f>
        <v>*</v>
      </c>
      <c r="N270" s="144" t="str">
        <f>IF(SP_SUL!K273="","*",SP_SUL!K273)</f>
        <v>*</v>
      </c>
      <c r="O270" s="144" t="str">
        <f>IF(SP_SUL!L273="","*",SP_SUL!L273)</f>
        <v>*</v>
      </c>
      <c r="P270" s="143" t="str">
        <f>IF(SP_SUL!O273="","*",SP_SUL!O273)</f>
        <v>*</v>
      </c>
      <c r="Q270" s="143" t="str">
        <f>IF(SP_SUL!P273="","*",SP_SUL!P273)</f>
        <v>*</v>
      </c>
      <c r="R270" s="145" t="str">
        <f>IF(SP_SUL!Q273="","*",CONCATENATE(SP_SUL!Q273," ",SP_SUL!R273))</f>
        <v>*</v>
      </c>
      <c r="S270" s="145" t="str">
        <f>IF(SP_SUL!V273="","*",SP_SUL!V273)</f>
        <v>*</v>
      </c>
      <c r="T270" s="145" t="str">
        <f>IF(SP_SUL!W273="","*",SP_SUL!W273)</f>
        <v>*</v>
      </c>
      <c r="U270" s="137" t="str">
        <f ca="1">_xlfn.XLOOKUP(G270&amp;$U$2,BS_CONTROLE[CHAVE],BS_CONTROLE[Quantidade_11],"-")</f>
        <v>-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 hidden="1">
      <c r="A271" s="146" t="str">
        <f>IF(SP_SUL!Y274="","*",SP_SUL!Y274)</f>
        <v>OPORTUNIDADE</v>
      </c>
      <c r="B271" s="146" t="str">
        <f>IF(SP_SUL!X274="","*",SP_SUL!X274)</f>
        <v>Oportunidade</v>
      </c>
      <c r="C271" s="146" t="str">
        <f>IF(SP_SUL!Z274="","*",SP_SUL!Z274)</f>
        <v>*</v>
      </c>
      <c r="D271" s="139" t="str">
        <f>IF(SP_SUL!S274="","*",SP_SUL!S274)</f>
        <v>SP SUL</v>
      </c>
      <c r="E271" s="139" t="str">
        <f>IF(SP_SUL!T274="","*",SP_SUL!T274)</f>
        <v>ZKE-ZEV</v>
      </c>
      <c r="F271" s="145">
        <f>IF(SP_SUL!B274="","*",SP_SUL!B274)</f>
        <v>46064</v>
      </c>
      <c r="G271" s="145" t="str">
        <f>IF(SP_SUL!D274="","*",SP_SUL!D274)</f>
        <v>CAIQUE (TMA-677)</v>
      </c>
      <c r="H271" s="145" t="str">
        <f>IF(SP_SUL!F274="","*",SP_SUL!F274)</f>
        <v>MODERNIZAÇÃO - SOLDA</v>
      </c>
      <c r="I271" s="145" t="str">
        <f>IF(SP_SUL!H274="","*",SP_SUL!H274)</f>
        <v>-</v>
      </c>
      <c r="J271" s="145" t="str">
        <f>IF(SP_SUL!I274="","*",SP_SUL!I274)</f>
        <v>-</v>
      </c>
      <c r="K271" s="139" t="str">
        <f>IF(SP_SUL!M274="","*",SP_SUL!M274)</f>
        <v>ZWI-ZEM</v>
      </c>
      <c r="L271" s="139">
        <f>IF(SP_SUL!N274="","*",SP_SUL!N274)</f>
        <v>1241231</v>
      </c>
      <c r="M271" s="140">
        <f>IF(SP_SUL!J274="","*",SP_SUL!J274)</f>
        <v>48</v>
      </c>
      <c r="N271" s="144">
        <f>IF(SP_SUL!K274="","*",SP_SUL!K274)</f>
        <v>123.465</v>
      </c>
      <c r="O271" s="144" t="str">
        <f>IF(SP_SUL!L274="","*",SP_SUL!L274)</f>
        <v>-</v>
      </c>
      <c r="P271" s="143">
        <f>IF(SP_SUL!O274="","*",SP_SUL!O274)</f>
        <v>0.35416666666666669</v>
      </c>
      <c r="Q271" s="143">
        <f>IF(SP_SUL!P274="","*",SP_SUL!P274)</f>
        <v>6.9444444444444448E-2</v>
      </c>
      <c r="R271" s="145" t="str">
        <f>IF(SP_SUL!Q274="","*",CONCATENATE(SP_SUL!Q274," ",SP_SUL!R274))</f>
        <v>1 Nº DE SOLDA</v>
      </c>
      <c r="S271" s="145" t="str">
        <f>IF(SP_SUL!V274="","*",SP_SUL!V274)</f>
        <v xml:space="preserve">Alisson </v>
      </c>
      <c r="T271" s="145" t="str">
        <f>IF(SP_SUL!W274="","*",SP_SUL!W274)</f>
        <v xml:space="preserve">Execução de solda - Condicionado a temperatura </v>
      </c>
      <c r="U271" s="137" t="str">
        <f ca="1">_xlfn.XLOOKUP(G271&amp;$U$2,BS_CONTROLE[CHAVE],BS_CONTROLE[Quantidade_11],"-")</f>
        <v>-</v>
      </c>
      <c r="V271" s="137" t="str">
        <f ca="1">_xlfn.XLOOKUP(G271&amp;$V$2,BS_CONTROLE[CHAVE],BS_CONTROLE[Quantidade_11],"-")</f>
        <v>-</v>
      </c>
      <c r="W271" s="137">
        <f ca="1">_xlfn.XLOOKUP(G271&amp;$W$2,BS_CONTROLE[CHAVE],BS_CONTROLE[Quantidade_11],"-")</f>
        <v>1</v>
      </c>
    </row>
    <row r="272" spans="1:23" hidden="1">
      <c r="A272" s="146" t="str">
        <f>IF(SP_SUL!Y275="","*",SP_SUL!Y275)</f>
        <v>OPORTUNIDADE</v>
      </c>
      <c r="B272" s="146" t="str">
        <f>IF(SP_SUL!X275="","*",SP_SUL!X275)</f>
        <v>Oportunidade</v>
      </c>
      <c r="C272" s="146" t="str">
        <f>IF(SP_SUL!Z275="","*",SP_SUL!Z275)</f>
        <v>*</v>
      </c>
      <c r="D272" s="139" t="str">
        <f>IF(SP_SUL!S275="","*",SP_SUL!S275)</f>
        <v>SP SUL</v>
      </c>
      <c r="E272" s="139" t="str">
        <f>IF(SP_SUL!T275="","*",SP_SUL!T275)</f>
        <v>ZKE-ZEV</v>
      </c>
      <c r="F272" s="145">
        <f>IF(SP_SUL!B275="","*",SP_SUL!B275)</f>
        <v>46064</v>
      </c>
      <c r="G272" s="145" t="str">
        <f>IF(SP_SUL!D275="","*",SP_SUL!D275)</f>
        <v>ADENISON (TP-810)</v>
      </c>
      <c r="H272" s="145" t="str">
        <f>IF(SP_SUL!F275="","*",SP_SUL!F275)</f>
        <v>MODERNIZAÇÃO - SOLDA</v>
      </c>
      <c r="I272" s="145" t="str">
        <f>IF(SP_SUL!H275="","*",SP_SUL!H275)</f>
        <v>-</v>
      </c>
      <c r="J272" s="145" t="str">
        <f>IF(SP_SUL!I275="","*",SP_SUL!I275)</f>
        <v>-</v>
      </c>
      <c r="K272" s="139" t="str">
        <f>IF(SP_SUL!M275="","*",SP_SUL!M275)</f>
        <v>ZWI-ZEM</v>
      </c>
      <c r="L272" s="139">
        <f>IF(SP_SUL!N275="","*",SP_SUL!N275)</f>
        <v>1241231</v>
      </c>
      <c r="M272" s="140">
        <f>IF(SP_SUL!J275="","*",SP_SUL!J275)</f>
        <v>48</v>
      </c>
      <c r="N272" s="144">
        <f>IF(SP_SUL!K275="","*",SP_SUL!K275)</f>
        <v>123.929</v>
      </c>
      <c r="O272" s="144" t="str">
        <f>IF(SP_SUL!L275="","*",SP_SUL!L275)</f>
        <v>-</v>
      </c>
      <c r="P272" s="143">
        <f>IF(SP_SUL!O275="","*",SP_SUL!O275)</f>
        <v>0.35416666666666669</v>
      </c>
      <c r="Q272" s="143">
        <f>IF(SP_SUL!P275="","*",SP_SUL!P275)</f>
        <v>6.9444444444444448E-2</v>
      </c>
      <c r="R272" s="145" t="str">
        <f>IF(SP_SUL!Q275="","*",CONCATENATE(SP_SUL!Q275," ",SP_SUL!R275))</f>
        <v>1 Nº DE SOLDA</v>
      </c>
      <c r="S272" s="145" t="str">
        <f>IF(SP_SUL!V275="","*",SP_SUL!V275)</f>
        <v xml:space="preserve">Alisson </v>
      </c>
      <c r="T272" s="145" t="str">
        <f>IF(SP_SUL!W275="","*",SP_SUL!W275)</f>
        <v xml:space="preserve">Execução de solda - Condicionado a temperatura </v>
      </c>
      <c r="U272" s="137" t="str">
        <f ca="1">_xlfn.XLOOKUP(G272&amp;$U$2,BS_CONTROLE[CHAVE],BS_CONTROLE[Quantidade_11],"-")</f>
        <v>-</v>
      </c>
      <c r="V272" s="137">
        <f ca="1">_xlfn.XLOOKUP(G272&amp;$V$2,BS_CONTROLE[CHAVE],BS_CONTROLE[Quantidade_11],"-")</f>
        <v>0</v>
      </c>
      <c r="W272" s="137">
        <f ca="1">_xlfn.XLOOKUP(G272&amp;$W$2,BS_CONTROLE[CHAVE],BS_CONTROLE[Quantidade_11],"-")</f>
        <v>2</v>
      </c>
    </row>
    <row r="273" spans="1:23" hidden="1">
      <c r="A273" s="146" t="str">
        <f>IF(SP_SUL!Y276="","*",SP_SUL!Y276)</f>
        <v>*</v>
      </c>
      <c r="B273" s="146" t="str">
        <f>IF(SP_SUL!X276="","*",SP_SUL!X276)</f>
        <v>*</v>
      </c>
      <c r="C273" s="146" t="str">
        <f>IF(SP_SUL!Z276="","*",SP_SUL!Z276)</f>
        <v>*</v>
      </c>
      <c r="D273" s="139" t="str">
        <f>IF(SP_SUL!S276="","*",SP_SUL!S276)</f>
        <v>-</v>
      </c>
      <c r="E273" s="139" t="str">
        <f>IF(SP_SUL!T276="","*",SP_SUL!T276)</f>
        <v>-</v>
      </c>
      <c r="F273" s="145" t="str">
        <f>IF(SP_SUL!B276="","*",SP_SUL!B276)</f>
        <v>*</v>
      </c>
      <c r="G273" s="145" t="str">
        <f>IF(SP_SUL!D276="","*",SP_SUL!D276)</f>
        <v>*</v>
      </c>
      <c r="H273" s="145" t="str">
        <f>IF(SP_SUL!F276="","*",SP_SUL!F276)</f>
        <v>*</v>
      </c>
      <c r="I273" s="145" t="str">
        <f>IF(SP_SUL!H276="","*",SP_SUL!H276)</f>
        <v>*</v>
      </c>
      <c r="J273" s="145" t="str">
        <f>IF(SP_SUL!I276="","*",SP_SUL!I276)</f>
        <v>*</v>
      </c>
      <c r="K273" s="139" t="str">
        <f>IF(SP_SUL!M276="","*",SP_SUL!M276)</f>
        <v>-</v>
      </c>
      <c r="L273" s="139" t="str">
        <f>IF(SP_SUL!N276="","*",SP_SUL!N276)</f>
        <v>-</v>
      </c>
      <c r="M273" s="140" t="str">
        <f>IF(SP_SUL!J276="","*",SP_SUL!J276)</f>
        <v>*</v>
      </c>
      <c r="N273" s="144" t="str">
        <f>IF(SP_SUL!K276="","*",SP_SUL!K276)</f>
        <v>*</v>
      </c>
      <c r="O273" s="144" t="str">
        <f>IF(SP_SUL!L276="","*",SP_SUL!L276)</f>
        <v>*</v>
      </c>
      <c r="P273" s="143" t="str">
        <f>IF(SP_SUL!O276="","*",SP_SUL!O276)</f>
        <v>*</v>
      </c>
      <c r="Q273" s="143" t="str">
        <f>IF(SP_SUL!P276="","*",SP_SUL!P276)</f>
        <v>*</v>
      </c>
      <c r="R273" s="145" t="str">
        <f>IF(SP_SUL!Q276="","*",CONCATENATE(SP_SUL!Q276," ",SP_SUL!R276))</f>
        <v>*</v>
      </c>
      <c r="S273" s="145" t="str">
        <f>IF(SP_SUL!V276="","*",SP_SUL!V276)</f>
        <v>*</v>
      </c>
      <c r="T273" s="145" t="str">
        <f>IF(SP_SUL!W276="","*",SP_SUL!W276)</f>
        <v>*</v>
      </c>
      <c r="U273" s="137" t="str">
        <f ca="1">_xlfn.XLOOKUP(G273&amp;$U$2,BS_CONTROLE[CHAVE],BS_CONTROLE[Quantidade_11],"-")</f>
        <v>-</v>
      </c>
      <c r="V273" s="137" t="str">
        <f ca="1">_xlfn.XLOOKUP(G273&amp;$V$2,BS_CONTROLE[CHAVE],BS_CONTROLE[Quantidade_11],"-")</f>
        <v>-</v>
      </c>
      <c r="W273" s="137" t="str">
        <f ca="1">_xlfn.XLOOKUP(G273&amp;$W$2,BS_CONTROLE[CHAVE],BS_CONTROLE[Quantidade_11],"-")</f>
        <v>-</v>
      </c>
    </row>
    <row r="274" spans="1:23" hidden="1">
      <c r="A274" s="146" t="str">
        <f>IF(SP_SUL!Y277="","*",SP_SUL!Y277)</f>
        <v>OPORTUNIDADE</v>
      </c>
      <c r="B274" s="146" t="str">
        <f>IF(SP_SUL!X277="","*",SP_SUL!X277)</f>
        <v>Oportunidade</v>
      </c>
      <c r="C274" s="146" t="str">
        <f>IF(SP_SUL!Z277="","*",SP_SUL!Z277)</f>
        <v>*</v>
      </c>
      <c r="D274" s="139" t="str">
        <f>IF(SP_SUL!S277="","*",SP_SUL!S277)</f>
        <v>SP SUL</v>
      </c>
      <c r="E274" s="139" t="str">
        <f>IF(SP_SUL!T277="","*",SP_SUL!T277)</f>
        <v>ZEV-ZPT</v>
      </c>
      <c r="F274" s="145">
        <f>IF(SP_SUL!B277="","*",SP_SUL!B277)</f>
        <v>46064</v>
      </c>
      <c r="G274" s="145" t="str">
        <f>IF(SP_SUL!D277="","*",SP_SUL!D277)</f>
        <v>W95</v>
      </c>
      <c r="H274" s="145" t="str">
        <f>IF(SP_SUL!F277="","*",SP_SUL!F277)</f>
        <v>DESLOCAMENTO</v>
      </c>
      <c r="I274" s="145" t="str">
        <f>IF(SP_SUL!H277="","*",SP_SUL!H277)</f>
        <v>Z3ZEV</v>
      </c>
      <c r="J274" s="145" t="str">
        <f>IF(SP_SUL!I277="","*",SP_SUL!I277)</f>
        <v>ZPT</v>
      </c>
      <c r="K274" s="139" t="str">
        <f>IF(SP_SUL!M277="","*",SP_SUL!M277)</f>
        <v>ZEV-ZTP</v>
      </c>
      <c r="L274" s="139" t="str">
        <f>IF(SP_SUL!N277="","*",SP_SUL!N277)</f>
        <v>ZEVZPT</v>
      </c>
      <c r="M274" s="140">
        <f>IF(SP_SUL!J277="","*",SP_SUL!J277)</f>
        <v>54</v>
      </c>
      <c r="N274" s="144">
        <f>IF(SP_SUL!K277="","*",SP_SUL!K277)</f>
        <v>67</v>
      </c>
      <c r="O274" s="144" t="str">
        <f>IF(SP_SUL!L277="","*",SP_SUL!L277)</f>
        <v>-</v>
      </c>
      <c r="P274" s="143">
        <f>IF(SP_SUL!O277="","*",SP_SUL!O277)</f>
        <v>0.33333333333333331</v>
      </c>
      <c r="Q274" s="143">
        <f>IF(SP_SUL!P277="","*",SP_SUL!P277)</f>
        <v>4.1666666666666664E-2</v>
      </c>
      <c r="R274" s="145" t="str">
        <f>IF(SP_SUL!Q277="","*",CONCATENATE(SP_SUL!Q277," ",SP_SUL!R277))</f>
        <v>1 BINÁRIO</v>
      </c>
      <c r="S274" s="145" t="str">
        <f>IF(SP_SUL!V277="","*",SP_SUL!V277)</f>
        <v>Augusto</v>
      </c>
      <c r="T274" s="145" t="str">
        <f>IF(SP_SUL!W277="","*",SP_SUL!W277)</f>
        <v>Deslocamento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 t="str">
        <f ca="1">_xlfn.XLOOKUP(G274&amp;$W$2,BS_CONTROLE[CHAVE],BS_CONTROLE[Quantidade_11],"-")</f>
        <v>-</v>
      </c>
    </row>
    <row r="275" spans="1:23" hidden="1">
      <c r="A275" s="146" t="str">
        <f>IF(SP_SUL!Y278="","*",SP_SUL!Y278)</f>
        <v>SIM</v>
      </c>
      <c r="B275" s="146" t="str">
        <f>IF(SP_SUL!X278="","*",SP_SUL!X278)</f>
        <v>Contrato</v>
      </c>
      <c r="C275" s="146" t="str">
        <f>IF(SP_SUL!Z278="","*",SP_SUL!Z278)</f>
        <v>*</v>
      </c>
      <c r="D275" s="139" t="str">
        <f>IF(SP_SUL!S278="","*",SP_SUL!S278)</f>
        <v>SP SUL</v>
      </c>
      <c r="E275" s="139" t="str">
        <f>IF(SP_SUL!T278="","*",SP_SUL!T278)</f>
        <v>ZEV-ZPT</v>
      </c>
      <c r="F275" s="145">
        <f>IF(SP_SUL!B278="","*",SP_SUL!B278)</f>
        <v>46064</v>
      </c>
      <c r="G275" s="145" t="str">
        <f>IF(SP_SUL!D278="","*",SP_SUL!D278)</f>
        <v>A84</v>
      </c>
      <c r="H275" s="145" t="str">
        <f>IF(SP_SUL!F278="","*",SP_SUL!F278)</f>
        <v>DETECÇÃO - RONDA 7 DIAS</v>
      </c>
      <c r="I275" s="145" t="str">
        <f>IF(SP_SUL!H278="","*",SP_SUL!H278)</f>
        <v>ZEV-2</v>
      </c>
      <c r="J275" s="145" t="str">
        <f>IF(SP_SUL!I278="","*",SP_SUL!I278)</f>
        <v>ZPT109</v>
      </c>
      <c r="K275" s="139" t="str">
        <f>IF(SP_SUL!M278="","*",SP_SUL!M278)</f>
        <v>ZEV-ZPT</v>
      </c>
      <c r="L275" s="139" t="str">
        <f>IF(SP_SUL!N278="","*",SP_SUL!N278)</f>
        <v>ZEVZPT</v>
      </c>
      <c r="M275" s="140">
        <f>IF(SP_SUL!J278="","*",SP_SUL!J278)</f>
        <v>92</v>
      </c>
      <c r="N275" s="144">
        <f>IF(SP_SUL!K278="","*",SP_SUL!K278)</f>
        <v>66</v>
      </c>
      <c r="O275" s="144" t="str">
        <f>IF(SP_SUL!L278="","*",SP_SUL!L278)</f>
        <v>-</v>
      </c>
      <c r="P275" s="143">
        <f>IF(SP_SUL!O278="","*",SP_SUL!O278)</f>
        <v>0.3125</v>
      </c>
      <c r="Q275" s="143">
        <f>IF(SP_SUL!P278="","*",SP_SUL!P278)</f>
        <v>4.1666666666666664E-2</v>
      </c>
      <c r="R275" s="145" t="str">
        <f>IF(SP_SUL!Q278="","*",CONCATENATE(SP_SUL!Q278," ",SP_SUL!R278))</f>
        <v>52 KM</v>
      </c>
      <c r="S275" s="145" t="str">
        <f>IF(SP_SUL!V278="","*",SP_SUL!V278)</f>
        <v>Jhon</v>
      </c>
      <c r="T275" s="145" t="str">
        <f>IF(SP_SUL!W278="","*",SP_SUL!W278)</f>
        <v>R7D</v>
      </c>
      <c r="U275" s="137" t="str">
        <f ca="1">_xlfn.XLOOKUP(G275&amp;$U$2,BS_CONTROLE[CHAVE],BS_CONTROLE[Quantidade_11],"-")</f>
        <v>-</v>
      </c>
      <c r="V275" s="137" t="str">
        <f ca="1">_xlfn.XLOOKUP(G275&amp;$V$2,BS_CONTROLE[CHAVE],BS_CONTROLE[Quantidade_11],"-")</f>
        <v>-</v>
      </c>
      <c r="W275" s="137" t="str">
        <f ca="1">_xlfn.XLOOKUP(G275&amp;$W$2,BS_CONTROLE[CHAVE],BS_CONTROLE[Quantidade_11],"-")</f>
        <v>-</v>
      </c>
    </row>
    <row r="276" spans="1:23" hidden="1">
      <c r="A276" s="146" t="str">
        <f>IF(SP_SUL!Y279="","*",SP_SUL!Y279)</f>
        <v>OPORTUNIDADE</v>
      </c>
      <c r="B276" s="146" t="str">
        <f>IF(SP_SUL!X279="","*",SP_SUL!X279)</f>
        <v>Oportunidade</v>
      </c>
      <c r="C276" s="146" t="str">
        <f>IF(SP_SUL!Z279="","*",SP_SUL!Z279)</f>
        <v>*</v>
      </c>
      <c r="D276" s="139" t="str">
        <f>IF(SP_SUL!S279="","*",SP_SUL!S279)</f>
        <v>SP SUL</v>
      </c>
      <c r="E276" s="139" t="str">
        <f>IF(SP_SUL!T279="","*",SP_SUL!T279)</f>
        <v>ZPT-ZPG</v>
      </c>
      <c r="F276" s="145">
        <f>IF(SP_SUL!B279="","*",SP_SUL!B279)</f>
        <v>46064</v>
      </c>
      <c r="G276" s="145" t="str">
        <f>IF(SP_SUL!D279="","*",SP_SUL!D279)</f>
        <v>DIEGO (TF-42)</v>
      </c>
      <c r="H276" s="145" t="str">
        <f>IF(SP_SUL!F279="","*",SP_SUL!F279)</f>
        <v>LIMPEZA LASTRO</v>
      </c>
      <c r="I276" s="145" t="str">
        <f>IF(SP_SUL!H279="","*",SP_SUL!H279)</f>
        <v>-</v>
      </c>
      <c r="J276" s="145" t="str">
        <f>IF(SP_SUL!I279="","*",SP_SUL!I279)</f>
        <v>-</v>
      </c>
      <c r="K276" s="139" t="str">
        <f>IF(SP_SUL!M279="","*",SP_SUL!M279)</f>
        <v>PAT-ZGM</v>
      </c>
      <c r="L276" s="139" t="str">
        <f>IF(SP_SUL!N279="","*",SP_SUL!N279)</f>
        <v>PAT1102</v>
      </c>
      <c r="M276" s="140">
        <f>IF(SP_SUL!J279="","*",SP_SUL!J279)</f>
        <v>53</v>
      </c>
      <c r="N276" s="144">
        <f>IF(SP_SUL!K279="","*",SP_SUL!K279)</f>
        <v>109.05</v>
      </c>
      <c r="O276" s="144" t="str">
        <f>IF(SP_SUL!L279="","*",SP_SUL!L279)</f>
        <v>-</v>
      </c>
      <c r="P276" s="143">
        <f>IF(SP_SUL!O279="","*",SP_SUL!O279)</f>
        <v>0.41666666666666669</v>
      </c>
      <c r="Q276" s="143">
        <f>IF(SP_SUL!P279="","*",SP_SUL!P279)</f>
        <v>8.3333333333333329E-2</v>
      </c>
      <c r="R276" s="145" t="str">
        <f>IF(SP_SUL!Q279="","*",CONCATENATE(SP_SUL!Q279," ",SP_SUL!R279))</f>
        <v>30 M</v>
      </c>
      <c r="S276" s="145" t="str">
        <f>IF(SP_SUL!V279="","*",SP_SUL!V279)</f>
        <v>Moises</v>
      </c>
      <c r="T276" s="145" t="str">
        <f>IF(SP_SUL!W279="","*",SP_SUL!W279)</f>
        <v>Limpeza de lastro</v>
      </c>
      <c r="U276" s="137" t="str">
        <f ca="1">_xlfn.XLOOKUP(G276&amp;$U$2,BS_CONTROLE[CHAVE],BS_CONTROLE[Quantidade_11],"-")</f>
        <v>-</v>
      </c>
      <c r="V276" s="137" t="str">
        <f ca="1">_xlfn.XLOOKUP(G276&amp;$V$2,BS_CONTROLE[CHAVE],BS_CONTROLE[Quantidade_11],"-")</f>
        <v>-</v>
      </c>
      <c r="W276" s="137" t="str">
        <f ca="1">_xlfn.XLOOKUP(G276&amp;$W$2,BS_CONTROLE[CHAVE],BS_CONTROLE[Quantidade_11],"-")</f>
        <v>-</v>
      </c>
    </row>
    <row r="277" spans="1:23" hidden="1">
      <c r="A277" s="146" t="str">
        <f>IF(SP_SUL!Y280="","*",SP_SUL!Y280)</f>
        <v>OPORTUNIDADE</v>
      </c>
      <c r="B277" s="146" t="str">
        <f>IF(SP_SUL!X280="","*",SP_SUL!X280)</f>
        <v>Oportunidade</v>
      </c>
      <c r="C277" s="146" t="str">
        <f>IF(SP_SUL!Z280="","*",SP_SUL!Z280)</f>
        <v>*</v>
      </c>
      <c r="D277" s="139" t="str">
        <f>IF(SP_SUL!S280="","*",SP_SUL!S280)</f>
        <v>SP SUL</v>
      </c>
      <c r="E277" s="139" t="str">
        <f>IF(SP_SUL!T280="","*",SP_SUL!T280)</f>
        <v>ZPT-ZPG</v>
      </c>
      <c r="F277" s="145">
        <f>IF(SP_SUL!B280="","*",SP_SUL!B280)</f>
        <v>46064</v>
      </c>
      <c r="G277" s="145" t="str">
        <f>IF(SP_SUL!D280="","*",SP_SUL!D280)</f>
        <v>EXPANSÃO TURMA 1</v>
      </c>
      <c r="H277" s="145" t="str">
        <f>IF(SP_SUL!F280="","*",SP_SUL!F280)</f>
        <v>EXPANSÃO - OUTRA ATIVIDADE</v>
      </c>
      <c r="I277" s="145" t="str">
        <f>IF(SP_SUL!H280="","*",SP_SUL!H280)</f>
        <v>-</v>
      </c>
      <c r="J277" s="145" t="str">
        <f>IF(SP_SUL!I280="","*",SP_SUL!I280)</f>
        <v>-</v>
      </c>
      <c r="K277" s="139" t="str">
        <f>IF(SP_SUL!M280="","*",SP_SUL!M280)</f>
        <v>ZZV-ZPG</v>
      </c>
      <c r="L277" s="139" t="str">
        <f>IF(SP_SUL!N280="","*",SP_SUL!N280)</f>
        <v>ZPGZZV</v>
      </c>
      <c r="M277" s="140">
        <f>IF(SP_SUL!J280="","*",SP_SUL!J280)</f>
        <v>53</v>
      </c>
      <c r="N277" s="144">
        <f>IF(SP_SUL!K280="","*",SP_SUL!K280)</f>
        <v>123.35</v>
      </c>
      <c r="O277" s="144" t="str">
        <f>IF(SP_SUL!L280="","*",SP_SUL!L280)</f>
        <v>-</v>
      </c>
      <c r="P277" s="143">
        <f>IF(SP_SUL!O280="","*",SP_SUL!O280)</f>
        <v>0.33333333333333331</v>
      </c>
      <c r="Q277" s="143">
        <f>IF(SP_SUL!P280="","*",SP_SUL!P280)</f>
        <v>8.3333333333333329E-2</v>
      </c>
      <c r="R277" s="145" t="str">
        <f>IF(SP_SUL!Q280="","*",CONCATENATE(SP_SUL!Q280," ",SP_SUL!R280))</f>
        <v>1 BINÁRIO</v>
      </c>
      <c r="S277" s="145" t="str">
        <f>IF(SP_SUL!V280="","*",SP_SUL!V280)</f>
        <v>Pedro</v>
      </c>
      <c r="T277" s="145" t="str">
        <f>IF(SP_SUL!W280="","*",SP_SUL!W280)</f>
        <v>Içamento de peças de concreto para o viaduto</v>
      </c>
      <c r="U277" s="137" t="str">
        <f ca="1">_xlfn.XLOOKUP(G277&amp;$U$2,BS_CONTROLE[CHAVE],BS_CONTROLE[Quantidade_11],"-")</f>
        <v>-</v>
      </c>
      <c r="V277" s="137">
        <f ca="1">_xlfn.XLOOKUP(G277&amp;$V$2,BS_CONTROLE[CHAVE],BS_CONTROLE[Quantidade_11],"-")</f>
        <v>1</v>
      </c>
      <c r="W277" s="137">
        <f ca="1">_xlfn.XLOOKUP(G277&amp;$W$2,BS_CONTROLE[CHAVE],BS_CONTROLE[Quantidade_11],"-")</f>
        <v>3</v>
      </c>
    </row>
    <row r="278" spans="1:23" hidden="1">
      <c r="A278" s="146" t="str">
        <f>IF(SP_SUL!Y281="","*",SP_SUL!Y281)</f>
        <v>OPORTUNIDADE</v>
      </c>
      <c r="B278" s="146" t="str">
        <f>IF(SP_SUL!X281="","*",SP_SUL!X281)</f>
        <v>Oportunidade</v>
      </c>
      <c r="C278" s="146" t="str">
        <f>IF(SP_SUL!Z281="","*",SP_SUL!Z281)</f>
        <v>*</v>
      </c>
      <c r="D278" s="139" t="str">
        <f>IF(SP_SUL!S281="","*",SP_SUL!S281)</f>
        <v>SP SUL</v>
      </c>
      <c r="E278" s="139" t="str">
        <f>IF(SP_SUL!T281="","*",SP_SUL!T281)</f>
        <v>ZPT-ZPG</v>
      </c>
      <c r="F278" s="145">
        <f>IF(SP_SUL!B281="","*",SP_SUL!B281)</f>
        <v>46064</v>
      </c>
      <c r="G278" s="145" t="str">
        <f>IF(SP_SUL!D281="","*",SP_SUL!D281)</f>
        <v>EXPANSÃO TURMA 1</v>
      </c>
      <c r="H278" s="145" t="str">
        <f>IF(SP_SUL!F281="","*",SP_SUL!F281)</f>
        <v>EXPANSÃO - SOLDA</v>
      </c>
      <c r="I278" s="145" t="str">
        <f>IF(SP_SUL!H281="","*",SP_SUL!H281)</f>
        <v>-</v>
      </c>
      <c r="J278" s="145" t="str">
        <f>IF(SP_SUL!I281="","*",SP_SUL!I281)</f>
        <v>-</v>
      </c>
      <c r="K278" s="139" t="str">
        <f>IF(SP_SUL!M281="","*",SP_SUL!M281)</f>
        <v>ZZV-ZPG</v>
      </c>
      <c r="L278" s="139" t="str">
        <f>IF(SP_SUL!N281="","*",SP_SUL!N281)</f>
        <v>ZPGRUM2</v>
      </c>
      <c r="M278" s="140">
        <f>IF(SP_SUL!J281="","*",SP_SUL!J281)</f>
        <v>53</v>
      </c>
      <c r="N278" s="144">
        <f>IF(SP_SUL!K281="","*",SP_SUL!K281)</f>
        <v>123.76</v>
      </c>
      <c r="O278" s="144" t="str">
        <f>IF(SP_SUL!L281="","*",SP_SUL!L281)</f>
        <v>-</v>
      </c>
      <c r="P278" s="143">
        <f>IF(SP_SUL!O281="","*",SP_SUL!O281)</f>
        <v>0.33333333333333331</v>
      </c>
      <c r="Q278" s="143">
        <f>IF(SP_SUL!P281="","*",SP_SUL!P281)</f>
        <v>8.3333333333333329E-2</v>
      </c>
      <c r="R278" s="145" t="str">
        <f>IF(SP_SUL!Q281="","*",CONCATENATE(SP_SUL!Q281," ",SP_SUL!R281))</f>
        <v>1 Nº DE SOLDA</v>
      </c>
      <c r="S278" s="145" t="str">
        <f>IF(SP_SUL!V281="","*",SP_SUL!V281)</f>
        <v>Pedro</v>
      </c>
      <c r="T278" s="145" t="str">
        <f>IF(SP_SUL!W281="","*",SP_SUL!W281)</f>
        <v xml:space="preserve">Execução de solda - Condicionado a temperatura </v>
      </c>
      <c r="U278" s="137" t="str">
        <f ca="1">_xlfn.XLOOKUP(G278&amp;$U$2,BS_CONTROLE[CHAVE],BS_CONTROLE[Quantidade_11],"-")</f>
        <v>-</v>
      </c>
      <c r="V278" s="137">
        <f ca="1">_xlfn.XLOOKUP(G278&amp;$V$2,BS_CONTROLE[CHAVE],BS_CONTROLE[Quantidade_11],"-")</f>
        <v>1</v>
      </c>
      <c r="W278" s="137">
        <f ca="1">_xlfn.XLOOKUP(G278&amp;$W$2,BS_CONTROLE[CHAVE],BS_CONTROLE[Quantidade_11],"-")</f>
        <v>3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Extra</v>
      </c>
      <c r="C280" s="146" t="str">
        <f>IF(SP_SUL!Z283="","*",SP_SUL!Z283)</f>
        <v>*</v>
      </c>
      <c r="D280" s="139" t="str">
        <f>IF(SP_SUL!S283="","*",SP_SUL!S283)</f>
        <v>SP SUL</v>
      </c>
      <c r="E280" s="139" t="str">
        <f>IF(SP_SUL!T283="","*",SP_SUL!T283)</f>
        <v>ZBV-ZRX</v>
      </c>
      <c r="F280" s="145">
        <f>IF(SP_SUL!B283="","*",SP_SUL!B283)</f>
        <v>46065</v>
      </c>
      <c r="G280" s="145" t="str">
        <f>IF(SP_SUL!D283="","*",SP_SUL!D283)</f>
        <v>EXPANSÃO TURMA 1</v>
      </c>
      <c r="H280" s="145" t="str">
        <f>IF(SP_SUL!F283="","*",SP_SUL!F283)</f>
        <v>EXPANSÃO - SOLDA</v>
      </c>
      <c r="I280" s="145" t="str">
        <f>IF(SP_SUL!H283="","*",SP_SUL!H283)</f>
        <v>-</v>
      </c>
      <c r="J280" s="145" t="str">
        <f>IF(SP_SUL!I283="","*",SP_SUL!I283)</f>
        <v>-</v>
      </c>
      <c r="K280" s="139" t="str">
        <f>IF(SP_SUL!M283="","*",SP_SUL!M283)</f>
        <v>ZCD</v>
      </c>
      <c r="L280" s="139" t="str">
        <f>IF(SP_SUL!N283="","*",SP_SUL!N283)</f>
        <v>ZCD1</v>
      </c>
      <c r="M280" s="140">
        <f>IF(SP_SUL!J283="","*",SP_SUL!J283)</f>
        <v>70</v>
      </c>
      <c r="N280" s="144">
        <f>IF(SP_SUL!K283="","*",SP_SUL!K283)</f>
        <v>113.6</v>
      </c>
      <c r="O280" s="144" t="str">
        <f>IF(SP_SUL!L283="","*",SP_SUL!L283)</f>
        <v>-</v>
      </c>
      <c r="P280" s="143">
        <f>IF(SP_SUL!O283="","*",SP_SUL!O283)</f>
        <v>0.375</v>
      </c>
      <c r="Q280" s="143">
        <f>IF(SP_SUL!P283="","*",SP_SUL!P283)</f>
        <v>6.25E-2</v>
      </c>
      <c r="R280" s="145" t="str">
        <f>IF(SP_SUL!Q283="","*",CONCATENATE(SP_SUL!Q283," ",SP_SUL!R283))</f>
        <v>1 Nº DE SOLDA</v>
      </c>
      <c r="S280" s="145" t="str">
        <f>IF(SP_SUL!V283="","*",SP_SUL!V283)</f>
        <v>Fabio</v>
      </c>
      <c r="T280" s="145" t="str">
        <f>IF(SP_SUL!W283="","*",SP_SUL!W283)</f>
        <v xml:space="preserve">Execução de solda - Condicionado a temperatura </v>
      </c>
      <c r="U280" s="137" t="str">
        <f ca="1">_xlfn.XLOOKUP(G280&amp;$U$2,BS_CONTROLE[CHAVE],BS_CONTROLE[Quantidade_11],"-")</f>
        <v>-</v>
      </c>
      <c r="V280" s="137">
        <f ca="1">_xlfn.XLOOKUP(G280&amp;$V$2,BS_CONTROLE[CHAVE],BS_CONTROLE[Quantidade_11],"-")</f>
        <v>1</v>
      </c>
      <c r="W280" s="137">
        <f ca="1">_xlfn.XLOOKUP(G280&amp;$W$2,BS_CONTROLE[CHAVE],BS_CONTROLE[Quantidade_11],"-")</f>
        <v>3</v>
      </c>
    </row>
    <row r="281" spans="1:23" hidden="1">
      <c r="A281" s="146" t="str">
        <f>IF(SP_SUL!Y284="","*",SP_SUL!Y284)</f>
        <v>OPORTUNIDADE</v>
      </c>
      <c r="B281" s="146" t="str">
        <f>IF(SP_SUL!X284="","*",SP_SUL!X284)</f>
        <v>Oportunidade</v>
      </c>
      <c r="C281" s="146" t="str">
        <f>IF(SP_SUL!Z284="","*",SP_SUL!Z284)</f>
        <v>*</v>
      </c>
      <c r="D281" s="139" t="str">
        <f>IF(SP_SUL!S284="","*",SP_SUL!S284)</f>
        <v>SP SUL</v>
      </c>
      <c r="E281" s="139" t="str">
        <f>IF(SP_SUL!T284="","*",SP_SUL!T284)</f>
        <v>ZBV-ZRX</v>
      </c>
      <c r="F281" s="145">
        <f>IF(SP_SUL!B284="","*",SP_SUL!B284)</f>
        <v>46065</v>
      </c>
      <c r="G281" s="145" t="str">
        <f>IF(SP_SUL!D284="","*",SP_SUL!D284)</f>
        <v>KLECIO (TP-699)</v>
      </c>
      <c r="H281" s="145" t="str">
        <f>IF(SP_SUL!F284="","*",SP_SUL!F284)</f>
        <v>PDM - SOLDA</v>
      </c>
      <c r="I281" s="145" t="str">
        <f>IF(SP_SUL!H284="","*",SP_SUL!H284)</f>
        <v>-</v>
      </c>
      <c r="J281" s="145" t="str">
        <f>IF(SP_SUL!I284="","*",SP_SUL!I284)</f>
        <v>-</v>
      </c>
      <c r="K281" s="139" t="str">
        <f>IF(SP_SUL!M284="","*",SP_SUL!M284)</f>
        <v>ZRX-ZRQ</v>
      </c>
      <c r="L281" s="139" t="str">
        <f>IF(SP_SUL!N284="","*",SP_SUL!N284)</f>
        <v>133ZRQ1</v>
      </c>
      <c r="M281" s="140">
        <f>IF(SP_SUL!J284="","*",SP_SUL!J284)</f>
        <v>70</v>
      </c>
      <c r="N281" s="144">
        <f>IF(SP_SUL!K284="","*",SP_SUL!K284)</f>
        <v>134.85</v>
      </c>
      <c r="O281" s="144" t="str">
        <f>IF(SP_SUL!L284="","*",SP_SUL!L284)</f>
        <v>*</v>
      </c>
      <c r="P281" s="143">
        <f>IF(SP_SUL!O284="","*",SP_SUL!O284)</f>
        <v>0.35416666666666669</v>
      </c>
      <c r="Q281" s="143">
        <f>IF(SP_SUL!P284="","*",SP_SUL!P284)</f>
        <v>6.25E-2</v>
      </c>
      <c r="R281" s="145" t="str">
        <f>IF(SP_SUL!Q284="","*",CONCATENATE(SP_SUL!Q284," ",SP_SUL!R284))</f>
        <v>1 Nº DE SOLDA</v>
      </c>
      <c r="S281" s="145" t="str">
        <f>IF(SP_SUL!V284="","*",SP_SUL!V284)</f>
        <v xml:space="preserve">Klecio </v>
      </c>
      <c r="T281" s="145" t="str">
        <f>IF(SP_SUL!W284="","*",SP_SUL!W284)</f>
        <v xml:space="preserve">Execução de solda - Condicionado a temperatura </v>
      </c>
      <c r="U281" s="137" t="str">
        <f ca="1">_xlfn.XLOOKUP(G281&amp;$U$2,BS_CONTROLE[CHAVE],BS_CONTROLE[Quantidade_11],"-")</f>
        <v>-</v>
      </c>
      <c r="V281" s="137">
        <f ca="1">_xlfn.XLOOKUP(G281&amp;$V$2,BS_CONTROLE[CHAVE],BS_CONTROLE[Quantidade_11],"-")</f>
        <v>0</v>
      </c>
      <c r="W281" s="137">
        <f ca="1">_xlfn.XLOOKUP(G281&amp;$W$2,BS_CONTROLE[CHAVE],BS_CONTROLE[Quantidade_11],"-")</f>
        <v>0</v>
      </c>
    </row>
    <row r="282" spans="1:23" hidden="1">
      <c r="A282" s="146" t="str">
        <f>IF(SP_SUL!Y285="","*",SP_SUL!Y285)</f>
        <v>*</v>
      </c>
      <c r="B282" s="146" t="str">
        <f>IF(SP_SUL!X285="","*",SP_SUL!X285)</f>
        <v>Oportunidade</v>
      </c>
      <c r="C282" s="146" t="str">
        <f>IF(SP_SUL!Z285="","*",SP_SUL!Z285)</f>
        <v>*</v>
      </c>
      <c r="D282" s="139" t="str">
        <f>IF(SP_SUL!S285="","*",SP_SUL!S285)</f>
        <v>SP SUL</v>
      </c>
      <c r="E282" s="139" t="str">
        <f>IF(SP_SUL!T285="","*",SP_SUL!T285)</f>
        <v>ZBV-ZRX</v>
      </c>
      <c r="F282" s="145" t="str">
        <f>IF(SP_SUL!B285="","*",SP_SUL!B285)</f>
        <v>*</v>
      </c>
      <c r="G282" s="145" t="str">
        <f>IF(SP_SUL!D285="","*",SP_SUL!D285)</f>
        <v>W58</v>
      </c>
      <c r="H282" s="145" t="str">
        <f>IF(SP_SUL!F285="","*",SP_SUL!F285)</f>
        <v>RECOLHIMENTO DE DORMENTE</v>
      </c>
      <c r="I282" s="145">
        <f>IF(SP_SUL!H285="","*",SP_SUL!H285)</f>
        <v>106109</v>
      </c>
      <c r="J282" s="145">
        <f>IF(SP_SUL!I285="","*",SP_SUL!I285)</f>
        <v>106109</v>
      </c>
      <c r="K282" s="139" t="str">
        <f>IF(SP_SUL!M285="","*",SP_SUL!M285)</f>
        <v>ZBM-ZHO</v>
      </c>
      <c r="L282" s="139" t="str">
        <f>IF(SP_SUL!N285="","*",SP_SUL!N285)</f>
        <v>K57ZHO</v>
      </c>
      <c r="M282" s="140">
        <f>IF(SP_SUL!J285="","*",SP_SUL!J285)</f>
        <v>68</v>
      </c>
      <c r="N282" s="144">
        <f>IF(SP_SUL!K285="","*",SP_SUL!K285)</f>
        <v>57</v>
      </c>
      <c r="O282" s="144">
        <f>IF(SP_SUL!L285="","*",SP_SUL!L285)</f>
        <v>53</v>
      </c>
      <c r="P282" s="143">
        <f>IF(SP_SUL!O285="","*",SP_SUL!O285)</f>
        <v>0.33333333333333331</v>
      </c>
      <c r="Q282" s="143">
        <f>IF(SP_SUL!P285="","*",SP_SUL!P285)</f>
        <v>4.1666666666666664E-2</v>
      </c>
      <c r="R282" s="145" t="str">
        <f>IF(SP_SUL!Q285="","*",CONCATENATE(SP_SUL!Q285," ",SP_SUL!R285))</f>
        <v>100 Nº DE PEÇAS</v>
      </c>
      <c r="S282" s="145" t="str">
        <f>IF(SP_SUL!V285="","*",SP_SUL!V285)</f>
        <v>Israel</v>
      </c>
      <c r="T282" s="145" t="str">
        <f>IF(SP_SUL!W285="","*",SP_SUL!W285)</f>
        <v xml:space="preserve">Recolhimento de dormentes  </v>
      </c>
      <c r="U282" s="137" t="str">
        <f ca="1">_xlfn.XLOOKUP(G282&amp;$U$2,BS_CONTROLE[CHAVE],BS_CONTROLE[Quantidade_11],"-")</f>
        <v>-</v>
      </c>
      <c r="V282" s="137" t="str">
        <f ca="1">_xlfn.XLOOKUP(G282&amp;$V$2,BS_CONTROLE[CHAVE],BS_CONTROLE[Quantidade_11],"-")</f>
        <v>-</v>
      </c>
      <c r="W282" s="137" t="str">
        <f ca="1">_xlfn.XLOOKUP(G282&amp;$W$2,BS_CONTROLE[CHAVE],BS_CONTROLE[Quantidade_11],"-")</f>
        <v>-</v>
      </c>
    </row>
    <row r="283" spans="1:23" hidden="1">
      <c r="A283" s="146" t="str">
        <f>IF(SP_SUL!Y286="","*",SP_SUL!Y286)</f>
        <v>OPORTUNIDADE</v>
      </c>
      <c r="B283" s="146" t="str">
        <f>IF(SP_SUL!X286="","*",SP_SUL!X286)</f>
        <v>Oportunidade</v>
      </c>
      <c r="C283" s="146" t="str">
        <f>IF(SP_SUL!Z286="","*",SP_SUL!Z286)</f>
        <v>*</v>
      </c>
      <c r="D283" s="139" t="str">
        <f>IF(SP_SUL!S286="","*",SP_SUL!S286)</f>
        <v>SP SUL</v>
      </c>
      <c r="E283" s="139" t="str">
        <f>IF(SP_SUL!T286="","*",SP_SUL!T286)</f>
        <v>ZBV-ZRX</v>
      </c>
      <c r="F283" s="145">
        <f>IF(SP_SUL!B286="","*",SP_SUL!B286)</f>
        <v>46065</v>
      </c>
      <c r="G283" s="145" t="str">
        <f>IF(SP_SUL!D286="","*",SP_SUL!D286)</f>
        <v>E42</v>
      </c>
      <c r="H283" s="145" t="str">
        <f>IF(SP_SUL!F286="","*",SP_SUL!F286)</f>
        <v>TRILHEIRO - DESCARGA</v>
      </c>
      <c r="I283" s="145" t="str">
        <f>IF(SP_SUL!H286="","*",SP_SUL!H286)</f>
        <v>ZBV3</v>
      </c>
      <c r="J283" s="145" t="str">
        <f>IF(SP_SUL!I286="","*",SP_SUL!I286)</f>
        <v>ZBV3</v>
      </c>
      <c r="K283" s="139" t="str">
        <f>IF(SP_SUL!M286="","*",SP_SUL!M286)</f>
        <v>ZBM</v>
      </c>
      <c r="L283" s="139" t="str">
        <f>IF(SP_SUL!N286="","*",SP_SUL!N286)</f>
        <v>ZBM1</v>
      </c>
      <c r="M283" s="140">
        <f>IF(SP_SUL!J286="","*",SP_SUL!J286)</f>
        <v>68</v>
      </c>
      <c r="N283" s="144">
        <f>IF(SP_SUL!K286="","*",SP_SUL!K286)</f>
        <v>54.96</v>
      </c>
      <c r="O283" s="144">
        <f>IF(SP_SUL!L286="","*",SP_SUL!L286)</f>
        <v>56</v>
      </c>
      <c r="P283" s="143">
        <f>IF(SP_SUL!O286="","*",SP_SUL!O286)</f>
        <v>0.45833333333333331</v>
      </c>
      <c r="Q283" s="143">
        <f>IF(SP_SUL!P286="","*",SP_SUL!P286)</f>
        <v>8.3333333333333329E-2</v>
      </c>
      <c r="R283" s="145" t="str">
        <f>IF(SP_SUL!Q286="","*",CONCATENATE(SP_SUL!Q286," ",SP_SUL!R286))</f>
        <v>1560 M</v>
      </c>
      <c r="S283" s="145" t="str">
        <f>IF(SP_SUL!V286="","*",SP_SUL!V286)</f>
        <v>Israel</v>
      </c>
      <c r="T283" s="145" t="str">
        <f>IF(SP_SUL!W286="","*",SP_SUL!W286)</f>
        <v>Descarga de trilho</v>
      </c>
      <c r="U283" s="137" t="str">
        <f ca="1">_xlfn.XLOOKUP(G283&amp;$U$2,BS_CONTROLE[CHAVE],BS_CONTROLE[Quantidade_11],"-")</f>
        <v>-</v>
      </c>
      <c r="V283" s="137" t="str">
        <f ca="1">_xlfn.XLOOKUP(G283&amp;$V$2,BS_CONTROLE[CHAVE],BS_CONTROLE[Quantidade_11],"-")</f>
        <v>-</v>
      </c>
      <c r="W283" s="137">
        <f ca="1">_xlfn.XLOOKUP(G283&amp;$W$2,BS_CONTROLE[CHAVE],BS_CONTROLE[Quantidade_11],"-")</f>
        <v>0</v>
      </c>
    </row>
    <row r="284" spans="1:23" hidden="1">
      <c r="A284" s="146" t="str">
        <f>IF(SP_SUL!Y287="","*",SP_SUL!Y287)</f>
        <v>*</v>
      </c>
      <c r="B284" s="146" t="str">
        <f>IF(SP_SUL!X287="","*",SP_SUL!X287)</f>
        <v>*</v>
      </c>
      <c r="C284" s="146" t="str">
        <f>IF(SP_SUL!Z287="","*",SP_SUL!Z287)</f>
        <v>*</v>
      </c>
      <c r="D284" s="139" t="str">
        <f>IF(SP_SUL!S287="","*",SP_SUL!S287)</f>
        <v>-</v>
      </c>
      <c r="E284" s="139" t="str">
        <f>IF(SP_SUL!T287="","*",SP_SUL!T287)</f>
        <v>-</v>
      </c>
      <c r="F284" s="145" t="str">
        <f>IF(SP_SUL!B287="","*",SP_SUL!B287)</f>
        <v>*</v>
      </c>
      <c r="G284" s="145" t="str">
        <f>IF(SP_SUL!D287="","*",SP_SUL!D287)</f>
        <v>*</v>
      </c>
      <c r="H284" s="145" t="str">
        <f>IF(SP_SUL!F287="","*",SP_SUL!F287)</f>
        <v>*</v>
      </c>
      <c r="I284" s="145" t="str">
        <f>IF(SP_SUL!H287="","*",SP_SUL!H287)</f>
        <v>*</v>
      </c>
      <c r="J284" s="145" t="str">
        <f>IF(SP_SUL!I287="","*",SP_SUL!I287)</f>
        <v>*</v>
      </c>
      <c r="K284" s="139" t="str">
        <f>IF(SP_SUL!M287="","*",SP_SUL!M287)</f>
        <v>-</v>
      </c>
      <c r="L284" s="139" t="str">
        <f>IF(SP_SUL!N287="","*",SP_SUL!N287)</f>
        <v>-</v>
      </c>
      <c r="M284" s="140" t="str">
        <f>IF(SP_SUL!J287="","*",SP_SUL!J287)</f>
        <v>*</v>
      </c>
      <c r="N284" s="144" t="str">
        <f>IF(SP_SUL!K287="","*",SP_SUL!K287)</f>
        <v>*</v>
      </c>
      <c r="O284" s="144" t="str">
        <f>IF(SP_SUL!L287="","*",SP_SUL!L287)</f>
        <v>*</v>
      </c>
      <c r="P284" s="143" t="str">
        <f>IF(SP_SUL!O287="","*",SP_SUL!O287)</f>
        <v>*</v>
      </c>
      <c r="Q284" s="143" t="str">
        <f>IF(SP_SUL!P287="","*",SP_SUL!P287)</f>
        <v>*</v>
      </c>
      <c r="R284" s="145" t="str">
        <f>IF(SP_SUL!Q287="","*",CONCATENATE(SP_SUL!Q287," ",SP_SUL!R287))</f>
        <v>*</v>
      </c>
      <c r="S284" s="145" t="str">
        <f>IF(SP_SUL!V287="","*",SP_SUL!V287)</f>
        <v>*</v>
      </c>
      <c r="T284" s="145" t="str">
        <f>IF(SP_SUL!W287="","*",SP_SUL!W287)</f>
        <v>*</v>
      </c>
      <c r="U284" s="137" t="str">
        <f ca="1">_xlfn.XLOOKUP(G284&amp;$U$2,BS_CONTROLE[CHAVE],BS_CONTROLE[Quantidade_11],"-")</f>
        <v>-</v>
      </c>
      <c r="V284" s="137" t="str">
        <f ca="1">_xlfn.XLOOKUP(G284&amp;$V$2,BS_CONTROLE[CHAVE],BS_CONTROLE[Quantidade_11],"-")</f>
        <v>-</v>
      </c>
      <c r="W284" s="137" t="str">
        <f ca="1">_xlfn.XLOOKUP(G284&amp;$W$2,BS_CONTROLE[CHAVE],BS_CONTROLE[Quantidade_11],"-")</f>
        <v>-</v>
      </c>
    </row>
    <row r="285" spans="1:23" hidden="1">
      <c r="A285" s="146" t="str">
        <f>IF(SP_SUL!Y288="","*",SP_SUL!Y288)</f>
        <v>OPORTUNIDADE</v>
      </c>
      <c r="B285" s="146" t="str">
        <f>IF(SP_SUL!X288="","*",SP_SUL!X288)</f>
        <v>Oportunidade</v>
      </c>
      <c r="C285" s="146" t="str">
        <f>IF(SP_SUL!Z288="","*",SP_SUL!Z288)</f>
        <v>*</v>
      </c>
      <c r="D285" s="139" t="str">
        <f>IF(SP_SUL!S288="","*",SP_SUL!S288)</f>
        <v>SP SUL</v>
      </c>
      <c r="E285" s="139" t="str">
        <f>IF(SP_SUL!T288="","*",SP_SUL!T288)</f>
        <v>ZBV-ZKE</v>
      </c>
      <c r="F285" s="145">
        <f>IF(SP_SUL!B288="","*",SP_SUL!B288)</f>
        <v>46065</v>
      </c>
      <c r="G285" s="145" t="str">
        <f>IF(SP_SUL!D288="","*",SP_SUL!D288)</f>
        <v>V93</v>
      </c>
      <c r="H285" s="145" t="str">
        <f>IF(SP_SUL!F288="","*",SP_SUL!F288)</f>
        <v>MECANIZAÇÃO - SOCADORA</v>
      </c>
      <c r="I285" s="145" t="str">
        <f>IF(SP_SUL!H288="","*",SP_SUL!H288)</f>
        <v>ZYU1</v>
      </c>
      <c r="J285" s="145" t="str">
        <f>IF(SP_SUL!I288="","*",SP_SUL!I288)</f>
        <v>ZYU1</v>
      </c>
      <c r="K285" s="139" t="str">
        <f>IF(SP_SUL!M288="","*",SP_SUL!M288)</f>
        <v>ZYU-ZST</v>
      </c>
      <c r="L285" s="139" t="str">
        <f>IF(SP_SUL!N288="","*",SP_SUL!N288)</f>
        <v>ZYU206</v>
      </c>
      <c r="M285" s="140">
        <f>IF(SP_SUL!J288="","*",SP_SUL!J288)</f>
        <v>56</v>
      </c>
      <c r="N285" s="144">
        <f>IF(SP_SUL!K288="","*",SP_SUL!K288)</f>
        <v>204.5</v>
      </c>
      <c r="O285" s="144">
        <f>IF(SP_SUL!L288="","*",SP_SUL!L288)</f>
        <v>205.5</v>
      </c>
      <c r="P285" s="143">
        <f>IF(SP_SUL!O288="","*",SP_SUL!O288)</f>
        <v>0.375</v>
      </c>
      <c r="Q285" s="143">
        <f>IF(SP_SUL!P288="","*",SP_SUL!P288)</f>
        <v>8.3333333333333329E-2</v>
      </c>
      <c r="R285" s="145" t="str">
        <f>IF(SP_SUL!Q288="","*",CONCATENATE(SP_SUL!Q288," ",SP_SUL!R288))</f>
        <v>200 M</v>
      </c>
      <c r="S285" s="145" t="str">
        <f>IF(SP_SUL!V288="","*",SP_SUL!V288)</f>
        <v>Moises</v>
      </c>
      <c r="T285" s="145" t="str">
        <f>IF(SP_SUL!W288="","*",SP_SUL!W288)</f>
        <v xml:space="preserve">Socaria mecanizada </v>
      </c>
      <c r="U285" s="137">
        <f ca="1">_xlfn.XLOOKUP(G285&amp;$U$2,BS_CONTROLE[CHAVE],BS_CONTROLE[Quantidade_11],"-")</f>
        <v>0</v>
      </c>
      <c r="V285" s="137">
        <f ca="1">_xlfn.XLOOKUP(G285&amp;$V$2,BS_CONTROLE[CHAVE],BS_CONTROLE[Quantidade_11],"-")</f>
        <v>0</v>
      </c>
      <c r="W285" s="137">
        <f ca="1">_xlfn.XLOOKUP(G285&amp;$W$2,BS_CONTROLE[CHAVE],BS_CONTROLE[Quantidade_11],"-")</f>
        <v>0</v>
      </c>
    </row>
    <row r="286" spans="1:23" hidden="1">
      <c r="A286" s="146" t="str">
        <f>IF(SP_SUL!Y289="","*",SP_SUL!Y289)</f>
        <v>OPORTUNIDADE</v>
      </c>
      <c r="B286" s="146" t="str">
        <f>IF(SP_SUL!X289="","*",SP_SUL!X289)</f>
        <v>Oportunidade</v>
      </c>
      <c r="C286" s="146" t="str">
        <f>IF(SP_SUL!Z289="","*",SP_SUL!Z289)</f>
        <v>*</v>
      </c>
      <c r="D286" s="139" t="str">
        <f>IF(SP_SUL!S289="","*",SP_SUL!S289)</f>
        <v>SP SUL</v>
      </c>
      <c r="E286" s="139" t="str">
        <f>IF(SP_SUL!T289="","*",SP_SUL!T289)</f>
        <v>ZBV-ZKE</v>
      </c>
      <c r="F286" s="145">
        <f>IF(SP_SUL!B289="","*",SP_SUL!B289)</f>
        <v>46065</v>
      </c>
      <c r="G286" s="145" t="str">
        <f>IF(SP_SUL!D289="","*",SP_SUL!D289)</f>
        <v>ROGÉRIO (TP-730)</v>
      </c>
      <c r="H286" s="145" t="str">
        <f>IF(SP_SUL!F289="","*",SP_SUL!F289)</f>
        <v>PDM - SUBSTITUIÇÃO - DORMENTE</v>
      </c>
      <c r="I286" s="145" t="str">
        <f>IF(SP_SUL!H289="","*",SP_SUL!H289)</f>
        <v>-</v>
      </c>
      <c r="J286" s="145" t="str">
        <f>IF(SP_SUL!I289="","*",SP_SUL!I289)</f>
        <v>-</v>
      </c>
      <c r="K286" s="139" t="str">
        <f>IF(SP_SUL!M289="","*",SP_SUL!M289)</f>
        <v>ZYU-ZST</v>
      </c>
      <c r="L286" s="139" t="str">
        <f>IF(SP_SUL!N289="","*",SP_SUL!N289)</f>
        <v>ZYU206</v>
      </c>
      <c r="M286" s="140">
        <f>IF(SP_SUL!J289="","*",SP_SUL!J289)</f>
        <v>56</v>
      </c>
      <c r="N286" s="144">
        <f>IF(SP_SUL!K289="","*",SP_SUL!K289)</f>
        <v>205</v>
      </c>
      <c r="O286" s="144" t="str">
        <f>IF(SP_SUL!L289="","*",SP_SUL!L289)</f>
        <v>-</v>
      </c>
      <c r="P286" s="143">
        <f>IF(SP_SUL!O289="","*",SP_SUL!O289)</f>
        <v>0.39583333333333331</v>
      </c>
      <c r="Q286" s="143">
        <f>IF(SP_SUL!P289="","*",SP_SUL!P289)</f>
        <v>8.3333333333333329E-2</v>
      </c>
      <c r="R286" s="145" t="str">
        <f>IF(SP_SUL!Q289="","*",CONCATENATE(SP_SUL!Q289," ",SP_SUL!R289))</f>
        <v>40 Nº DE DORMENTES</v>
      </c>
      <c r="S286" s="145" t="str">
        <f>IF(SP_SUL!V289="","*",SP_SUL!V289)</f>
        <v>Rogerio</v>
      </c>
      <c r="T286" s="145" t="str">
        <f>IF(SP_SUL!W289="","*",SP_SUL!W289)</f>
        <v>PDM - Substituição de dormentes</v>
      </c>
      <c r="U286" s="137" t="str">
        <f ca="1">_xlfn.XLOOKUP(G286&amp;$U$2,BS_CONTROLE[CHAVE],BS_CONTROLE[Quantidade_11],"-")</f>
        <v>-</v>
      </c>
      <c r="V286" s="137">
        <f ca="1">_xlfn.XLOOKUP(G286&amp;$V$2,BS_CONTROLE[CHAVE],BS_CONTROLE[Quantidade_11],"-")</f>
        <v>40</v>
      </c>
      <c r="W286" s="137">
        <f ca="1">_xlfn.XLOOKUP(G286&amp;$W$2,BS_CONTROLE[CHAVE],BS_CONTROLE[Quantidade_11],"-")</f>
        <v>0</v>
      </c>
    </row>
    <row r="287" spans="1:23" hidden="1">
      <c r="A287" s="146" t="str">
        <f>IF(SP_SUL!Y290="","*",SP_SUL!Y290)</f>
        <v>OPORTUNIDADE</v>
      </c>
      <c r="B287" s="146" t="str">
        <f>IF(SP_SUL!X290="","*",SP_SUL!X290)</f>
        <v>Oportunidade</v>
      </c>
      <c r="C287" s="146" t="str">
        <f>IF(SP_SUL!Z290="","*",SP_SUL!Z290)</f>
        <v>*</v>
      </c>
      <c r="D287" s="139" t="str">
        <f>IF(SP_SUL!S290="","*",SP_SUL!S290)</f>
        <v>SP SUL</v>
      </c>
      <c r="E287" s="139" t="str">
        <f>IF(SP_SUL!T290="","*",SP_SUL!T290)</f>
        <v>ZBV-ZKE</v>
      </c>
      <c r="F287" s="145">
        <f>IF(SP_SUL!B290="","*",SP_SUL!B290)</f>
        <v>46065</v>
      </c>
      <c r="G287" s="145" t="str">
        <f>IF(SP_SUL!D290="","*",SP_SUL!D290)</f>
        <v>W59</v>
      </c>
      <c r="H287" s="145" t="str">
        <f>IF(SP_SUL!F290="","*",SP_SUL!F290)</f>
        <v>PDM - DESCARGA - DORMENTE</v>
      </c>
      <c r="I287" s="145" t="str">
        <f>IF(SP_SUL!H290="","*",SP_SUL!H290)</f>
        <v>ZYU1</v>
      </c>
      <c r="J287" s="145" t="str">
        <f>IF(SP_SUL!I290="","*",SP_SUL!I290)</f>
        <v>ZYU1</v>
      </c>
      <c r="K287" s="139" t="str">
        <f>IF(SP_SUL!M290="","*",SP_SUL!M290)</f>
        <v>ZYU</v>
      </c>
      <c r="L287" s="139" t="str">
        <f>IF(SP_SUL!N290="","*",SP_SUL!N290)</f>
        <v>ZYU1 / ZFY1981</v>
      </c>
      <c r="M287" s="140">
        <f>IF(SP_SUL!J290="","*",SP_SUL!J290)</f>
        <v>49</v>
      </c>
      <c r="N287" s="144">
        <f>IF(SP_SUL!K290="","*",SP_SUL!K290)</f>
        <v>203.57</v>
      </c>
      <c r="O287" s="144">
        <f>IF(SP_SUL!L290="","*",SP_SUL!L290)</f>
        <v>198.57</v>
      </c>
      <c r="P287" s="143">
        <f>IF(SP_SUL!O290="","*",SP_SUL!O290)</f>
        <v>0.35416666666666669</v>
      </c>
      <c r="Q287" s="143">
        <f>IF(SP_SUL!P290="","*",SP_SUL!P290)</f>
        <v>4.1666666666666664E-2</v>
      </c>
      <c r="R287" s="145" t="str">
        <f>IF(SP_SUL!Q290="","*",CONCATENATE(SP_SUL!Q290," ",SP_SUL!R290))</f>
        <v>415 Nº DE DORMENTES</v>
      </c>
      <c r="S287" s="145" t="str">
        <f>IF(SP_SUL!V290="","*",SP_SUL!V290)</f>
        <v>Henrique</v>
      </c>
      <c r="T287" s="145" t="str">
        <f>IF(SP_SUL!W290="","*",SP_SUL!W290)</f>
        <v>PDM - Descarga de dormentes</v>
      </c>
      <c r="U287" s="137" t="str">
        <f ca="1">_xlfn.XLOOKUP(G287&amp;$U$2,BS_CONTROLE[CHAVE],BS_CONTROLE[Quantidade_11],"-")</f>
        <v>-</v>
      </c>
      <c r="V287" s="137" t="str">
        <f ca="1">_xlfn.XLOOKUP(G287&amp;$V$2,BS_CONTROLE[CHAVE],BS_CONTROLE[Quantidade_11],"-")</f>
        <v>-</v>
      </c>
      <c r="W287" s="137">
        <f ca="1">_xlfn.XLOOKUP(G287&amp;$W$2,BS_CONTROLE[CHAVE],BS_CONTROLE[Quantidade_11],"-")</f>
        <v>0</v>
      </c>
    </row>
    <row r="288" spans="1:23" hidden="1">
      <c r="A288" s="146" t="str">
        <f>IF(SP_SUL!Y291="","*",SP_SUL!Y291)</f>
        <v>OPORTUNIDADE</v>
      </c>
      <c r="B288" s="146" t="str">
        <f>IF(SP_SUL!X291="","*",SP_SUL!X291)</f>
        <v>Oportunidade</v>
      </c>
      <c r="C288" s="146" t="str">
        <f>IF(SP_SUL!Z291="","*",SP_SUL!Z291)</f>
        <v>*</v>
      </c>
      <c r="D288" s="139" t="str">
        <f>IF(SP_SUL!S291="","*",SP_SUL!S291)</f>
        <v>SP SUL</v>
      </c>
      <c r="E288" s="139" t="str">
        <f>IF(SP_SUL!T291="","*",SP_SUL!T291)</f>
        <v>ZBV-ZKE</v>
      </c>
      <c r="F288" s="145">
        <f>IF(SP_SUL!B291="","*",SP_SUL!B291)</f>
        <v>46065</v>
      </c>
      <c r="G288" s="145" t="str">
        <f>IF(SP_SUL!D291="","*",SP_SUL!D291)</f>
        <v>ROBSON (TP-729)</v>
      </c>
      <c r="H288" s="145" t="str">
        <f>IF(SP_SUL!F291="","*",SP_SUL!F291)</f>
        <v>PDM - SUBSTITUIÇÃO - DORMENTE</v>
      </c>
      <c r="I288" s="145" t="str">
        <f>IF(SP_SUL!H291="","*",SP_SUL!H291)</f>
        <v>-</v>
      </c>
      <c r="J288" s="145" t="str">
        <f>IF(SP_SUL!I291="","*",SP_SUL!I291)</f>
        <v>-</v>
      </c>
      <c r="K288" s="139" t="str">
        <f>IF(SP_SUL!M291="","*",SP_SUL!M291)</f>
        <v>ZDY-ZFY</v>
      </c>
      <c r="L288" s="139" t="str">
        <f>IF(SP_SUL!N291="","*",SP_SUL!N291)</f>
        <v>189ZFY</v>
      </c>
      <c r="M288" s="140">
        <f>IF(SP_SUL!J291="","*",SP_SUL!J291)</f>
        <v>56</v>
      </c>
      <c r="N288" s="144">
        <f>IF(SP_SUL!K291="","*",SP_SUL!K291)</f>
        <v>190.3</v>
      </c>
      <c r="O288" s="144" t="str">
        <f>IF(SP_SUL!L291="","*",SP_SUL!L291)</f>
        <v>-</v>
      </c>
      <c r="P288" s="143">
        <f>IF(SP_SUL!O291="","*",SP_SUL!O291)</f>
        <v>0.39583333333333331</v>
      </c>
      <c r="Q288" s="143">
        <f>IF(SP_SUL!P291="","*",SP_SUL!P291)</f>
        <v>8.3333333333333329E-2</v>
      </c>
      <c r="R288" s="145" t="str">
        <f>IF(SP_SUL!Q291="","*",CONCATENATE(SP_SUL!Q291," ",SP_SUL!R291))</f>
        <v>40 Nº DE DORMENTES</v>
      </c>
      <c r="S288" s="145" t="str">
        <f>IF(SP_SUL!V291="","*",SP_SUL!V291)</f>
        <v>Robson</v>
      </c>
      <c r="T288" s="145" t="str">
        <f>IF(SP_SUL!W291="","*",SP_SUL!W291)</f>
        <v>PDM - Substituição de dormentes</v>
      </c>
      <c r="U288" s="137" t="str">
        <f ca="1">_xlfn.XLOOKUP(G288&amp;$U$2,BS_CONTROLE[CHAVE],BS_CONTROLE[Quantidade_11],"-")</f>
        <v>-</v>
      </c>
      <c r="V288" s="137" t="str">
        <f ca="1">_xlfn.XLOOKUP(G288&amp;$V$2,BS_CONTROLE[CHAVE],BS_CONTROLE[Quantidade_11],"-")</f>
        <v>-</v>
      </c>
      <c r="W288" s="137" t="str">
        <f ca="1">_xlfn.XLOOKUP(G288&amp;$W$2,BS_CONTROLE[CHAVE],BS_CONTROLE[Quantidade_11],"-")</f>
        <v>-</v>
      </c>
    </row>
    <row r="289" spans="1:23" hidden="1">
      <c r="A289" s="146" t="str">
        <f>IF(SP_SUL!Y292="","*",SP_SUL!Y292)</f>
        <v>*</v>
      </c>
      <c r="B289" s="146" t="str">
        <f>IF(SP_SUL!X292="","*",SP_SUL!X292)</f>
        <v>*</v>
      </c>
      <c r="C289" s="146" t="str">
        <f>IF(SP_SUL!Z292="","*",SP_SUL!Z292)</f>
        <v>*</v>
      </c>
      <c r="D289" s="139" t="str">
        <f>IF(SP_SUL!S292="","*",SP_SUL!S292)</f>
        <v>-</v>
      </c>
      <c r="E289" s="139" t="str">
        <f>IF(SP_SUL!T292="","*",SP_SUL!T292)</f>
        <v>-</v>
      </c>
      <c r="F289" s="145" t="str">
        <f>IF(SP_SUL!B292="","*",SP_SUL!B292)</f>
        <v>*</v>
      </c>
      <c r="G289" s="145" t="str">
        <f>IF(SP_SUL!D292="","*",SP_SUL!D292)</f>
        <v>*</v>
      </c>
      <c r="H289" s="145" t="str">
        <f>IF(SP_SUL!F292="","*",SP_SUL!F292)</f>
        <v>*</v>
      </c>
      <c r="I289" s="145" t="str">
        <f>IF(SP_SUL!H292="","*",SP_SUL!H292)</f>
        <v>*</v>
      </c>
      <c r="J289" s="145" t="str">
        <f>IF(SP_SUL!I292="","*",SP_SUL!I292)</f>
        <v>*</v>
      </c>
      <c r="K289" s="139" t="str">
        <f>IF(SP_SUL!M292="","*",SP_SUL!M292)</f>
        <v>-</v>
      </c>
      <c r="L289" s="139" t="str">
        <f>IF(SP_SUL!N292="","*",SP_SUL!N292)</f>
        <v>-</v>
      </c>
      <c r="M289" s="140" t="str">
        <f>IF(SP_SUL!J292="","*",SP_SUL!J292)</f>
        <v>*</v>
      </c>
      <c r="N289" s="144" t="str">
        <f>IF(SP_SUL!K292="","*",SP_SUL!K292)</f>
        <v>*</v>
      </c>
      <c r="O289" s="144" t="str">
        <f>IF(SP_SUL!L292="","*",SP_SUL!L292)</f>
        <v>*</v>
      </c>
      <c r="P289" s="143" t="str">
        <f>IF(SP_SUL!O292="","*",SP_SUL!O292)</f>
        <v>*</v>
      </c>
      <c r="Q289" s="143" t="str">
        <f>IF(SP_SUL!P292="","*",SP_SUL!P292)</f>
        <v>*</v>
      </c>
      <c r="R289" s="145" t="str">
        <f>IF(SP_SUL!Q292="","*",CONCATENATE(SP_SUL!Q292," ",SP_SUL!R292))</f>
        <v>*</v>
      </c>
      <c r="S289" s="145" t="str">
        <f>IF(SP_SUL!V292="","*",SP_SUL!V292)</f>
        <v>*</v>
      </c>
      <c r="T289" s="145" t="str">
        <f>IF(SP_SUL!W292="","*",SP_SUL!W292)</f>
        <v>*</v>
      </c>
      <c r="U289" s="137" t="str">
        <f ca="1">_xlfn.XLOOKUP(G289&amp;$U$2,BS_CONTROLE[CHAVE],BS_CONTROLE[Quantidade_11],"-")</f>
        <v>-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 hidden="1">
      <c r="A290" s="146" t="str">
        <f>IF(SP_SUL!Y293="","*",SP_SUL!Y293)</f>
        <v>OPORTUNIDADE</v>
      </c>
      <c r="B290" s="146" t="str">
        <f>IF(SP_SUL!X293="","*",SP_SUL!X293)</f>
        <v>Oportunidade</v>
      </c>
      <c r="C290" s="146" t="str">
        <f>IF(SP_SUL!Z293="","*",SP_SUL!Z293)</f>
        <v>*</v>
      </c>
      <c r="D290" s="139" t="str">
        <f>IF(SP_SUL!S293="","*",SP_SUL!S293)</f>
        <v>SP SUL</v>
      </c>
      <c r="E290" s="139" t="str">
        <f>IF(SP_SUL!T293="","*",SP_SUL!T293)</f>
        <v>ZKE-ZEV</v>
      </c>
      <c r="F290" s="145">
        <f>IF(SP_SUL!B293="","*",SP_SUL!B293)</f>
        <v>46065</v>
      </c>
      <c r="G290" s="145" t="str">
        <f>IF(SP_SUL!D293="","*",SP_SUL!D293)</f>
        <v>DIEGO (TP-681)</v>
      </c>
      <c r="H290" s="145" t="str">
        <f>IF(SP_SUL!F293="","*",SP_SUL!F293)</f>
        <v>PDM - SUBSTITUIÇÃO - TRILHO</v>
      </c>
      <c r="I290" s="145" t="str">
        <f>IF(SP_SUL!H293="","*",SP_SUL!H293)</f>
        <v>-</v>
      </c>
      <c r="J290" s="145" t="str">
        <f>IF(SP_SUL!I293="","*",SP_SUL!I293)</f>
        <v>-</v>
      </c>
      <c r="K290" s="139" t="str">
        <f>IF(SP_SUL!M293="","*",SP_SUL!M293)</f>
        <v>ZKE-ZWW</v>
      </c>
      <c r="L290" s="139" t="str">
        <f>IF(SP_SUL!N293="","*",SP_SUL!N293)</f>
        <v>K83K802</v>
      </c>
      <c r="M290" s="140">
        <f>IF(SP_SUL!J293="","*",SP_SUL!J293)</f>
        <v>55</v>
      </c>
      <c r="N290" s="144">
        <f>IF(SP_SUL!K293="","*",SP_SUL!K293)</f>
        <v>81.415000000000006</v>
      </c>
      <c r="O290" s="144">
        <f>IF(SP_SUL!L293="","*",SP_SUL!L293)</f>
        <v>81.674999999999997</v>
      </c>
      <c r="P290" s="143">
        <f>IF(SP_SUL!O293="","*",SP_SUL!O293)</f>
        <v>0.41666666666666669</v>
      </c>
      <c r="Q290" s="143">
        <f>IF(SP_SUL!P293="","*",SP_SUL!P293)</f>
        <v>8.3333333333333329E-2</v>
      </c>
      <c r="R290" s="145" t="str">
        <f>IF(SP_SUL!Q293="","*",CONCATENATE(SP_SUL!Q293," ",SP_SUL!R293))</f>
        <v>312 M</v>
      </c>
      <c r="S290" s="145" t="str">
        <f>IF(SP_SUL!V293="","*",SP_SUL!V293)</f>
        <v>Felipe</v>
      </c>
      <c r="T290" s="145" t="str">
        <f>IF(SP_SUL!W293="","*",SP_SUL!W293)</f>
        <v>PDM - Substituição de trilho</v>
      </c>
      <c r="U290" s="137" t="str">
        <f ca="1">_xlfn.XLOOKUP(G290&amp;$U$2,BS_CONTROLE[CHAVE],BS_CONTROLE[Quantidade_11],"-")</f>
        <v>-</v>
      </c>
      <c r="V290" s="137">
        <f ca="1">_xlfn.XLOOKUP(G290&amp;$V$2,BS_CONTROLE[CHAVE],BS_CONTROLE[Quantidade_11],"-")</f>
        <v>312</v>
      </c>
      <c r="W290" s="137">
        <f ca="1">_xlfn.XLOOKUP(G290&amp;$W$2,BS_CONTROLE[CHAVE],BS_CONTROLE[Quantidade_11],"-")</f>
        <v>312</v>
      </c>
    </row>
    <row r="291" spans="1:23" hidden="1">
      <c r="A291" s="146" t="str">
        <f>IF(SP_SUL!Y294="","*",SP_SUL!Y294)</f>
        <v>OPORTUNIDADE</v>
      </c>
      <c r="B291" s="146" t="str">
        <f>IF(SP_SUL!X294="","*",SP_SUL!X294)</f>
        <v>Oportunidade</v>
      </c>
      <c r="C291" s="146" t="str">
        <f>IF(SP_SUL!Z294="","*",SP_SUL!Z294)</f>
        <v>*</v>
      </c>
      <c r="D291" s="139" t="str">
        <f>IF(SP_SUL!S294="","*",SP_SUL!S294)</f>
        <v>SP SUL</v>
      </c>
      <c r="E291" s="139" t="str">
        <f>IF(SP_SUL!T294="","*",SP_SUL!T294)</f>
        <v>ZKE-ZEV</v>
      </c>
      <c r="F291" s="145">
        <f>IF(SP_SUL!B294="","*",SP_SUL!B294)</f>
        <v>46065</v>
      </c>
      <c r="G291" s="145" t="str">
        <f>IF(SP_SUL!D294="","*",SP_SUL!D294)</f>
        <v>V89</v>
      </c>
      <c r="H291" s="145" t="str">
        <f>IF(SP_SUL!F294="","*",SP_SUL!F294)</f>
        <v>MECANIZAÇÃO - SOCADORA</v>
      </c>
      <c r="I291" s="145" t="str">
        <f>IF(SP_SUL!H294="","*",SP_SUL!H294)</f>
        <v>102ZKW2</v>
      </c>
      <c r="J291" s="145" t="str">
        <f>IF(SP_SUL!I294="","*",SP_SUL!I294)</f>
        <v>102ZKW2</v>
      </c>
      <c r="K291" s="139" t="str">
        <f>IF(SP_SUL!M294="","*",SP_SUL!M294)</f>
        <v>ZKW</v>
      </c>
      <c r="L291" s="139" t="str">
        <f>IF(SP_SUL!N294="","*",SP_SUL!N294)</f>
        <v>ZKW2/102ZKW2</v>
      </c>
      <c r="M291" s="140">
        <f>IF(SP_SUL!J294="","*",SP_SUL!J294)</f>
        <v>55</v>
      </c>
      <c r="N291" s="144">
        <f>IF(SP_SUL!K294="","*",SP_SUL!K294)</f>
        <v>97</v>
      </c>
      <c r="O291" s="144">
        <f>IF(SP_SUL!L294="","*",SP_SUL!L294)</f>
        <v>100</v>
      </c>
      <c r="P291" s="143">
        <f>IF(SP_SUL!O294="","*",SP_SUL!O294)</f>
        <v>0.41666666666666669</v>
      </c>
      <c r="Q291" s="143">
        <f>IF(SP_SUL!P294="","*",SP_SUL!P294)</f>
        <v>0.125</v>
      </c>
      <c r="R291" s="145" t="str">
        <f>IF(SP_SUL!Q294="","*",CONCATENATE(SP_SUL!Q294," ",SP_SUL!R294))</f>
        <v>2 M</v>
      </c>
      <c r="S291" s="145" t="str">
        <f>IF(SP_SUL!V294="","*",SP_SUL!V294)</f>
        <v>Antonioni</v>
      </c>
      <c r="T291" s="145" t="str">
        <f>IF(SP_SUL!W294="","*",SP_SUL!W294)</f>
        <v xml:space="preserve">Socaria mecanizada </v>
      </c>
      <c r="U291" s="137" t="str">
        <f ca="1">_xlfn.XLOOKUP(G291&amp;$U$2,BS_CONTROLE[CHAVE],BS_CONTROLE[Quantidade_11],"-")</f>
        <v>-</v>
      </c>
      <c r="V291" s="137">
        <f ca="1">_xlfn.XLOOKUP(G291&amp;$V$2,BS_CONTROLE[CHAVE],BS_CONTROLE[Quantidade_11],"-")</f>
        <v>860</v>
      </c>
      <c r="W291" s="137">
        <f ca="1">_xlfn.XLOOKUP(G291&amp;$W$2,BS_CONTROLE[CHAVE],BS_CONTROLE[Quantidade_11],"-")</f>
        <v>0</v>
      </c>
    </row>
    <row r="292" spans="1:23" hidden="1">
      <c r="A292" s="146" t="str">
        <f>IF(SP_SUL!Y295="","*",SP_SUL!Y295)</f>
        <v>OPORTUNIDADE</v>
      </c>
      <c r="B292" s="146" t="str">
        <f>IF(SP_SUL!X295="","*",SP_SUL!X295)</f>
        <v>Oportunidade</v>
      </c>
      <c r="C292" s="146" t="str">
        <f>IF(SP_SUL!Z295="","*",SP_SUL!Z295)</f>
        <v>*</v>
      </c>
      <c r="D292" s="139" t="str">
        <f>IF(SP_SUL!S295="","*",SP_SUL!S295)</f>
        <v>SP SUL</v>
      </c>
      <c r="E292" s="139" t="str">
        <f>IF(SP_SUL!T295="","*",SP_SUL!T295)</f>
        <v>ZKE-ZEV</v>
      </c>
      <c r="F292" s="145">
        <f>IF(SP_SUL!B295="","*",SP_SUL!B295)</f>
        <v>46065</v>
      </c>
      <c r="G292" s="145" t="str">
        <f>IF(SP_SUL!D295="","*",SP_SUL!D295)</f>
        <v>E17</v>
      </c>
      <c r="H292" s="145" t="str">
        <f>IF(SP_SUL!F295="","*",SP_SUL!F295)</f>
        <v>CAMINHÃO DE SOLDA</v>
      </c>
      <c r="I292" s="145" t="str">
        <f>IF(SP_SUL!H295="","*",SP_SUL!H295)</f>
        <v>102ZKW2</v>
      </c>
      <c r="J292" s="145" t="str">
        <f>IF(SP_SUL!I295="","*",SP_SUL!I295)</f>
        <v>102ZKW2</v>
      </c>
      <c r="K292" s="139" t="str">
        <f>IF(SP_SUL!M295="","*",SP_SUL!M295)</f>
        <v>ZKW-ZLU</v>
      </c>
      <c r="L292" s="139" t="str">
        <f>IF(SP_SUL!N295="","*",SP_SUL!N295)</f>
        <v>102ZKW2</v>
      </c>
      <c r="M292" s="140">
        <f>IF(SP_SUL!J295="","*",SP_SUL!J295)</f>
        <v>55</v>
      </c>
      <c r="N292" s="144">
        <f>IF(SP_SUL!K295="","*",SP_SUL!K295)</f>
        <v>100.56100000000001</v>
      </c>
      <c r="O292" s="144">
        <f>IF(SP_SUL!L295="","*",SP_SUL!L295)</f>
        <v>100.88200000000001</v>
      </c>
      <c r="P292" s="143">
        <f>IF(SP_SUL!O295="","*",SP_SUL!O295)</f>
        <v>0.41666666666666669</v>
      </c>
      <c r="Q292" s="143">
        <f>IF(SP_SUL!P295="","*",SP_SUL!P295)</f>
        <v>0.125</v>
      </c>
      <c r="R292" s="145" t="str">
        <f>IF(SP_SUL!Q295="","*",CONCATENATE(SP_SUL!Q295," ",SP_SUL!R295))</f>
        <v>2 Nº DE SOLDA</v>
      </c>
      <c r="S292" s="145" t="str">
        <f>IF(SP_SUL!V295="","*",SP_SUL!V295)</f>
        <v>Higor</v>
      </c>
      <c r="T292" s="145" t="str">
        <f>IF(SP_SUL!W295="","*",SP_SUL!W295)</f>
        <v>Caminhão de solda</v>
      </c>
      <c r="U292" s="137">
        <f ca="1">_xlfn.XLOOKUP(G292&amp;$U$2,BS_CONTROLE[CHAVE],BS_CONTROLE[Quantidade_11],"-")</f>
        <v>0</v>
      </c>
      <c r="V292" s="137">
        <f ca="1">_xlfn.XLOOKUP(G292&amp;$V$2,BS_CONTROLE[CHAVE],BS_CONTROLE[Quantidade_11],"-")</f>
        <v>0</v>
      </c>
      <c r="W292" s="137">
        <f ca="1">_xlfn.XLOOKUP(G292&amp;$W$2,BS_CONTROLE[CHAVE],BS_CONTROLE[Quantidade_11],"-")</f>
        <v>4</v>
      </c>
    </row>
    <row r="293" spans="1:23" hidden="1">
      <c r="A293" s="146" t="str">
        <f>IF(SP_SUL!Y296="","*",SP_SUL!Y296)</f>
        <v>OPORTUNIDADE</v>
      </c>
      <c r="B293" s="146" t="str">
        <f>IF(SP_SUL!X296="","*",SP_SUL!X296)</f>
        <v>Oportunidade</v>
      </c>
      <c r="C293" s="146" t="str">
        <f>IF(SP_SUL!Z296="","*",SP_SUL!Z296)</f>
        <v>*</v>
      </c>
      <c r="D293" s="139" t="str">
        <f>IF(SP_SUL!S296="","*",SP_SUL!S296)</f>
        <v>SP SUL</v>
      </c>
      <c r="E293" s="139" t="str">
        <f>IF(SP_SUL!T296="","*",SP_SUL!T296)</f>
        <v>ZKE-ZEV</v>
      </c>
      <c r="F293" s="145">
        <f>IF(SP_SUL!B296="","*",SP_SUL!B296)</f>
        <v>46065</v>
      </c>
      <c r="G293" s="145" t="str">
        <f>IF(SP_SUL!D296="","*",SP_SUL!D296)</f>
        <v>CLEBISON (TP-728)</v>
      </c>
      <c r="H293" s="145" t="str">
        <f>IF(SP_SUL!F296="","*",SP_SUL!F296)</f>
        <v>PDM - SOLDA</v>
      </c>
      <c r="I293" s="145" t="str">
        <f>IF(SP_SUL!H296="","*",SP_SUL!H296)</f>
        <v>-</v>
      </c>
      <c r="J293" s="145" t="str">
        <f>IF(SP_SUL!I296="","*",SP_SUL!I296)</f>
        <v>-</v>
      </c>
      <c r="K293" s="139" t="str">
        <f>IF(SP_SUL!M296="","*",SP_SUL!M296)</f>
        <v>ZWI-ZEM</v>
      </c>
      <c r="L293" s="139" t="str">
        <f>IF(SP_SUL!N296="","*",SP_SUL!N296)</f>
        <v>130ZYQ2</v>
      </c>
      <c r="M293" s="140">
        <f>IF(SP_SUL!J296="","*",SP_SUL!J296)</f>
        <v>55</v>
      </c>
      <c r="N293" s="144">
        <f>IF(SP_SUL!K296="","*",SP_SUL!K296)</f>
        <v>127.41500000000001</v>
      </c>
      <c r="O293" s="144">
        <f>IF(SP_SUL!L296="","*",SP_SUL!L296)</f>
        <v>127.529</v>
      </c>
      <c r="P293" s="143">
        <f>IF(SP_SUL!O296="","*",SP_SUL!O296)</f>
        <v>0.45833333333333331</v>
      </c>
      <c r="Q293" s="143">
        <f>IF(SP_SUL!P296="","*",SP_SUL!P296)</f>
        <v>8.3333333333333329E-2</v>
      </c>
      <c r="R293" s="145" t="str">
        <f>IF(SP_SUL!Q296="","*",CONCATENATE(SP_SUL!Q296," ",SP_SUL!R296))</f>
        <v>1 Nº DE SOLDA</v>
      </c>
      <c r="S293" s="145" t="str">
        <f>IF(SP_SUL!V296="","*",SP_SUL!V296)</f>
        <v>Felipe</v>
      </c>
      <c r="T293" s="145" t="str">
        <f>IF(SP_SUL!W296="","*",SP_SUL!W296)</f>
        <v xml:space="preserve">Execução de solda - Condicionado a temperatura </v>
      </c>
      <c r="U293" s="137" t="str">
        <f ca="1">_xlfn.XLOOKUP(G293&amp;$U$2,BS_CONTROLE[CHAVE],BS_CONTROLE[Quantidade_11],"-")</f>
        <v>-</v>
      </c>
      <c r="V293" s="137">
        <f ca="1">_xlfn.XLOOKUP(G293&amp;$V$2,BS_CONTROLE[CHAVE],BS_CONTROLE[Quantidade_11],"-")</f>
        <v>0</v>
      </c>
      <c r="W293" s="137">
        <f ca="1">_xlfn.XLOOKUP(G293&amp;$W$2,BS_CONTROLE[CHAVE],BS_CONTROLE[Quantidade_11],"-")</f>
        <v>1</v>
      </c>
    </row>
    <row r="294" spans="1:23" hidden="1">
      <c r="A294" s="146" t="str">
        <f>IF(SP_SUL!Y297="","*",SP_SUL!Y297)</f>
        <v>OPORTUNIDADE</v>
      </c>
      <c r="B294" s="146" t="str">
        <f>IF(SP_SUL!X297="","*",SP_SUL!X297)</f>
        <v>Oportunidade</v>
      </c>
      <c r="C294" s="146" t="str">
        <f>IF(SP_SUL!Z297="","*",SP_SUL!Z297)</f>
        <v>*</v>
      </c>
      <c r="D294" s="139" t="str">
        <f>IF(SP_SUL!S297="","*",SP_SUL!S297)</f>
        <v>SP SUL</v>
      </c>
      <c r="E294" s="139" t="str">
        <f>IF(SP_SUL!T297="","*",SP_SUL!T297)</f>
        <v>ZKE-ZEV</v>
      </c>
      <c r="F294" s="145">
        <f>IF(SP_SUL!B297="","*",SP_SUL!B297)</f>
        <v>46065</v>
      </c>
      <c r="G294" s="145" t="str">
        <f>IF(SP_SUL!D297="","*",SP_SUL!D297)</f>
        <v>ISMAEL(TP-726)</v>
      </c>
      <c r="H294" s="145" t="str">
        <f>IF(SP_SUL!F297="","*",SP_SUL!F297)</f>
        <v>PDM - SOLDA</v>
      </c>
      <c r="I294" s="145" t="str">
        <f>IF(SP_SUL!H297="","*",SP_SUL!H297)</f>
        <v>-</v>
      </c>
      <c r="J294" s="145" t="str">
        <f>IF(SP_SUL!I297="","*",SP_SUL!I297)</f>
        <v>-</v>
      </c>
      <c r="K294" s="139" t="str">
        <f>IF(SP_SUL!M297="","*",SP_SUL!M297)</f>
        <v>ZWI-ZEM</v>
      </c>
      <c r="L294" s="139" t="str">
        <f>IF(SP_SUL!N297="","*",SP_SUL!N297)</f>
        <v>130ZYQ2</v>
      </c>
      <c r="M294" s="140">
        <f>IF(SP_SUL!J297="","*",SP_SUL!J297)</f>
        <v>55</v>
      </c>
      <c r="N294" s="144">
        <f>IF(SP_SUL!K297="","*",SP_SUL!K297)</f>
        <v>127.41500000000001</v>
      </c>
      <c r="O294" s="144">
        <f>IF(SP_SUL!L297="","*",SP_SUL!L297)</f>
        <v>127.529</v>
      </c>
      <c r="P294" s="143">
        <f>IF(SP_SUL!O297="","*",SP_SUL!O297)</f>
        <v>0.45833333333333331</v>
      </c>
      <c r="Q294" s="143">
        <f>IF(SP_SUL!P297="","*",SP_SUL!P297)</f>
        <v>8.3333333333333329E-2</v>
      </c>
      <c r="R294" s="145" t="str">
        <f>IF(SP_SUL!Q297="","*",CONCATENATE(SP_SUL!Q297," ",SP_SUL!R297))</f>
        <v>1 Nº DE SOLDA</v>
      </c>
      <c r="S294" s="145" t="str">
        <f>IF(SP_SUL!V297="","*",SP_SUL!V297)</f>
        <v>Felipe</v>
      </c>
      <c r="T294" s="145" t="str">
        <f>IF(SP_SUL!W297="","*",SP_SUL!W297)</f>
        <v xml:space="preserve">Execução de solda - Condicionado a temperatura </v>
      </c>
      <c r="U294" s="137" t="str">
        <f ca="1">_xlfn.XLOOKUP(G294&amp;$U$2,BS_CONTROLE[CHAVE],BS_CONTROLE[Quantidade_11],"-")</f>
        <v>-</v>
      </c>
      <c r="V294" s="137">
        <f ca="1">_xlfn.XLOOKUP(G294&amp;$V$2,BS_CONTROLE[CHAVE],BS_CONTROLE[Quantidade_11],"-")</f>
        <v>0</v>
      </c>
      <c r="W294" s="137">
        <f ca="1">_xlfn.XLOOKUP(G294&amp;$W$2,BS_CONTROLE[CHAVE],BS_CONTROLE[Quantidade_11],"-")</f>
        <v>1</v>
      </c>
    </row>
    <row r="295" spans="1:23" hidden="1">
      <c r="A295" s="146" t="str">
        <f>IF(SP_SUL!Y298="","*",SP_SUL!Y298)</f>
        <v>*</v>
      </c>
      <c r="B295" s="146" t="str">
        <f>IF(SP_SUL!X298="","*",SP_SUL!X298)</f>
        <v>Oportunidade</v>
      </c>
      <c r="C295" s="146" t="str">
        <f>IF(SP_SUL!Z298="","*",SP_SUL!Z298)</f>
        <v>*</v>
      </c>
      <c r="D295" s="139" t="str">
        <f>IF(SP_SUL!S298="","*",SP_SUL!S298)</f>
        <v>SP SUL</v>
      </c>
      <c r="E295" s="139" t="str">
        <f>IF(SP_SUL!T298="","*",SP_SUL!T298)</f>
        <v>ZKE-ZEV</v>
      </c>
      <c r="F295" s="145">
        <f>IF(SP_SUL!B298="","*",SP_SUL!B298)</f>
        <v>46065</v>
      </c>
      <c r="G295" s="145" t="str">
        <f>IF(SP_SUL!D298="","*",SP_SUL!D298)</f>
        <v>W60</v>
      </c>
      <c r="H295" s="145" t="str">
        <f>IF(SP_SUL!F298="","*",SP_SUL!F298)</f>
        <v>PDM - DESCARGA - DORMENTE</v>
      </c>
      <c r="I295" s="145" t="str">
        <f>IF(SP_SUL!H298="","*",SP_SUL!H298)</f>
        <v>ZEM1302</v>
      </c>
      <c r="J295" s="145" t="str">
        <f>IF(SP_SUL!I298="","*",SP_SUL!I298)</f>
        <v>102ZKW2</v>
      </c>
      <c r="K295" s="139" t="str">
        <f>IF(SP_SUL!M298="","*",SP_SUL!M298)</f>
        <v>ZLU-ZWI</v>
      </c>
      <c r="L295" s="139" t="str">
        <f>IF(SP_SUL!N298="","*",SP_SUL!N298)</f>
        <v>ZWI1131</v>
      </c>
      <c r="M295" s="140">
        <f>IF(SP_SUL!J298="","*",SP_SUL!J298)</f>
        <v>48</v>
      </c>
      <c r="N295" s="144">
        <f>IF(SP_SUL!K298="","*",SP_SUL!K298)</f>
        <v>118</v>
      </c>
      <c r="O295" s="144">
        <f>IF(SP_SUL!L298="","*",SP_SUL!L298)</f>
        <v>113.3</v>
      </c>
      <c r="P295" s="143">
        <f>IF(SP_SUL!O298="","*",SP_SUL!O298)</f>
        <v>0.35416666666666669</v>
      </c>
      <c r="Q295" s="143">
        <f>IF(SP_SUL!P298="","*",SP_SUL!P298)</f>
        <v>5.5555555555555552E-2</v>
      </c>
      <c r="R295" s="145" t="str">
        <f>IF(SP_SUL!Q298="","*",CONCATENATE(SP_SUL!Q298," ",SP_SUL!R298))</f>
        <v>45 Nº DE DORMENTES</v>
      </c>
      <c r="S295" s="145" t="str">
        <f>IF(SP_SUL!V298="","*",SP_SUL!V298)</f>
        <v>Felipe</v>
      </c>
      <c r="T295" s="145" t="str">
        <f>IF(SP_SUL!W298="","*",SP_SUL!W298)</f>
        <v>Descarga de dormentes km 118+00; - Descarga de dormentes km114+300; - Recolher Jacaré km113+300</v>
      </c>
      <c r="U295" s="137" t="str">
        <f ca="1">_xlfn.XLOOKUP(G295&amp;$U$2,BS_CONTROLE[CHAVE],BS_CONTROLE[Quantidade_11],"-")</f>
        <v>-</v>
      </c>
      <c r="V295" s="137">
        <f ca="1">_xlfn.XLOOKUP(G295&amp;$V$2,BS_CONTROLE[CHAVE],BS_CONTROLE[Quantidade_11],"-")</f>
        <v>1</v>
      </c>
      <c r="W295" s="137" t="str">
        <f ca="1">_xlfn.XLOOKUP(G295&amp;$W$2,BS_CONTROLE[CHAVE],BS_CONTROLE[Quantidade_11],"-")</f>
        <v>-</v>
      </c>
    </row>
    <row r="296" spans="1:23" hidden="1">
      <c r="A296" s="146" t="str">
        <f>IF(SP_SUL!Y299="","*",SP_SUL!Y299)</f>
        <v>*</v>
      </c>
      <c r="B296" s="146" t="str">
        <f>IF(SP_SUL!X299="","*",SP_SUL!X299)</f>
        <v>*</v>
      </c>
      <c r="C296" s="146" t="str">
        <f>IF(SP_SUL!Z299="","*",SP_SUL!Z299)</f>
        <v>*</v>
      </c>
      <c r="D296" s="139" t="str">
        <f>IF(SP_SUL!S299="","*",SP_SUL!S299)</f>
        <v>-</v>
      </c>
      <c r="E296" s="139" t="str">
        <f>IF(SP_SUL!T299="","*",SP_SUL!T299)</f>
        <v>-</v>
      </c>
      <c r="F296" s="145" t="str">
        <f>IF(SP_SUL!B299="","*",SP_SUL!B299)</f>
        <v>*</v>
      </c>
      <c r="G296" s="145" t="str">
        <f>IF(SP_SUL!D299="","*",SP_SUL!D299)</f>
        <v>*</v>
      </c>
      <c r="H296" s="145" t="str">
        <f>IF(SP_SUL!F299="","*",SP_SUL!F299)</f>
        <v>*</v>
      </c>
      <c r="I296" s="145" t="str">
        <f>IF(SP_SUL!H299="","*",SP_SUL!H299)</f>
        <v>*</v>
      </c>
      <c r="J296" s="145" t="str">
        <f>IF(SP_SUL!I299="","*",SP_SUL!I299)</f>
        <v>*</v>
      </c>
      <c r="K296" s="139" t="str">
        <f>IF(SP_SUL!M299="","*",SP_SUL!M299)</f>
        <v>-</v>
      </c>
      <c r="L296" s="139" t="str">
        <f>IF(SP_SUL!N299="","*",SP_SUL!N299)</f>
        <v>-</v>
      </c>
      <c r="M296" s="140" t="str">
        <f>IF(SP_SUL!J299="","*",SP_SUL!J299)</f>
        <v>*</v>
      </c>
      <c r="N296" s="144" t="str">
        <f>IF(SP_SUL!K299="","*",SP_SUL!K299)</f>
        <v>*</v>
      </c>
      <c r="O296" s="144" t="str">
        <f>IF(SP_SUL!L299="","*",SP_SUL!L299)</f>
        <v>*</v>
      </c>
      <c r="P296" s="143" t="str">
        <f>IF(SP_SUL!O299="","*",SP_SUL!O299)</f>
        <v>*</v>
      </c>
      <c r="Q296" s="143" t="str">
        <f>IF(SP_SUL!P299="","*",SP_SUL!P299)</f>
        <v>*</v>
      </c>
      <c r="R296" s="145" t="str">
        <f>IF(SP_SUL!Q299="","*",CONCATENATE(SP_SUL!Q299," ",SP_SUL!R299))</f>
        <v>*</v>
      </c>
      <c r="S296" s="145" t="str">
        <f>IF(SP_SUL!V299="","*",SP_SUL!V299)</f>
        <v>*</v>
      </c>
      <c r="T296" s="145" t="str">
        <f>IF(SP_SUL!W299="","*",SP_SUL!W299)</f>
        <v>*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 hidden="1">
      <c r="A297" s="146" t="str">
        <f>IF(SP_SUL!Y300="","*",SP_SUL!Y300)</f>
        <v>OPORTUNIDADE</v>
      </c>
      <c r="B297" s="146" t="str">
        <f>IF(SP_SUL!X300="","*",SP_SUL!X300)</f>
        <v>Oportunidade</v>
      </c>
      <c r="C297" s="146" t="str">
        <f>IF(SP_SUL!Z300="","*",SP_SUL!Z300)</f>
        <v>*</v>
      </c>
      <c r="D297" s="139" t="str">
        <f>IF(SP_SUL!S300="","*",SP_SUL!S300)</f>
        <v>SP SUL</v>
      </c>
      <c r="E297" s="139" t="str">
        <f>IF(SP_SUL!T300="","*",SP_SUL!T300)</f>
        <v>ZKE-ZEV</v>
      </c>
      <c r="F297" s="145">
        <f>IF(SP_SUL!B300="","*",SP_SUL!B300)</f>
        <v>46065</v>
      </c>
      <c r="G297" s="145" t="str">
        <f>IF(SP_SUL!D300="","*",SP_SUL!D300)</f>
        <v>CAIQUE (TMA-677)</v>
      </c>
      <c r="H297" s="145" t="str">
        <f>IF(SP_SUL!F300="","*",SP_SUL!F300)</f>
        <v>MODERNIZAÇÃO - SOLDA</v>
      </c>
      <c r="I297" s="145" t="str">
        <f>IF(SP_SUL!H300="","*",SP_SUL!H300)</f>
        <v>-</v>
      </c>
      <c r="J297" s="145" t="str">
        <f>IF(SP_SUL!I300="","*",SP_SUL!I300)</f>
        <v>-</v>
      </c>
      <c r="K297" s="139" t="str">
        <f>IF(SP_SUL!M300="","*",SP_SUL!M300)</f>
        <v>ZWI-ZEM</v>
      </c>
      <c r="L297" s="139">
        <f>IF(SP_SUL!N300="","*",SP_SUL!N300)</f>
        <v>1231211</v>
      </c>
      <c r="M297" s="140">
        <f>IF(SP_SUL!J300="","*",SP_SUL!J300)</f>
        <v>48</v>
      </c>
      <c r="N297" s="144">
        <f>IF(SP_SUL!K300="","*",SP_SUL!K300)</f>
        <v>121.31100000000001</v>
      </c>
      <c r="O297" s="144" t="str">
        <f>IF(SP_SUL!L300="","*",SP_SUL!L300)</f>
        <v>-</v>
      </c>
      <c r="P297" s="143">
        <f>IF(SP_SUL!O300="","*",SP_SUL!O300)</f>
        <v>0.35416666666666669</v>
      </c>
      <c r="Q297" s="143">
        <f>IF(SP_SUL!P300="","*",SP_SUL!P300)</f>
        <v>6.9444444444444448E-2</v>
      </c>
      <c r="R297" s="145" t="str">
        <f>IF(SP_SUL!Q300="","*",CONCATENATE(SP_SUL!Q300," ",SP_SUL!R300))</f>
        <v>1 Nº DE SOLDA</v>
      </c>
      <c r="S297" s="145" t="str">
        <f>IF(SP_SUL!V300="","*",SP_SUL!V300)</f>
        <v xml:space="preserve">Alisson </v>
      </c>
      <c r="T297" s="145" t="str">
        <f>IF(SP_SUL!W300="","*",SP_SUL!W300)</f>
        <v xml:space="preserve">Execução de solda - Condicionado a temperatura </v>
      </c>
      <c r="U297" s="137" t="str">
        <f ca="1">_xlfn.XLOOKUP(G297&amp;$U$2,BS_CONTROLE[CHAVE],BS_CONTROLE[Quantidade_11],"-")</f>
        <v>-</v>
      </c>
      <c r="V297" s="137" t="str">
        <f ca="1">_xlfn.XLOOKUP(G297&amp;$V$2,BS_CONTROLE[CHAVE],BS_CONTROLE[Quantidade_11],"-")</f>
        <v>-</v>
      </c>
      <c r="W297" s="137">
        <f ca="1">_xlfn.XLOOKUP(G297&amp;$W$2,BS_CONTROLE[CHAVE],BS_CONTROLE[Quantidade_11],"-")</f>
        <v>1</v>
      </c>
    </row>
    <row r="298" spans="1:23" hidden="1">
      <c r="A298" s="146" t="str">
        <f>IF(SP_SUL!Y301="","*",SP_SUL!Y301)</f>
        <v>OPORTUNIDADE</v>
      </c>
      <c r="B298" s="146" t="str">
        <f>IF(SP_SUL!X301="","*",SP_SUL!X301)</f>
        <v>Oportunidade</v>
      </c>
      <c r="C298" s="146" t="str">
        <f>IF(SP_SUL!Z301="","*",SP_SUL!Z301)</f>
        <v>*</v>
      </c>
      <c r="D298" s="139" t="str">
        <f>IF(SP_SUL!S301="","*",SP_SUL!S301)</f>
        <v>SP SUL</v>
      </c>
      <c r="E298" s="139" t="str">
        <f>IF(SP_SUL!T301="","*",SP_SUL!T301)</f>
        <v>ZKE-ZEV</v>
      </c>
      <c r="F298" s="145">
        <f>IF(SP_SUL!B301="","*",SP_SUL!B301)</f>
        <v>46065</v>
      </c>
      <c r="G298" s="145" t="str">
        <f>IF(SP_SUL!D301="","*",SP_SUL!D301)</f>
        <v>ADENISON (TP-810)</v>
      </c>
      <c r="H298" s="145" t="str">
        <f>IF(SP_SUL!F301="","*",SP_SUL!F301)</f>
        <v>MODERNIZAÇÃO - SOLDA</v>
      </c>
      <c r="I298" s="145" t="str">
        <f>IF(SP_SUL!H301="","*",SP_SUL!H301)</f>
        <v>-</v>
      </c>
      <c r="J298" s="145" t="str">
        <f>IF(SP_SUL!I301="","*",SP_SUL!I301)</f>
        <v>-</v>
      </c>
      <c r="K298" s="139" t="str">
        <f>IF(SP_SUL!M301="","*",SP_SUL!M301)</f>
        <v>ZWI-ZEM</v>
      </c>
      <c r="L298" s="139">
        <f>IF(SP_SUL!N301="","*",SP_SUL!N301)</f>
        <v>1241231</v>
      </c>
      <c r="M298" s="140">
        <f>IF(SP_SUL!J301="","*",SP_SUL!J301)</f>
        <v>48</v>
      </c>
      <c r="N298" s="144">
        <f>IF(SP_SUL!K301="","*",SP_SUL!K301)</f>
        <v>123.929</v>
      </c>
      <c r="O298" s="144" t="str">
        <f>IF(SP_SUL!L301="","*",SP_SUL!L301)</f>
        <v>-</v>
      </c>
      <c r="P298" s="143">
        <f>IF(SP_SUL!O301="","*",SP_SUL!O301)</f>
        <v>0.35416666666666669</v>
      </c>
      <c r="Q298" s="143">
        <f>IF(SP_SUL!P301="","*",SP_SUL!P301)</f>
        <v>6.9444444444444448E-2</v>
      </c>
      <c r="R298" s="145" t="str">
        <f>IF(SP_SUL!Q301="","*",CONCATENATE(SP_SUL!Q301," ",SP_SUL!R301))</f>
        <v>1 Nº DE SOLDA</v>
      </c>
      <c r="S298" s="145" t="str">
        <f>IF(SP_SUL!V301="","*",SP_SUL!V301)</f>
        <v xml:space="preserve">Alisson </v>
      </c>
      <c r="T298" s="145" t="str">
        <f>IF(SP_SUL!W301="","*",SP_SUL!W301)</f>
        <v xml:space="preserve">Execução de solda - Condicionado a temperatura </v>
      </c>
      <c r="U298" s="137" t="str">
        <f ca="1">_xlfn.XLOOKUP(G298&amp;$U$2,BS_CONTROLE[CHAVE],BS_CONTROLE[Quantidade_11],"-")</f>
        <v>-</v>
      </c>
      <c r="V298" s="137">
        <f ca="1">_xlfn.XLOOKUP(G298&amp;$V$2,BS_CONTROLE[CHAVE],BS_CONTROLE[Quantidade_11],"-")</f>
        <v>0</v>
      </c>
      <c r="W298" s="137">
        <f ca="1">_xlfn.XLOOKUP(G298&amp;$W$2,BS_CONTROLE[CHAVE],BS_CONTROLE[Quantidade_11],"-")</f>
        <v>2</v>
      </c>
    </row>
    <row r="299" spans="1:23" hidden="1">
      <c r="A299" s="146" t="str">
        <f>IF(SP_SUL!Y302="","*",SP_SUL!Y302)</f>
        <v>OPORTUNIDADE</v>
      </c>
      <c r="B299" s="146" t="str">
        <f>IF(SP_SUL!X302="","*",SP_SUL!X302)</f>
        <v>Extra</v>
      </c>
      <c r="C299" s="146" t="str">
        <f>IF(SP_SUL!Z302="","*",SP_SUL!Z302)</f>
        <v>*</v>
      </c>
      <c r="D299" s="139" t="str">
        <f>IF(SP_SUL!S302="","*",SP_SUL!S302)</f>
        <v>SP SUL</v>
      </c>
      <c r="E299" s="139" t="str">
        <f>IF(SP_SUL!T302="","*",SP_SUL!T302)</f>
        <v>ZPT-ZPG</v>
      </c>
      <c r="F299" s="145">
        <f>IF(SP_SUL!B302="","*",SP_SUL!B302)</f>
        <v>46065</v>
      </c>
      <c r="G299" s="145" t="str">
        <f>IF(SP_SUL!D302="","*",SP_SUL!D302)</f>
        <v>A84</v>
      </c>
      <c r="H299" s="145" t="str">
        <f>IF(SP_SUL!F302="","*",SP_SUL!F302)</f>
        <v>DETECÇÃO - RONDA 7 DIAS</v>
      </c>
      <c r="I299" s="145" t="str">
        <f>IF(SP_SUL!H302="","*",SP_SUL!H302)</f>
        <v>S29MRS</v>
      </c>
      <c r="J299" s="145" t="str">
        <f>IF(SP_SUL!I302="","*",SP_SUL!I302)</f>
        <v>ZPT109</v>
      </c>
      <c r="K299" s="139" t="str">
        <f>IF(SP_SUL!M302="","*",SP_SUL!M302)</f>
        <v>ZPG-ZPT</v>
      </c>
      <c r="L299" s="139" t="str">
        <f>IF(SP_SUL!N302="","*",SP_SUL!N302)</f>
        <v>ZPGZPT</v>
      </c>
      <c r="M299" s="140">
        <f>IF(SP_SUL!J302="","*",SP_SUL!J302)</f>
        <v>53</v>
      </c>
      <c r="N299" s="144">
        <f>IF(SP_SUL!K302="","*",SP_SUL!K302)</f>
        <v>123</v>
      </c>
      <c r="O299" s="144" t="str">
        <f>IF(SP_SUL!L302="","*",SP_SUL!L302)</f>
        <v>*</v>
      </c>
      <c r="P299" s="143">
        <f>IF(SP_SUL!O302="","*",SP_SUL!O302)</f>
        <v>0.3125</v>
      </c>
      <c r="Q299" s="143">
        <f>IF(SP_SUL!P302="","*",SP_SUL!P302)</f>
        <v>4.1666666666666664E-2</v>
      </c>
      <c r="R299" s="145" t="str">
        <f>IF(SP_SUL!Q302="","*",CONCATENATE(SP_SUL!Q302," ",SP_SUL!R302))</f>
        <v>20 KM</v>
      </c>
      <c r="S299" s="145" t="str">
        <f>IF(SP_SUL!V302="","*",SP_SUL!V302)</f>
        <v>Jhon</v>
      </c>
      <c r="T299" s="145" t="str">
        <f>IF(SP_SUL!W302="","*",SP_SUL!W302)</f>
        <v>R7D</v>
      </c>
      <c r="U299" s="137" t="str">
        <f ca="1">_xlfn.XLOOKUP(G299&amp;$U$2,BS_CONTROLE[CHAVE],BS_CONTROLE[Quantidade_11],"-")</f>
        <v>-</v>
      </c>
      <c r="V299" s="137" t="str">
        <f ca="1">_xlfn.XLOOKUP(G299&amp;$V$2,BS_CONTROLE[CHAVE],BS_CONTROLE[Quantidade_11],"-")</f>
        <v>-</v>
      </c>
      <c r="W299" s="137" t="str">
        <f ca="1">_xlfn.XLOOKUP(G299&amp;$W$2,BS_CONTROLE[CHAVE],BS_CONTROLE[Quantidade_11],"-")</f>
        <v>-</v>
      </c>
    </row>
    <row r="300" spans="1:23" hidden="1">
      <c r="A300" s="146" t="str">
        <f>IF(SP_SUL!Y303="","*",SP_SUL!Y303)</f>
        <v>SIM</v>
      </c>
      <c r="B300" s="146" t="str">
        <f>IF(SP_SUL!X303="","*",SP_SUL!X303)</f>
        <v>Contrato</v>
      </c>
      <c r="C300" s="146" t="str">
        <f>IF(SP_SUL!Z303="","*",SP_SUL!Z303)</f>
        <v>*</v>
      </c>
      <c r="D300" s="139" t="str">
        <f>IF(SP_SUL!S303="","*",SP_SUL!S303)</f>
        <v>SP SUL</v>
      </c>
      <c r="E300" s="139" t="str">
        <f>IF(SP_SUL!T303="","*",SP_SUL!T303)</f>
        <v>ZEV-ZPT</v>
      </c>
      <c r="F300" s="145">
        <f>IF(SP_SUL!B303="","*",SP_SUL!B303)</f>
        <v>46065</v>
      </c>
      <c r="G300" s="145" t="str">
        <f>IF(SP_SUL!D303="","*",SP_SUL!D303)</f>
        <v>W62</v>
      </c>
      <c r="H300" s="145" t="str">
        <f>IF(SP_SUL!F303="","*",SP_SUL!F303)</f>
        <v>DESLOCAMENTO</v>
      </c>
      <c r="I300" s="145" t="str">
        <f>IF(SP_SUL!H303="","*",SP_SUL!H303)</f>
        <v>ZDRZPT</v>
      </c>
      <c r="J300" s="145" t="str">
        <f>IF(SP_SUL!I303="","*",SP_SUL!I303)</f>
        <v>ZDRZPT</v>
      </c>
      <c r="K300" s="139" t="str">
        <f>IF(SP_SUL!M303="","*",SP_SUL!M303)</f>
        <v>ZXW-ZGP</v>
      </c>
      <c r="L300" s="139" t="str">
        <f>IF(SP_SUL!N303="","*",SP_SUL!N303)</f>
        <v>K84ZXW2</v>
      </c>
      <c r="M300" s="140">
        <f>IF(SP_SUL!J303="","*",SP_SUL!J303)</f>
        <v>92</v>
      </c>
      <c r="N300" s="144">
        <f>IF(SP_SUL!K303="","*",SP_SUL!K303)</f>
        <v>83.7</v>
      </c>
      <c r="O300" s="144" t="str">
        <f>IF(SP_SUL!L303="","*",SP_SUL!L303)</f>
        <v>-</v>
      </c>
      <c r="P300" s="143">
        <f>IF(SP_SUL!O303="","*",SP_SUL!O303)</f>
        <v>0.33333333333333331</v>
      </c>
      <c r="Q300" s="143">
        <f>IF(SP_SUL!P303="","*",SP_SUL!P303)</f>
        <v>4.1666666666666664E-2</v>
      </c>
      <c r="R300" s="145" t="str">
        <f>IF(SP_SUL!Q303="","*",CONCATENATE(SP_SUL!Q303," ",SP_SUL!R303))</f>
        <v>1 BINÁRIO</v>
      </c>
      <c r="S300" s="145" t="str">
        <f>IF(SP_SUL!V303="","*",SP_SUL!V303)</f>
        <v>Moises</v>
      </c>
      <c r="T300" s="145" t="str">
        <f>IF(SP_SUL!W303="","*",SP_SUL!W303)</f>
        <v>Deslocamento das turmas</v>
      </c>
      <c r="U300" s="137" t="str">
        <f ca="1">_xlfn.XLOOKUP(G300&amp;$U$2,BS_CONTROLE[CHAVE],BS_CONTROLE[Quantidade_11],"-")</f>
        <v>-</v>
      </c>
      <c r="V300" s="137" t="str">
        <f ca="1">_xlfn.XLOOKUP(G300&amp;$V$2,BS_CONTROLE[CHAVE],BS_CONTROLE[Quantidade_11],"-")</f>
        <v>-</v>
      </c>
      <c r="W300" s="137">
        <f ca="1">_xlfn.XLOOKUP(G300&amp;$W$2,BS_CONTROLE[CHAVE],BS_CONTROLE[Quantidade_11],"-")</f>
        <v>1</v>
      </c>
    </row>
    <row r="301" spans="1:23" hidden="1">
      <c r="A301" s="146" t="str">
        <f>IF(SP_SUL!Y304="","*",SP_SUL!Y304)</f>
        <v>OPORTUNIDADE</v>
      </c>
      <c r="B301" s="146" t="str">
        <f>IF(SP_SUL!X304="","*",SP_SUL!X304)</f>
        <v>Oportunidade</v>
      </c>
      <c r="C301" s="146" t="str">
        <f>IF(SP_SUL!Z304="","*",SP_SUL!Z304)</f>
        <v>*</v>
      </c>
      <c r="D301" s="139" t="str">
        <f>IF(SP_SUL!S304="","*",SP_SUL!S304)</f>
        <v>SP SUL</v>
      </c>
      <c r="E301" s="139" t="str">
        <f>IF(SP_SUL!T304="","*",SP_SUL!T304)</f>
        <v>ZPT-ZPG</v>
      </c>
      <c r="F301" s="145">
        <f>IF(SP_SUL!B304="","*",SP_SUL!B304)</f>
        <v>46065</v>
      </c>
      <c r="G301" s="145" t="str">
        <f>IF(SP_SUL!D304="","*",SP_SUL!D304)</f>
        <v>DIEGO (TF-42)</v>
      </c>
      <c r="H301" s="145" t="str">
        <f>IF(SP_SUL!F304="","*",SP_SUL!F304)</f>
        <v>LIMPEZA LASTRO</v>
      </c>
      <c r="I301" s="145" t="str">
        <f>IF(SP_SUL!H304="","*",SP_SUL!H304)</f>
        <v>-</v>
      </c>
      <c r="J301" s="145" t="str">
        <f>IF(SP_SUL!I304="","*",SP_SUL!I304)</f>
        <v>-</v>
      </c>
      <c r="K301" s="139" t="str">
        <f>IF(SP_SUL!M304="","*",SP_SUL!M304)</f>
        <v>PAT-ZGM</v>
      </c>
      <c r="L301" s="139" t="str">
        <f>IF(SP_SUL!N304="","*",SP_SUL!N304)</f>
        <v>PAT1102</v>
      </c>
      <c r="M301" s="140">
        <f>IF(SP_SUL!J304="","*",SP_SUL!J304)</f>
        <v>53</v>
      </c>
      <c r="N301" s="144">
        <f>IF(SP_SUL!K304="","*",SP_SUL!K304)</f>
        <v>109.05</v>
      </c>
      <c r="O301" s="144" t="str">
        <f>IF(SP_SUL!L304="","*",SP_SUL!L304)</f>
        <v>-</v>
      </c>
      <c r="P301" s="143">
        <f>IF(SP_SUL!O304="","*",SP_SUL!O304)</f>
        <v>0.41666666666666669</v>
      </c>
      <c r="Q301" s="143">
        <f>IF(SP_SUL!P304="","*",SP_SUL!P304)</f>
        <v>6.25E-2</v>
      </c>
      <c r="R301" s="145" t="str">
        <f>IF(SP_SUL!Q304="","*",CONCATENATE(SP_SUL!Q304," ",SP_SUL!R304))</f>
        <v>30 M</v>
      </c>
      <c r="S301" s="145" t="str">
        <f>IF(SP_SUL!V304="","*",SP_SUL!V304)</f>
        <v>Moises</v>
      </c>
      <c r="T301" s="145" t="str">
        <f>IF(SP_SUL!W304="","*",SP_SUL!W304)</f>
        <v>Limpeza de lastro</v>
      </c>
      <c r="U301" s="137" t="str">
        <f ca="1">_xlfn.XLOOKUP(G301&amp;$U$2,BS_CONTROLE[CHAVE],BS_CONTROLE[Quantidade_11],"-")</f>
        <v>-</v>
      </c>
      <c r="V301" s="137" t="str">
        <f ca="1">_xlfn.XLOOKUP(G301&amp;$V$2,BS_CONTROLE[CHAVE],BS_CONTROLE[Quantidade_11],"-")</f>
        <v>-</v>
      </c>
      <c r="W301" s="137" t="str">
        <f ca="1">_xlfn.XLOOKUP(G301&amp;$W$2,BS_CONTROLE[CHAVE],BS_CONTROLE[Quantidade_11],"-")</f>
        <v>-</v>
      </c>
    </row>
    <row r="302" spans="1:23" hidden="1">
      <c r="A302" s="146" t="str">
        <f>IF(SP_SUL!Y305="","*",SP_SUL!Y305)</f>
        <v>OPORTUNIDADE</v>
      </c>
      <c r="B302" s="146" t="str">
        <f>IF(SP_SUL!X305="","*",SP_SUL!X305)</f>
        <v>Oportunidade</v>
      </c>
      <c r="C302" s="146" t="str">
        <f>IF(SP_SUL!Z305="","*",SP_SUL!Z305)</f>
        <v>*</v>
      </c>
      <c r="D302" s="139" t="str">
        <f>IF(SP_SUL!S305="","*",SP_SUL!S305)</f>
        <v>SP SUL</v>
      </c>
      <c r="E302" s="139" t="str">
        <f>IF(SP_SUL!T305="","*",SP_SUL!T305)</f>
        <v>ZEV-ZPT</v>
      </c>
      <c r="F302" s="145">
        <f>IF(SP_SUL!B305="","*",SP_SUL!B305)</f>
        <v>46065</v>
      </c>
      <c r="G302" s="145" t="str">
        <f>IF(SP_SUL!D305="","*",SP_SUL!D305)</f>
        <v>RAFAEL (TP-695)</v>
      </c>
      <c r="H302" s="145" t="str">
        <f>IF(SP_SUL!F305="","*",SP_SUL!F305)</f>
        <v>LIMPEZA LASTRO</v>
      </c>
      <c r="I302" s="145" t="str">
        <f>IF(SP_SUL!H305="","*",SP_SUL!H305)</f>
        <v>-</v>
      </c>
      <c r="J302" s="145" t="str">
        <f>IF(SP_SUL!I305="","*",SP_SUL!I305)</f>
        <v>-</v>
      </c>
      <c r="K302" s="139" t="str">
        <f>IF(SP_SUL!M305="","*",SP_SUL!M305)</f>
        <v>ZDR</v>
      </c>
      <c r="L302" s="139" t="str">
        <f>IF(SP_SUL!N305="","*",SP_SUL!N305)</f>
        <v>ZDR1</v>
      </c>
      <c r="M302" s="140">
        <f>IF(SP_SUL!J305="","*",SP_SUL!J305)</f>
        <v>54</v>
      </c>
      <c r="N302" s="144">
        <f>IF(SP_SUL!K305="","*",SP_SUL!K305)</f>
        <v>106.5</v>
      </c>
      <c r="O302" s="144" t="str">
        <f>IF(SP_SUL!L305="","*",SP_SUL!L305)</f>
        <v>-</v>
      </c>
      <c r="P302" s="143">
        <f>IF(SP_SUL!O305="","*",SP_SUL!O305)</f>
        <v>0.45833333333333331</v>
      </c>
      <c r="Q302" s="143">
        <f>IF(SP_SUL!P305="","*",SP_SUL!P305)</f>
        <v>8.3333333333333329E-2</v>
      </c>
      <c r="R302" s="145" t="str">
        <f>IF(SP_SUL!Q305="","*",CONCATENATE(SP_SUL!Q305," ",SP_SUL!R305))</f>
        <v>10 M</v>
      </c>
      <c r="S302" s="145" t="str">
        <f>IF(SP_SUL!V305="","*",SP_SUL!V305)</f>
        <v>Moises</v>
      </c>
      <c r="T302" s="145" t="str">
        <f>IF(SP_SUL!W305="","*",SP_SUL!W305)</f>
        <v>Limpeza de lastro</v>
      </c>
      <c r="U302" s="137" t="str">
        <f ca="1">_xlfn.XLOOKUP(G302&amp;$U$2,BS_CONTROLE[CHAVE],BS_CONTROLE[Quantidade_11],"-")</f>
        <v>-</v>
      </c>
      <c r="V302" s="137" t="str">
        <f ca="1">_xlfn.XLOOKUP(G302&amp;$V$2,BS_CONTROLE[CHAVE],BS_CONTROLE[Quantidade_11],"-")</f>
        <v>-</v>
      </c>
      <c r="W302" s="137">
        <f ca="1">_xlfn.XLOOKUP(G302&amp;$W$2,BS_CONTROLE[CHAVE],BS_CONTROLE[Quantidade_11],"-")</f>
        <v>1</v>
      </c>
    </row>
    <row r="303" spans="1:23" hidden="1">
      <c r="A303" s="146" t="str">
        <f>IF(SP_SUL!Y306="","*",SP_SUL!Y306)</f>
        <v>OPORTUNIDADE</v>
      </c>
      <c r="B303" s="146" t="str">
        <f>IF(SP_SUL!X306="","*",SP_SUL!X306)</f>
        <v>Oportunidade</v>
      </c>
      <c r="C303" s="146" t="str">
        <f>IF(SP_SUL!Z306="","*",SP_SUL!Z306)</f>
        <v>*</v>
      </c>
      <c r="D303" s="139" t="str">
        <f>IF(SP_SUL!S306="","*",SP_SUL!S306)</f>
        <v>SP SUL</v>
      </c>
      <c r="E303" s="139" t="str">
        <f>IF(SP_SUL!T306="","*",SP_SUL!T306)</f>
        <v>ZEV-ZPT</v>
      </c>
      <c r="F303" s="145">
        <f>IF(SP_SUL!B306="","*",SP_SUL!B306)</f>
        <v>46065</v>
      </c>
      <c r="G303" s="145" t="str">
        <f>IF(SP_SUL!D306="","*",SP_SUL!D306)</f>
        <v>EXPANSÃO TURMA 1</v>
      </c>
      <c r="H303" s="145" t="str">
        <f>IF(SP_SUL!F306="","*",SP_SUL!F306)</f>
        <v>EXPANSÃO - SOLDA</v>
      </c>
      <c r="I303" s="145" t="str">
        <f>IF(SP_SUL!H306="","*",SP_SUL!H306)</f>
        <v>-</v>
      </c>
      <c r="J303" s="145" t="str">
        <f>IF(SP_SUL!I306="","*",SP_SUL!I306)</f>
        <v>-</v>
      </c>
      <c r="K303" s="139" t="str">
        <f>IF(SP_SUL!M306="","*",SP_SUL!M306)</f>
        <v>109-ZGM</v>
      </c>
      <c r="L303" s="139" t="str">
        <f>IF(SP_SUL!N306="","*",SP_SUL!N306)</f>
        <v>1101091/1101093</v>
      </c>
      <c r="M303" s="140">
        <f>IF(SP_SUL!J306="","*",SP_SUL!J306)</f>
        <v>30</v>
      </c>
      <c r="N303" s="144">
        <f>IF(SP_SUL!K306="","*",SP_SUL!K306)</f>
        <v>109</v>
      </c>
      <c r="O303" s="144" t="str">
        <f>IF(SP_SUL!L306="","*",SP_SUL!L306)</f>
        <v>-</v>
      </c>
      <c r="P303" s="143">
        <f>IF(SP_SUL!O306="","*",SP_SUL!O306)</f>
        <v>0.33333333333333331</v>
      </c>
      <c r="Q303" s="143">
        <f>IF(SP_SUL!P306="","*",SP_SUL!P306)</f>
        <v>6.25E-2</v>
      </c>
      <c r="R303" s="145" t="str">
        <f>IF(SP_SUL!Q306="","*",CONCATENATE(SP_SUL!Q306," ",SP_SUL!R306))</f>
        <v>1 Nº DE SOLDA</v>
      </c>
      <c r="S303" s="145" t="str">
        <f>IF(SP_SUL!V306="","*",SP_SUL!V306)</f>
        <v>Pedro</v>
      </c>
      <c r="T303" s="145" t="str">
        <f>IF(SP_SUL!W306="","*",SP_SUL!W306)</f>
        <v>Execução de solda - Condicionado a temperatura (Obs: Ocupação do AMV da L1 p/ L3)</v>
      </c>
      <c r="U303" s="137" t="str">
        <f ca="1">_xlfn.XLOOKUP(G303&amp;$U$2,BS_CONTROLE[CHAVE],BS_CONTROLE[Quantidade_11],"-")</f>
        <v>-</v>
      </c>
      <c r="V303" s="137">
        <f ca="1">_xlfn.XLOOKUP(G303&amp;$V$2,BS_CONTROLE[CHAVE],BS_CONTROLE[Quantidade_11],"-")</f>
        <v>1</v>
      </c>
      <c r="W303" s="137">
        <f ca="1">_xlfn.XLOOKUP(G303&amp;$W$2,BS_CONTROLE[CHAVE],BS_CONTROLE[Quantidade_11],"-")</f>
        <v>3</v>
      </c>
    </row>
    <row r="304" spans="1:23" hidden="1">
      <c r="A304" s="146" t="str">
        <f>IF(SP_SUL!Y307="","*",SP_SUL!Y307)</f>
        <v>*</v>
      </c>
      <c r="B304" s="146" t="str">
        <f>IF(SP_SUL!X307="","*",SP_SUL!X307)</f>
        <v>*</v>
      </c>
      <c r="C304" s="146" t="str">
        <f>IF(SP_SUL!Z307="","*",SP_SUL!Z307)</f>
        <v>*</v>
      </c>
      <c r="D304" s="139" t="str">
        <f>IF(SP_SUL!S307="","*",SP_SUL!S307)</f>
        <v>-</v>
      </c>
      <c r="E304" s="139" t="str">
        <f>IF(SP_SUL!T307="","*",SP_SUL!T307)</f>
        <v>-</v>
      </c>
      <c r="F304" s="145" t="str">
        <f>IF(SP_SUL!B307="","*",SP_SUL!B307)</f>
        <v>*</v>
      </c>
      <c r="G304" s="145" t="str">
        <f>IF(SP_SUL!D307="","*",SP_SUL!D307)</f>
        <v>*</v>
      </c>
      <c r="H304" s="145" t="str">
        <f>IF(SP_SUL!F307="","*",SP_SUL!F307)</f>
        <v>*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-</v>
      </c>
      <c r="L304" s="139" t="str">
        <f>IF(SP_SUL!N307="","*",SP_SUL!N307)</f>
        <v>-</v>
      </c>
      <c r="M304" s="140" t="str">
        <f>IF(SP_SUL!J307="","*",SP_SUL!J307)</f>
        <v>*</v>
      </c>
      <c r="N304" s="144" t="str">
        <f>IF(SP_SUL!K307="","*",SP_SUL!K307)</f>
        <v>*</v>
      </c>
      <c r="O304" s="144" t="str">
        <f>IF(SP_SUL!L307="","*",SP_SUL!L307)</f>
        <v>*</v>
      </c>
      <c r="P304" s="143" t="str">
        <f>IF(SP_SUL!O307="","*",SP_SUL!O307)</f>
        <v>*</v>
      </c>
      <c r="Q304" s="143" t="str">
        <f>IF(SP_SUL!P307="","*",SP_SUL!P307)</f>
        <v>*</v>
      </c>
      <c r="R304" s="145" t="str">
        <f>IF(SP_SUL!Q307="","*",CONCATENATE(SP_SUL!Q307," ",SP_SUL!R307))</f>
        <v>*</v>
      </c>
      <c r="S304" s="145" t="str">
        <f>IF(SP_SUL!V307="","*",SP_SUL!V307)</f>
        <v>*</v>
      </c>
      <c r="T304" s="145" t="str">
        <f>IF(SP_SUL!W307="","*",SP_SUL!W307)</f>
        <v>*</v>
      </c>
      <c r="U304" s="137" t="str">
        <f ca="1">_xlfn.XLOOKUP(G304&amp;$U$2,BS_CONTROLE[CHAVE],BS_CONTROLE[Quantidade_11],"-")</f>
        <v>-</v>
      </c>
      <c r="V304" s="137" t="str">
        <f ca="1">_xlfn.XLOOKUP(G304&amp;$V$2,BS_CONTROLE[CHAVE],BS_CONTROLE[Quantidade_11],"-")</f>
        <v>-</v>
      </c>
      <c r="W304" s="137" t="str">
        <f ca="1">_xlfn.XLOOKUP(G304&amp;$W$2,BS_CONTROLE[CHAVE],BS_CONTROLE[Quantidade_11],"-")</f>
        <v>-</v>
      </c>
    </row>
    <row r="305" spans="1:23" hidden="1">
      <c r="A305" s="146" t="str">
        <f>IF(SP_SUL!Y308="","*",SP_SUL!Y308)</f>
        <v>OPORTUNIDADE</v>
      </c>
      <c r="B305" s="146" t="str">
        <f>IF(SP_SUL!X308="","*",SP_SUL!X308)</f>
        <v>Oportunidade</v>
      </c>
      <c r="C305" s="146" t="str">
        <f>IF(SP_SUL!Z308="","*",SP_SUL!Z308)</f>
        <v>*</v>
      </c>
      <c r="D305" s="139" t="str">
        <f>IF(SP_SUL!S308="","*",SP_SUL!S308)</f>
        <v>SP SUL</v>
      </c>
      <c r="E305" s="139" t="str">
        <f>IF(SP_SUL!T308="","*",SP_SUL!T308)</f>
        <v>ZBV-ZRX</v>
      </c>
      <c r="F305" s="145">
        <f>IF(SP_SUL!B308="","*",SP_SUL!B308)</f>
        <v>46066</v>
      </c>
      <c r="G305" s="145" t="str">
        <f>IF(SP_SUL!D308="","*",SP_SUL!D308)</f>
        <v>EXPANSÃO TURMA 1</v>
      </c>
      <c r="H305" s="145" t="str">
        <f>IF(SP_SUL!F308="","*",SP_SUL!F308)</f>
        <v>EXPANSÃO - SOLDA</v>
      </c>
      <c r="I305" s="145" t="str">
        <f>IF(SP_SUL!H308="","*",SP_SUL!H308)</f>
        <v>-</v>
      </c>
      <c r="J305" s="145" t="str">
        <f>IF(SP_SUL!I308="","*",SP_SUL!I308)</f>
        <v>-</v>
      </c>
      <c r="K305" s="139" t="str">
        <f>IF(SP_SUL!M308="","*",SP_SUL!M308)</f>
        <v>ZCD</v>
      </c>
      <c r="L305" s="139" t="str">
        <f>IF(SP_SUL!N308="","*",SP_SUL!N308)</f>
        <v>109ZCD2</v>
      </c>
      <c r="M305" s="140">
        <f>IF(SP_SUL!J308="","*",SP_SUL!J308)</f>
        <v>170</v>
      </c>
      <c r="N305" s="144">
        <f>IF(SP_SUL!K308="","*",SP_SUL!K308)</f>
        <v>110.35</v>
      </c>
      <c r="O305" s="144">
        <f>IF(SP_SUL!L308="","*",SP_SUL!L308)</f>
        <v>111</v>
      </c>
      <c r="P305" s="143">
        <f>IF(SP_SUL!O308="","*",SP_SUL!O308)</f>
        <v>0.35416666666666669</v>
      </c>
      <c r="Q305" s="143">
        <f>IF(SP_SUL!P308="","*",SP_SUL!P308)</f>
        <v>0.125</v>
      </c>
      <c r="R305" s="145" t="str">
        <f>IF(SP_SUL!Q308="","*",CONCATENATE(SP_SUL!Q308," ",SP_SUL!R308))</f>
        <v>1 Nº DE SOLDA</v>
      </c>
      <c r="S305" s="145" t="str">
        <f>IF(SP_SUL!V308="","*",SP_SUL!V308)</f>
        <v>Fabio</v>
      </c>
      <c r="T305" s="145" t="str">
        <f>IF(SP_SUL!W308="","*",SP_SUL!W308)</f>
        <v>Execução de solda - Condicionado a temperatura + Alívio de tensão</v>
      </c>
      <c r="U305" s="137" t="str">
        <f ca="1">_xlfn.XLOOKUP(G305&amp;$U$2,BS_CONTROLE[CHAVE],BS_CONTROLE[Quantidade_11],"-")</f>
        <v>-</v>
      </c>
      <c r="V305" s="137">
        <f ca="1">_xlfn.XLOOKUP(G305&amp;$V$2,BS_CONTROLE[CHAVE],BS_CONTROLE[Quantidade_11],"-")</f>
        <v>1</v>
      </c>
      <c r="W305" s="137">
        <f ca="1">_xlfn.XLOOKUP(G305&amp;$W$2,BS_CONTROLE[CHAVE],BS_CONTROLE[Quantidade_11],"-")</f>
        <v>3</v>
      </c>
    </row>
    <row r="306" spans="1:23" hidden="1">
      <c r="A306" s="146" t="str">
        <f>IF(SP_SUL!Y309="","*",SP_SUL!Y309)</f>
        <v>OPORTUNIDADE</v>
      </c>
      <c r="B306" s="146" t="str">
        <f>IF(SP_SUL!X309="","*",SP_SUL!X309)</f>
        <v>Oportunidade</v>
      </c>
      <c r="C306" s="146" t="str">
        <f>IF(SP_SUL!Z309="","*",SP_SUL!Z309)</f>
        <v>*</v>
      </c>
      <c r="D306" s="139" t="str">
        <f>IF(SP_SUL!S309="","*",SP_SUL!S309)</f>
        <v>SP SUL</v>
      </c>
      <c r="E306" s="139" t="str">
        <f>IF(SP_SUL!T309="","*",SP_SUL!T309)</f>
        <v>ZBV-ZRX</v>
      </c>
      <c r="F306" s="145">
        <f>IF(SP_SUL!B309="","*",SP_SUL!B309)</f>
        <v>46066</v>
      </c>
      <c r="G306" s="145" t="str">
        <f>IF(SP_SUL!D309="","*",SP_SUL!D309)</f>
        <v>KLECIO (TP-699)</v>
      </c>
      <c r="H306" s="145" t="str">
        <f>IF(SP_SUL!F309="","*",SP_SUL!F309)</f>
        <v>PDM - SOLDA</v>
      </c>
      <c r="I306" s="145" t="str">
        <f>IF(SP_SUL!H309="","*",SP_SUL!H309)</f>
        <v>-</v>
      </c>
      <c r="J306" s="145" t="str">
        <f>IF(SP_SUL!I309="","*",SP_SUL!I309)</f>
        <v>-</v>
      </c>
      <c r="K306" s="139" t="str">
        <f>IF(SP_SUL!M309="","*",SP_SUL!M309)</f>
        <v>ZSW-ZTT</v>
      </c>
      <c r="L306" s="139" t="str">
        <f>IF(SP_SUL!N309="","*",SP_SUL!N309)</f>
        <v>K90ZTT</v>
      </c>
      <c r="M306" s="140">
        <f>IF(SP_SUL!J309="","*",SP_SUL!J309)</f>
        <v>70</v>
      </c>
      <c r="N306" s="144">
        <f>IF(SP_SUL!K309="","*",SP_SUL!K309)</f>
        <v>92</v>
      </c>
      <c r="O306" s="144" t="str">
        <f>IF(SP_SUL!L309="","*",SP_SUL!L309)</f>
        <v>-</v>
      </c>
      <c r="P306" s="143">
        <f>IF(SP_SUL!O309="","*",SP_SUL!O309)</f>
        <v>0.35416666666666669</v>
      </c>
      <c r="Q306" s="143">
        <f>IF(SP_SUL!P309="","*",SP_SUL!P309)</f>
        <v>6.25E-2</v>
      </c>
      <c r="R306" s="145" t="str">
        <f>IF(SP_SUL!Q309="","*",CONCATENATE(SP_SUL!Q309," ",SP_SUL!R309))</f>
        <v>1 Nº DE SOLDA</v>
      </c>
      <c r="S306" s="145" t="str">
        <f>IF(SP_SUL!V309="","*",SP_SUL!V309)</f>
        <v xml:space="preserve">Klecio </v>
      </c>
      <c r="T306" s="145" t="str">
        <f>IF(SP_SUL!W309="","*",SP_SUL!W309)</f>
        <v xml:space="preserve">Execução de solda - Condicionado a temperatura </v>
      </c>
      <c r="U306" s="137" t="str">
        <f ca="1">_xlfn.XLOOKUP(G306&amp;$U$2,BS_CONTROLE[CHAVE],BS_CONTROLE[Quantidade_11],"-")</f>
        <v>-</v>
      </c>
      <c r="V306" s="137">
        <f ca="1">_xlfn.XLOOKUP(G306&amp;$V$2,BS_CONTROLE[CHAVE],BS_CONTROLE[Quantidade_11],"-")</f>
        <v>0</v>
      </c>
      <c r="W306" s="137">
        <f ca="1">_xlfn.XLOOKUP(G306&amp;$W$2,BS_CONTROLE[CHAVE],BS_CONTROLE[Quantidade_11],"-")</f>
        <v>0</v>
      </c>
    </row>
    <row r="307" spans="1:23" hidden="1">
      <c r="A307" s="146" t="str">
        <f>IF(SP_SUL!Y310="","*",SP_SUL!Y310)</f>
        <v>OPORTUNIDADE</v>
      </c>
      <c r="B307" s="146" t="str">
        <f>IF(SP_SUL!X310="","*",SP_SUL!X310)</f>
        <v>Oportunidade</v>
      </c>
      <c r="C307" s="146" t="str">
        <f>IF(SP_SUL!Z310="","*",SP_SUL!Z310)</f>
        <v>*</v>
      </c>
      <c r="D307" s="139" t="str">
        <f>IF(SP_SUL!S310="","*",SP_SUL!S310)</f>
        <v>SP SUL</v>
      </c>
      <c r="E307" s="139" t="str">
        <f>IF(SP_SUL!T310="","*",SP_SUL!T310)</f>
        <v>ZBV-ZRX</v>
      </c>
      <c r="F307" s="145">
        <f>IF(SP_SUL!B310="","*",SP_SUL!B310)</f>
        <v>46066</v>
      </c>
      <c r="G307" s="145" t="str">
        <f>IF(SP_SUL!D310="","*",SP_SUL!D310)</f>
        <v>V11</v>
      </c>
      <c r="H307" s="145" t="str">
        <f>IF(SP_SUL!F310="","*",SP_SUL!F310)</f>
        <v>DESLOCAMENTO</v>
      </c>
      <c r="I307" s="145" t="str">
        <f>IF(SP_SUL!H310="","*",SP_SUL!H310)</f>
        <v>ZHO-2</v>
      </c>
      <c r="J307" s="145" t="str">
        <f>IF(SP_SUL!I310="","*",SP_SUL!I310)</f>
        <v>ZAC2</v>
      </c>
      <c r="K307" s="139" t="str">
        <f>IF(SP_SUL!M310="","*",SP_SUL!M310)</f>
        <v>ZHO-ZAC</v>
      </c>
      <c r="L307" s="139" t="str">
        <f>IF(SP_SUL!N310="","*",SP_SUL!N310)</f>
        <v>ZHOZAC</v>
      </c>
      <c r="M307" s="140">
        <f>IF(SP_SUL!J310="","*",SP_SUL!J310)</f>
        <v>68</v>
      </c>
      <c r="N307" s="144">
        <f>IF(SP_SUL!K310="","*",SP_SUL!K310)</f>
        <v>61</v>
      </c>
      <c r="O307" s="144">
        <f>IF(SP_SUL!L310="","*",SP_SUL!L310)</f>
        <v>82</v>
      </c>
      <c r="P307" s="143">
        <f>IF(SP_SUL!O310="","*",SP_SUL!O310)</f>
        <v>0.375</v>
      </c>
      <c r="Q307" s="143">
        <f>IF(SP_SUL!P310="","*",SP_SUL!P310)</f>
        <v>4.1666666666666664E-2</v>
      </c>
      <c r="R307" s="145" t="str">
        <f>IF(SP_SUL!Q310="","*",CONCATENATE(SP_SUL!Q310," ",SP_SUL!R310))</f>
        <v>1 BINÁRIO</v>
      </c>
      <c r="S307" s="145" t="str">
        <f>IF(SP_SUL!V310="","*",SP_SUL!V310)</f>
        <v>Eziquiel</v>
      </c>
      <c r="T307" s="145" t="str">
        <f>IF(SP_SUL!W310="","*",SP_SUL!W310)</f>
        <v>Deslocamento das turmas</v>
      </c>
      <c r="U307" s="137" t="str">
        <f ca="1">_xlfn.XLOOKUP(G307&amp;$U$2,BS_CONTROLE[CHAVE],BS_CONTROLE[Quantidade_11],"-")</f>
        <v>-</v>
      </c>
      <c r="V307" s="137" t="str">
        <f ca="1">_xlfn.XLOOKUP(G307&amp;$V$2,BS_CONTROLE[CHAVE],BS_CONTROLE[Quantidade_11],"-")</f>
        <v>-</v>
      </c>
      <c r="W307" s="137">
        <f ca="1">_xlfn.XLOOKUP(G307&amp;$W$2,BS_CONTROLE[CHAVE],BS_CONTROLE[Quantidade_11],"-")</f>
        <v>0</v>
      </c>
    </row>
    <row r="308" spans="1:23" hidden="1">
      <c r="A308" s="146" t="str">
        <f>IF(SP_SUL!Y311="","*",SP_SUL!Y311)</f>
        <v>NÃO</v>
      </c>
      <c r="B308" s="146" t="str">
        <f>IF(SP_SUL!X311="","*",SP_SUL!X311)</f>
        <v>Contrato</v>
      </c>
      <c r="C308" s="146" t="str">
        <f>IF(SP_SUL!Z311="","*",SP_SUL!Z311)</f>
        <v>*</v>
      </c>
      <c r="D308" s="139" t="str">
        <f>IF(SP_SUL!S311="","*",SP_SUL!S311)</f>
        <v>SP SUL</v>
      </c>
      <c r="E308" s="139" t="str">
        <f>IF(SP_SUL!T311="","*",SP_SUL!T311)</f>
        <v>ZBV-ZRX</v>
      </c>
      <c r="F308" s="145">
        <f>IF(SP_SUL!B311="","*",SP_SUL!B311)</f>
        <v>46066</v>
      </c>
      <c r="G308" s="145" t="str">
        <f>IF(SP_SUL!D311="","*",SP_SUL!D311)</f>
        <v>E42</v>
      </c>
      <c r="H308" s="145" t="str">
        <f>IF(SP_SUL!F311="","*",SP_SUL!F311)</f>
        <v>TRILHEIRO - DESCARGA</v>
      </c>
      <c r="I308" s="145" t="str">
        <f>IF(SP_SUL!H311="","*",SP_SUL!H311)</f>
        <v>ZBV3</v>
      </c>
      <c r="J308" s="145" t="str">
        <f>IF(SP_SUL!I311="","*",SP_SUL!I311)</f>
        <v>ZBV3</v>
      </c>
      <c r="K308" s="139" t="str">
        <f>IF(SP_SUL!M311="","*",SP_SUL!M311)</f>
        <v>ZBM</v>
      </c>
      <c r="L308" s="139" t="str">
        <f>IF(SP_SUL!N311="","*",SP_SUL!N311)</f>
        <v>ZBM1</v>
      </c>
      <c r="M308" s="140">
        <f>IF(SP_SUL!J311="","*",SP_SUL!J311)</f>
        <v>68</v>
      </c>
      <c r="N308" s="144">
        <f>IF(SP_SUL!K311="","*",SP_SUL!K311)</f>
        <v>54.96</v>
      </c>
      <c r="O308" s="144">
        <f>IF(SP_SUL!L311="","*",SP_SUL!L311)</f>
        <v>56</v>
      </c>
      <c r="P308" s="143">
        <f>IF(SP_SUL!O311="","*",SP_SUL!O311)</f>
        <v>0.45833333333333331</v>
      </c>
      <c r="Q308" s="143">
        <f>IF(SP_SUL!P311="","*",SP_SUL!P311)</f>
        <v>0.16666666666666666</v>
      </c>
      <c r="R308" s="145" t="str">
        <f>IF(SP_SUL!Q311="","*",CONCATENATE(SP_SUL!Q311," ",SP_SUL!R311))</f>
        <v>3120 M</v>
      </c>
      <c r="S308" s="145" t="str">
        <f>IF(SP_SUL!V311="","*",SP_SUL!V311)</f>
        <v>Israel</v>
      </c>
      <c r="T308" s="145" t="str">
        <f>IF(SP_SUL!W311="","*",SP_SUL!W311)</f>
        <v>Descarga de trilho</v>
      </c>
      <c r="U308" s="137" t="str">
        <f ca="1">_xlfn.XLOOKUP(G308&amp;$U$2,BS_CONTROLE[CHAVE],BS_CONTROLE[Quantidade_11],"-")</f>
        <v>-</v>
      </c>
      <c r="V308" s="137" t="str">
        <f ca="1">_xlfn.XLOOKUP(G308&amp;$V$2,BS_CONTROLE[CHAVE],BS_CONTROLE[Quantidade_11],"-")</f>
        <v>-</v>
      </c>
      <c r="W308" s="137">
        <f ca="1">_xlfn.XLOOKUP(G308&amp;$W$2,BS_CONTROLE[CHAVE],BS_CONTROLE[Quantidade_11],"-")</f>
        <v>0</v>
      </c>
    </row>
    <row r="309" spans="1:23" hidden="1">
      <c r="A309" s="146" t="str">
        <f>IF(SP_SUL!Y312="","*",SP_SUL!Y312)</f>
        <v>*</v>
      </c>
      <c r="B309" s="146" t="str">
        <f>IF(SP_SUL!X312="","*",SP_SUL!X312)</f>
        <v>*</v>
      </c>
      <c r="C309" s="146" t="str">
        <f>IF(SP_SUL!Z312="","*",SP_SUL!Z312)</f>
        <v>*</v>
      </c>
      <c r="D309" s="139" t="str">
        <f>IF(SP_SUL!S312="","*",SP_SUL!S312)</f>
        <v>-</v>
      </c>
      <c r="E309" s="139" t="str">
        <f>IF(SP_SUL!T312="","*",SP_SUL!T312)</f>
        <v>-</v>
      </c>
      <c r="F309" s="145" t="str">
        <f>IF(SP_SUL!B312="","*",SP_SUL!B312)</f>
        <v>*</v>
      </c>
      <c r="G309" s="145" t="str">
        <f>IF(SP_SUL!D312="","*",SP_SUL!D312)</f>
        <v>*</v>
      </c>
      <c r="H309" s="145" t="str">
        <f>IF(SP_SUL!F312="","*",SP_SUL!F312)</f>
        <v>*</v>
      </c>
      <c r="I309" s="145" t="str">
        <f>IF(SP_SUL!H312="","*",SP_SUL!H312)</f>
        <v>*</v>
      </c>
      <c r="J309" s="145" t="str">
        <f>IF(SP_SUL!I312="","*",SP_SUL!I312)</f>
        <v>*</v>
      </c>
      <c r="K309" s="139" t="str">
        <f>IF(SP_SUL!M312="","*",SP_SUL!M312)</f>
        <v>-</v>
      </c>
      <c r="L309" s="139" t="str">
        <f>IF(SP_SUL!N312="","*",SP_SUL!N312)</f>
        <v>-</v>
      </c>
      <c r="M309" s="140" t="str">
        <f>IF(SP_SUL!J312="","*",SP_SUL!J312)</f>
        <v>*</v>
      </c>
      <c r="N309" s="144" t="str">
        <f>IF(SP_SUL!K312="","*",SP_SUL!K312)</f>
        <v>*</v>
      </c>
      <c r="O309" s="144" t="str">
        <f>IF(SP_SUL!L312="","*",SP_SUL!L312)</f>
        <v>*</v>
      </c>
      <c r="P309" s="143" t="str">
        <f>IF(SP_SUL!O312="","*",SP_SUL!O312)</f>
        <v>*</v>
      </c>
      <c r="Q309" s="143" t="str">
        <f>IF(SP_SUL!P312="","*",SP_SUL!P312)</f>
        <v>*</v>
      </c>
      <c r="R309" s="145" t="str">
        <f>IF(SP_SUL!Q312="","*",CONCATENATE(SP_SUL!Q312," ",SP_SUL!R312))</f>
        <v>*</v>
      </c>
      <c r="S309" s="145" t="str">
        <f>IF(SP_SUL!V312="","*",SP_SUL!V312)</f>
        <v>*</v>
      </c>
      <c r="T309" s="145" t="str">
        <f>IF(SP_SUL!W312="","*",SP_SUL!W312)</f>
        <v>*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 hidden="1">
      <c r="A310" s="146" t="str">
        <f>IF(SP_SUL!Y313="","*",SP_SUL!Y313)</f>
        <v>OPORTUNIDADE</v>
      </c>
      <c r="B310" s="146" t="str">
        <f>IF(SP_SUL!X313="","*",SP_SUL!X313)</f>
        <v>Oportunidade</v>
      </c>
      <c r="C310" s="146" t="str">
        <f>IF(SP_SUL!Z313="","*",SP_SUL!Z313)</f>
        <v>*</v>
      </c>
      <c r="D310" s="139" t="str">
        <f>IF(SP_SUL!S313="","*",SP_SUL!S313)</f>
        <v>SP SUL</v>
      </c>
      <c r="E310" s="139" t="str">
        <f>IF(SP_SUL!T313="","*",SP_SUL!T313)</f>
        <v>ZBV-ZKE</v>
      </c>
      <c r="F310" s="145">
        <f>IF(SP_SUL!B313="","*",SP_SUL!B313)</f>
        <v>46066</v>
      </c>
      <c r="G310" s="145" t="str">
        <f>IF(SP_SUL!D313="","*",SP_SUL!D313)</f>
        <v>ROGÉRIO (TP-730)</v>
      </c>
      <c r="H310" s="145" t="str">
        <f>IF(SP_SUL!F313="","*",SP_SUL!F313)</f>
        <v>PDM - SUBSTITUIÇÃO - DORMENTE</v>
      </c>
      <c r="I310" s="145" t="str">
        <f>IF(SP_SUL!H313="","*",SP_SUL!H313)</f>
        <v>-</v>
      </c>
      <c r="J310" s="145" t="str">
        <f>IF(SP_SUL!I313="","*",SP_SUL!I313)</f>
        <v>-</v>
      </c>
      <c r="K310" s="139" t="str">
        <f>IF(SP_SUL!M313="","*",SP_SUL!M313)</f>
        <v>ZYU-ZST</v>
      </c>
      <c r="L310" s="139" t="str">
        <f>IF(SP_SUL!N313="","*",SP_SUL!N313)</f>
        <v>206ZST</v>
      </c>
      <c r="M310" s="140">
        <f>IF(SP_SUL!J313="","*",SP_SUL!J313)</f>
        <v>56</v>
      </c>
      <c r="N310" s="144">
        <f>IF(SP_SUL!K313="","*",SP_SUL!K313)</f>
        <v>206.9</v>
      </c>
      <c r="O310" s="144">
        <f>IF(SP_SUL!L313="","*",SP_SUL!L313)</f>
        <v>205.9</v>
      </c>
      <c r="P310" s="143">
        <f>IF(SP_SUL!O313="","*",SP_SUL!O313)</f>
        <v>0.41666666666666669</v>
      </c>
      <c r="Q310" s="143">
        <f>IF(SP_SUL!P313="","*",SP_SUL!P313)</f>
        <v>8.3333333333333329E-2</v>
      </c>
      <c r="R310" s="145" t="str">
        <f>IF(SP_SUL!Q313="","*",CONCATENATE(SP_SUL!Q313," ",SP_SUL!R313))</f>
        <v>65 Nº DE DORMENTES</v>
      </c>
      <c r="S310" s="145" t="str">
        <f>IF(SP_SUL!V313="","*",SP_SUL!V313)</f>
        <v>Moises</v>
      </c>
      <c r="T310" s="145" t="str">
        <f>IF(SP_SUL!W313="","*",SP_SUL!W313)</f>
        <v xml:space="preserve">PDM - Substituição de dormentes </v>
      </c>
      <c r="U310" s="137" t="str">
        <f ca="1">_xlfn.XLOOKUP(G310&amp;$U$2,BS_CONTROLE[CHAVE],BS_CONTROLE[Quantidade_11],"-")</f>
        <v>-</v>
      </c>
      <c r="V310" s="137">
        <f ca="1">_xlfn.XLOOKUP(G310&amp;$V$2,BS_CONTROLE[CHAVE],BS_CONTROLE[Quantidade_11],"-")</f>
        <v>40</v>
      </c>
      <c r="W310" s="137">
        <f ca="1">_xlfn.XLOOKUP(G310&amp;$W$2,BS_CONTROLE[CHAVE],BS_CONTROLE[Quantidade_11],"-")</f>
        <v>0</v>
      </c>
    </row>
    <row r="311" spans="1:23" hidden="1">
      <c r="A311" s="146" t="str">
        <f>IF(SP_SUL!Y314="","*",SP_SUL!Y314)</f>
        <v>OPORTUNIDADE</v>
      </c>
      <c r="B311" s="146" t="str">
        <f>IF(SP_SUL!X314="","*",SP_SUL!X314)</f>
        <v>Oportunidade</v>
      </c>
      <c r="C311" s="146" t="str">
        <f>IF(SP_SUL!Z314="","*",SP_SUL!Z314)</f>
        <v>*</v>
      </c>
      <c r="D311" s="139" t="str">
        <f>IF(SP_SUL!S314="","*",SP_SUL!S314)</f>
        <v>SP SUL</v>
      </c>
      <c r="E311" s="139" t="str">
        <f>IF(SP_SUL!T314="","*",SP_SUL!T314)</f>
        <v>ZBV-ZKE</v>
      </c>
      <c r="F311" s="145">
        <f>IF(SP_SUL!B314="","*",SP_SUL!B314)</f>
        <v>46066</v>
      </c>
      <c r="G311" s="145" t="str">
        <f>IF(SP_SUL!D314="","*",SP_SUL!D314)</f>
        <v>V93</v>
      </c>
      <c r="H311" s="145" t="str">
        <f>IF(SP_SUL!F314="","*",SP_SUL!F314)</f>
        <v>MECANIZAÇÃO - SOCADORA</v>
      </c>
      <c r="I311" s="145" t="str">
        <f>IF(SP_SUL!H314="","*",SP_SUL!H314)</f>
        <v>ZYU1</v>
      </c>
      <c r="J311" s="145" t="str">
        <f>IF(SP_SUL!I314="","*",SP_SUL!I314)</f>
        <v>ZYU1</v>
      </c>
      <c r="K311" s="139" t="str">
        <f>IF(SP_SUL!M314="","*",SP_SUL!M314)</f>
        <v>ZYU-ZST</v>
      </c>
      <c r="L311" s="139" t="str">
        <f>IF(SP_SUL!N314="","*",SP_SUL!N314)</f>
        <v>ZYU206</v>
      </c>
      <c r="M311" s="140">
        <f>IF(SP_SUL!J314="","*",SP_SUL!J314)</f>
        <v>56</v>
      </c>
      <c r="N311" s="144">
        <f>IF(SP_SUL!K314="","*",SP_SUL!K314)</f>
        <v>204.4</v>
      </c>
      <c r="O311" s="144">
        <f>IF(SP_SUL!L314="","*",SP_SUL!L314)</f>
        <v>205.8</v>
      </c>
      <c r="P311" s="143">
        <f>IF(SP_SUL!O314="","*",SP_SUL!O314)</f>
        <v>0.375</v>
      </c>
      <c r="Q311" s="143">
        <f>IF(SP_SUL!P314="","*",SP_SUL!P314)</f>
        <v>8.3333333333333329E-2</v>
      </c>
      <c r="R311" s="145" t="str">
        <f>IF(SP_SUL!Q314="","*",CONCATENATE(SP_SUL!Q314," ",SP_SUL!R314))</f>
        <v>200 M</v>
      </c>
      <c r="S311" s="145" t="str">
        <f>IF(SP_SUL!V314="","*",SP_SUL!V314)</f>
        <v>Moises</v>
      </c>
      <c r="T311" s="145" t="str">
        <f>IF(SP_SUL!W314="","*",SP_SUL!W314)</f>
        <v xml:space="preserve">Socaria mecanizada </v>
      </c>
      <c r="U311" s="137">
        <f ca="1">_xlfn.XLOOKUP(G311&amp;$U$2,BS_CONTROLE[CHAVE],BS_CONTROLE[Quantidade_11],"-")</f>
        <v>0</v>
      </c>
      <c r="V311" s="137">
        <f ca="1">_xlfn.XLOOKUP(G311&amp;$V$2,BS_CONTROLE[CHAVE],BS_CONTROLE[Quantidade_11],"-")</f>
        <v>0</v>
      </c>
      <c r="W311" s="137">
        <f ca="1">_xlfn.XLOOKUP(G311&amp;$W$2,BS_CONTROLE[CHAVE],BS_CONTROLE[Quantidade_11],"-")</f>
        <v>0</v>
      </c>
    </row>
    <row r="312" spans="1:23" hidden="1">
      <c r="A312" s="146" t="str">
        <f>IF(SP_SUL!Y315="","*",SP_SUL!Y315)</f>
        <v>OPORTUNIDADE</v>
      </c>
      <c r="B312" s="146" t="str">
        <f>IF(SP_SUL!X315="","*",SP_SUL!X315)</f>
        <v>Oportunidade</v>
      </c>
      <c r="C312" s="146" t="str">
        <f>IF(SP_SUL!Z315="","*",SP_SUL!Z315)</f>
        <v>*</v>
      </c>
      <c r="D312" s="139" t="str">
        <f>IF(SP_SUL!S315="","*",SP_SUL!S315)</f>
        <v>SP SUL</v>
      </c>
      <c r="E312" s="139" t="str">
        <f>IF(SP_SUL!T315="","*",SP_SUL!T315)</f>
        <v>ZBV-ZKE</v>
      </c>
      <c r="F312" s="145">
        <f>IF(SP_SUL!B315="","*",SP_SUL!B315)</f>
        <v>46066</v>
      </c>
      <c r="G312" s="145" t="str">
        <f>IF(SP_SUL!D315="","*",SP_SUL!D315)</f>
        <v>W59</v>
      </c>
      <c r="H312" s="145" t="str">
        <f>IF(SP_SUL!F315="","*",SP_SUL!F315)</f>
        <v>PDM - DESCARGA - DORMENTE</v>
      </c>
      <c r="I312" s="145" t="str">
        <f>IF(SP_SUL!H315="","*",SP_SUL!H315)</f>
        <v>ZYU1</v>
      </c>
      <c r="J312" s="145" t="str">
        <f>IF(SP_SUL!I315="","*",SP_SUL!I315)</f>
        <v>ZYU1</v>
      </c>
      <c r="K312" s="139" t="str">
        <f>IF(SP_SUL!M315="","*",SP_SUL!M315)</f>
        <v>ZDY-ZFY</v>
      </c>
      <c r="L312" s="139" t="str">
        <f>IF(SP_SUL!N315="","*",SP_SUL!N315)</f>
        <v>189ZFY</v>
      </c>
      <c r="M312" s="140">
        <f>IF(SP_SUL!J315="","*",SP_SUL!J315)</f>
        <v>56</v>
      </c>
      <c r="N312" s="144">
        <f>IF(SP_SUL!K315="","*",SP_SUL!K315)</f>
        <v>191</v>
      </c>
      <c r="O312" s="144">
        <f>IF(SP_SUL!L315="","*",SP_SUL!L315)</f>
        <v>190.5</v>
      </c>
      <c r="P312" s="143">
        <f>IF(SP_SUL!O315="","*",SP_SUL!O315)</f>
        <v>0.35416666666666669</v>
      </c>
      <c r="Q312" s="143">
        <f>IF(SP_SUL!P315="","*",SP_SUL!P315)</f>
        <v>8.3333333333333329E-2</v>
      </c>
      <c r="R312" s="145" t="str">
        <f>IF(SP_SUL!Q315="","*",CONCATENATE(SP_SUL!Q315," ",SP_SUL!R315))</f>
        <v>700 Nº DE DORMENTES</v>
      </c>
      <c r="S312" s="145" t="str">
        <f>IF(SP_SUL!V315="","*",SP_SUL!V315)</f>
        <v>Moises</v>
      </c>
      <c r="T312" s="145" t="str">
        <f>IF(SP_SUL!W315="","*",SP_SUL!W315)</f>
        <v>PDM - Descarga de dormentes</v>
      </c>
      <c r="U312" s="137" t="str">
        <f ca="1">_xlfn.XLOOKUP(G312&amp;$U$2,BS_CONTROLE[CHAVE],BS_CONTROLE[Quantidade_11],"-")</f>
        <v>-</v>
      </c>
      <c r="V312" s="137" t="str">
        <f ca="1">_xlfn.XLOOKUP(G312&amp;$V$2,BS_CONTROLE[CHAVE],BS_CONTROLE[Quantidade_11],"-")</f>
        <v>-</v>
      </c>
      <c r="W312" s="137">
        <f ca="1">_xlfn.XLOOKUP(G312&amp;$W$2,BS_CONTROLE[CHAVE],BS_CONTROLE[Quantidade_11],"-")</f>
        <v>0</v>
      </c>
    </row>
    <row r="313" spans="1:23" hidden="1">
      <c r="A313" s="146" t="str">
        <f>IF(SP_SUL!Y316="","*",SP_SUL!Y316)</f>
        <v>OPORTUNIDADE</v>
      </c>
      <c r="B313" s="146" t="str">
        <f>IF(SP_SUL!X316="","*",SP_SUL!X316)</f>
        <v>Oportunidade</v>
      </c>
      <c r="C313" s="146" t="str">
        <f>IF(SP_SUL!Z316="","*",SP_SUL!Z316)</f>
        <v>*</v>
      </c>
      <c r="D313" s="139" t="str">
        <f>IF(SP_SUL!S316="","*",SP_SUL!S316)</f>
        <v>SP SUL</v>
      </c>
      <c r="E313" s="139" t="str">
        <f>IF(SP_SUL!T316="","*",SP_SUL!T316)</f>
        <v>ZBV-ZKE</v>
      </c>
      <c r="F313" s="145">
        <f>IF(SP_SUL!B316="","*",SP_SUL!B316)</f>
        <v>46066</v>
      </c>
      <c r="G313" s="145" t="str">
        <f>IF(SP_SUL!D316="","*",SP_SUL!D316)</f>
        <v>ROBSON (TF-701)</v>
      </c>
      <c r="H313" s="145" t="str">
        <f>IF(SP_SUL!F316="","*",SP_SUL!F316)</f>
        <v>PDM - SUBSTITUIÇÃO - DORMENTE</v>
      </c>
      <c r="I313" s="145" t="str">
        <f>IF(SP_SUL!H316="","*",SP_SUL!H316)</f>
        <v>-</v>
      </c>
      <c r="J313" s="145" t="str">
        <f>IF(SP_SUL!I316="","*",SP_SUL!I316)</f>
        <v>-</v>
      </c>
      <c r="K313" s="139" t="str">
        <f>IF(SP_SUL!M316="","*",SP_SUL!M316)</f>
        <v>ZDY-ZFY</v>
      </c>
      <c r="L313" s="139" t="str">
        <f>IF(SP_SUL!N316="","*",SP_SUL!N316)</f>
        <v>189ZFY</v>
      </c>
      <c r="M313" s="140">
        <f>IF(SP_SUL!J316="","*",SP_SUL!J316)</f>
        <v>56</v>
      </c>
      <c r="N313" s="144">
        <f>IF(SP_SUL!K316="","*",SP_SUL!K316)</f>
        <v>190.3</v>
      </c>
      <c r="O313" s="144">
        <f>IF(SP_SUL!L316="","*",SP_SUL!L316)</f>
        <v>190.5</v>
      </c>
      <c r="P313" s="143">
        <f>IF(SP_SUL!O316="","*",SP_SUL!O316)</f>
        <v>0.375</v>
      </c>
      <c r="Q313" s="143">
        <f>IF(SP_SUL!P316="","*",SP_SUL!P316)</f>
        <v>8.3333333333333329E-2</v>
      </c>
      <c r="R313" s="145" t="str">
        <f>IF(SP_SUL!Q316="","*",CONCATENATE(SP_SUL!Q316," ",SP_SUL!R316))</f>
        <v>50 Nº DE DORMENTES</v>
      </c>
      <c r="S313" s="145" t="str">
        <f>IF(SP_SUL!V316="","*",SP_SUL!V316)</f>
        <v>Moises</v>
      </c>
      <c r="T313" s="145" t="str">
        <f>IF(SP_SUL!W316="","*",SP_SUL!W316)</f>
        <v xml:space="preserve">PDM - Substituição de dormentes </v>
      </c>
      <c r="U313" s="137" t="str">
        <f ca="1">_xlfn.XLOOKUP(G313&amp;$U$2,BS_CONTROLE[CHAVE],BS_CONTROLE[Quantidade_11],"-")</f>
        <v>-</v>
      </c>
      <c r="V313" s="137">
        <f ca="1">_xlfn.XLOOKUP(G313&amp;$V$2,BS_CONTROLE[CHAVE],BS_CONTROLE[Quantidade_11],"-")</f>
        <v>60</v>
      </c>
      <c r="W313" s="137">
        <f ca="1">_xlfn.XLOOKUP(G313&amp;$W$2,BS_CONTROLE[CHAVE],BS_CONTROLE[Quantidade_11],"-")</f>
        <v>0</v>
      </c>
    </row>
    <row r="314" spans="1:23" hidden="1">
      <c r="A314" s="146" t="str">
        <f>IF(SP_SUL!Y317="","*",SP_SUL!Y317)</f>
        <v>OPORTUNIDADE</v>
      </c>
      <c r="B314" s="146" t="str">
        <f>IF(SP_SUL!X317="","*",SP_SUL!X317)</f>
        <v>Oportunidade</v>
      </c>
      <c r="C314" s="146" t="str">
        <f>IF(SP_SUL!Z317="","*",SP_SUL!Z317)</f>
        <v>*</v>
      </c>
      <c r="D314" s="139" t="str">
        <f>IF(SP_SUL!S317="","*",SP_SUL!S317)</f>
        <v>SP SUL</v>
      </c>
      <c r="E314" s="139" t="str">
        <f>IF(SP_SUL!T317="","*",SP_SUL!T317)</f>
        <v>ZBV-ZKE</v>
      </c>
      <c r="F314" s="145">
        <f>IF(SP_SUL!B317="","*",SP_SUL!B317)</f>
        <v>46066</v>
      </c>
      <c r="G314" s="145" t="str">
        <f>IF(SP_SUL!D317="","*",SP_SUL!D317)</f>
        <v>JACIANO (TF-674)</v>
      </c>
      <c r="H314" s="145" t="str">
        <f>IF(SP_SUL!F317="","*",SP_SUL!F317)</f>
        <v>PDM - SUBSTITUIÇÃO - DORMENTE</v>
      </c>
      <c r="I314" s="145" t="str">
        <f>IF(SP_SUL!H317="","*",SP_SUL!H317)</f>
        <v>ZYU1</v>
      </c>
      <c r="J314" s="145" t="str">
        <f>IF(SP_SUL!I317="","*",SP_SUL!I317)</f>
        <v>ZYU1</v>
      </c>
      <c r="K314" s="139" t="str">
        <f>IF(SP_SUL!M317="","*",SP_SUL!M317)</f>
        <v>ZDY-ZFY</v>
      </c>
      <c r="L314" s="139" t="str">
        <f>IF(SP_SUL!N317="","*",SP_SUL!N317)</f>
        <v>189ZFY</v>
      </c>
      <c r="M314" s="140">
        <f>IF(SP_SUL!J317="","*",SP_SUL!J317)</f>
        <v>56</v>
      </c>
      <c r="N314" s="144">
        <f>IF(SP_SUL!K317="","*",SP_SUL!K317)</f>
        <v>191</v>
      </c>
      <c r="O314" s="144">
        <f>IF(SP_SUL!L317="","*",SP_SUL!L317)</f>
        <v>190.5</v>
      </c>
      <c r="P314" s="143">
        <f>IF(SP_SUL!O317="","*",SP_SUL!O317)</f>
        <v>0.375</v>
      </c>
      <c r="Q314" s="143">
        <f>IF(SP_SUL!P317="","*",SP_SUL!P317)</f>
        <v>8.3333333333333329E-2</v>
      </c>
      <c r="R314" s="145" t="str">
        <f>IF(SP_SUL!Q317="","*",CONCATENATE(SP_SUL!Q317," ",SP_SUL!R317))</f>
        <v>50 Nº DE DORMENTES</v>
      </c>
      <c r="S314" s="145" t="str">
        <f>IF(SP_SUL!V317="","*",SP_SUL!V317)</f>
        <v>Moises</v>
      </c>
      <c r="T314" s="145" t="str">
        <f>IF(SP_SUL!W317="","*",SP_SUL!W317)</f>
        <v xml:space="preserve">PDM - Substituição de dormentes </v>
      </c>
      <c r="U314" s="137" t="str">
        <f ca="1">_xlfn.XLOOKUP(G314&amp;$U$2,BS_CONTROLE[CHAVE],BS_CONTROLE[Quantidade_11],"-")</f>
        <v>-</v>
      </c>
      <c r="V314" s="137">
        <f ca="1">_xlfn.XLOOKUP(G314&amp;$V$2,BS_CONTROLE[CHAVE],BS_CONTROLE[Quantidade_11],"-")</f>
        <v>0</v>
      </c>
      <c r="W314" s="137">
        <f ca="1">_xlfn.XLOOKUP(G314&amp;$W$2,BS_CONTROLE[CHAVE],BS_CONTROLE[Quantidade_11],"-")</f>
        <v>0</v>
      </c>
    </row>
    <row r="315" spans="1:23" hidden="1">
      <c r="A315" s="146" t="str">
        <f>IF(SP_SUL!Y318="","*",SP_SUL!Y318)</f>
        <v>*</v>
      </c>
      <c r="B315" s="146" t="str">
        <f>IF(SP_SUL!X318="","*",SP_SUL!X318)</f>
        <v>*</v>
      </c>
      <c r="C315" s="146" t="str">
        <f>IF(SP_SUL!Z318="","*",SP_SUL!Z318)</f>
        <v>*</v>
      </c>
      <c r="D315" s="139" t="str">
        <f>IF(SP_SUL!S318="","*",SP_SUL!S318)</f>
        <v>-</v>
      </c>
      <c r="E315" s="139" t="str">
        <f>IF(SP_SUL!T318="","*",SP_SUL!T318)</f>
        <v>-</v>
      </c>
      <c r="F315" s="145" t="str">
        <f>IF(SP_SUL!B318="","*",SP_SUL!B318)</f>
        <v>*</v>
      </c>
      <c r="G315" s="145" t="str">
        <f>IF(SP_SUL!D318="","*",SP_SUL!D318)</f>
        <v>*</v>
      </c>
      <c r="H315" s="145" t="str">
        <f>IF(SP_SUL!F318="","*",SP_SUL!F318)</f>
        <v>*</v>
      </c>
      <c r="I315" s="145" t="str">
        <f>IF(SP_SUL!H318="","*",SP_SUL!H318)</f>
        <v>*</v>
      </c>
      <c r="J315" s="145" t="str">
        <f>IF(SP_SUL!I318="","*",SP_SUL!I318)</f>
        <v>*</v>
      </c>
      <c r="K315" s="139" t="str">
        <f>IF(SP_SUL!M318="","*",SP_SUL!M318)</f>
        <v>-</v>
      </c>
      <c r="L315" s="139" t="str">
        <f>IF(SP_SUL!N318="","*",SP_SUL!N318)</f>
        <v>-</v>
      </c>
      <c r="M315" s="140" t="str">
        <f>IF(SP_SUL!J318="","*",SP_SUL!J318)</f>
        <v>*</v>
      </c>
      <c r="N315" s="144" t="str">
        <f>IF(SP_SUL!K318="","*",SP_SUL!K318)</f>
        <v>*</v>
      </c>
      <c r="O315" s="144" t="str">
        <f>IF(SP_SUL!L318="","*",SP_SUL!L318)</f>
        <v>*</v>
      </c>
      <c r="P315" s="143" t="str">
        <f>IF(SP_SUL!O318="","*",SP_SUL!O318)</f>
        <v>*</v>
      </c>
      <c r="Q315" s="143" t="str">
        <f>IF(SP_SUL!P318="","*",SP_SUL!P318)</f>
        <v>*</v>
      </c>
      <c r="R315" s="145" t="str">
        <f>IF(SP_SUL!Q318="","*",CONCATENATE(SP_SUL!Q318," ",SP_SUL!R318))</f>
        <v>*</v>
      </c>
      <c r="S315" s="145" t="str">
        <f>IF(SP_SUL!V318="","*",SP_SUL!V318)</f>
        <v>*</v>
      </c>
      <c r="T315" s="145" t="str">
        <f>IF(SP_SUL!W318="","*",SP_SUL!W318)</f>
        <v>*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 hidden="1">
      <c r="A316" s="146" t="str">
        <f>IF(SP_SUL!Y319="","*",SP_SUL!Y319)</f>
        <v>NÃO</v>
      </c>
      <c r="B316" s="146" t="str">
        <f>IF(SP_SUL!X319="","*",SP_SUL!X319)</f>
        <v>Contrato</v>
      </c>
      <c r="C316" s="146" t="str">
        <f>IF(SP_SUL!Z319="","*",SP_SUL!Z319)</f>
        <v>*</v>
      </c>
      <c r="D316" s="139" t="str">
        <f>IF(SP_SUL!S319="","*",SP_SUL!S319)</f>
        <v>SP SUL</v>
      </c>
      <c r="E316" s="139" t="str">
        <f>IF(SP_SUL!T319="","*",SP_SUL!T319)</f>
        <v>ZKE-ZEV</v>
      </c>
      <c r="F316" s="145">
        <f>IF(SP_SUL!B319="","*",SP_SUL!B319)</f>
        <v>46066</v>
      </c>
      <c r="G316" s="145" t="str">
        <f>IF(SP_SUL!D319="","*",SP_SUL!D319)</f>
        <v>SUPER ZWW</v>
      </c>
      <c r="H316" s="145" t="str">
        <f>IF(SP_SUL!F319="","*",SP_SUL!F319)</f>
        <v>BLOCO</v>
      </c>
      <c r="I316" s="145" t="str">
        <f>IF(SP_SUL!H319="","*",SP_SUL!H319)</f>
        <v>-</v>
      </c>
      <c r="J316" s="145" t="str">
        <f>IF(SP_SUL!I319="","*",SP_SUL!I319)</f>
        <v>-</v>
      </c>
      <c r="K316" s="139" t="str">
        <f>IF(SP_SUL!M319="","*",SP_SUL!M319)</f>
        <v>ZKW-ZLU</v>
      </c>
      <c r="L316" s="139" t="str">
        <f>IF(SP_SUL!N319="","*",SP_SUL!N319)</f>
        <v>102ZKW2</v>
      </c>
      <c r="M316" s="140">
        <f>IF(SP_SUL!J319="","*",SP_SUL!J319)</f>
        <v>55</v>
      </c>
      <c r="N316" s="144">
        <f>IF(SP_SUL!K319="","*",SP_SUL!K319)</f>
        <v>97.843000000000004</v>
      </c>
      <c r="O316" s="144">
        <f>IF(SP_SUL!L319="","*",SP_SUL!L319)</f>
        <v>108.22</v>
      </c>
      <c r="P316" s="143">
        <f>IF(SP_SUL!O319="","*",SP_SUL!O319)</f>
        <v>0.45833333333333331</v>
      </c>
      <c r="Q316" s="143">
        <f>IF(SP_SUL!P319="","*",SP_SUL!P319)</f>
        <v>0.125</v>
      </c>
      <c r="R316" s="145" t="str">
        <f>IF(SP_SUL!Q319="","*",CONCATENATE(SP_SUL!Q319," ",SP_SUL!R319))</f>
        <v>1 BINÁRIO</v>
      </c>
      <c r="S316" s="145" t="str">
        <f>IF(SP_SUL!V319="","*",SP_SUL!V319)</f>
        <v>Felipe</v>
      </c>
      <c r="T316" s="145" t="str">
        <f>IF(SP_SUL!W319="","*",SP_SUL!W319)</f>
        <v>BLoco - TP's / Caminhão de solda / Socadora</v>
      </c>
      <c r="U316" s="137" t="str">
        <f ca="1">_xlfn.XLOOKUP(G316&amp;$U$2,BS_CONTROLE[CHAVE],BS_CONTROLE[Quantidade_11],"-")</f>
        <v>-</v>
      </c>
      <c r="V316" s="137" t="str">
        <f ca="1">_xlfn.XLOOKUP(G316&amp;$V$2,BS_CONTROLE[CHAVE],BS_CONTROLE[Quantidade_11],"-")</f>
        <v>-</v>
      </c>
      <c r="W316" s="137">
        <f ca="1">_xlfn.XLOOKUP(G316&amp;$W$2,BS_CONTROLE[CHAVE],BS_CONTROLE[Quantidade_11],"-")</f>
        <v>1</v>
      </c>
    </row>
    <row r="317" spans="1:23" hidden="1">
      <c r="A317" s="146" t="str">
        <f>IF(SP_SUL!Y320="","*",SP_SUL!Y320)</f>
        <v>NÃO</v>
      </c>
      <c r="B317" s="146" t="str">
        <f>IF(SP_SUL!X320="","*",SP_SUL!X320)</f>
        <v>Contrato</v>
      </c>
      <c r="C317" s="146" t="str">
        <f>IF(SP_SUL!Z320="","*",SP_SUL!Z320)</f>
        <v>*</v>
      </c>
      <c r="D317" s="139" t="str">
        <f>IF(SP_SUL!S320="","*",SP_SUL!S320)</f>
        <v>SP SUL</v>
      </c>
      <c r="E317" s="139" t="str">
        <f>IF(SP_SUL!T320="","*",SP_SUL!T320)</f>
        <v>ZKE-ZEV</v>
      </c>
      <c r="F317" s="145">
        <f>IF(SP_SUL!B320="","*",SP_SUL!B320)</f>
        <v>46066</v>
      </c>
      <c r="G317" s="145" t="str">
        <f>IF(SP_SUL!D320="","*",SP_SUL!D320)</f>
        <v>E17</v>
      </c>
      <c r="H317" s="145" t="str">
        <f>IF(SP_SUL!F320="","*",SP_SUL!F320)</f>
        <v>CAMINHÃO DE SOLDA</v>
      </c>
      <c r="I317" s="145" t="str">
        <f>IF(SP_SUL!H320="","*",SP_SUL!H320)</f>
        <v>102ZKW2</v>
      </c>
      <c r="J317" s="145" t="str">
        <f>IF(SP_SUL!I320="","*",SP_SUL!I320)</f>
        <v>102ZKW2</v>
      </c>
      <c r="K317" s="139" t="str">
        <f>IF(SP_SUL!M320="","*",SP_SUL!M320)</f>
        <v>ZKW-ZLU</v>
      </c>
      <c r="L317" s="139" t="str">
        <f>IF(SP_SUL!N320="","*",SP_SUL!N320)</f>
        <v>102ZKW2</v>
      </c>
      <c r="M317" s="140">
        <f>IF(SP_SUL!J320="","*",SP_SUL!J320)</f>
        <v>55</v>
      </c>
      <c r="N317" s="144">
        <f>IF(SP_SUL!K320="","*",SP_SUL!K320)</f>
        <v>100.56100000000001</v>
      </c>
      <c r="O317" s="144">
        <f>IF(SP_SUL!L320="","*",SP_SUL!L320)</f>
        <v>100.88200000000001</v>
      </c>
      <c r="P317" s="143">
        <f>IF(SP_SUL!O320="","*",SP_SUL!O320)</f>
        <v>0.4513888888888889</v>
      </c>
      <c r="Q317" s="143">
        <f>IF(SP_SUL!P320="","*",SP_SUL!P320)</f>
        <v>6.9444444444444447E-4</v>
      </c>
      <c r="R317" s="145" t="str">
        <f>IF(SP_SUL!Q320="","*",CONCATENATE(SP_SUL!Q320," ",SP_SUL!R320))</f>
        <v>2 Nº DE SOLDA</v>
      </c>
      <c r="S317" s="145" t="str">
        <f>IF(SP_SUL!V320="","*",SP_SUL!V320)</f>
        <v>Higor</v>
      </c>
      <c r="T317" s="145" t="str">
        <f>IF(SP_SUL!W320="","*",SP_SUL!W320)</f>
        <v>Caminhão de solda</v>
      </c>
      <c r="U317" s="137">
        <f ca="1">_xlfn.XLOOKUP(G317&amp;$U$2,BS_CONTROLE[CHAVE],BS_CONTROLE[Quantidade_11],"-")</f>
        <v>0</v>
      </c>
      <c r="V317" s="137">
        <f ca="1">_xlfn.XLOOKUP(G317&amp;$V$2,BS_CONTROLE[CHAVE],BS_CONTROLE[Quantidade_11],"-")</f>
        <v>0</v>
      </c>
      <c r="W317" s="137">
        <f ca="1">_xlfn.XLOOKUP(G317&amp;$W$2,BS_CONTROLE[CHAVE],BS_CONTROLE[Quantidade_11],"-")</f>
        <v>4</v>
      </c>
    </row>
    <row r="318" spans="1:23" hidden="1">
      <c r="A318" s="146" t="str">
        <f>IF(SP_SUL!Y321="","*",SP_SUL!Y321)</f>
        <v>NÃO</v>
      </c>
      <c r="B318" s="146" t="str">
        <f>IF(SP_SUL!X321="","*",SP_SUL!X321)</f>
        <v>Contrato</v>
      </c>
      <c r="C318" s="146" t="str">
        <f>IF(SP_SUL!Z321="","*",SP_SUL!Z321)</f>
        <v>*</v>
      </c>
      <c r="D318" s="139" t="str">
        <f>IF(SP_SUL!S321="","*",SP_SUL!S321)</f>
        <v>SP SUL</v>
      </c>
      <c r="E318" s="139" t="str">
        <f>IF(SP_SUL!T321="","*",SP_SUL!T321)</f>
        <v>ZKE-ZEV</v>
      </c>
      <c r="F318" s="145">
        <f>IF(SP_SUL!B321="","*",SP_SUL!B321)</f>
        <v>46066</v>
      </c>
      <c r="G318" s="145" t="str">
        <f>IF(SP_SUL!D321="","*",SP_SUL!D321)</f>
        <v>V89</v>
      </c>
      <c r="H318" s="145" t="str">
        <f>IF(SP_SUL!F321="","*",SP_SUL!F321)</f>
        <v>MECANIZAÇÃO - SOCADORA</v>
      </c>
      <c r="I318" s="145" t="str">
        <f>IF(SP_SUL!H321="","*",SP_SUL!H321)</f>
        <v>102ZKW2</v>
      </c>
      <c r="J318" s="145" t="str">
        <f>IF(SP_SUL!I321="","*",SP_SUL!I321)</f>
        <v>102ZKW2</v>
      </c>
      <c r="K318" s="139" t="str">
        <f>IF(SP_SUL!M321="","*",SP_SUL!M321)</f>
        <v>ZKW-ZLU</v>
      </c>
      <c r="L318" s="139" t="str">
        <f>IF(SP_SUL!N321="","*",SP_SUL!N321)</f>
        <v>102ZKW2</v>
      </c>
      <c r="M318" s="140">
        <f>IF(SP_SUL!J321="","*",SP_SUL!J321)</f>
        <v>55</v>
      </c>
      <c r="N318" s="144">
        <f>IF(SP_SUL!K321="","*",SP_SUL!K321)</f>
        <v>101.8</v>
      </c>
      <c r="O318" s="144">
        <f>IF(SP_SUL!L321="","*",SP_SUL!L321)</f>
        <v>103.3</v>
      </c>
      <c r="P318" s="143">
        <f>IF(SP_SUL!O321="","*",SP_SUL!O321)</f>
        <v>0.44791666666666669</v>
      </c>
      <c r="Q318" s="143">
        <f>IF(SP_SUL!P321="","*",SP_SUL!P321)</f>
        <v>6.9444444444444447E-4</v>
      </c>
      <c r="R318" s="145" t="str">
        <f>IF(SP_SUL!Q321="","*",CONCATENATE(SP_SUL!Q321," ",SP_SUL!R321))</f>
        <v>480 M</v>
      </c>
      <c r="S318" s="145" t="str">
        <f>IF(SP_SUL!V321="","*",SP_SUL!V321)</f>
        <v>Antonioni</v>
      </c>
      <c r="T318" s="145" t="str">
        <f>IF(SP_SUL!W321="","*",SP_SUL!W321)</f>
        <v xml:space="preserve">Socaria mecanizada </v>
      </c>
      <c r="U318" s="137" t="str">
        <f ca="1">_xlfn.XLOOKUP(G318&amp;$U$2,BS_CONTROLE[CHAVE],BS_CONTROLE[Quantidade_11],"-")</f>
        <v>-</v>
      </c>
      <c r="V318" s="137">
        <f ca="1">_xlfn.XLOOKUP(G318&amp;$V$2,BS_CONTROLE[CHAVE],BS_CONTROLE[Quantidade_11],"-")</f>
        <v>860</v>
      </c>
      <c r="W318" s="137">
        <f ca="1">_xlfn.XLOOKUP(G318&amp;$W$2,BS_CONTROLE[CHAVE],BS_CONTROLE[Quantidade_11],"-")</f>
        <v>0</v>
      </c>
    </row>
    <row r="319" spans="1:23" hidden="1">
      <c r="A319" s="146" t="str">
        <f>IF(SP_SUL!Y322="","*",SP_SUL!Y322)</f>
        <v>NÃO</v>
      </c>
      <c r="B319" s="146" t="str">
        <f>IF(SP_SUL!X322="","*",SP_SUL!X322)</f>
        <v>Contrato</v>
      </c>
      <c r="C319" s="146" t="str">
        <f>IF(SP_SUL!Z322="","*",SP_SUL!Z322)</f>
        <v>*</v>
      </c>
      <c r="D319" s="139" t="str">
        <f>IF(SP_SUL!S322="","*",SP_SUL!S322)</f>
        <v>SP SUL</v>
      </c>
      <c r="E319" s="139" t="str">
        <f>IF(SP_SUL!T322="","*",SP_SUL!T322)</f>
        <v>ZKE-ZEV</v>
      </c>
      <c r="F319" s="145">
        <f>IF(SP_SUL!B322="","*",SP_SUL!B322)</f>
        <v>46066</v>
      </c>
      <c r="G319" s="145" t="str">
        <f>IF(SP_SUL!D322="","*",SP_SUL!D322)</f>
        <v>DIEGO (TP-681)</v>
      </c>
      <c r="H319" s="145" t="str">
        <f>IF(SP_SUL!F322="","*",SP_SUL!F322)</f>
        <v>PDM - SUBSTITUIÇÃO - TRILHO</v>
      </c>
      <c r="I319" s="145" t="str">
        <f>IF(SP_SUL!H322="","*",SP_SUL!H322)</f>
        <v>-</v>
      </c>
      <c r="J319" s="145" t="str">
        <f>IF(SP_SUL!I322="","*",SP_SUL!I322)</f>
        <v>-</v>
      </c>
      <c r="K319" s="139" t="str">
        <f>IF(SP_SUL!M322="","*",SP_SUL!M322)</f>
        <v>ZKW-ZLU</v>
      </c>
      <c r="L319" s="139">
        <f>IF(SP_SUL!N322="","*",SP_SUL!N322)</f>
        <v>1051032</v>
      </c>
      <c r="M319" s="140">
        <f>IF(SP_SUL!J322="","*",SP_SUL!J322)</f>
        <v>55</v>
      </c>
      <c r="N319" s="144">
        <f>IF(SP_SUL!K322="","*",SP_SUL!K322)</f>
        <v>104</v>
      </c>
      <c r="O319" s="144" t="str">
        <f>IF(SP_SUL!L322="","*",SP_SUL!L322)</f>
        <v>-</v>
      </c>
      <c r="P319" s="143">
        <f>IF(SP_SUL!O322="","*",SP_SUL!O322)</f>
        <v>0.45833333333333331</v>
      </c>
      <c r="Q319" s="143">
        <f>IF(SP_SUL!P322="","*",SP_SUL!P322)</f>
        <v>6.9444444444444447E-4</v>
      </c>
      <c r="R319" s="145" t="str">
        <f>IF(SP_SUL!Q322="","*",CONCATENATE(SP_SUL!Q322," ",SP_SUL!R322))</f>
        <v>312 M</v>
      </c>
      <c r="S319" s="145" t="str">
        <f>IF(SP_SUL!V322="","*",SP_SUL!V322)</f>
        <v>Felipe</v>
      </c>
      <c r="T319" s="145" t="str">
        <f>IF(SP_SUL!W322="","*",SP_SUL!W322)</f>
        <v>PDM - Substituição de trilho</v>
      </c>
      <c r="U319" s="137" t="str">
        <f ca="1">_xlfn.XLOOKUP(G319&amp;$U$2,BS_CONTROLE[CHAVE],BS_CONTROLE[Quantidade_11],"-")</f>
        <v>-</v>
      </c>
      <c r="V319" s="137">
        <f ca="1">_xlfn.XLOOKUP(G319&amp;$V$2,BS_CONTROLE[CHAVE],BS_CONTROLE[Quantidade_11],"-")</f>
        <v>312</v>
      </c>
      <c r="W319" s="137">
        <f ca="1">_xlfn.XLOOKUP(G319&amp;$W$2,BS_CONTROLE[CHAVE],BS_CONTROLE[Quantidade_11],"-")</f>
        <v>312</v>
      </c>
    </row>
    <row r="320" spans="1:23" hidden="1">
      <c r="A320" s="146" t="str">
        <f>IF(SP_SUL!Y323="","*",SP_SUL!Y323)</f>
        <v>*</v>
      </c>
      <c r="B320" s="146" t="str">
        <f>IF(SP_SUL!X323="","*",SP_SUL!X323)</f>
        <v>*</v>
      </c>
      <c r="C320" s="146" t="str">
        <f>IF(SP_SUL!Z323="","*",SP_SUL!Z323)</f>
        <v>*</v>
      </c>
      <c r="D320" s="139" t="str">
        <f>IF(SP_SUL!S323="","*",SP_SUL!S323)</f>
        <v>-</v>
      </c>
      <c r="E320" s="139" t="str">
        <f>IF(SP_SUL!T323="","*",SP_SUL!T323)</f>
        <v>-</v>
      </c>
      <c r="F320" s="145" t="str">
        <f>IF(SP_SUL!B323="","*",SP_SUL!B323)</f>
        <v>*</v>
      </c>
      <c r="G320" s="145" t="str">
        <f>IF(SP_SUL!D323="","*",SP_SUL!D323)</f>
        <v>*</v>
      </c>
      <c r="H320" s="145" t="str">
        <f>IF(SP_SUL!F323="","*",SP_SUL!F323)</f>
        <v>*</v>
      </c>
      <c r="I320" s="145" t="str">
        <f>IF(SP_SUL!H323="","*",SP_SUL!H323)</f>
        <v>*</v>
      </c>
      <c r="J320" s="145" t="str">
        <f>IF(SP_SUL!I323="","*",SP_SUL!I323)</f>
        <v>*</v>
      </c>
      <c r="K320" s="139" t="str">
        <f>IF(SP_SUL!M323="","*",SP_SUL!M323)</f>
        <v>-</v>
      </c>
      <c r="L320" s="139" t="str">
        <f>IF(SP_SUL!N323="","*",SP_SUL!N323)</f>
        <v>-</v>
      </c>
      <c r="M320" s="140" t="str">
        <f>IF(SP_SUL!J323="","*",SP_SUL!J323)</f>
        <v>*</v>
      </c>
      <c r="N320" s="144" t="str">
        <f>IF(SP_SUL!K323="","*",SP_SUL!K323)</f>
        <v>*</v>
      </c>
      <c r="O320" s="144" t="str">
        <f>IF(SP_SUL!L323="","*",SP_SUL!L323)</f>
        <v>*</v>
      </c>
      <c r="P320" s="143" t="str">
        <f>IF(SP_SUL!O323="","*",SP_SUL!O323)</f>
        <v>*</v>
      </c>
      <c r="Q320" s="143" t="str">
        <f>IF(SP_SUL!P323="","*",SP_SUL!P323)</f>
        <v>*</v>
      </c>
      <c r="R320" s="145" t="str">
        <f>IF(SP_SUL!Q323="","*",CONCATENATE(SP_SUL!Q323," ",SP_SUL!R323))</f>
        <v>*</v>
      </c>
      <c r="S320" s="145" t="str">
        <f>IF(SP_SUL!V323="","*",SP_SUL!V323)</f>
        <v>*</v>
      </c>
      <c r="T320" s="145" t="str">
        <f>IF(SP_SUL!W323="","*",SP_SUL!W323)</f>
        <v>*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 hidden="1">
      <c r="A321" s="146" t="str">
        <f>IF(SP_SUL!Y324="","*",SP_SUL!Y324)</f>
        <v>NÃO</v>
      </c>
      <c r="B321" s="146" t="str">
        <f>IF(SP_SUL!X324="","*",SP_SUL!X324)</f>
        <v>Contrato</v>
      </c>
      <c r="C321" s="146" t="str">
        <f>IF(SP_SUL!Z324="","*",SP_SUL!Z324)</f>
        <v>*</v>
      </c>
      <c r="D321" s="139" t="str">
        <f>IF(SP_SUL!S324="","*",SP_SUL!S324)</f>
        <v>SP SUL</v>
      </c>
      <c r="E321" s="139" t="str">
        <f>IF(SP_SUL!T324="","*",SP_SUL!T324)</f>
        <v>ZKE-ZEV</v>
      </c>
      <c r="F321" s="145">
        <f>IF(SP_SUL!B324="","*",SP_SUL!B324)</f>
        <v>46066</v>
      </c>
      <c r="G321" s="145" t="str">
        <f>IF(SP_SUL!D324="","*",SP_SUL!D324)</f>
        <v>MOD ZRB</v>
      </c>
      <c r="H321" s="145" t="str">
        <f>IF(SP_SUL!F324="","*",SP_SUL!F324)</f>
        <v>BLOCO</v>
      </c>
      <c r="I321" s="145" t="str">
        <f>IF(SP_SUL!H324="","*",SP_SUL!H324)</f>
        <v>-</v>
      </c>
      <c r="J321" s="145" t="str">
        <f>IF(SP_SUL!I324="","*",SP_SUL!I324)</f>
        <v>-</v>
      </c>
      <c r="K321" s="139" t="str">
        <f>IF(SP_SUL!M324="","*",SP_SUL!M324)</f>
        <v>ZRB-ZEV</v>
      </c>
      <c r="L321" s="139" t="str">
        <f>IF(SP_SUL!N324="","*",SP_SUL!N324)</f>
        <v>ZRBZEV</v>
      </c>
      <c r="M321" s="140">
        <f>IF(SP_SUL!J324="","*",SP_SUL!J324)</f>
        <v>48</v>
      </c>
      <c r="N321" s="144">
        <f>IF(SP_SUL!K324="","*",SP_SUL!K324)</f>
        <v>152.19999999999999</v>
      </c>
      <c r="O321" s="144">
        <f>IF(SP_SUL!L324="","*",SP_SUL!L324)</f>
        <v>159</v>
      </c>
      <c r="P321" s="143">
        <f>IF(SP_SUL!O324="","*",SP_SUL!O324)</f>
        <v>0.33333333333333331</v>
      </c>
      <c r="Q321" s="143">
        <f>IF(SP_SUL!P324="","*",SP_SUL!P324)</f>
        <v>0.33333333333333331</v>
      </c>
      <c r="R321" s="145" t="str">
        <f>IF(SP_SUL!Q324="","*",CONCATENATE(SP_SUL!Q324," ",SP_SUL!R324))</f>
        <v>1 BINÁRIO</v>
      </c>
      <c r="S321" s="145" t="str">
        <f>IF(SP_SUL!V324="","*",SP_SUL!V324)</f>
        <v xml:space="preserve">Alisson </v>
      </c>
      <c r="T321" s="145" t="str">
        <f>IF(SP_SUL!W324="","*",SP_SUL!W324)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321" s="137" t="str">
        <f ca="1">_xlfn.XLOOKUP(G321&amp;$U$2,BS_CONTROLE[CHAVE],BS_CONTROLE[Quantidade_11],"-")</f>
        <v>-</v>
      </c>
      <c r="V321" s="137" t="str">
        <f ca="1">_xlfn.XLOOKUP(G321&amp;$V$2,BS_CONTROLE[CHAVE],BS_CONTROLE[Quantidade_11],"-")</f>
        <v>-</v>
      </c>
      <c r="W321" s="137">
        <f ca="1">_xlfn.XLOOKUP(G321&amp;$W$2,BS_CONTROLE[CHAVE],BS_CONTROLE[Quantidade_11],"-")</f>
        <v>0</v>
      </c>
    </row>
    <row r="322" spans="1:23" hidden="1">
      <c r="A322" s="146" t="str">
        <f>IF(SP_SUL!Y325="","*",SP_SUL!Y325)</f>
        <v>NÃO</v>
      </c>
      <c r="B322" s="146" t="str">
        <f>IF(SP_SUL!X325="","*",SP_SUL!X325)</f>
        <v>Contrato</v>
      </c>
      <c r="C322" s="146" t="str">
        <f>IF(SP_SUL!Z325="","*",SP_SUL!Z325)</f>
        <v>*</v>
      </c>
      <c r="D322" s="139" t="str">
        <f>IF(SP_SUL!S325="","*",SP_SUL!S325)</f>
        <v>SP SUL</v>
      </c>
      <c r="E322" s="139" t="str">
        <f>IF(SP_SUL!T325="","*",SP_SUL!T325)</f>
        <v>ZKE-ZEV</v>
      </c>
      <c r="F322" s="145">
        <f>IF(SP_SUL!B325="","*",SP_SUL!B325)</f>
        <v>46066</v>
      </c>
      <c r="G322" s="145" t="str">
        <f>IF(SP_SUL!D325="","*",SP_SUL!D325)</f>
        <v>W97</v>
      </c>
      <c r="H322" s="145" t="str">
        <f>IF(SP_SUL!F325="","*",SP_SUL!F325)</f>
        <v>MODERNIZAÇÃO - DORMENTE - DESCARGA</v>
      </c>
      <c r="I322" s="145" t="str">
        <f>IF(SP_SUL!H325="","*",SP_SUL!H325)</f>
        <v>ZEM1</v>
      </c>
      <c r="J322" s="145" t="str">
        <f>IF(SP_SUL!I325="","*",SP_SUL!I325)</f>
        <v>ZEM1</v>
      </c>
      <c r="K322" s="139" t="str">
        <f>IF(SP_SUL!M325="","*",SP_SUL!M325)</f>
        <v>ZRB-ZEV</v>
      </c>
      <c r="L322" s="139">
        <f>IF(SP_SUL!N325="","*",SP_SUL!N325)</f>
        <v>1561551</v>
      </c>
      <c r="M322" s="140">
        <f>IF(SP_SUL!J325="","*",SP_SUL!J325)</f>
        <v>48</v>
      </c>
      <c r="N322" s="144">
        <f>IF(SP_SUL!K325="","*",SP_SUL!K325)</f>
        <v>155.69999999999999</v>
      </c>
      <c r="O322" s="144" t="str">
        <f>IF(SP_SUL!L325="","*",SP_SUL!L325)</f>
        <v>-</v>
      </c>
      <c r="P322" s="143">
        <f>IF(SP_SUL!O325="","*",SP_SUL!O325)</f>
        <v>0.29166666666666669</v>
      </c>
      <c r="Q322" s="143">
        <f>IF(SP_SUL!P325="","*",SP_SUL!P325)</f>
        <v>6.9444444444444447E-4</v>
      </c>
      <c r="R322" s="145" t="str">
        <f>IF(SP_SUL!Q325="","*",CONCATENATE(SP_SUL!Q325," ",SP_SUL!R325))</f>
        <v>1 Nº DE DORMENTES</v>
      </c>
      <c r="S322" s="145" t="str">
        <f>IF(SP_SUL!V325="","*",SP_SUL!V325)</f>
        <v xml:space="preserve">Alisson </v>
      </c>
      <c r="T322" s="145" t="str">
        <f>IF(SP_SUL!W325="","*",SP_SUL!W325)</f>
        <v>W97 solicita MC1 em ZEM-1 às 07h00 e circula até o km 155+700 em 156155-1;</v>
      </c>
      <c r="U322" s="137" t="str">
        <f ca="1">_xlfn.XLOOKUP(G322&amp;$U$2,BS_CONTROLE[CHAVE],BS_CONTROLE[Quantidade_11],"-")</f>
        <v>-</v>
      </c>
      <c r="V322" s="137" t="str">
        <f ca="1">_xlfn.XLOOKUP(G322&amp;$V$2,BS_CONTROLE[CHAVE],BS_CONTROLE[Quantidade_11],"-")</f>
        <v>-</v>
      </c>
      <c r="W322" s="137">
        <f ca="1">_xlfn.XLOOKUP(G322&amp;$W$2,BS_CONTROLE[CHAVE],BS_CONTROLE[Quantidade_11],"-")</f>
        <v>0</v>
      </c>
    </row>
    <row r="323" spans="1:23" hidden="1">
      <c r="A323" s="146" t="str">
        <f>IF(SP_SUL!Y326="","*",SP_SUL!Y326)</f>
        <v>NÃO</v>
      </c>
      <c r="B323" s="146" t="str">
        <f>IF(SP_SUL!X326="","*",SP_SUL!X326)</f>
        <v>Contrato</v>
      </c>
      <c r="C323" s="146" t="str">
        <f>IF(SP_SUL!Z326="","*",SP_SUL!Z326)</f>
        <v>*</v>
      </c>
      <c r="D323" s="139" t="str">
        <f>IF(SP_SUL!S326="","*",SP_SUL!S326)</f>
        <v>SP SUL</v>
      </c>
      <c r="E323" s="139" t="str">
        <f>IF(SP_SUL!T326="","*",SP_SUL!T326)</f>
        <v>ZKE-ZEV</v>
      </c>
      <c r="F323" s="145">
        <f>IF(SP_SUL!B326="","*",SP_SUL!B326)</f>
        <v>46066</v>
      </c>
      <c r="G323" s="145" t="str">
        <f>IF(SP_SUL!D326="","*",SP_SUL!D326)</f>
        <v>V96</v>
      </c>
      <c r="H323" s="145" t="str">
        <f>IF(SP_SUL!F326="","*",SP_SUL!F326)</f>
        <v>MODERNIZAÇÃO - SOCADORA</v>
      </c>
      <c r="I323" s="145" t="str">
        <f>IF(SP_SUL!H326="","*",SP_SUL!H326)</f>
        <v>K67ZEV2</v>
      </c>
      <c r="J323" s="145" t="str">
        <f>IF(SP_SUL!I326="","*",SP_SUL!I326)</f>
        <v>K67ZEV2</v>
      </c>
      <c r="K323" s="139" t="str">
        <f>IF(SP_SUL!M326="","*",SP_SUL!M326)</f>
        <v>ZRB-ZEV</v>
      </c>
      <c r="L323" s="139" t="str">
        <f>IF(SP_SUL!N326="","*",SP_SUL!N326)</f>
        <v>ZEV1571</v>
      </c>
      <c r="M323" s="140">
        <f>IF(SP_SUL!J326="","*",SP_SUL!J326)</f>
        <v>48</v>
      </c>
      <c r="N323" s="144">
        <f>IF(SP_SUL!K326="","*",SP_SUL!K326)</f>
        <v>157.30000000000001</v>
      </c>
      <c r="O323" s="144" t="str">
        <f>IF(SP_SUL!L326="","*",SP_SUL!L326)</f>
        <v>-</v>
      </c>
      <c r="P323" s="143">
        <f>IF(SP_SUL!O326="","*",SP_SUL!O326)</f>
        <v>0.30555555555555558</v>
      </c>
      <c r="Q323" s="143">
        <f>IF(SP_SUL!P326="","*",SP_SUL!P326)</f>
        <v>8.3333333333333329E-2</v>
      </c>
      <c r="R323" s="145" t="str">
        <f>IF(SP_SUL!Q326="","*",CONCATENATE(SP_SUL!Q326," ",SP_SUL!R326))</f>
        <v>270 M</v>
      </c>
      <c r="S323" s="145" t="str">
        <f>IF(SP_SUL!V326="","*",SP_SUL!V326)</f>
        <v xml:space="preserve">Alisson </v>
      </c>
      <c r="T323" s="145" t="str">
        <f>IF(SP_SUL!W326="","*",SP_SUL!W326)</f>
        <v>*V96 solicita MC1 em K67ZEV-2 às 07h20 e circula até o km 157+300 em ZEV157-1</v>
      </c>
      <c r="U323" s="137" t="str">
        <f ca="1">_xlfn.XLOOKUP(G323&amp;$U$2,BS_CONTROLE[CHAVE],BS_CONTROLE[Quantidade_11],"-")</f>
        <v>-</v>
      </c>
      <c r="V323" s="137" t="str">
        <f ca="1">_xlfn.XLOOKUP(G323&amp;$V$2,BS_CONTROLE[CHAVE],BS_CONTROLE[Quantidade_11],"-")</f>
        <v>-</v>
      </c>
      <c r="W323" s="137">
        <f ca="1">_xlfn.XLOOKUP(G323&amp;$W$2,BS_CONTROLE[CHAVE],BS_CONTROLE[Quantidade_11],"-")</f>
        <v>270</v>
      </c>
    </row>
    <row r="324" spans="1:23" hidden="1">
      <c r="A324" s="146" t="str">
        <f>IF(SP_SUL!Y327="","*",SP_SUL!Y327)</f>
        <v>NÃO</v>
      </c>
      <c r="B324" s="146" t="str">
        <f>IF(SP_SUL!X327="","*",SP_SUL!X327)</f>
        <v>Contrato</v>
      </c>
      <c r="C324" s="146" t="str">
        <f>IF(SP_SUL!Z327="","*",SP_SUL!Z327)</f>
        <v>*</v>
      </c>
      <c r="D324" s="139" t="str">
        <f>IF(SP_SUL!S327="","*",SP_SUL!S327)</f>
        <v>SP SUL</v>
      </c>
      <c r="E324" s="139" t="str">
        <f>IF(SP_SUL!T327="","*",SP_SUL!T327)</f>
        <v>ZKE-ZEV</v>
      </c>
      <c r="F324" s="145">
        <f>IF(SP_SUL!B327="","*",SP_SUL!B327)</f>
        <v>46066</v>
      </c>
      <c r="G324" s="145" t="str">
        <f>IF(SP_SUL!D327="","*",SP_SUL!D327)</f>
        <v>ADENISON (TP-810)</v>
      </c>
      <c r="H324" s="145" t="str">
        <f>IF(SP_SUL!F327="","*",SP_SUL!F327)</f>
        <v>MODERNIZAÇÃO - SOLDA</v>
      </c>
      <c r="I324" s="145" t="str">
        <f>IF(SP_SUL!H327="","*",SP_SUL!H327)</f>
        <v>-</v>
      </c>
      <c r="J324" s="145" t="str">
        <f>IF(SP_SUL!I327="","*",SP_SUL!I327)</f>
        <v>-</v>
      </c>
      <c r="K324" s="139" t="str">
        <f>IF(SP_SUL!M327="","*",SP_SUL!M327)</f>
        <v>ZRB-ZEV</v>
      </c>
      <c r="L324" s="139">
        <f>IF(SP_SUL!N327="","*",SP_SUL!N327)</f>
        <v>1571561</v>
      </c>
      <c r="M324" s="140">
        <f>IF(SP_SUL!J327="","*",SP_SUL!J327)</f>
        <v>48</v>
      </c>
      <c r="N324" s="144">
        <f>IF(SP_SUL!K327="","*",SP_SUL!K327)</f>
        <v>156.33199999999999</v>
      </c>
      <c r="O324" s="144">
        <f>IF(SP_SUL!L327="","*",SP_SUL!L327)</f>
        <v>156.34399999999999</v>
      </c>
      <c r="P324" s="143">
        <f>IF(SP_SUL!O327="","*",SP_SUL!O327)</f>
        <v>0.33333333333333331</v>
      </c>
      <c r="Q324" s="143">
        <f>IF(SP_SUL!P327="","*",SP_SUL!P327)</f>
        <v>8.3333333333333329E-2</v>
      </c>
      <c r="R324" s="145" t="str">
        <f>IF(SP_SUL!Q327="","*",CONCATENATE(SP_SUL!Q327," ",SP_SUL!R327))</f>
        <v>2 Nº DE SOLDA</v>
      </c>
      <c r="S324" s="145" t="str">
        <f>IF(SP_SUL!V327="","*",SP_SUL!V327)</f>
        <v xml:space="preserve">Alisson </v>
      </c>
      <c r="T324" s="145" t="str">
        <f>IF(SP_SUL!W327="","*",SP_SUL!W327)</f>
        <v xml:space="preserve">Execução de solda - Condicionado a temperatura </v>
      </c>
      <c r="U324" s="137" t="str">
        <f ca="1">_xlfn.XLOOKUP(G324&amp;$U$2,BS_CONTROLE[CHAVE],BS_CONTROLE[Quantidade_11],"-")</f>
        <v>-</v>
      </c>
      <c r="V324" s="137">
        <f ca="1">_xlfn.XLOOKUP(G324&amp;$V$2,BS_CONTROLE[CHAVE],BS_CONTROLE[Quantidade_11],"-")</f>
        <v>0</v>
      </c>
      <c r="W324" s="137">
        <f ca="1">_xlfn.XLOOKUP(G324&amp;$W$2,BS_CONTROLE[CHAVE],BS_CONTROLE[Quantidade_11],"-")</f>
        <v>2</v>
      </c>
    </row>
    <row r="325" spans="1:23" hidden="1">
      <c r="A325" s="146" t="str">
        <f>IF(SP_SUL!Y328="","*",SP_SUL!Y328)</f>
        <v>NÃO</v>
      </c>
      <c r="B325" s="146" t="str">
        <f>IF(SP_SUL!X328="","*",SP_SUL!X328)</f>
        <v>Contrato</v>
      </c>
      <c r="C325" s="146" t="str">
        <f>IF(SP_SUL!Z328="","*",SP_SUL!Z328)</f>
        <v>*</v>
      </c>
      <c r="D325" s="139" t="str">
        <f>IF(SP_SUL!S328="","*",SP_SUL!S328)</f>
        <v>SP SUL</v>
      </c>
      <c r="E325" s="139" t="str">
        <f>IF(SP_SUL!T328="","*",SP_SUL!T328)</f>
        <v>ZKE-ZEV</v>
      </c>
      <c r="F325" s="145">
        <f>IF(SP_SUL!B328="","*",SP_SUL!B328)</f>
        <v>46066</v>
      </c>
      <c r="G325" s="145" t="str">
        <f>IF(SP_SUL!D328="","*",SP_SUL!D328)</f>
        <v>MATEUS (TP-809)</v>
      </c>
      <c r="H325" s="145" t="str">
        <f>IF(SP_SUL!F328="","*",SP_SUL!F328)</f>
        <v>MODERNIZAÇÃO - SOLDA</v>
      </c>
      <c r="I325" s="145" t="str">
        <f>IF(SP_SUL!H328="","*",SP_SUL!H328)</f>
        <v>-</v>
      </c>
      <c r="J325" s="145" t="str">
        <f>IF(SP_SUL!I328="","*",SP_SUL!I328)</f>
        <v>-</v>
      </c>
      <c r="K325" s="139" t="str">
        <f>IF(SP_SUL!M328="","*",SP_SUL!M328)</f>
        <v>ZRB-ZEV</v>
      </c>
      <c r="L325" s="139">
        <f>IF(SP_SUL!N328="","*",SP_SUL!N328)</f>
        <v>1571561</v>
      </c>
      <c r="M325" s="140">
        <f>IF(SP_SUL!J328="","*",SP_SUL!J328)</f>
        <v>48</v>
      </c>
      <c r="N325" s="144">
        <f>IF(SP_SUL!K328="","*",SP_SUL!K328)</f>
        <v>156.654</v>
      </c>
      <c r="O325" s="144">
        <f>IF(SP_SUL!L328="","*",SP_SUL!L328)</f>
        <v>156.672</v>
      </c>
      <c r="P325" s="143">
        <f>IF(SP_SUL!O328="","*",SP_SUL!O328)</f>
        <v>0.33333333333333331</v>
      </c>
      <c r="Q325" s="143">
        <f>IF(SP_SUL!P328="","*",SP_SUL!P328)</f>
        <v>6.9444444444444447E-4</v>
      </c>
      <c r="R325" s="145" t="str">
        <f>IF(SP_SUL!Q328="","*",CONCATENATE(SP_SUL!Q328," ",SP_SUL!R328))</f>
        <v>2 Nº DE SOLDA</v>
      </c>
      <c r="S325" s="145" t="str">
        <f>IF(SP_SUL!V328="","*",SP_SUL!V328)</f>
        <v xml:space="preserve">Alisson </v>
      </c>
      <c r="T325" s="145" t="str">
        <f>IF(SP_SUL!W328="","*",SP_SUL!W328)</f>
        <v xml:space="preserve">Execução de solda - Condicionado a temperatura </v>
      </c>
      <c r="U325" s="137" t="str">
        <f ca="1">_xlfn.XLOOKUP(G325&amp;$U$2,BS_CONTROLE[CHAVE],BS_CONTROLE[Quantidade_11],"-")</f>
        <v>-</v>
      </c>
      <c r="V325" s="137">
        <f ca="1">_xlfn.XLOOKUP(G325&amp;$V$2,BS_CONTROLE[CHAVE],BS_CONTROLE[Quantidade_11],"-")</f>
        <v>0</v>
      </c>
      <c r="W325" s="137">
        <f ca="1">_xlfn.XLOOKUP(G325&amp;$W$2,BS_CONTROLE[CHAVE],BS_CONTROLE[Quantidade_11],"-")</f>
        <v>0</v>
      </c>
    </row>
    <row r="326" spans="1:23" hidden="1">
      <c r="A326" s="146" t="str">
        <f>IF(SP_SUL!Y329="","*",SP_SUL!Y329)</f>
        <v>NÃO</v>
      </c>
      <c r="B326" s="146" t="str">
        <f>IF(SP_SUL!X329="","*",SP_SUL!X329)</f>
        <v>Contrato</v>
      </c>
      <c r="C326" s="146" t="str">
        <f>IF(SP_SUL!Z329="","*",SP_SUL!Z329)</f>
        <v>*</v>
      </c>
      <c r="D326" s="139" t="str">
        <f>IF(SP_SUL!S329="","*",SP_SUL!S329)</f>
        <v>SP SUL</v>
      </c>
      <c r="E326" s="139" t="str">
        <f>IF(SP_SUL!T329="","*",SP_SUL!T329)</f>
        <v>ZKE-ZEV</v>
      </c>
      <c r="F326" s="145">
        <f>IF(SP_SUL!B329="","*",SP_SUL!B329)</f>
        <v>46066</v>
      </c>
      <c r="G326" s="145" t="str">
        <f>IF(SP_SUL!D329="","*",SP_SUL!D329)</f>
        <v>CAIQUE (TMA-677)</v>
      </c>
      <c r="H326" s="145" t="str">
        <f>IF(SP_SUL!F329="","*",SP_SUL!F329)</f>
        <v>MODERNIZAÇÃO - SOLDA</v>
      </c>
      <c r="I326" s="145" t="str">
        <f>IF(SP_SUL!H329="","*",SP_SUL!H329)</f>
        <v>-</v>
      </c>
      <c r="J326" s="145" t="str">
        <f>IF(SP_SUL!I329="","*",SP_SUL!I329)</f>
        <v>-</v>
      </c>
      <c r="K326" s="139" t="str">
        <f>IF(SP_SUL!M329="","*",SP_SUL!M329)</f>
        <v>ZRB-ZEV</v>
      </c>
      <c r="L326" s="139">
        <f>IF(SP_SUL!N329="","*",SP_SUL!N329)</f>
        <v>1571561</v>
      </c>
      <c r="M326" s="140">
        <f>IF(SP_SUL!J329="","*",SP_SUL!J329)</f>
        <v>48</v>
      </c>
      <c r="N326" s="144">
        <f>IF(SP_SUL!K329="","*",SP_SUL!K329)</f>
        <v>156.93</v>
      </c>
      <c r="O326" s="144">
        <f>IF(SP_SUL!L329="","*",SP_SUL!L329)</f>
        <v>156.958</v>
      </c>
      <c r="P326" s="143">
        <f>IF(SP_SUL!O329="","*",SP_SUL!O329)</f>
        <v>0.33333333333333331</v>
      </c>
      <c r="Q326" s="143">
        <f>IF(SP_SUL!P329="","*",SP_SUL!P329)</f>
        <v>6.9444444444444447E-4</v>
      </c>
      <c r="R326" s="145" t="str">
        <f>IF(SP_SUL!Q329="","*",CONCATENATE(SP_SUL!Q329," ",SP_SUL!R329))</f>
        <v>2 Nº DE SOLDA</v>
      </c>
      <c r="S326" s="145" t="str">
        <f>IF(SP_SUL!V329="","*",SP_SUL!V329)</f>
        <v xml:space="preserve">Alisson </v>
      </c>
      <c r="T326" s="145" t="str">
        <f>IF(SP_SUL!W329="","*",SP_SUL!W329)</f>
        <v xml:space="preserve">Execução de solda - Condicionado a temperatura 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>
        <f ca="1">_xlfn.XLOOKUP(G326&amp;$W$2,BS_CONTROLE[CHAVE],BS_CONTROLE[Quantidade_11],"-")</f>
        <v>1</v>
      </c>
    </row>
    <row r="327" spans="1:23" hidden="1">
      <c r="A327" s="146" t="str">
        <f>IF(SP_SUL!Y330="","*",SP_SUL!Y330)</f>
        <v>*</v>
      </c>
      <c r="B327" s="146" t="str">
        <f>IF(SP_SUL!X330="","*",SP_SUL!X330)</f>
        <v>*</v>
      </c>
      <c r="C327" s="146" t="str">
        <f>IF(SP_SUL!Z330="","*",SP_SUL!Z330)</f>
        <v>*</v>
      </c>
      <c r="D327" s="139" t="str">
        <f>IF(SP_SUL!S330="","*",SP_SUL!S330)</f>
        <v>-</v>
      </c>
      <c r="E327" s="139" t="str">
        <f>IF(SP_SUL!T330="","*",SP_SUL!T330)</f>
        <v>-</v>
      </c>
      <c r="F327" s="145" t="str">
        <f>IF(SP_SUL!B330="","*",SP_SUL!B330)</f>
        <v>*</v>
      </c>
      <c r="G327" s="145" t="str">
        <f>IF(SP_SUL!D330="","*",SP_SUL!D330)</f>
        <v>*</v>
      </c>
      <c r="H327" s="145" t="str">
        <f>IF(SP_SUL!F330="","*",SP_SUL!F330)</f>
        <v>*</v>
      </c>
      <c r="I327" s="145" t="str">
        <f>IF(SP_SUL!H330="","*",SP_SUL!H330)</f>
        <v>*</v>
      </c>
      <c r="J327" s="145" t="str">
        <f>IF(SP_SUL!I330="","*",SP_SUL!I330)</f>
        <v>*</v>
      </c>
      <c r="K327" s="139" t="str">
        <f>IF(SP_SUL!M330="","*",SP_SUL!M330)</f>
        <v>-</v>
      </c>
      <c r="L327" s="139" t="str">
        <f>IF(SP_SUL!N330="","*",SP_SUL!N330)</f>
        <v>-</v>
      </c>
      <c r="M327" s="140" t="str">
        <f>IF(SP_SUL!J330="","*",SP_SUL!J330)</f>
        <v>*</v>
      </c>
      <c r="N327" s="144" t="str">
        <f>IF(SP_SUL!K330="","*",SP_SUL!K330)</f>
        <v>*</v>
      </c>
      <c r="O327" s="144" t="str">
        <f>IF(SP_SUL!L330="","*",SP_SUL!L330)</f>
        <v>*</v>
      </c>
      <c r="P327" s="143" t="str">
        <f>IF(SP_SUL!O330="","*",SP_SUL!O330)</f>
        <v>*</v>
      </c>
      <c r="Q327" s="143" t="str">
        <f>IF(SP_SUL!P330="","*",SP_SUL!P330)</f>
        <v>*</v>
      </c>
      <c r="R327" s="145" t="str">
        <f>IF(SP_SUL!Q330="","*",CONCATENATE(SP_SUL!Q330," ",SP_SUL!R330))</f>
        <v>*</v>
      </c>
      <c r="S327" s="145" t="str">
        <f>IF(SP_SUL!V330="","*",SP_SUL!V330)</f>
        <v>*</v>
      </c>
      <c r="T327" s="145" t="str">
        <f>IF(SP_SUL!W330="","*",SP_SUL!W330)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 hidden="1">
      <c r="A328" s="146" t="str">
        <f>IF(SP_SUL!Y331="","*",SP_SUL!Y331)</f>
        <v>NÃO</v>
      </c>
      <c r="B328" s="146" t="str">
        <f>IF(SP_SUL!X331="","*",SP_SUL!X331)</f>
        <v>Contrato</v>
      </c>
      <c r="C328" s="146" t="str">
        <f>IF(SP_SUL!Z331="","*",SP_SUL!Z331)</f>
        <v>*</v>
      </c>
      <c r="D328" s="139" t="str">
        <f>IF(SP_SUL!S331="","*",SP_SUL!S331)</f>
        <v>SP SUL</v>
      </c>
      <c r="E328" s="139" t="str">
        <f>IF(SP_SUL!T331="","*",SP_SUL!T331)</f>
        <v>ZEV-ZPT</v>
      </c>
      <c r="F328" s="145">
        <f>IF(SP_SUL!B331="","*",SP_SUL!B331)</f>
        <v>46066</v>
      </c>
      <c r="G328" s="145" t="str">
        <f>IF(SP_SUL!D331="","*",SP_SUL!D331)</f>
        <v>MODERNIZAÇÃO SERRA</v>
      </c>
      <c r="H328" s="145" t="str">
        <f>IF(SP_SUL!F331="","*",SP_SUL!F331)</f>
        <v>BLOCO</v>
      </c>
      <c r="I328" s="145" t="str">
        <f>IF(SP_SUL!H331="","*",SP_SUL!H331)</f>
        <v>-</v>
      </c>
      <c r="J328" s="145" t="str">
        <f>IF(SP_SUL!I331="","*",SP_SUL!I331)</f>
        <v>-</v>
      </c>
      <c r="K328" s="139" t="str">
        <f>IF(SP_SUL!M331="","*",SP_SUL!M331)</f>
        <v>ZEZ-ZXW</v>
      </c>
      <c r="L328" s="139" t="str">
        <f>IF(SP_SUL!N331="","*",SP_SUL!N331)</f>
        <v>K79ZEZ2/ZXWK792</v>
      </c>
      <c r="M328" s="140">
        <f>IF(SP_SUL!J331="","*",SP_SUL!J331)</f>
        <v>92</v>
      </c>
      <c r="N328" s="144">
        <f>IF(SP_SUL!K331="","*",SP_SUL!K331)</f>
        <v>75.2</v>
      </c>
      <c r="O328" s="144">
        <f>IF(SP_SUL!L331="","*",SP_SUL!L331)</f>
        <v>81.8</v>
      </c>
      <c r="P328" s="143">
        <f>IF(SP_SUL!O331="","*",SP_SUL!O331)</f>
        <v>0.33333333333333331</v>
      </c>
      <c r="Q328" s="143">
        <f>IF(SP_SUL!P331="","*",SP_SUL!P331)</f>
        <v>0.33333333333333331</v>
      </c>
      <c r="R328" s="145" t="str">
        <f>IF(SP_SUL!Q331="","*",CONCATENATE(SP_SUL!Q331," ",SP_SUL!R331))</f>
        <v>1 BINÁRIO</v>
      </c>
      <c r="S328" s="145" t="str">
        <f>IF(SP_SUL!V331="","*",SP_SUL!V331)</f>
        <v>Augusto</v>
      </c>
      <c r="T328" s="145" t="str">
        <f>IF(SP_SUL!W331="","*",SP_SUL!W331)</f>
        <v>Bloco Modernização</v>
      </c>
      <c r="U328" s="137" t="str">
        <f ca="1">_xlfn.XLOOKUP(G328&amp;$U$2,BS_CONTROLE[CHAVE],BS_CONTROLE[Quantidade_11],"-")</f>
        <v>-</v>
      </c>
      <c r="V328" s="137" t="str">
        <f ca="1">_xlfn.XLOOKUP(G328&amp;$V$2,BS_CONTROLE[CHAVE],BS_CONTROLE[Quantidade_11],"-")</f>
        <v>-</v>
      </c>
      <c r="W328" s="137">
        <f ca="1">_xlfn.XLOOKUP(G328&amp;$W$2,BS_CONTROLE[CHAVE],BS_CONTROLE[Quantidade_11],"-")</f>
        <v>0</v>
      </c>
    </row>
    <row r="329" spans="1:23" hidden="1">
      <c r="A329" s="146" t="str">
        <f>IF(SP_SUL!Y332="","*",SP_SUL!Y332)</f>
        <v>NÃO</v>
      </c>
      <c r="B329" s="146" t="str">
        <f>IF(SP_SUL!X332="","*",SP_SUL!X332)</f>
        <v>Contrato</v>
      </c>
      <c r="C329" s="146" t="str">
        <f>IF(SP_SUL!Z332="","*",SP_SUL!Z332)</f>
        <v>*</v>
      </c>
      <c r="D329" s="139" t="str">
        <f>IF(SP_SUL!S332="","*",SP_SUL!S332)</f>
        <v>SP SUL</v>
      </c>
      <c r="E329" s="139" t="str">
        <f>IF(SP_SUL!T332="","*",SP_SUL!T332)</f>
        <v>ZEV-ZPT</v>
      </c>
      <c r="F329" s="145">
        <f>IF(SP_SUL!B332="","*",SP_SUL!B332)</f>
        <v>46066</v>
      </c>
      <c r="G329" s="145" t="str">
        <f>IF(SP_SUL!D332="","*",SP_SUL!D332)</f>
        <v>W61</v>
      </c>
      <c r="H329" s="145" t="str">
        <f>IF(SP_SUL!F332="","*",SP_SUL!F332)</f>
        <v>MODERNIZAÇÃO - PEDRA - DESCARGA</v>
      </c>
      <c r="I329" s="145" t="str">
        <f>IF(SP_SUL!H332="","*",SP_SUL!H332)</f>
        <v>K67ZEV-1</v>
      </c>
      <c r="J329" s="145" t="str">
        <f>IF(SP_SUL!I332="","*",SP_SUL!I332)</f>
        <v>K67ZEV-1</v>
      </c>
      <c r="K329" s="139" t="str">
        <f>IF(SP_SUL!M332="","*",SP_SUL!M332)</f>
        <v>ZEZ-ZXW</v>
      </c>
      <c r="L329" s="139" t="str">
        <f>IF(SP_SUL!N332="","*",SP_SUL!N332)</f>
        <v>K79ZEZ2/ZXWK792</v>
      </c>
      <c r="M329" s="140">
        <f>IF(SP_SUL!J332="","*",SP_SUL!J332)</f>
        <v>92</v>
      </c>
      <c r="N329" s="144">
        <f>IF(SP_SUL!K332="","*",SP_SUL!K332)</f>
        <v>75.2</v>
      </c>
      <c r="O329" s="144">
        <f>IF(SP_SUL!L332="","*",SP_SUL!L332)</f>
        <v>81.8</v>
      </c>
      <c r="P329" s="143">
        <f>IF(SP_SUL!O332="","*",SP_SUL!O332)</f>
        <v>0.3125</v>
      </c>
      <c r="Q329" s="143">
        <f>IF(SP_SUL!P332="","*",SP_SUL!P332)</f>
        <v>6.9444444444444447E-4</v>
      </c>
      <c r="R329" s="145" t="str">
        <f>IF(SP_SUL!Q332="","*",CONCATENATE(SP_SUL!Q332," ",SP_SUL!R332))</f>
        <v>1 VAGÕES</v>
      </c>
      <c r="S329" s="145" t="str">
        <f>IF(SP_SUL!V332="","*",SP_SUL!V332)</f>
        <v>Augusto</v>
      </c>
      <c r="T329" s="145" t="str">
        <f>IF(SP_SUL!W332="","*",SP_SUL!W332)</f>
        <v>W61 - Deslocamento e entrando pelo AMV Norte- Eng. Ferraz- Atividade: Recolhimento de Dormentes e Descarga de Pedra  /  W61 deve ser o primeiro veículo a sair de ZEV.</v>
      </c>
      <c r="U329" s="137" t="str">
        <f ca="1">_xlfn.XLOOKUP(G329&amp;$U$2,BS_CONTROLE[CHAVE],BS_CONTROLE[Quantidade_11],"-")</f>
        <v>-</v>
      </c>
      <c r="V329" s="137">
        <f ca="1">_xlfn.XLOOKUP(G329&amp;$V$2,BS_CONTROLE[CHAVE],BS_CONTROLE[Quantidade_11],"-")</f>
        <v>0</v>
      </c>
      <c r="W329" s="137">
        <f ca="1">_xlfn.XLOOKUP(G329&amp;$W$2,BS_CONTROLE[CHAVE],BS_CONTROLE[Quantidade_11],"-")</f>
        <v>1</v>
      </c>
    </row>
    <row r="330" spans="1:23" hidden="1">
      <c r="A330" s="146" t="str">
        <f>IF(SP_SUL!Y333="","*",SP_SUL!Y333)</f>
        <v>NÃO</v>
      </c>
      <c r="B330" s="146" t="str">
        <f>IF(SP_SUL!X333="","*",SP_SUL!X333)</f>
        <v>Contrato</v>
      </c>
      <c r="C330" s="146" t="str">
        <f>IF(SP_SUL!Z333="","*",SP_SUL!Z333)</f>
        <v>*</v>
      </c>
      <c r="D330" s="139" t="str">
        <f>IF(SP_SUL!S333="","*",SP_SUL!S333)</f>
        <v>SP SUL</v>
      </c>
      <c r="E330" s="139" t="str">
        <f>IF(SP_SUL!T333="","*",SP_SUL!T333)</f>
        <v>ZEV-ZPT</v>
      </c>
      <c r="F330" s="145">
        <f>IF(SP_SUL!B333="","*",SP_SUL!B333)</f>
        <v>46066</v>
      </c>
      <c r="G330" s="145" t="str">
        <f>IF(SP_SUL!D333="","*",SP_SUL!D333)</f>
        <v>V85</v>
      </c>
      <c r="H330" s="145" t="str">
        <f>IF(SP_SUL!F333="","*",SP_SUL!F333)</f>
        <v>MECANIZAÇÃO - SOCADORA</v>
      </c>
      <c r="I330" s="145" t="str">
        <f>IF(SP_SUL!H333="","*",SP_SUL!H333)</f>
        <v>K67ZEV-1</v>
      </c>
      <c r="J330" s="145" t="str">
        <f>IF(SP_SUL!I333="","*",SP_SUL!I333)</f>
        <v>K67ZEV-1</v>
      </c>
      <c r="K330" s="139" t="str">
        <f>IF(SP_SUL!M333="","*",SP_SUL!M333)</f>
        <v>ZEZ-ZXW</v>
      </c>
      <c r="L330" s="139" t="str">
        <f>IF(SP_SUL!N333="","*",SP_SUL!N333)</f>
        <v>K79ZEZ2/ZXWK792</v>
      </c>
      <c r="M330" s="140">
        <f>IF(SP_SUL!J333="","*",SP_SUL!J333)</f>
        <v>92</v>
      </c>
      <c r="N330" s="144">
        <f>IF(SP_SUL!K333="","*",SP_SUL!K333)</f>
        <v>75.2</v>
      </c>
      <c r="O330" s="144">
        <f>IF(SP_SUL!L333="","*",SP_SUL!L333)</f>
        <v>81.8</v>
      </c>
      <c r="P330" s="143">
        <f>IF(SP_SUL!O333="","*",SP_SUL!O333)</f>
        <v>0.31597222222222221</v>
      </c>
      <c r="Q330" s="143">
        <f>IF(SP_SUL!P333="","*",SP_SUL!P333)</f>
        <v>6.9444444444444447E-4</v>
      </c>
      <c r="R330" s="145" t="str">
        <f>IF(SP_SUL!Q333="","*",CONCATENATE(SP_SUL!Q333," ",SP_SUL!R333))</f>
        <v>200 M</v>
      </c>
      <c r="S330" s="145" t="str">
        <f>IF(SP_SUL!V333="","*",SP_SUL!V333)</f>
        <v>Augusto</v>
      </c>
      <c r="T330" s="145" t="str">
        <f>IF(SP_SUL!W333="","*",SP_SUL!W333)</f>
        <v>Socaria mecanizada  - Socaria do Km 75+180 ao 77+000</v>
      </c>
      <c r="U330" s="137" t="str">
        <f ca="1">_xlfn.XLOOKUP(G330&amp;$U$2,BS_CONTROLE[CHAVE],BS_CONTROLE[Quantidade_11],"-")</f>
        <v>-</v>
      </c>
      <c r="V330" s="137" t="str">
        <f ca="1">_xlfn.XLOOKUP(G330&amp;$V$2,BS_CONTROLE[CHAVE],BS_CONTROLE[Quantidade_11],"-")</f>
        <v>-</v>
      </c>
      <c r="W330" s="137">
        <f ca="1">_xlfn.XLOOKUP(G330&amp;$W$2,BS_CONTROLE[CHAVE],BS_CONTROLE[Quantidade_11],"-")</f>
        <v>0</v>
      </c>
    </row>
    <row r="331" spans="1:23" hidden="1">
      <c r="A331" s="146" t="str">
        <f>IF(SP_SUL!Y334="","*",SP_SUL!Y334)</f>
        <v>NÃO</v>
      </c>
      <c r="B331" s="146" t="str">
        <f>IF(SP_SUL!X334="","*",SP_SUL!X334)</f>
        <v>Contrato</v>
      </c>
      <c r="C331" s="146" t="str">
        <f>IF(SP_SUL!Z334="","*",SP_SUL!Z334)</f>
        <v>*</v>
      </c>
      <c r="D331" s="139" t="str">
        <f>IF(SP_SUL!S334="","*",SP_SUL!S334)</f>
        <v>SP SUL</v>
      </c>
      <c r="E331" s="139" t="str">
        <f>IF(SP_SUL!T334="","*",SP_SUL!T334)</f>
        <v>ZEV-ZPT</v>
      </c>
      <c r="F331" s="145">
        <f>IF(SP_SUL!B334="","*",SP_SUL!B334)</f>
        <v>46066</v>
      </c>
      <c r="G331" s="145" t="str">
        <f>IF(SP_SUL!D334="","*",SP_SUL!D334)</f>
        <v xml:space="preserve">TURMA FIXA VIA </v>
      </c>
      <c r="H331" s="145" t="str">
        <f>IF(SP_SUL!F334="","*",SP_SUL!F334)</f>
        <v>MODERNIZAÇÃO - SOLDA</v>
      </c>
      <c r="I331" s="145" t="str">
        <f>IF(SP_SUL!H334="","*",SP_SUL!H334)</f>
        <v>-</v>
      </c>
      <c r="J331" s="145" t="str">
        <f>IF(SP_SUL!I334="","*",SP_SUL!I334)</f>
        <v>-</v>
      </c>
      <c r="K331" s="139" t="str">
        <f>IF(SP_SUL!M334="","*",SP_SUL!M334)</f>
        <v>ZEZ-ZXW</v>
      </c>
      <c r="L331" s="139" t="str">
        <f>IF(SP_SUL!N334="","*",SP_SUL!N334)</f>
        <v>ZXWK792</v>
      </c>
      <c r="M331" s="140">
        <f>IF(SP_SUL!J334="","*",SP_SUL!J334)</f>
        <v>92</v>
      </c>
      <c r="N331" s="144">
        <f>IF(SP_SUL!K334="","*",SP_SUL!K334)</f>
        <v>78.709999999999994</v>
      </c>
      <c r="O331" s="144" t="str">
        <f>IF(SP_SUL!L334="","*",SP_SUL!L334)</f>
        <v>-</v>
      </c>
      <c r="P331" s="143">
        <f>IF(SP_SUL!O334="","*",SP_SUL!O334)</f>
        <v>0.33333333333333331</v>
      </c>
      <c r="Q331" s="143">
        <f>IF(SP_SUL!P334="","*",SP_SUL!P334)</f>
        <v>6.9444444444444447E-4</v>
      </c>
      <c r="R331" s="145" t="str">
        <f>IF(SP_SUL!Q334="","*",CONCATENATE(SP_SUL!Q334," ",SP_SUL!R334))</f>
        <v>1 Nº DE SOLDA</v>
      </c>
      <c r="S331" s="145" t="str">
        <f>IF(SP_SUL!V334="","*",SP_SUL!V334)</f>
        <v>Augusto</v>
      </c>
      <c r="T331" s="145" t="str">
        <f>IF(SP_SUL!W334="","*",SP_SUL!W334)</f>
        <v xml:space="preserve">Execução de solda - Condicionado a temperatura </v>
      </c>
      <c r="U331" s="137" t="str">
        <f ca="1">_xlfn.XLOOKUP(G331&amp;$U$2,BS_CONTROLE[CHAVE],BS_CONTROLE[Quantidade_11],"-")</f>
        <v>-</v>
      </c>
      <c r="V331" s="137" t="str">
        <f ca="1">_xlfn.XLOOKUP(G331&amp;$V$2,BS_CONTROLE[CHAVE],BS_CONTROLE[Quantidade_11],"-")</f>
        <v>-</v>
      </c>
      <c r="W331" s="137">
        <f ca="1">_xlfn.XLOOKUP(G331&amp;$W$2,BS_CONTROLE[CHAVE],BS_CONTROLE[Quantidade_11],"-")</f>
        <v>0</v>
      </c>
    </row>
    <row r="332" spans="1:23" hidden="1">
      <c r="A332" s="146" t="str">
        <f>IF(SP_SUL!Y335="","*",SP_SUL!Y335)</f>
        <v>NÃO</v>
      </c>
      <c r="B332" s="146" t="str">
        <f>IF(SP_SUL!X335="","*",SP_SUL!X335)</f>
        <v>Contrato</v>
      </c>
      <c r="C332" s="146" t="str">
        <f>IF(SP_SUL!Z335="","*",SP_SUL!Z335)</f>
        <v>*</v>
      </c>
      <c r="D332" s="139" t="str">
        <f>IF(SP_SUL!S335="","*",SP_SUL!S335)</f>
        <v>SP SUL</v>
      </c>
      <c r="E332" s="139" t="str">
        <f>IF(SP_SUL!T335="","*",SP_SUL!T335)</f>
        <v>ZEV-ZPT</v>
      </c>
      <c r="F332" s="145">
        <f>IF(SP_SUL!B335="","*",SP_SUL!B335)</f>
        <v>46066</v>
      </c>
      <c r="G332" s="145" t="str">
        <f>IF(SP_SUL!D335="","*",SP_SUL!D335)</f>
        <v xml:space="preserve">TURMA FIXA VIA </v>
      </c>
      <c r="H332" s="145" t="str">
        <f>IF(SP_SUL!F335="","*",SP_SUL!F335)</f>
        <v>MODERNIZAÇÃO - SOLDA</v>
      </c>
      <c r="I332" s="145" t="str">
        <f>IF(SP_SUL!H335="","*",SP_SUL!H335)</f>
        <v>-</v>
      </c>
      <c r="J332" s="145" t="str">
        <f>IF(SP_SUL!I335="","*",SP_SUL!I335)</f>
        <v>-</v>
      </c>
      <c r="K332" s="139" t="str">
        <f>IF(SP_SUL!M335="","*",SP_SUL!M335)</f>
        <v>ZEZ-ZXW</v>
      </c>
      <c r="L332" s="139" t="str">
        <f>IF(SP_SUL!N335="","*",SP_SUL!N335)</f>
        <v>ZXWK792</v>
      </c>
      <c r="M332" s="140">
        <f>IF(SP_SUL!J335="","*",SP_SUL!J335)</f>
        <v>92</v>
      </c>
      <c r="N332" s="144">
        <f>IF(SP_SUL!K335="","*",SP_SUL!K335)</f>
        <v>78.78</v>
      </c>
      <c r="O332" s="144" t="str">
        <f>IF(SP_SUL!L335="","*",SP_SUL!L335)</f>
        <v>-</v>
      </c>
      <c r="P332" s="143">
        <f>IF(SP_SUL!O335="","*",SP_SUL!O335)</f>
        <v>0.33333333333333331</v>
      </c>
      <c r="Q332" s="143">
        <f>IF(SP_SUL!P335="","*",SP_SUL!P335)</f>
        <v>6.9444444444444447E-4</v>
      </c>
      <c r="R332" s="145" t="str">
        <f>IF(SP_SUL!Q335="","*",CONCATENATE(SP_SUL!Q335," ",SP_SUL!R335))</f>
        <v>1 Nº DE SOLDA</v>
      </c>
      <c r="S332" s="145" t="str">
        <f>IF(SP_SUL!V335="","*",SP_SUL!V335)</f>
        <v>Augusto</v>
      </c>
      <c r="T332" s="145" t="str">
        <f>IF(SP_SUL!W335="","*",SP_SUL!W335)</f>
        <v xml:space="preserve">Execução de solda - Condicionado a temperatura </v>
      </c>
      <c r="U332" s="137" t="str">
        <f ca="1">_xlfn.XLOOKUP(G332&amp;$U$2,BS_CONTROLE[CHAVE],BS_CONTROLE[Quantidade_11],"-")</f>
        <v>-</v>
      </c>
      <c r="V332" s="137" t="str">
        <f ca="1">_xlfn.XLOOKUP(G332&amp;$V$2,BS_CONTROLE[CHAVE],BS_CONTROLE[Quantidade_11],"-")</f>
        <v>-</v>
      </c>
      <c r="W332" s="137">
        <f ca="1">_xlfn.XLOOKUP(G332&amp;$W$2,BS_CONTROLE[CHAVE],BS_CONTROLE[Quantidade_11],"-")</f>
        <v>0</v>
      </c>
    </row>
    <row r="333" spans="1:23" hidden="1">
      <c r="A333" s="146" t="str">
        <f>IF(SP_SUL!Y336="","*",SP_SUL!Y336)</f>
        <v>NÃO</v>
      </c>
      <c r="B333" s="146" t="str">
        <f>IF(SP_SUL!X336="","*",SP_SUL!X336)</f>
        <v>Contrato</v>
      </c>
      <c r="C333" s="146" t="str">
        <f>IF(SP_SUL!Z336="","*",SP_SUL!Z336)</f>
        <v>*</v>
      </c>
      <c r="D333" s="139" t="str">
        <f>IF(SP_SUL!S336="","*",SP_SUL!S336)</f>
        <v>SP SUL</v>
      </c>
      <c r="E333" s="139" t="str">
        <f>IF(SP_SUL!T336="","*",SP_SUL!T336)</f>
        <v>ZEV-ZPT</v>
      </c>
      <c r="F333" s="145">
        <f>IF(SP_SUL!B336="","*",SP_SUL!B336)</f>
        <v>46066</v>
      </c>
      <c r="G333" s="145" t="str">
        <f>IF(SP_SUL!D336="","*",SP_SUL!D336)</f>
        <v xml:space="preserve">TURMA FIXA VIA </v>
      </c>
      <c r="H333" s="145" t="str">
        <f>IF(SP_SUL!F336="","*",SP_SUL!F336)</f>
        <v>MODERNIZAÇÃO - SOLDA</v>
      </c>
      <c r="I333" s="145" t="str">
        <f>IF(SP_SUL!H336="","*",SP_SUL!H336)</f>
        <v>-</v>
      </c>
      <c r="J333" s="145" t="str">
        <f>IF(SP_SUL!I336="","*",SP_SUL!I336)</f>
        <v>-</v>
      </c>
      <c r="K333" s="139" t="str">
        <f>IF(SP_SUL!M336="","*",SP_SUL!M336)</f>
        <v>ZEZ-ZXW</v>
      </c>
      <c r="L333" s="139" t="str">
        <f>IF(SP_SUL!N336="","*",SP_SUL!N336)</f>
        <v>ZXWK792</v>
      </c>
      <c r="M333" s="140">
        <f>IF(SP_SUL!J336="","*",SP_SUL!J336)</f>
        <v>92</v>
      </c>
      <c r="N333" s="144">
        <f>IF(SP_SUL!K336="","*",SP_SUL!K336)</f>
        <v>78.8</v>
      </c>
      <c r="O333" s="144" t="str">
        <f>IF(SP_SUL!L336="","*",SP_SUL!L336)</f>
        <v>-</v>
      </c>
      <c r="P333" s="143">
        <f>IF(SP_SUL!O336="","*",SP_SUL!O336)</f>
        <v>0.33333333333333331</v>
      </c>
      <c r="Q333" s="143">
        <f>IF(SP_SUL!P336="","*",SP_SUL!P336)</f>
        <v>6.9444444444444447E-4</v>
      </c>
      <c r="R333" s="145" t="str">
        <f>IF(SP_SUL!Q336="","*",CONCATENATE(SP_SUL!Q336," ",SP_SUL!R336))</f>
        <v>1 Nº DE SOLDA</v>
      </c>
      <c r="S333" s="145" t="str">
        <f>IF(SP_SUL!V336="","*",SP_SUL!V336)</f>
        <v>Augusto</v>
      </c>
      <c r="T333" s="145" t="str">
        <f>IF(SP_SUL!W336="","*",SP_SUL!W336)</f>
        <v xml:space="preserve">Execução de solda - Condicionado a temperatura </v>
      </c>
      <c r="U333" s="137" t="str">
        <f ca="1">_xlfn.XLOOKUP(G333&amp;$U$2,BS_CONTROLE[CHAVE],BS_CONTROLE[Quantidade_11],"-")</f>
        <v>-</v>
      </c>
      <c r="V333" s="137" t="str">
        <f ca="1">_xlfn.XLOOKUP(G333&amp;$V$2,BS_CONTROLE[CHAVE],BS_CONTROLE[Quantidade_11],"-")</f>
        <v>-</v>
      </c>
      <c r="W333" s="137">
        <f ca="1">_xlfn.XLOOKUP(G333&amp;$W$2,BS_CONTROLE[CHAVE],BS_CONTROLE[Quantidade_11],"-")</f>
        <v>0</v>
      </c>
    </row>
    <row r="334" spans="1:23" hidden="1">
      <c r="A334" s="146" t="str">
        <f>IF(SP_SUL!Y337="","*",SP_SUL!Y337)</f>
        <v>*</v>
      </c>
      <c r="B334" s="146" t="str">
        <f>IF(SP_SUL!X337="","*",SP_SUL!X337)</f>
        <v>*</v>
      </c>
      <c r="C334" s="146" t="str">
        <f>IF(SP_SUL!Z337="","*",SP_SUL!Z337)</f>
        <v>*</v>
      </c>
      <c r="D334" s="139" t="str">
        <f>IF(SP_SUL!S337="","*",SP_SUL!S337)</f>
        <v>-</v>
      </c>
      <c r="E334" s="139" t="str">
        <f>IF(SP_SUL!T337="","*",SP_SUL!T337)</f>
        <v>-</v>
      </c>
      <c r="F334" s="145" t="str">
        <f>IF(SP_SUL!B337="","*",SP_SUL!B337)</f>
        <v>*</v>
      </c>
      <c r="G334" s="145" t="str">
        <f>IF(SP_SUL!D337="","*",SP_SUL!D337)</f>
        <v>*</v>
      </c>
      <c r="H334" s="145" t="str">
        <f>IF(SP_SUL!F337="","*",SP_SUL!F337)</f>
        <v>*</v>
      </c>
      <c r="I334" s="145" t="str">
        <f>IF(SP_SUL!H337="","*",SP_SUL!H337)</f>
        <v>*</v>
      </c>
      <c r="J334" s="145" t="str">
        <f>IF(SP_SUL!I337="","*",SP_SUL!I337)</f>
        <v>*</v>
      </c>
      <c r="K334" s="139" t="str">
        <f>IF(SP_SUL!M337="","*",SP_SUL!M337)</f>
        <v>-</v>
      </c>
      <c r="L334" s="139" t="str">
        <f>IF(SP_SUL!N337="","*",SP_SUL!N337)</f>
        <v>-</v>
      </c>
      <c r="M334" s="140" t="str">
        <f>IF(SP_SUL!J337="","*",SP_SUL!J337)</f>
        <v>*</v>
      </c>
      <c r="N334" s="144" t="str">
        <f>IF(SP_SUL!K337="","*",SP_SUL!K337)</f>
        <v>*</v>
      </c>
      <c r="O334" s="144" t="str">
        <f>IF(SP_SUL!L337="","*",SP_SUL!L337)</f>
        <v>*</v>
      </c>
      <c r="P334" s="143" t="str">
        <f>IF(SP_SUL!O337="","*",SP_SUL!O337)</f>
        <v>*</v>
      </c>
      <c r="Q334" s="143" t="str">
        <f>IF(SP_SUL!P337="","*",SP_SUL!P337)</f>
        <v>*</v>
      </c>
      <c r="R334" s="145" t="str">
        <f>IF(SP_SUL!Q337="","*",CONCATENATE(SP_SUL!Q337," ",SP_SUL!R337))</f>
        <v>*</v>
      </c>
      <c r="S334" s="145" t="str">
        <f>IF(SP_SUL!V337="","*",SP_SUL!V337)</f>
        <v>*</v>
      </c>
      <c r="T334" s="145" t="str">
        <f>IF(SP_SUL!W337="","*",SP_SUL!W337)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 hidden="1">
      <c r="A335" s="146" t="str">
        <f>IF(SP_SUL!Y338="","*",SP_SUL!Y338)</f>
        <v>NÃO</v>
      </c>
      <c r="B335" s="146" t="str">
        <f>IF(SP_SUL!X338="","*",SP_SUL!X338)</f>
        <v>Contrato</v>
      </c>
      <c r="C335" s="146" t="str">
        <f>IF(SP_SUL!Z338="","*",SP_SUL!Z338)</f>
        <v>*</v>
      </c>
      <c r="D335" s="139" t="str">
        <f>IF(SP_SUL!S338="","*",SP_SUL!S338)</f>
        <v>SP SUL</v>
      </c>
      <c r="E335" s="139" t="str">
        <f>IF(SP_SUL!T338="","*",SP_SUL!T338)</f>
        <v>ZEV-ZPT</v>
      </c>
      <c r="F335" s="145">
        <f>IF(SP_SUL!B338="","*",SP_SUL!B338)</f>
        <v>46066</v>
      </c>
      <c r="G335" s="145" t="str">
        <f>IF(SP_SUL!D338="","*",SP_SUL!D338)</f>
        <v>W62</v>
      </c>
      <c r="H335" s="145" t="str">
        <f>IF(SP_SUL!F338="","*",SP_SUL!F338)</f>
        <v>DESLOCAMENTO</v>
      </c>
      <c r="I335" s="145" t="str">
        <f>IF(SP_SUL!H338="","*",SP_SUL!H338)</f>
        <v>ZDRZPT</v>
      </c>
      <c r="J335" s="145" t="str">
        <f>IF(SP_SUL!I338="","*",SP_SUL!I338)</f>
        <v>ZDRZPT</v>
      </c>
      <c r="K335" s="139" t="str">
        <f>IF(SP_SUL!M338="","*",SP_SUL!M338)</f>
        <v>ZXW-ZGP</v>
      </c>
      <c r="L335" s="139" t="str">
        <f>IF(SP_SUL!N338="","*",SP_SUL!N338)</f>
        <v>K84ZXW2</v>
      </c>
      <c r="M335" s="140">
        <f>IF(SP_SUL!J338="","*",SP_SUL!J338)</f>
        <v>92</v>
      </c>
      <c r="N335" s="144">
        <f>IF(SP_SUL!K338="","*",SP_SUL!K338)</f>
        <v>83.7</v>
      </c>
      <c r="O335" s="144" t="str">
        <f>IF(SP_SUL!L338="","*",SP_SUL!L338)</f>
        <v>-</v>
      </c>
      <c r="P335" s="143">
        <f>IF(SP_SUL!O338="","*",SP_SUL!O338)</f>
        <v>0.33333333333333331</v>
      </c>
      <c r="Q335" s="143">
        <f>IF(SP_SUL!P338="","*",SP_SUL!P338)</f>
        <v>4.1666666666666664E-2</v>
      </c>
      <c r="R335" s="145" t="str">
        <f>IF(SP_SUL!Q338="","*",CONCATENATE(SP_SUL!Q338," ",SP_SUL!R338))</f>
        <v>1 BINÁRIO</v>
      </c>
      <c r="S335" s="145" t="str">
        <f>IF(SP_SUL!V338="","*",SP_SUL!V338)</f>
        <v>Moises</v>
      </c>
      <c r="T335" s="145" t="str">
        <f>IF(SP_SUL!W338="","*",SP_SUL!W338)</f>
        <v>Deslocamento das turmas</v>
      </c>
      <c r="U335" s="137" t="str">
        <f ca="1">_xlfn.XLOOKUP(G335&amp;$U$2,BS_CONTROLE[CHAVE],BS_CONTROLE[Quantidade_11],"-")</f>
        <v>-</v>
      </c>
      <c r="V335" s="137" t="str">
        <f ca="1">_xlfn.XLOOKUP(G335&amp;$V$2,BS_CONTROLE[CHAVE],BS_CONTROLE[Quantidade_11],"-")</f>
        <v>-</v>
      </c>
      <c r="W335" s="137">
        <f ca="1">_xlfn.XLOOKUP(G335&amp;$W$2,BS_CONTROLE[CHAVE],BS_CONTROLE[Quantidade_11],"-")</f>
        <v>1</v>
      </c>
    </row>
    <row r="336" spans="1:23" hidden="1">
      <c r="A336" s="146" t="str">
        <f>IF(SP_SUL!Y339="","*",SP_SUL!Y339)</f>
        <v>NÃO</v>
      </c>
      <c r="B336" s="146" t="str">
        <f>IF(SP_SUL!X339="","*",SP_SUL!X339)</f>
        <v>Contrato</v>
      </c>
      <c r="C336" s="146" t="str">
        <f>IF(SP_SUL!Z339="","*",SP_SUL!Z339)</f>
        <v>*</v>
      </c>
      <c r="D336" s="139" t="str">
        <f>IF(SP_SUL!S339="","*",SP_SUL!S339)</f>
        <v>SP SUL</v>
      </c>
      <c r="E336" s="139" t="str">
        <f>IF(SP_SUL!T339="","*",SP_SUL!T339)</f>
        <v>ZEV-ZPT</v>
      </c>
      <c r="F336" s="145">
        <f>IF(SP_SUL!B339="","*",SP_SUL!B339)</f>
        <v>46066</v>
      </c>
      <c r="G336" s="145" t="str">
        <f>IF(SP_SUL!D339="","*",SP_SUL!D339)</f>
        <v>ANTONI  (TP-720)</v>
      </c>
      <c r="H336" s="145" t="str">
        <f>IF(SP_SUL!F339="","*",SP_SUL!F339)</f>
        <v>PDM - SUBSTITUIÇÃO - TRILHO</v>
      </c>
      <c r="I336" s="145" t="str">
        <f>IF(SP_SUL!H339="","*",SP_SUL!H339)</f>
        <v>-</v>
      </c>
      <c r="J336" s="145" t="str">
        <f>IF(SP_SUL!I339="","*",SP_SUL!I339)</f>
        <v>-</v>
      </c>
      <c r="K336" s="139" t="str">
        <f>IF(SP_SUL!M339="","*",SP_SUL!M339)</f>
        <v>ZXW-ZGP</v>
      </c>
      <c r="L336" s="139" t="str">
        <f>IF(SP_SUL!N339="","*",SP_SUL!N339)</f>
        <v>K89ZES2</v>
      </c>
      <c r="M336" s="140">
        <f>IF(SP_SUL!J339="","*",SP_SUL!J339)</f>
        <v>92</v>
      </c>
      <c r="N336" s="144">
        <f>IF(SP_SUL!K339="","*",SP_SUL!K339)</f>
        <v>87.25</v>
      </c>
      <c r="O336" s="144" t="str">
        <f>IF(SP_SUL!L339="","*",SP_SUL!L339)</f>
        <v>-</v>
      </c>
      <c r="P336" s="143">
        <f>IF(SP_SUL!O339="","*",SP_SUL!O339)</f>
        <v>0.45833333333333331</v>
      </c>
      <c r="Q336" s="143">
        <f>IF(SP_SUL!P339="","*",SP_SUL!P339)</f>
        <v>0.16666666666666666</v>
      </c>
      <c r="R336" s="145" t="str">
        <f>IF(SP_SUL!Q339="","*",CONCATENATE(SP_SUL!Q339," ",SP_SUL!R339))</f>
        <v>212 M</v>
      </c>
      <c r="S336" s="145" t="str">
        <f>IF(SP_SUL!V339="","*",SP_SUL!V339)</f>
        <v>Moises</v>
      </c>
      <c r="T336" s="145" t="str">
        <f>IF(SP_SUL!W339="","*",SP_SUL!W339)</f>
        <v>PDM - Substituição de trilho ( TP pronto depende da chegada do lastro W62)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>
        <f ca="1">_xlfn.XLOOKUP(G336&amp;$W$2,BS_CONTROLE[CHAVE],BS_CONTROLE[Quantidade_11],"-")</f>
        <v>0</v>
      </c>
    </row>
    <row r="337" spans="1:23" hidden="1">
      <c r="A337" s="146" t="str">
        <f>IF(SP_SUL!Y340="","*",SP_SUL!Y340)</f>
        <v>NÃO</v>
      </c>
      <c r="B337" s="146" t="str">
        <f>IF(SP_SUL!X340="","*",SP_SUL!X340)</f>
        <v>Contrato</v>
      </c>
      <c r="C337" s="146" t="str">
        <f>IF(SP_SUL!Z340="","*",SP_SUL!Z340)</f>
        <v>*</v>
      </c>
      <c r="D337" s="139" t="str">
        <f>IF(SP_SUL!S340="","*",SP_SUL!S340)</f>
        <v>SP SUL</v>
      </c>
      <c r="E337" s="139" t="str">
        <f>IF(SP_SUL!T340="","*",SP_SUL!T340)</f>
        <v>ZEV-ZPT</v>
      </c>
      <c r="F337" s="145">
        <f>IF(SP_SUL!B340="","*",SP_SUL!B340)</f>
        <v>46066</v>
      </c>
      <c r="G337" s="145" t="str">
        <f>IF(SP_SUL!D340="","*",SP_SUL!D340)</f>
        <v>JACIANO (TF-674)</v>
      </c>
      <c r="H337" s="145" t="str">
        <f>IF(SP_SUL!F340="","*",SP_SUL!F340)</f>
        <v>PDM - SUBSTITUIÇÃO - TRILHO</v>
      </c>
      <c r="I337" s="145" t="str">
        <f>IF(SP_SUL!H340="","*",SP_SUL!H340)</f>
        <v>-</v>
      </c>
      <c r="J337" s="145" t="str">
        <f>IF(SP_SUL!I340="","*",SP_SUL!I340)</f>
        <v>-</v>
      </c>
      <c r="K337" s="139" t="str">
        <f>IF(SP_SUL!M340="","*",SP_SUL!M340)</f>
        <v>ZXW-ZGP</v>
      </c>
      <c r="L337" s="139" t="str">
        <f>IF(SP_SUL!N340="","*",SP_SUL!N340)</f>
        <v>K89ZES2</v>
      </c>
      <c r="M337" s="140">
        <f>IF(SP_SUL!J340="","*",SP_SUL!J340)</f>
        <v>92</v>
      </c>
      <c r="N337" s="144">
        <f>IF(SP_SUL!K340="","*",SP_SUL!K340)</f>
        <v>87.25</v>
      </c>
      <c r="O337" s="144" t="str">
        <f>IF(SP_SUL!L340="","*",SP_SUL!L340)</f>
        <v>-</v>
      </c>
      <c r="P337" s="143">
        <f>IF(SP_SUL!O340="","*",SP_SUL!O340)</f>
        <v>0.45833333333333331</v>
      </c>
      <c r="Q337" s="143">
        <f>IF(SP_SUL!P340="","*",SP_SUL!P340)</f>
        <v>0.16666666666666666</v>
      </c>
      <c r="R337" s="145" t="str">
        <f>IF(SP_SUL!Q340="","*",CONCATENATE(SP_SUL!Q340," ",SP_SUL!R340))</f>
        <v>212 M</v>
      </c>
      <c r="S337" s="145" t="str">
        <f>IF(SP_SUL!V340="","*",SP_SUL!V340)</f>
        <v>Moises</v>
      </c>
      <c r="T337" s="145" t="str">
        <f>IF(SP_SUL!W340="","*",SP_SUL!W340)</f>
        <v>PDM - Substituição de trilho ( TP pronto depende da chegada do lastro W62)</v>
      </c>
      <c r="U337" s="137" t="str">
        <f ca="1">_xlfn.XLOOKUP(G337&amp;$U$2,BS_CONTROLE[CHAVE],BS_CONTROLE[Quantidade_11],"-")</f>
        <v>-</v>
      </c>
      <c r="V337" s="137">
        <f ca="1">_xlfn.XLOOKUP(G337&amp;$V$2,BS_CONTROLE[CHAVE],BS_CONTROLE[Quantidade_11],"-")</f>
        <v>0</v>
      </c>
      <c r="W337" s="137">
        <f ca="1">_xlfn.XLOOKUP(G337&amp;$W$2,BS_CONTROLE[CHAVE],BS_CONTROLE[Quantidade_11],"-")</f>
        <v>0</v>
      </c>
    </row>
    <row r="338" spans="1:23" hidden="1">
      <c r="A338" s="146" t="str">
        <f>IF(SP_SUL!Y341="","*",SP_SUL!Y341)</f>
        <v>NÃO</v>
      </c>
      <c r="B338" s="146" t="str">
        <f>IF(SP_SUL!X341="","*",SP_SUL!X341)</f>
        <v>Contrato</v>
      </c>
      <c r="C338" s="146" t="str">
        <f>IF(SP_SUL!Z341="","*",SP_SUL!Z341)</f>
        <v>*</v>
      </c>
      <c r="D338" s="139" t="str">
        <f>IF(SP_SUL!S341="","*",SP_SUL!S341)</f>
        <v>SP SUL</v>
      </c>
      <c r="E338" s="139" t="str">
        <f>IF(SP_SUL!T341="","*",SP_SUL!T341)</f>
        <v>ZEV-ZPT</v>
      </c>
      <c r="F338" s="145">
        <f>IF(SP_SUL!B341="","*",SP_SUL!B341)</f>
        <v>46066</v>
      </c>
      <c r="G338" s="145" t="str">
        <f>IF(SP_SUL!D341="","*",SP_SUL!D341)</f>
        <v>LEANDRO (TP-727)</v>
      </c>
      <c r="H338" s="145" t="str">
        <f>IF(SP_SUL!F341="","*",SP_SUL!F341)</f>
        <v>PDM - SUBSTITUIÇÃO - TRILHO</v>
      </c>
      <c r="I338" s="145" t="str">
        <f>IF(SP_SUL!H341="","*",SP_SUL!H341)</f>
        <v>-</v>
      </c>
      <c r="J338" s="145" t="str">
        <f>IF(SP_SUL!I341="","*",SP_SUL!I341)</f>
        <v>-</v>
      </c>
      <c r="K338" s="139" t="str">
        <f>IF(SP_SUL!M341="","*",SP_SUL!M341)</f>
        <v>ZXW-ZGP</v>
      </c>
      <c r="L338" s="139" t="str">
        <f>IF(SP_SUL!N341="","*",SP_SUL!N341)</f>
        <v>K89ZES2</v>
      </c>
      <c r="M338" s="140">
        <f>IF(SP_SUL!J341="","*",SP_SUL!J341)</f>
        <v>92</v>
      </c>
      <c r="N338" s="144">
        <f>IF(SP_SUL!K341="","*",SP_SUL!K341)</f>
        <v>87.25</v>
      </c>
      <c r="O338" s="144" t="str">
        <f>IF(SP_SUL!L341="","*",SP_SUL!L341)</f>
        <v>-</v>
      </c>
      <c r="P338" s="143">
        <f>IF(SP_SUL!O341="","*",SP_SUL!O341)</f>
        <v>0.45833333333333331</v>
      </c>
      <c r="Q338" s="143">
        <f>IF(SP_SUL!P341="","*",SP_SUL!P341)</f>
        <v>0.16666666666666666</v>
      </c>
      <c r="R338" s="145" t="str">
        <f>IF(SP_SUL!Q341="","*",CONCATENATE(SP_SUL!Q341," ",SP_SUL!R341))</f>
        <v>212 M</v>
      </c>
      <c r="S338" s="145" t="str">
        <f>IF(SP_SUL!V341="","*",SP_SUL!V341)</f>
        <v>Moises</v>
      </c>
      <c r="T338" s="145" t="str">
        <f>IF(SP_SUL!W341="","*",SP_SUL!W341)</f>
        <v>PDM - Substituição de trilho ( TP pronto depende da chegada do lastro W62)</v>
      </c>
      <c r="U338" s="137" t="str">
        <f ca="1">_xlfn.XLOOKUP(G338&amp;$U$2,BS_CONTROLE[CHAVE],BS_CONTROLE[Quantidade_11],"-")</f>
        <v>-</v>
      </c>
      <c r="V338" s="137" t="str">
        <f ca="1">_xlfn.XLOOKUP(G338&amp;$V$2,BS_CONTROLE[CHAVE],BS_CONTROLE[Quantidade_11],"-")</f>
        <v>-</v>
      </c>
      <c r="W338" s="137">
        <f ca="1">_xlfn.XLOOKUP(G338&amp;$W$2,BS_CONTROLE[CHAVE],BS_CONTROLE[Quantidade_11],"-")</f>
        <v>0</v>
      </c>
    </row>
    <row r="339" spans="1:23" hidden="1">
      <c r="A339" s="146" t="str">
        <f>IF(SP_SUL!Y342="","*",SP_SUL!Y342)</f>
        <v>*</v>
      </c>
      <c r="B339" s="146" t="str">
        <f>IF(SP_SUL!X342="","*",SP_SUL!X342)</f>
        <v>*</v>
      </c>
      <c r="C339" s="146" t="str">
        <f>IF(SP_SUL!Z342="","*",SP_SUL!Z342)</f>
        <v>*</v>
      </c>
      <c r="D339" s="139" t="str">
        <f>IF(SP_SUL!S342="","*",SP_SUL!S342)</f>
        <v>-</v>
      </c>
      <c r="E339" s="139" t="str">
        <f>IF(SP_SUL!T342="","*",SP_SUL!T342)</f>
        <v>-</v>
      </c>
      <c r="F339" s="145" t="str">
        <f>IF(SP_SUL!B342="","*",SP_SUL!B342)</f>
        <v>*</v>
      </c>
      <c r="G339" s="145" t="str">
        <f>IF(SP_SUL!D342="","*",SP_SUL!D342)</f>
        <v>*</v>
      </c>
      <c r="H339" s="145" t="str">
        <f>IF(SP_SUL!F342="","*",SP_SUL!F342)</f>
        <v>*</v>
      </c>
      <c r="I339" s="145" t="str">
        <f>IF(SP_SUL!H342="","*",SP_SUL!H342)</f>
        <v>*</v>
      </c>
      <c r="J339" s="145" t="str">
        <f>IF(SP_SUL!I342="","*",SP_SUL!I342)</f>
        <v>*</v>
      </c>
      <c r="K339" s="139" t="str">
        <f>IF(SP_SUL!M342="","*",SP_SUL!M342)</f>
        <v>-</v>
      </c>
      <c r="L339" s="139" t="str">
        <f>IF(SP_SUL!N342="","*",SP_SUL!N342)</f>
        <v>-</v>
      </c>
      <c r="M339" s="140" t="str">
        <f>IF(SP_SUL!J342="","*",SP_SUL!J342)</f>
        <v>*</v>
      </c>
      <c r="N339" s="144" t="str">
        <f>IF(SP_SUL!K342="","*",SP_SUL!K342)</f>
        <v>*</v>
      </c>
      <c r="O339" s="144" t="str">
        <f>IF(SP_SUL!L342="","*",SP_SUL!L342)</f>
        <v>*</v>
      </c>
      <c r="P339" s="143" t="str">
        <f>IF(SP_SUL!O342="","*",SP_SUL!O342)</f>
        <v>*</v>
      </c>
      <c r="Q339" s="143" t="str">
        <f>IF(SP_SUL!P342="","*",SP_SUL!P342)</f>
        <v>*</v>
      </c>
      <c r="R339" s="145" t="str">
        <f>IF(SP_SUL!Q342="","*",CONCATENATE(SP_SUL!Q342," ",SP_SUL!R342))</f>
        <v>*</v>
      </c>
      <c r="S339" s="145" t="str">
        <f>IF(SP_SUL!V342="","*",SP_SUL!V342)</f>
        <v>*</v>
      </c>
      <c r="T339" s="145" t="str">
        <f>IF(SP_SUL!W342="","*",SP_SUL!W342)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 hidden="1">
      <c r="A340" s="146" t="str">
        <f>IF(SP_SUL!Y343="","*",SP_SUL!Y343)</f>
        <v>NÃO</v>
      </c>
      <c r="B340" s="146" t="str">
        <f>IF(SP_SUL!X343="","*",SP_SUL!X343)</f>
        <v>Contrato</v>
      </c>
      <c r="C340" s="146" t="str">
        <f>IF(SP_SUL!Z343="","*",SP_SUL!Z343)</f>
        <v>*</v>
      </c>
      <c r="D340" s="139" t="str">
        <f>IF(SP_SUL!S343="","*",SP_SUL!S343)</f>
        <v>SP SUL</v>
      </c>
      <c r="E340" s="139" t="str">
        <f>IF(SP_SUL!T343="","*",SP_SUL!T343)</f>
        <v>ZEV-ZPT</v>
      </c>
      <c r="F340" s="145">
        <f>IF(SP_SUL!B343="","*",SP_SUL!B343)</f>
        <v>46066</v>
      </c>
      <c r="G340" s="145" t="str">
        <f>IF(SP_SUL!D343="","*",SP_SUL!D343)</f>
        <v>MODERNIZAÇÃO SERRA</v>
      </c>
      <c r="H340" s="145" t="str">
        <f>IF(SP_SUL!F343="","*",SP_SUL!F343)</f>
        <v>BLOCO</v>
      </c>
      <c r="I340" s="145" t="str">
        <f>IF(SP_SUL!H343="","*",SP_SUL!H343)</f>
        <v>-</v>
      </c>
      <c r="J340" s="145" t="str">
        <f>IF(SP_SUL!I343="","*",SP_SUL!I343)</f>
        <v>-</v>
      </c>
      <c r="K340" s="139" t="str">
        <f>IF(SP_SUL!M343="","*",SP_SUL!M343)</f>
        <v>ZGP-ZPT</v>
      </c>
      <c r="L340" s="139" t="str">
        <f>IF(SP_SUL!N343="","*",SP_SUL!N343)</f>
        <v>ZGP2/105ZGP2/ZPT1052</v>
      </c>
      <c r="M340" s="140">
        <f>IF(SP_SUL!J343="","*",SP_SUL!J343)</f>
        <v>92</v>
      </c>
      <c r="N340" s="144">
        <f>IF(SP_SUL!K343="","*",SP_SUL!K343)</f>
        <v>102.1</v>
      </c>
      <c r="O340" s="144">
        <f>IF(SP_SUL!L343="","*",SP_SUL!L343)</f>
        <v>102.3</v>
      </c>
      <c r="P340" s="143">
        <f>IF(SP_SUL!O343="","*",SP_SUL!O343)</f>
        <v>0.33333333333333331</v>
      </c>
      <c r="Q340" s="143">
        <f>IF(SP_SUL!P343="","*",SP_SUL!P343)</f>
        <v>0.22916666666666666</v>
      </c>
      <c r="R340" s="145" t="str">
        <f>IF(SP_SUL!Q343="","*",CONCATENATE(SP_SUL!Q343," ",SP_SUL!R343))</f>
        <v>1 BINÁRIO</v>
      </c>
      <c r="S340" s="145" t="str">
        <f>IF(SP_SUL!V343="","*",SP_SUL!V343)</f>
        <v>Augusto</v>
      </c>
      <c r="T340" s="145" t="str">
        <f>IF(SP_SUL!W343="","*",SP_SUL!W343)</f>
        <v>*Intervalo Bloco Modernização -  05:30hrs - ZPT/ZGP Linha 02*
* SBs Bloqueadas: ZGP2;
* Abertura do intervalo envio dos bloqueios;
* Atividades: 
Construção de grade 
Km 102+100 ao 102+300 - 200m
Descarga de Pedra com EGP
Km 102+100 ao 102+300 - 200m</v>
      </c>
      <c r="U340" s="137" t="str">
        <f ca="1">_xlfn.XLOOKUP(G340&amp;$U$2,BS_CONTROLE[CHAVE],BS_CONTROLE[Quantidade_11],"-")</f>
        <v>-</v>
      </c>
      <c r="V340" s="137" t="str">
        <f ca="1">_xlfn.XLOOKUP(G340&amp;$V$2,BS_CONTROLE[CHAVE],BS_CONTROLE[Quantidade_11],"-")</f>
        <v>-</v>
      </c>
      <c r="W340" s="137">
        <f ca="1">_xlfn.XLOOKUP(G340&amp;$W$2,BS_CONTROLE[CHAVE],BS_CONTROLE[Quantidade_11],"-")</f>
        <v>0</v>
      </c>
    </row>
    <row r="341" spans="1:23" hidden="1">
      <c r="A341" s="146" t="str">
        <f>IF(SP_SUL!Y344="","*",SP_SUL!Y344)</f>
        <v>OPORTUNIDADE</v>
      </c>
      <c r="B341" s="146" t="str">
        <f>IF(SP_SUL!X344="","*",SP_SUL!X344)</f>
        <v>Oportunidade</v>
      </c>
      <c r="C341" s="146" t="str">
        <f>IF(SP_SUL!Z344="","*",SP_SUL!Z344)</f>
        <v>*</v>
      </c>
      <c r="D341" s="139" t="str">
        <f>IF(SP_SUL!S344="","*",SP_SUL!S344)</f>
        <v>SP SUL</v>
      </c>
      <c r="E341" s="139" t="str">
        <f>IF(SP_SUL!T344="","*",SP_SUL!T344)</f>
        <v>ZPT-ZPG</v>
      </c>
      <c r="F341" s="145">
        <f>IF(SP_SUL!B344="","*",SP_SUL!B344)</f>
        <v>46066</v>
      </c>
      <c r="G341" s="145" t="str">
        <f>IF(SP_SUL!D344="","*",SP_SUL!D344)</f>
        <v>EXPANSÃO TURMA 1</v>
      </c>
      <c r="H341" s="145" t="str">
        <f>IF(SP_SUL!F344="","*",SP_SUL!F344)</f>
        <v>EXPANSÃO - SOLDA</v>
      </c>
      <c r="I341" s="145" t="str">
        <f>IF(SP_SUL!H344="","*",SP_SUL!H344)</f>
        <v>-</v>
      </c>
      <c r="J341" s="145" t="str">
        <f>IF(SP_SUL!I344="","*",SP_SUL!I344)</f>
        <v>-</v>
      </c>
      <c r="K341" s="139" t="str">
        <f>IF(SP_SUL!M344="","*",SP_SUL!M344)</f>
        <v>PAT-ZGM</v>
      </c>
      <c r="L341" s="139" t="str">
        <f>IF(SP_SUL!N344="","*",SP_SUL!N344)</f>
        <v>PAT1102</v>
      </c>
      <c r="M341" s="140">
        <f>IF(SP_SUL!J344="","*",SP_SUL!J344)</f>
        <v>53</v>
      </c>
      <c r="N341" s="144">
        <f>IF(SP_SUL!K344="","*",SP_SUL!K344)</f>
        <v>108.76</v>
      </c>
      <c r="O341" s="144" t="str">
        <f>IF(SP_SUL!L344="","*",SP_SUL!L344)</f>
        <v>-</v>
      </c>
      <c r="P341" s="143">
        <f>IF(SP_SUL!O344="","*",SP_SUL!O344)</f>
        <v>0.35416666666666669</v>
      </c>
      <c r="Q341" s="143">
        <f>IF(SP_SUL!P344="","*",SP_SUL!P344)</f>
        <v>6.25E-2</v>
      </c>
      <c r="R341" s="145" t="str">
        <f>IF(SP_SUL!Q344="","*",CONCATENATE(SP_SUL!Q344," ",SP_SUL!R344))</f>
        <v>1 Nº DE SOLDA</v>
      </c>
      <c r="S341" s="145" t="str">
        <f>IF(SP_SUL!V344="","*",SP_SUL!V344)</f>
        <v>Pedro</v>
      </c>
      <c r="T341" s="145" t="str">
        <f>IF(SP_SUL!W344="","*",SP_SUL!W344)</f>
        <v xml:space="preserve">Execução de solda - Condicionado a temperatura </v>
      </c>
      <c r="U341" s="137" t="str">
        <f ca="1">_xlfn.XLOOKUP(G341&amp;$U$2,BS_CONTROLE[CHAVE],BS_CONTROLE[Quantidade_11],"-")</f>
        <v>-</v>
      </c>
      <c r="V341" s="137">
        <f ca="1">_xlfn.XLOOKUP(G341&amp;$V$2,BS_CONTROLE[CHAVE],BS_CONTROLE[Quantidade_11],"-")</f>
        <v>1</v>
      </c>
      <c r="W341" s="137">
        <f ca="1">_xlfn.XLOOKUP(G341&amp;$W$2,BS_CONTROLE[CHAVE],BS_CONTROLE[Quantidade_11],"-")</f>
        <v>3</v>
      </c>
    </row>
    <row r="342" spans="1:23" hidden="1">
      <c r="A342" s="146" t="str">
        <f>IF(SP_SUL!Y345="","*",SP_SUL!Y345)</f>
        <v>OPORTUNIDADE</v>
      </c>
      <c r="B342" s="146" t="str">
        <f>IF(SP_SUL!X345="","*",SP_SUL!X345)</f>
        <v>Oportunidade</v>
      </c>
      <c r="C342" s="146" t="str">
        <f>IF(SP_SUL!Z345="","*",SP_SUL!Z345)</f>
        <v>*</v>
      </c>
      <c r="D342" s="139" t="str">
        <f>IF(SP_SUL!S345="","*",SP_SUL!S345)</f>
        <v>SP SUL</v>
      </c>
      <c r="E342" s="139" t="str">
        <f>IF(SP_SUL!T345="","*",SP_SUL!T345)</f>
        <v>ZPT-ZPG</v>
      </c>
      <c r="F342" s="145">
        <f>IF(SP_SUL!B345="","*",SP_SUL!B345)</f>
        <v>46066</v>
      </c>
      <c r="G342" s="145" t="str">
        <f>IF(SP_SUL!D345="","*",SP_SUL!D345)</f>
        <v>RAFAEL (TP-695)</v>
      </c>
      <c r="H342" s="145" t="str">
        <f>IF(SP_SUL!F345="","*",SP_SUL!F345)</f>
        <v>JIC</v>
      </c>
      <c r="I342" s="145" t="str">
        <f>IF(SP_SUL!H345="","*",SP_SUL!H345)</f>
        <v>-</v>
      </c>
      <c r="J342" s="145" t="str">
        <f>IF(SP_SUL!I345="","*",SP_SUL!I345)</f>
        <v>-</v>
      </c>
      <c r="K342" s="139" t="str">
        <f>IF(SP_SUL!M345="","*",SP_SUL!M345)</f>
        <v>ZGM-ZZV</v>
      </c>
      <c r="L342" s="139">
        <f>IF(SP_SUL!N345="","*",SP_SUL!N345)</f>
        <v>1181172</v>
      </c>
      <c r="M342" s="140">
        <f>IF(SP_SUL!J345="","*",SP_SUL!J345)</f>
        <v>53</v>
      </c>
      <c r="N342" s="144">
        <f>IF(SP_SUL!K345="","*",SP_SUL!K345)</f>
        <v>116.81</v>
      </c>
      <c r="O342" s="144" t="str">
        <f>IF(SP_SUL!L345="","*",SP_SUL!L345)</f>
        <v>-</v>
      </c>
      <c r="P342" s="143">
        <f>IF(SP_SUL!O345="","*",SP_SUL!O345)</f>
        <v>0.45833333333333331</v>
      </c>
      <c r="Q342" s="143">
        <f>IF(SP_SUL!P345="","*",SP_SUL!P345)</f>
        <v>8.3333333333333329E-2</v>
      </c>
      <c r="R342" s="145" t="str">
        <f>IF(SP_SUL!Q345="","*",CONCATENATE(SP_SUL!Q345," ",SP_SUL!R345))</f>
        <v>1 Nº DE PEÇAS</v>
      </c>
      <c r="S342" s="145" t="str">
        <f>IF(SP_SUL!V345="","*",SP_SUL!V345)</f>
        <v>Moises</v>
      </c>
      <c r="T342" s="145" t="str">
        <f>IF(SP_SUL!W345="","*",SP_SUL!W345)</f>
        <v>Substituição de JIC</v>
      </c>
      <c r="U342" s="137" t="str">
        <f ca="1">_xlfn.XLOOKUP(G342&amp;$U$2,BS_CONTROLE[CHAVE],BS_CONTROLE[Quantidade_11],"-")</f>
        <v>-</v>
      </c>
      <c r="V342" s="137" t="str">
        <f ca="1">_xlfn.XLOOKUP(G342&amp;$V$2,BS_CONTROLE[CHAVE],BS_CONTROLE[Quantidade_11],"-")</f>
        <v>-</v>
      </c>
      <c r="W342" s="137">
        <f ca="1">_xlfn.XLOOKUP(G342&amp;$W$2,BS_CONTROLE[CHAVE],BS_CONTROLE[Quantidade_11],"-")</f>
        <v>1</v>
      </c>
    </row>
    <row r="343" spans="1:23" hidden="1">
      <c r="A343" s="146" t="str">
        <f>IF(SP_SUL!Y346="","*",SP_SUL!Y346)</f>
        <v>*</v>
      </c>
      <c r="B343" s="146" t="str">
        <f>IF(SP_SUL!X346="","*",SP_SUL!X346)</f>
        <v>Oportunidade</v>
      </c>
      <c r="C343" s="146" t="str">
        <f>IF(SP_SUL!Z346="","*",SP_SUL!Z346)</f>
        <v>*</v>
      </c>
      <c r="D343" s="139" t="str">
        <f>IF(SP_SUL!S346="","*",SP_SUL!S346)</f>
        <v>SP SUL</v>
      </c>
      <c r="E343" s="139" t="str">
        <f>IF(SP_SUL!T346="","*",SP_SUL!T346)</f>
        <v>ZKE-ZEV</v>
      </c>
      <c r="F343" s="145">
        <f>IF(SP_SUL!B346="","*",SP_SUL!B346)</f>
        <v>46066</v>
      </c>
      <c r="G343" s="145" t="str">
        <f>IF(SP_SUL!D346="","*",SP_SUL!D346)</f>
        <v>CLEBISON (TP-728)</v>
      </c>
      <c r="H343" s="145" t="str">
        <f>IF(SP_SUL!F346="","*",SP_SUL!F346)</f>
        <v>PDM - SOLDA</v>
      </c>
      <c r="I343" s="145" t="str">
        <f>IF(SP_SUL!H346="","*",SP_SUL!H346)</f>
        <v>-</v>
      </c>
      <c r="J343" s="145" t="str">
        <f>IF(SP_SUL!I346="","*",SP_SUL!I346)</f>
        <v>*</v>
      </c>
      <c r="K343" s="139" t="str">
        <f>IF(SP_SUL!M346="","*",SP_SUL!M346)</f>
        <v>ZKW-ZLU</v>
      </c>
      <c r="L343" s="139">
        <f>IF(SP_SUL!N346="","*",SP_SUL!N346)</f>
        <v>1031022</v>
      </c>
      <c r="M343" s="140">
        <f>IF(SP_SUL!J346="","*",SP_SUL!J346)</f>
        <v>55</v>
      </c>
      <c r="N343" s="144">
        <f>IF(SP_SUL!K346="","*",SP_SUL!K346)</f>
        <v>102.5</v>
      </c>
      <c r="O343" s="144" t="str">
        <f>IF(SP_SUL!L346="","*",SP_SUL!L346)</f>
        <v>-</v>
      </c>
      <c r="P343" s="143">
        <f>IF(SP_SUL!O346="","*",SP_SUL!O346)</f>
        <v>0.45833333333333331</v>
      </c>
      <c r="Q343" s="143">
        <f>IF(SP_SUL!P346="","*",SP_SUL!P346)</f>
        <v>6.9444444444444447E-4</v>
      </c>
      <c r="R343" s="145" t="str">
        <f>IF(SP_SUL!Q346="","*",CONCATENATE(SP_SUL!Q346," ",SP_SUL!R346))</f>
        <v>1 Nº DE SOLDA</v>
      </c>
      <c r="S343" s="145" t="str">
        <f>IF(SP_SUL!V346="","*",SP_SUL!V346)</f>
        <v>Felipe</v>
      </c>
      <c r="T343" s="145" t="str">
        <f>IF(SP_SUL!W346="","*",SP_SUL!W346)</f>
        <v xml:space="preserve">Execução de solda - Condicionado a temperatura </v>
      </c>
      <c r="U343" s="137" t="str">
        <f ca="1">_xlfn.XLOOKUP(G343&amp;$U$2,BS_CONTROLE[CHAVE],BS_CONTROLE[Quantidade_11],"-")</f>
        <v>-</v>
      </c>
      <c r="V343" s="137">
        <f ca="1">_xlfn.XLOOKUP(G343&amp;$V$2,BS_CONTROLE[CHAVE],BS_CONTROLE[Quantidade_11],"-")</f>
        <v>0</v>
      </c>
      <c r="W343" s="137">
        <f ca="1">_xlfn.XLOOKUP(G343&amp;$W$2,BS_CONTROLE[CHAVE],BS_CONTROLE[Quantidade_11],"-")</f>
        <v>1</v>
      </c>
    </row>
    <row r="344" spans="1:23" hidden="1">
      <c r="A344" s="146" t="str">
        <f>IF(SP_SUL!Y347="","*",SP_SUL!Y347)</f>
        <v>*</v>
      </c>
      <c r="B344" s="146" t="str">
        <f>IF(SP_SUL!X347="","*",SP_SUL!X347)</f>
        <v>Oportunidade</v>
      </c>
      <c r="C344" s="146" t="str">
        <f>IF(SP_SUL!Z347="","*",SP_SUL!Z347)</f>
        <v>*</v>
      </c>
      <c r="D344" s="139" t="str">
        <f>IF(SP_SUL!S347="","*",SP_SUL!S347)</f>
        <v>SP SUL</v>
      </c>
      <c r="E344" s="139" t="str">
        <f>IF(SP_SUL!T347="","*",SP_SUL!T347)</f>
        <v>ZKE-ZEV</v>
      </c>
      <c r="F344" s="145">
        <f>IF(SP_SUL!B347="","*",SP_SUL!B347)</f>
        <v>46066</v>
      </c>
      <c r="G344" s="145" t="str">
        <f>IF(SP_SUL!D347="","*",SP_SUL!D347)</f>
        <v>ISMAEL(TP-726)</v>
      </c>
      <c r="H344" s="145" t="str">
        <f>IF(SP_SUL!F347="","*",SP_SUL!F347)</f>
        <v>PDM - SOLDA</v>
      </c>
      <c r="I344" s="145" t="str">
        <f>IF(SP_SUL!H347="","*",SP_SUL!H347)</f>
        <v>-</v>
      </c>
      <c r="J344" s="145" t="str">
        <f>IF(SP_SUL!I347="","*",SP_SUL!I347)</f>
        <v>*</v>
      </c>
      <c r="K344" s="139" t="str">
        <f>IF(SP_SUL!M347="","*",SP_SUL!M347)</f>
        <v>ZKW-ZLU</v>
      </c>
      <c r="L344" s="139">
        <f>IF(SP_SUL!N347="","*",SP_SUL!N347)</f>
        <v>1031022</v>
      </c>
      <c r="M344" s="140">
        <f>IF(SP_SUL!J347="","*",SP_SUL!J347)</f>
        <v>55</v>
      </c>
      <c r="N344" s="144">
        <f>IF(SP_SUL!K347="","*",SP_SUL!K347)</f>
        <v>102.5</v>
      </c>
      <c r="O344" s="144" t="str">
        <f>IF(SP_SUL!L347="","*",SP_SUL!L347)</f>
        <v>-</v>
      </c>
      <c r="P344" s="143">
        <f>IF(SP_SUL!O347="","*",SP_SUL!O347)</f>
        <v>0.45833333333333331</v>
      </c>
      <c r="Q344" s="143">
        <f>IF(SP_SUL!P347="","*",SP_SUL!P347)</f>
        <v>6.9444444444444447E-4</v>
      </c>
      <c r="R344" s="145" t="str">
        <f>IF(SP_SUL!Q347="","*",CONCATENATE(SP_SUL!Q347," ",SP_SUL!R347))</f>
        <v>1 Nº DE SOLDA</v>
      </c>
      <c r="S344" s="145" t="str">
        <f>IF(SP_SUL!V347="","*",SP_SUL!V347)</f>
        <v>Felipe</v>
      </c>
      <c r="T344" s="145" t="str">
        <f>IF(SP_SUL!W347="","*",SP_SUL!W347)</f>
        <v xml:space="preserve">Execução de solda - Condicionado a temperatura </v>
      </c>
      <c r="U344" s="137" t="str">
        <f ca="1">_xlfn.XLOOKUP(G344&amp;$U$2,BS_CONTROLE[CHAVE],BS_CONTROLE[Quantidade_11],"-")</f>
        <v>-</v>
      </c>
      <c r="V344" s="137">
        <f ca="1">_xlfn.XLOOKUP(G344&amp;$V$2,BS_CONTROLE[CHAVE],BS_CONTROLE[Quantidade_11],"-")</f>
        <v>0</v>
      </c>
      <c r="W344" s="137">
        <f ca="1">_xlfn.XLOOKUP(G344&amp;$W$2,BS_CONTROLE[CHAVE],BS_CONTROLE[Quantidade_11],"-")</f>
        <v>1</v>
      </c>
    </row>
    <row r="345" spans="1:23" hidden="1">
      <c r="A345" s="146" t="str">
        <f>IF(SP_SUL!Y348="","*",SP_SUL!Y348)</f>
        <v>*</v>
      </c>
      <c r="B345" s="146" t="str">
        <f>IF(SP_SUL!X348="","*",SP_SUL!X348)</f>
        <v>*</v>
      </c>
      <c r="C345" s="146" t="str">
        <f>IF(SP_SUL!Z348="","*",SP_SUL!Z348)</f>
        <v>*</v>
      </c>
      <c r="D345" s="139" t="str">
        <f>IF(SP_SUL!S348="","*",SP_SUL!S348)</f>
        <v>-</v>
      </c>
      <c r="E345" s="139" t="str">
        <f>IF(SP_SUL!T348="","*",SP_SUL!T348)</f>
        <v>-</v>
      </c>
      <c r="F345" s="145" t="str">
        <f>IF(SP_SUL!B348="","*",SP_SUL!B348)</f>
        <v>*</v>
      </c>
      <c r="G345" s="145" t="str">
        <f>IF(SP_SUL!D348="","*",SP_SUL!D348)</f>
        <v>*</v>
      </c>
      <c r="H345" s="145" t="str">
        <f>IF(SP_SUL!F348="","*",SP_SUL!F348)</f>
        <v>*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-</v>
      </c>
      <c r="L345" s="139" t="str">
        <f>IF(SP_SUL!N348="","*",SP_SUL!N348)</f>
        <v>-</v>
      </c>
      <c r="M345" s="140" t="str">
        <f>IF(SP_SUL!J348="","*",SP_SUL!J348)</f>
        <v>*</v>
      </c>
      <c r="N345" s="144" t="str">
        <f>IF(SP_SUL!K348="","*",SP_SUL!K348)</f>
        <v>*</v>
      </c>
      <c r="O345" s="144" t="str">
        <f>IF(SP_SUL!L348="","*",SP_SUL!L348)</f>
        <v>*</v>
      </c>
      <c r="P345" s="143" t="str">
        <f>IF(SP_SUL!O348="","*",SP_SUL!O348)</f>
        <v>*</v>
      </c>
      <c r="Q345" s="143" t="str">
        <f>IF(SP_SUL!P348="","*",SP_SUL!P348)</f>
        <v>*</v>
      </c>
      <c r="R345" s="145" t="str">
        <f>IF(SP_SUL!Q348="","*",CONCATENATE(SP_SUL!Q348," ",SP_SUL!R348))</f>
        <v>*</v>
      </c>
      <c r="S345" s="145" t="str">
        <f>IF(SP_SUL!V348="","*",SP_SUL!V348)</f>
        <v>*</v>
      </c>
      <c r="T345" s="145" t="str">
        <f>IF(SP_SUL!W348="","*",SP_SUL!W348)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 hidden="1">
      <c r="A346" s="146" t="str">
        <f>IF(SP_SUL!Y349="","*",SP_SUL!Y349)</f>
        <v>*</v>
      </c>
      <c r="B346" s="146" t="str">
        <f>IF(SP_SUL!X349="","*",SP_SUL!X349)</f>
        <v>Oportunidade</v>
      </c>
      <c r="C346" s="146" t="str">
        <f>IF(SP_SUL!Z349="","*",SP_SUL!Z349)</f>
        <v>*</v>
      </c>
      <c r="D346" s="139" t="str">
        <f>IF(SP_SUL!S349="","*",SP_SUL!S349)</f>
        <v>SP SUL</v>
      </c>
      <c r="E346" s="139" t="str">
        <f>IF(SP_SUL!T349="","*",SP_SUL!T349)</f>
        <v>ZBV-ZRX</v>
      </c>
      <c r="F346" s="145">
        <f>IF(SP_SUL!B349="","*",SP_SUL!B349)</f>
        <v>46067</v>
      </c>
      <c r="G346" s="145" t="str">
        <f>IF(SP_SUL!D349="","*",SP_SUL!D349)</f>
        <v>EXPANSÃO TURMA 1</v>
      </c>
      <c r="H346" s="145" t="str">
        <f>IF(SP_SUL!F349="","*",SP_SUL!F349)</f>
        <v>EXPANSÃO - SOLDA</v>
      </c>
      <c r="I346" s="145" t="str">
        <f>IF(SP_SUL!H349="","*",SP_SUL!H349)</f>
        <v>ZCD1</v>
      </c>
      <c r="J346" s="145" t="str">
        <f>IF(SP_SUL!I349="","*",SP_SUL!I349)</f>
        <v>-</v>
      </c>
      <c r="K346" s="139" t="str">
        <f>IF(SP_SUL!M349="","*",SP_SUL!M349)</f>
        <v>ZCD</v>
      </c>
      <c r="L346" s="139" t="str">
        <f>IF(SP_SUL!N349="","*",SP_SUL!N349)</f>
        <v>ZCD1</v>
      </c>
      <c r="M346" s="140">
        <f>IF(SP_SUL!J349="","*",SP_SUL!J349)</f>
        <v>70</v>
      </c>
      <c r="N346" s="144">
        <f>IF(SP_SUL!K349="","*",SP_SUL!K349)</f>
        <v>113</v>
      </c>
      <c r="O346" s="144" t="str">
        <f>IF(SP_SUL!L349="","*",SP_SUL!L349)</f>
        <v>-</v>
      </c>
      <c r="P346" s="143">
        <f>IF(SP_SUL!O349="","*",SP_SUL!O349)</f>
        <v>0.375</v>
      </c>
      <c r="Q346" s="143">
        <f>IF(SP_SUL!P349="","*",SP_SUL!P349)</f>
        <v>6.25E-2</v>
      </c>
      <c r="R346" s="145" t="str">
        <f>IF(SP_SUL!Q349="","*",CONCATENATE(SP_SUL!Q349," ",SP_SUL!R349))</f>
        <v>1 Nº DE SOLDA</v>
      </c>
      <c r="S346" s="145" t="str">
        <f>IF(SP_SUL!V349="","*",SP_SUL!V349)</f>
        <v>Elder</v>
      </c>
      <c r="T346" s="145" t="str">
        <f>IF(SP_SUL!W349="","*",SP_SUL!W349)</f>
        <v xml:space="preserve">Execução de solda - Condicionado a temperatura </v>
      </c>
      <c r="U346" s="137" t="str">
        <f ca="1">_xlfn.XLOOKUP(G346&amp;$U$2,BS_CONTROLE[CHAVE],BS_CONTROLE[Quantidade_11],"-")</f>
        <v>-</v>
      </c>
      <c r="V346" s="137">
        <f ca="1">_xlfn.XLOOKUP(G346&amp;$V$2,BS_CONTROLE[CHAVE],BS_CONTROLE[Quantidade_11],"-")</f>
        <v>1</v>
      </c>
      <c r="W346" s="137">
        <f ca="1">_xlfn.XLOOKUP(G346&amp;$W$2,BS_CONTROLE[CHAVE],BS_CONTROLE[Quantidade_11],"-")</f>
        <v>3</v>
      </c>
    </row>
    <row r="347" spans="1:23" hidden="1">
      <c r="A347" s="146" t="str">
        <f>IF(SP_SUL!Y350="","*",SP_SUL!Y350)</f>
        <v>OPORTUNIDADE</v>
      </c>
      <c r="B347" s="146" t="str">
        <f>IF(SP_SUL!X350="","*",SP_SUL!X350)</f>
        <v>Oportunidade</v>
      </c>
      <c r="C347" s="146" t="str">
        <f>IF(SP_SUL!Z350="","*",SP_SUL!Z350)</f>
        <v>*</v>
      </c>
      <c r="D347" s="139" t="str">
        <f>IF(SP_SUL!S350="","*",SP_SUL!S350)</f>
        <v>SP SUL</v>
      </c>
      <c r="E347" s="139" t="str">
        <f>IF(SP_SUL!T350="","*",SP_SUL!T350)</f>
        <v>ZBV-ZRX</v>
      </c>
      <c r="F347" s="145">
        <f>IF(SP_SUL!B350="","*",SP_SUL!B350)</f>
        <v>46067</v>
      </c>
      <c r="G347" s="145" t="str">
        <f>IF(SP_SUL!D350="","*",SP_SUL!D350)</f>
        <v>KLECIO (TP-699)</v>
      </c>
      <c r="H347" s="145" t="str">
        <f>IF(SP_SUL!F350="","*",SP_SUL!F350)</f>
        <v>PDM - SOLDA</v>
      </c>
      <c r="I347" s="145" t="str">
        <f>IF(SP_SUL!H350="","*",SP_SUL!H350)</f>
        <v>-</v>
      </c>
      <c r="J347" s="145" t="str">
        <f>IF(SP_SUL!I350="","*",SP_SUL!I350)</f>
        <v>-</v>
      </c>
      <c r="K347" s="139" t="str">
        <f>IF(SP_SUL!M350="","*",SP_SUL!M350)</f>
        <v>ZSW-ZTT</v>
      </c>
      <c r="L347" s="139" t="str">
        <f>IF(SP_SUL!N350="","*",SP_SUL!N350)</f>
        <v>K90ZTT</v>
      </c>
      <c r="M347" s="140">
        <f>IF(SP_SUL!J350="","*",SP_SUL!J350)</f>
        <v>70</v>
      </c>
      <c r="N347" s="144">
        <f>IF(SP_SUL!K350="","*",SP_SUL!K350)</f>
        <v>92</v>
      </c>
      <c r="O347" s="144" t="str">
        <f>IF(SP_SUL!L350="","*",SP_SUL!L350)</f>
        <v>-</v>
      </c>
      <c r="P347" s="143">
        <f>IF(SP_SUL!O350="","*",SP_SUL!O350)</f>
        <v>0.35416666666666669</v>
      </c>
      <c r="Q347" s="143">
        <f>IF(SP_SUL!P350="","*",SP_SUL!P350)</f>
        <v>6.25E-2</v>
      </c>
      <c r="R347" s="145" t="str">
        <f>IF(SP_SUL!Q350="","*",CONCATENATE(SP_SUL!Q350," ",SP_SUL!R350))</f>
        <v>1 Nº DE SOLDA</v>
      </c>
      <c r="S347" s="145" t="str">
        <f>IF(SP_SUL!V350="","*",SP_SUL!V350)</f>
        <v xml:space="preserve">Klecio </v>
      </c>
      <c r="T347" s="145" t="str">
        <f>IF(SP_SUL!W350="","*",SP_SUL!W350)</f>
        <v xml:space="preserve">Execução de solda - Condicionado a temperatura </v>
      </c>
      <c r="U347" s="137" t="str">
        <f ca="1">_xlfn.XLOOKUP(G347&amp;$U$2,BS_CONTROLE[CHAVE],BS_CONTROLE[Quantidade_11],"-")</f>
        <v>-</v>
      </c>
      <c r="V347" s="137">
        <f ca="1">_xlfn.XLOOKUP(G347&amp;$V$2,BS_CONTROLE[CHAVE],BS_CONTROLE[Quantidade_11],"-")</f>
        <v>0</v>
      </c>
      <c r="W347" s="137">
        <f ca="1">_xlfn.XLOOKUP(G347&amp;$W$2,BS_CONTROLE[CHAVE],BS_CONTROLE[Quantidade_11],"-")</f>
        <v>0</v>
      </c>
    </row>
    <row r="348" spans="1:23" hidden="1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-</v>
      </c>
      <c r="E348" s="139" t="str">
        <f>IF(SP_SUL!T351="","*",SP_SUL!T351)</f>
        <v>-</v>
      </c>
      <c r="F348" s="145" t="str">
        <f>IF(SP_SUL!B351="","*",SP_SUL!B351)</f>
        <v>*</v>
      </c>
      <c r="G348" s="145" t="str">
        <f>IF(SP_SUL!D351="","*",SP_SUL!D351)</f>
        <v>*</v>
      </c>
      <c r="H348" s="145" t="str">
        <f>IF(SP_SUL!F351="","*",SP_SUL!F351)</f>
        <v>*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-</v>
      </c>
      <c r="L348" s="139" t="str">
        <f>IF(SP_SUL!N351="","*",SP_SUL!N351)</f>
        <v>-</v>
      </c>
      <c r="M348" s="140" t="str">
        <f>IF(SP_SUL!J351="","*",SP_SUL!J351)</f>
        <v>*</v>
      </c>
      <c r="N348" s="144" t="str">
        <f>IF(SP_SUL!K351="","*",SP_SUL!K351)</f>
        <v>*</v>
      </c>
      <c r="O348" s="144" t="str">
        <f>IF(SP_SUL!L351="","*",SP_SUL!L351)</f>
        <v>*</v>
      </c>
      <c r="P348" s="143" t="str">
        <f>IF(SP_SUL!O351="","*",SP_SUL!O351)</f>
        <v>*</v>
      </c>
      <c r="Q348" s="143" t="str">
        <f>IF(SP_SUL!P351="","*",SP_SUL!P351)</f>
        <v>*</v>
      </c>
      <c r="R348" s="145" t="str">
        <f>IF(SP_SUL!Q351="","*",CONCATENATE(SP_SUL!Q351," ",SP_SUL!R351))</f>
        <v>*</v>
      </c>
      <c r="S348" s="145" t="str">
        <f>IF(SP_SUL!V351="","*",SP_SUL!V351)</f>
        <v>*</v>
      </c>
      <c r="T348" s="145" t="str">
        <f>IF(SP_SUL!W351="","*",SP_SUL!W351)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 hidden="1">
      <c r="A349" s="146" t="str">
        <f>IF(SP_SUL!Y352="","*",SP_SUL!Y352)</f>
        <v>OPORTUNIDADE</v>
      </c>
      <c r="B349" s="146" t="str">
        <f>IF(SP_SUL!X352="","*",SP_SUL!X352)</f>
        <v>Oportunidade</v>
      </c>
      <c r="C349" s="146" t="str">
        <f>IF(SP_SUL!Z352="","*",SP_SUL!Z352)</f>
        <v>*</v>
      </c>
      <c r="D349" s="139" t="str">
        <f>IF(SP_SUL!S352="","*",SP_SUL!S352)</f>
        <v>SP SUL</v>
      </c>
      <c r="E349" s="139" t="str">
        <f>IF(SP_SUL!T352="","*",SP_SUL!T352)</f>
        <v>ZBV-ZKE</v>
      </c>
      <c r="F349" s="145">
        <f>IF(SP_SUL!B352="","*",SP_SUL!B352)</f>
        <v>46067</v>
      </c>
      <c r="G349" s="145" t="str">
        <f>IF(SP_SUL!D352="","*",SP_SUL!D352)</f>
        <v>ROGÉRIO (TP-730)</v>
      </c>
      <c r="H349" s="145" t="str">
        <f>IF(SP_SUL!F352="","*",SP_SUL!F352)</f>
        <v>PDM - SUBSTITUIÇÃO - DORMENTE</v>
      </c>
      <c r="I349" s="145" t="str">
        <f>IF(SP_SUL!H352="","*",SP_SUL!H352)</f>
        <v>-</v>
      </c>
      <c r="J349" s="145" t="str">
        <f>IF(SP_SUL!I352="","*",SP_SUL!I352)</f>
        <v>-</v>
      </c>
      <c r="K349" s="139" t="str">
        <f>IF(SP_SUL!M352="","*",SP_SUL!M352)</f>
        <v>ZYU-ZST</v>
      </c>
      <c r="L349" s="139" t="str">
        <f>IF(SP_SUL!N352="","*",SP_SUL!N352)</f>
        <v>206ZST</v>
      </c>
      <c r="M349" s="140">
        <f>IF(SP_SUL!J352="","*",SP_SUL!J352)</f>
        <v>56</v>
      </c>
      <c r="N349" s="144">
        <f>IF(SP_SUL!K352="","*",SP_SUL!K352)</f>
        <v>206.9</v>
      </c>
      <c r="O349" s="144">
        <f>IF(SP_SUL!L352="","*",SP_SUL!L352)</f>
        <v>205.9</v>
      </c>
      <c r="P349" s="143">
        <f>IF(SP_SUL!O352="","*",SP_SUL!O352)</f>
        <v>0.41666666666666669</v>
      </c>
      <c r="Q349" s="143">
        <f>IF(SP_SUL!P352="","*",SP_SUL!P352)</f>
        <v>8.3333333333333329E-2</v>
      </c>
      <c r="R349" s="145" t="str">
        <f>IF(SP_SUL!Q352="","*",CONCATENATE(SP_SUL!Q352," ",SP_SUL!R352))</f>
        <v>40 Nº DE DORMENTES</v>
      </c>
      <c r="S349" s="145" t="str">
        <f>IF(SP_SUL!V352="","*",SP_SUL!V352)</f>
        <v>Moises</v>
      </c>
      <c r="T349" s="145" t="str">
        <f>IF(SP_SUL!W352="","*",SP_SUL!W352)</f>
        <v xml:space="preserve">PDM - Substituição de dormentes </v>
      </c>
      <c r="U349" s="137" t="str">
        <f ca="1">_xlfn.XLOOKUP(G349&amp;$U$2,BS_CONTROLE[CHAVE],BS_CONTROLE[Quantidade_11],"-")</f>
        <v>-</v>
      </c>
      <c r="V349" s="137">
        <f ca="1">_xlfn.XLOOKUP(G349&amp;$V$2,BS_CONTROLE[CHAVE],BS_CONTROLE[Quantidade_11],"-")</f>
        <v>40</v>
      </c>
      <c r="W349" s="137">
        <f ca="1">_xlfn.XLOOKUP(G349&amp;$W$2,BS_CONTROLE[CHAVE],BS_CONTROLE[Quantidade_11],"-")</f>
        <v>0</v>
      </c>
    </row>
    <row r="350" spans="1:23" hidden="1">
      <c r="A350" s="146" t="str">
        <f>IF(SP_SUL!Y353="","*",SP_SUL!Y353)</f>
        <v>OPORTUNIDADE</v>
      </c>
      <c r="B350" s="146" t="str">
        <f>IF(SP_SUL!X353="","*",SP_SUL!X353)</f>
        <v>Oportunidade</v>
      </c>
      <c r="C350" s="146" t="str">
        <f>IF(SP_SUL!Z353="","*",SP_SUL!Z353)</f>
        <v>*</v>
      </c>
      <c r="D350" s="139" t="str">
        <f>IF(SP_SUL!S353="","*",SP_SUL!S353)</f>
        <v>SP SUL</v>
      </c>
      <c r="E350" s="139" t="str">
        <f>IF(SP_SUL!T353="","*",SP_SUL!T353)</f>
        <v>ZBV-ZKE</v>
      </c>
      <c r="F350" s="145">
        <f>IF(SP_SUL!B353="","*",SP_SUL!B353)</f>
        <v>46067</v>
      </c>
      <c r="G350" s="145" t="str">
        <f>IF(SP_SUL!D353="","*",SP_SUL!D353)</f>
        <v>V93</v>
      </c>
      <c r="H350" s="145" t="str">
        <f>IF(SP_SUL!F353="","*",SP_SUL!F353)</f>
        <v>MECANIZAÇÃO - SOCADORA</v>
      </c>
      <c r="I350" s="145" t="str">
        <f>IF(SP_SUL!H353="","*",SP_SUL!H353)</f>
        <v>ZYU1</v>
      </c>
      <c r="J350" s="145" t="str">
        <f>IF(SP_SUL!I353="","*",SP_SUL!I353)</f>
        <v>ZYU1</v>
      </c>
      <c r="K350" s="139" t="str">
        <f>IF(SP_SUL!M353="","*",SP_SUL!M353)</f>
        <v>ZYU-ZST</v>
      </c>
      <c r="L350" s="139" t="str">
        <f>IF(SP_SUL!N353="","*",SP_SUL!N353)</f>
        <v>ZYU206</v>
      </c>
      <c r="M350" s="140">
        <f>IF(SP_SUL!J353="","*",SP_SUL!J353)</f>
        <v>56</v>
      </c>
      <c r="N350" s="144">
        <f>IF(SP_SUL!K353="","*",SP_SUL!K353)</f>
        <v>204.4</v>
      </c>
      <c r="O350" s="144">
        <f>IF(SP_SUL!L353="","*",SP_SUL!L353)</f>
        <v>205.8</v>
      </c>
      <c r="P350" s="143">
        <f>IF(SP_SUL!O353="","*",SP_SUL!O353)</f>
        <v>0.375</v>
      </c>
      <c r="Q350" s="143">
        <f>IF(SP_SUL!P353="","*",SP_SUL!P353)</f>
        <v>8.3333333333333329E-2</v>
      </c>
      <c r="R350" s="145" t="str">
        <f>IF(SP_SUL!Q353="","*",CONCATENATE(SP_SUL!Q353," ",SP_SUL!R353))</f>
        <v>200 M</v>
      </c>
      <c r="S350" s="145" t="str">
        <f>IF(SP_SUL!V353="","*",SP_SUL!V353)</f>
        <v>Moises</v>
      </c>
      <c r="T350" s="145" t="str">
        <f>IF(SP_SUL!W353="","*",SP_SUL!W353)</f>
        <v xml:space="preserve">Socaria mecanizada </v>
      </c>
      <c r="U350" s="137">
        <f ca="1">_xlfn.XLOOKUP(G350&amp;$U$2,BS_CONTROLE[CHAVE],BS_CONTROLE[Quantidade_11],"-")</f>
        <v>0</v>
      </c>
      <c r="V350" s="137">
        <f ca="1">_xlfn.XLOOKUP(G350&amp;$V$2,BS_CONTROLE[CHAVE],BS_CONTROLE[Quantidade_11],"-")</f>
        <v>0</v>
      </c>
      <c r="W350" s="137">
        <f ca="1">_xlfn.XLOOKUP(G350&amp;$W$2,BS_CONTROLE[CHAVE],BS_CONTROLE[Quantidade_11],"-")</f>
        <v>0</v>
      </c>
    </row>
    <row r="351" spans="1:23" hidden="1">
      <c r="A351" s="146" t="str">
        <f>IF(SP_SUL!Y354="","*",SP_SUL!Y354)</f>
        <v>OPORTUNIDADE</v>
      </c>
      <c r="B351" s="146" t="str">
        <f>IF(SP_SUL!X354="","*",SP_SUL!X354)</f>
        <v>Oportunidade</v>
      </c>
      <c r="C351" s="146" t="str">
        <f>IF(SP_SUL!Z354="","*",SP_SUL!Z354)</f>
        <v>*</v>
      </c>
      <c r="D351" s="139" t="str">
        <f>IF(SP_SUL!S354="","*",SP_SUL!S354)</f>
        <v>SP SUL</v>
      </c>
      <c r="E351" s="139" t="str">
        <f>IF(SP_SUL!T354="","*",SP_SUL!T354)</f>
        <v>ZBV-ZKE</v>
      </c>
      <c r="F351" s="145">
        <f>IF(SP_SUL!B354="","*",SP_SUL!B354)</f>
        <v>46067</v>
      </c>
      <c r="G351" s="145" t="str">
        <f>IF(SP_SUL!D354="","*",SP_SUL!D354)</f>
        <v>ROBSON (TF-701)</v>
      </c>
      <c r="H351" s="145" t="str">
        <f>IF(SP_SUL!F354="","*",SP_SUL!F354)</f>
        <v>PDM - SUBSTITUIÇÃO - DORMENTE</v>
      </c>
      <c r="I351" s="145" t="str">
        <f>IF(SP_SUL!H354="","*",SP_SUL!H354)</f>
        <v>-</v>
      </c>
      <c r="J351" s="145" t="str">
        <f>IF(SP_SUL!I354="","*",SP_SUL!I354)</f>
        <v>-</v>
      </c>
      <c r="K351" s="139" t="str">
        <f>IF(SP_SUL!M354="","*",SP_SUL!M354)</f>
        <v>ZDY-ZFY</v>
      </c>
      <c r="L351" s="139" t="str">
        <f>IF(SP_SUL!N354="","*",SP_SUL!N354)</f>
        <v>189ZFY</v>
      </c>
      <c r="M351" s="140">
        <f>IF(SP_SUL!J354="","*",SP_SUL!J354)</f>
        <v>56</v>
      </c>
      <c r="N351" s="144">
        <f>IF(SP_SUL!K354="","*",SP_SUL!K354)</f>
        <v>190.3</v>
      </c>
      <c r="O351" s="144">
        <f>IF(SP_SUL!L354="","*",SP_SUL!L354)</f>
        <v>190.5</v>
      </c>
      <c r="P351" s="143">
        <f>IF(SP_SUL!O354="","*",SP_SUL!O354)</f>
        <v>0.375</v>
      </c>
      <c r="Q351" s="143">
        <f>IF(SP_SUL!P354="","*",SP_SUL!P354)</f>
        <v>8.3333333333333329E-2</v>
      </c>
      <c r="R351" s="145" t="str">
        <f>IF(SP_SUL!Q354="","*",CONCATENATE(SP_SUL!Q354," ",SP_SUL!R354))</f>
        <v>50 Nº DE DORMENTES</v>
      </c>
      <c r="S351" s="145" t="str">
        <f>IF(SP_SUL!V354="","*",SP_SUL!V354)</f>
        <v>Moises</v>
      </c>
      <c r="T351" s="145" t="str">
        <f>IF(SP_SUL!W354="","*",SP_SUL!W354)</f>
        <v xml:space="preserve">PDM - Substituição de dormentes </v>
      </c>
      <c r="U351" s="137" t="str">
        <f ca="1">_xlfn.XLOOKUP(G351&amp;$U$2,BS_CONTROLE[CHAVE],BS_CONTROLE[Quantidade_11],"-")</f>
        <v>-</v>
      </c>
      <c r="V351" s="137">
        <f ca="1">_xlfn.XLOOKUP(G351&amp;$V$2,BS_CONTROLE[CHAVE],BS_CONTROLE[Quantidade_11],"-")</f>
        <v>60</v>
      </c>
      <c r="W351" s="137">
        <f ca="1">_xlfn.XLOOKUP(G351&amp;$W$2,BS_CONTROLE[CHAVE],BS_CONTROLE[Quantidade_11],"-")</f>
        <v>0</v>
      </c>
    </row>
    <row r="352" spans="1:23" hidden="1">
      <c r="A352" s="146" t="str">
        <f>IF(SP_SUL!Y355="","*",SP_SUL!Y355)</f>
        <v>OPORTUNIDADE</v>
      </c>
      <c r="B352" s="146" t="str">
        <f>IF(SP_SUL!X355="","*",SP_SUL!X355)</f>
        <v>Oportunidade</v>
      </c>
      <c r="C352" s="146" t="str">
        <f>IF(SP_SUL!Z355="","*",SP_SUL!Z355)</f>
        <v>*</v>
      </c>
      <c r="D352" s="139" t="str">
        <f>IF(SP_SUL!S355="","*",SP_SUL!S355)</f>
        <v>SP SUL</v>
      </c>
      <c r="E352" s="139" t="str">
        <f>IF(SP_SUL!T355="","*",SP_SUL!T355)</f>
        <v>ZBV-ZKE</v>
      </c>
      <c r="F352" s="145" t="str">
        <f>IF(SP_SUL!B355="","*",SP_SUL!B355)</f>
        <v>*</v>
      </c>
      <c r="G352" s="145" t="str">
        <f>IF(SP_SUL!D355="","*",SP_SUL!D355)</f>
        <v>JACIANO (TF-674)</v>
      </c>
      <c r="H352" s="145" t="str">
        <f>IF(SP_SUL!F355="","*",SP_SUL!F355)</f>
        <v>PDM - SUBSTITUIÇÃO - DORMENTE</v>
      </c>
      <c r="I352" s="145" t="str">
        <f>IF(SP_SUL!H355="","*",SP_SUL!H355)</f>
        <v>-</v>
      </c>
      <c r="J352" s="145" t="str">
        <f>IF(SP_SUL!I355="","*",SP_SUL!I355)</f>
        <v>-</v>
      </c>
      <c r="K352" s="139" t="str">
        <f>IF(SP_SUL!M355="","*",SP_SUL!M355)</f>
        <v>ZDY-ZFY</v>
      </c>
      <c r="L352" s="139" t="str">
        <f>IF(SP_SUL!N355="","*",SP_SUL!N355)</f>
        <v>189ZFY</v>
      </c>
      <c r="M352" s="140">
        <f>IF(SP_SUL!J355="","*",SP_SUL!J355)</f>
        <v>56</v>
      </c>
      <c r="N352" s="144">
        <f>IF(SP_SUL!K355="","*",SP_SUL!K355)</f>
        <v>191</v>
      </c>
      <c r="O352" s="144">
        <f>IF(SP_SUL!L355="","*",SP_SUL!L355)</f>
        <v>190.5</v>
      </c>
      <c r="P352" s="143">
        <f>IF(SP_SUL!O355="","*",SP_SUL!O355)</f>
        <v>0.375</v>
      </c>
      <c r="Q352" s="143">
        <f>IF(SP_SUL!P355="","*",SP_SUL!P355)</f>
        <v>8.3333333333333329E-2</v>
      </c>
      <c r="R352" s="145" t="str">
        <f>IF(SP_SUL!Q355="","*",CONCATENATE(SP_SUL!Q355," ",SP_SUL!R355))</f>
        <v>50 Nº DE DORMENTES</v>
      </c>
      <c r="S352" s="145" t="str">
        <f>IF(SP_SUL!V355="","*",SP_SUL!V355)</f>
        <v>Moises</v>
      </c>
      <c r="T352" s="145" t="str">
        <f>IF(SP_SUL!W355="","*",SP_SUL!W355)</f>
        <v xml:space="preserve">PDM - Substituição de dormentes </v>
      </c>
      <c r="U352" s="137" t="str">
        <f ca="1">_xlfn.XLOOKUP(G352&amp;$U$2,BS_CONTROLE[CHAVE],BS_CONTROLE[Quantidade_11],"-")</f>
        <v>-</v>
      </c>
      <c r="V352" s="137">
        <f ca="1">_xlfn.XLOOKUP(G352&amp;$V$2,BS_CONTROLE[CHAVE],BS_CONTROLE[Quantidade_11],"-")</f>
        <v>0</v>
      </c>
      <c r="W352" s="137">
        <f ca="1">_xlfn.XLOOKUP(G352&amp;$W$2,BS_CONTROLE[CHAVE],BS_CONTROLE[Quantidade_11],"-")</f>
        <v>0</v>
      </c>
    </row>
    <row r="353" spans="1:23" hidden="1">
      <c r="A353" s="146" t="str">
        <f>IF(SP_SUL!Y356="","*",SP_SUL!Y356)</f>
        <v>*</v>
      </c>
      <c r="B353" s="146" t="str">
        <f>IF(SP_SUL!X356="","*",SP_SUL!X356)</f>
        <v>*</v>
      </c>
      <c r="C353" s="146" t="str">
        <f>IF(SP_SUL!Z356="","*",SP_SUL!Z356)</f>
        <v>*</v>
      </c>
      <c r="D353" s="139" t="str">
        <f>IF(SP_SUL!S356="","*",SP_SUL!S356)</f>
        <v>-</v>
      </c>
      <c r="E353" s="139" t="str">
        <f>IF(SP_SUL!T356="","*",SP_SUL!T356)</f>
        <v>-</v>
      </c>
      <c r="F353" s="145" t="str">
        <f>IF(SP_SUL!B356="","*",SP_SUL!B356)</f>
        <v>*</v>
      </c>
      <c r="G353" s="145" t="str">
        <f>IF(SP_SUL!D356="","*",SP_SUL!D356)</f>
        <v>*</v>
      </c>
      <c r="H353" s="145" t="str">
        <f>IF(SP_SUL!F356="","*",SP_SUL!F356)</f>
        <v>*</v>
      </c>
      <c r="I353" s="145" t="str">
        <f>IF(SP_SUL!H356="","*",SP_SUL!H356)</f>
        <v>*</v>
      </c>
      <c r="J353" s="145" t="str">
        <f>IF(SP_SUL!I356="","*",SP_SUL!I356)</f>
        <v>*</v>
      </c>
      <c r="K353" s="139" t="str">
        <f>IF(SP_SUL!M356="","*",SP_SUL!M356)</f>
        <v>-</v>
      </c>
      <c r="L353" s="139" t="str">
        <f>IF(SP_SUL!N356="","*",SP_SUL!N356)</f>
        <v>-</v>
      </c>
      <c r="M353" s="140" t="str">
        <f>IF(SP_SUL!J356="","*",SP_SUL!J356)</f>
        <v>*</v>
      </c>
      <c r="N353" s="144" t="str">
        <f>IF(SP_SUL!K356="","*",SP_SUL!K356)</f>
        <v>*</v>
      </c>
      <c r="O353" s="144" t="str">
        <f>IF(SP_SUL!L356="","*",SP_SUL!L356)</f>
        <v>*</v>
      </c>
      <c r="P353" s="143" t="str">
        <f>IF(SP_SUL!O356="","*",SP_SUL!O356)</f>
        <v>*</v>
      </c>
      <c r="Q353" s="143" t="str">
        <f>IF(SP_SUL!P356="","*",SP_SUL!P356)</f>
        <v>*</v>
      </c>
      <c r="R353" s="145" t="str">
        <f>IF(SP_SUL!Q356="","*",CONCATENATE(SP_SUL!Q356," ",SP_SUL!R356))</f>
        <v>*</v>
      </c>
      <c r="S353" s="145" t="str">
        <f>IF(SP_SUL!V356="","*",SP_SUL!V356)</f>
        <v>*</v>
      </c>
      <c r="T353" s="145" t="str">
        <f>IF(SP_SUL!W356="","*",SP_SUL!W356)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IF(SP_SUL!Y357="","*",SP_SUL!Y357)</f>
        <v>OPORTUNIDADE</v>
      </c>
      <c r="B354" s="146" t="str">
        <f>IF(SP_SUL!X357="","*",SP_SUL!X357)</f>
        <v>Oportunidade</v>
      </c>
      <c r="C354" s="146" t="str">
        <f>IF(SP_SUL!Z357="","*",SP_SUL!Z357)</f>
        <v>*</v>
      </c>
      <c r="D354" s="139" t="str">
        <f>IF(SP_SUL!S357="","*",SP_SUL!S357)</f>
        <v>SP SUL</v>
      </c>
      <c r="E354" s="139" t="str">
        <f>IF(SP_SUL!T357="","*",SP_SUL!T357)</f>
        <v>ZKE-ZEV</v>
      </c>
      <c r="F354" s="145">
        <f>IF(SP_SUL!B357="","*",SP_SUL!B357)</f>
        <v>46067</v>
      </c>
      <c r="G354" s="145" t="str">
        <f>IF(SP_SUL!D357="","*",SP_SUL!D357)</f>
        <v>E17</v>
      </c>
      <c r="H354" s="145" t="str">
        <f>IF(SP_SUL!F357="","*",SP_SUL!F357)</f>
        <v>CAMINHÃO DE SOLDA</v>
      </c>
      <c r="I354" s="145" t="str">
        <f>IF(SP_SUL!H357="","*",SP_SUL!H357)</f>
        <v>102ZKW2</v>
      </c>
      <c r="J354" s="145" t="str">
        <f>IF(SP_SUL!I357="","*",SP_SUL!I357)</f>
        <v>102ZKW2</v>
      </c>
      <c r="K354" s="139" t="str">
        <f>IF(SP_SUL!M357="","*",SP_SUL!M357)</f>
        <v>ZKW-ZLU</v>
      </c>
      <c r="L354" s="139" t="str">
        <f>IF(SP_SUL!N357="","*",SP_SUL!N357)</f>
        <v>102ZKW2</v>
      </c>
      <c r="M354" s="140">
        <f>IF(SP_SUL!J357="","*",SP_SUL!J357)</f>
        <v>55</v>
      </c>
      <c r="N354" s="144">
        <f>IF(SP_SUL!K357="","*",SP_SUL!K357)</f>
        <v>100.95099999999999</v>
      </c>
      <c r="O354" s="144">
        <f>IF(SP_SUL!L357="","*",SP_SUL!L357)</f>
        <v>101.16500000000001</v>
      </c>
      <c r="P354" s="143">
        <f>IF(SP_SUL!O357="","*",SP_SUL!O357)</f>
        <v>0.39583333333333331</v>
      </c>
      <c r="Q354" s="143">
        <f>IF(SP_SUL!P357="","*",SP_SUL!P357)</f>
        <v>0.125</v>
      </c>
      <c r="R354" s="145" t="str">
        <f>IF(SP_SUL!Q357="","*",CONCATENATE(SP_SUL!Q357," ",SP_SUL!R357))</f>
        <v>2 Nº DE SOLDA</v>
      </c>
      <c r="S354" s="145" t="str">
        <f>IF(SP_SUL!V357="","*",SP_SUL!V357)</f>
        <v>Higor</v>
      </c>
      <c r="T354" s="145" t="str">
        <f>IF(SP_SUL!W357="","*",SP_SUL!W357)</f>
        <v>Caminhão de solda</v>
      </c>
      <c r="U354" s="137">
        <f ca="1">_xlfn.XLOOKUP(G354&amp;$U$2,BS_CONTROLE[CHAVE],BS_CONTROLE[Quantidade_11],"-")</f>
        <v>0</v>
      </c>
      <c r="V354" s="137">
        <f ca="1">_xlfn.XLOOKUP(G354&amp;$V$2,BS_CONTROLE[CHAVE],BS_CONTROLE[Quantidade_11],"-")</f>
        <v>0</v>
      </c>
      <c r="W354" s="137">
        <f ca="1">_xlfn.XLOOKUP(G354&amp;$W$2,BS_CONTROLE[CHAVE],BS_CONTROLE[Quantidade_11],"-")</f>
        <v>4</v>
      </c>
    </row>
    <row r="355" spans="1:23" hidden="1">
      <c r="A355" s="146" t="str">
        <f>IF(SP_SUL!Y358="","*",SP_SUL!Y358)</f>
        <v>OPORTUNIDADE</v>
      </c>
      <c r="B355" s="146" t="str">
        <f>IF(SP_SUL!X358="","*",SP_SUL!X358)</f>
        <v>Oportunidade</v>
      </c>
      <c r="C355" s="146" t="str">
        <f>IF(SP_SUL!Z358="","*",SP_SUL!Z358)</f>
        <v>*</v>
      </c>
      <c r="D355" s="139" t="str">
        <f>IF(SP_SUL!S358="","*",SP_SUL!S358)</f>
        <v>SP SUL</v>
      </c>
      <c r="E355" s="139" t="str">
        <f>IF(SP_SUL!T358="","*",SP_SUL!T358)</f>
        <v>ZKE-ZEV</v>
      </c>
      <c r="F355" s="145">
        <f>IF(SP_SUL!B358="","*",SP_SUL!B358)</f>
        <v>46067</v>
      </c>
      <c r="G355" s="145" t="str">
        <f>IF(SP_SUL!D358="","*",SP_SUL!D358)</f>
        <v>W60</v>
      </c>
      <c r="H355" s="145" t="str">
        <f>IF(SP_SUL!F358="","*",SP_SUL!F358)</f>
        <v>DESCARGA DE MATERIAL</v>
      </c>
      <c r="I355" s="145" t="str">
        <f>IF(SP_SUL!H358="","*",SP_SUL!H358)</f>
        <v>102ZKW2</v>
      </c>
      <c r="J355" s="145" t="str">
        <f>IF(SP_SUL!I358="","*",SP_SUL!I358)</f>
        <v>102ZKW2</v>
      </c>
      <c r="K355" s="139" t="str">
        <f>IF(SP_SUL!M358="","*",SP_SUL!M358)</f>
        <v>ZKW-ZLU</v>
      </c>
      <c r="L355" s="139">
        <f>IF(SP_SUL!N358="","*",SP_SUL!N358)</f>
        <v>1051032</v>
      </c>
      <c r="M355" s="140">
        <f>IF(SP_SUL!J358="","*",SP_SUL!J358)</f>
        <v>55</v>
      </c>
      <c r="N355" s="144">
        <f>IF(SP_SUL!K358="","*",SP_SUL!K358)</f>
        <v>103.6</v>
      </c>
      <c r="O355" s="144">
        <f>IF(SP_SUL!L358="","*",SP_SUL!L358)</f>
        <v>113.3</v>
      </c>
      <c r="P355" s="143">
        <f>IF(SP_SUL!O358="","*",SP_SUL!O358)</f>
        <v>0.39583333333333331</v>
      </c>
      <c r="Q355" s="143">
        <f>IF(SP_SUL!P358="","*",SP_SUL!P358)</f>
        <v>4.1666666666666664E-2</v>
      </c>
      <c r="R355" s="145" t="str">
        <f>IF(SP_SUL!Q358="","*",CONCATENATE(SP_SUL!Q358," ",SP_SUL!R358))</f>
        <v>1 BINÁRIO</v>
      </c>
      <c r="S355" s="145" t="str">
        <f>IF(SP_SUL!V358="","*",SP_SUL!V358)</f>
        <v>Felipe</v>
      </c>
      <c r="T355" s="145" t="str">
        <f>IF(SP_SUL!W358="","*",SP_SUL!W358)</f>
        <v>Descarga de 6 reduções no km113+600 via 2 e descarga de tampão km113+300 via 2</v>
      </c>
      <c r="U355" s="137" t="str">
        <f ca="1">_xlfn.XLOOKUP(G355&amp;$U$2,BS_CONTROLE[CHAVE],BS_CONTROLE[Quantidade_11],"-")</f>
        <v>-</v>
      </c>
      <c r="V355" s="137">
        <f ca="1">_xlfn.XLOOKUP(G355&amp;$V$2,BS_CONTROLE[CHAVE],BS_CONTROLE[Quantidade_11],"-")</f>
        <v>1</v>
      </c>
      <c r="W355" s="137" t="str">
        <f ca="1">_xlfn.XLOOKUP(G355&amp;$W$2,BS_CONTROLE[CHAVE],BS_CONTROLE[Quantidade_11],"-")</f>
        <v>-</v>
      </c>
    </row>
    <row r="356" spans="1:23" hidden="1">
      <c r="A356" s="146" t="str">
        <f>IF(SP_SUL!Y359="","*",SP_SUL!Y359)</f>
        <v>OPORTUNIDADE</v>
      </c>
      <c r="B356" s="146" t="str">
        <f>IF(SP_SUL!X359="","*",SP_SUL!X359)</f>
        <v>Oportunidade</v>
      </c>
      <c r="C356" s="146" t="str">
        <f>IF(SP_SUL!Z359="","*",SP_SUL!Z359)</f>
        <v>*</v>
      </c>
      <c r="D356" s="139" t="str">
        <f>IF(SP_SUL!S359="","*",SP_SUL!S359)</f>
        <v>SP SUL</v>
      </c>
      <c r="E356" s="139" t="str">
        <f>IF(SP_SUL!T359="","*",SP_SUL!T359)</f>
        <v>ZKE-ZEV</v>
      </c>
      <c r="F356" s="145">
        <f>IF(SP_SUL!B359="","*",SP_SUL!B359)</f>
        <v>46067</v>
      </c>
      <c r="G356" s="145" t="str">
        <f>IF(SP_SUL!D359="","*",SP_SUL!D359)</f>
        <v>DIEGO (TP-681)</v>
      </c>
      <c r="H356" s="145" t="str">
        <f>IF(SP_SUL!F359="","*",SP_SUL!F359)</f>
        <v>PDM - SUBSTITUIÇÃO - TRILHO</v>
      </c>
      <c r="I356" s="145" t="str">
        <f>IF(SP_SUL!H359="","*",SP_SUL!H359)</f>
        <v>-</v>
      </c>
      <c r="J356" s="145" t="str">
        <f>IF(SP_SUL!I359="","*",SP_SUL!I359)</f>
        <v>-</v>
      </c>
      <c r="K356" s="139" t="str">
        <f>IF(SP_SUL!M359="","*",SP_SUL!M359)</f>
        <v>ZKW-ZLU</v>
      </c>
      <c r="L356" s="139">
        <f>IF(SP_SUL!N359="","*",SP_SUL!N359)</f>
        <v>1051032</v>
      </c>
      <c r="M356" s="140">
        <f>IF(SP_SUL!J359="","*",SP_SUL!J359)</f>
        <v>55</v>
      </c>
      <c r="N356" s="144">
        <f>IF(SP_SUL!K359="","*",SP_SUL!K359)</f>
        <v>104.83</v>
      </c>
      <c r="O356" s="144" t="str">
        <f>IF(SP_SUL!L359="","*",SP_SUL!L359)</f>
        <v>-</v>
      </c>
      <c r="P356" s="143">
        <f>IF(SP_SUL!O359="","*",SP_SUL!O359)</f>
        <v>0.45833333333333331</v>
      </c>
      <c r="Q356" s="143">
        <f>IF(SP_SUL!P359="","*",SP_SUL!P359)</f>
        <v>8.3333333333333329E-2</v>
      </c>
      <c r="R356" s="145" t="str">
        <f>IF(SP_SUL!Q359="","*",CONCATENATE(SP_SUL!Q359," ",SP_SUL!R359))</f>
        <v>312 M</v>
      </c>
      <c r="S356" s="145" t="str">
        <f>IF(SP_SUL!V359="","*",SP_SUL!V359)</f>
        <v>Felipe</v>
      </c>
      <c r="T356" s="145" t="str">
        <f>IF(SP_SUL!W359="","*",SP_SUL!W359)</f>
        <v>PDM - Substituição de trilho</v>
      </c>
      <c r="U356" s="137" t="str">
        <f ca="1">_xlfn.XLOOKUP(G356&amp;$U$2,BS_CONTROLE[CHAVE],BS_CONTROLE[Quantidade_11],"-")</f>
        <v>-</v>
      </c>
      <c r="V356" s="137">
        <f ca="1">_xlfn.XLOOKUP(G356&amp;$V$2,BS_CONTROLE[CHAVE],BS_CONTROLE[Quantidade_11],"-")</f>
        <v>312</v>
      </c>
      <c r="W356" s="137">
        <f ca="1">_xlfn.XLOOKUP(G356&amp;$W$2,BS_CONTROLE[CHAVE],BS_CONTROLE[Quantidade_11],"-")</f>
        <v>312</v>
      </c>
    </row>
    <row r="357" spans="1:23" hidden="1">
      <c r="A357" s="146" t="str">
        <f>IF(SP_SUL!Y360="","*",SP_SUL!Y360)</f>
        <v>OPORTUNIDADE</v>
      </c>
      <c r="B357" s="146" t="str">
        <f>IF(SP_SUL!X360="","*",SP_SUL!X360)</f>
        <v>Oportunidade</v>
      </c>
      <c r="C357" s="146" t="str">
        <f>IF(SP_SUL!Z360="","*",SP_SUL!Z360)</f>
        <v>*</v>
      </c>
      <c r="D357" s="139" t="str">
        <f>IF(SP_SUL!S360="","*",SP_SUL!S360)</f>
        <v>SP SUL</v>
      </c>
      <c r="E357" s="139" t="str">
        <f>IF(SP_SUL!T360="","*",SP_SUL!T360)</f>
        <v>ZKE-ZEV</v>
      </c>
      <c r="F357" s="145">
        <f>IF(SP_SUL!B360="","*",SP_SUL!B360)</f>
        <v>46067</v>
      </c>
      <c r="G357" s="145" t="str">
        <f>IF(SP_SUL!D360="","*",SP_SUL!D360)</f>
        <v>V89</v>
      </c>
      <c r="H357" s="145" t="str">
        <f>IF(SP_SUL!F360="","*",SP_SUL!F360)</f>
        <v>MECANIZAÇÃO - SOCADORA</v>
      </c>
      <c r="I357" s="145" t="str">
        <f>IF(SP_SUL!H360="","*",SP_SUL!H360)</f>
        <v>102ZKW2</v>
      </c>
      <c r="J357" s="145" t="str">
        <f>IF(SP_SUL!I360="","*",SP_SUL!I360)</f>
        <v>102ZKW2</v>
      </c>
      <c r="K357" s="139" t="str">
        <f>IF(SP_SUL!M360="","*",SP_SUL!M360)</f>
        <v>ZEJ</v>
      </c>
      <c r="L357" s="139" t="str">
        <f>IF(SP_SUL!N360="","*",SP_SUL!N360)</f>
        <v>ZEJ2</v>
      </c>
      <c r="M357" s="140">
        <f>IF(SP_SUL!J360="","*",SP_SUL!J360)</f>
        <v>55</v>
      </c>
      <c r="N357" s="144">
        <f>IF(SP_SUL!K360="","*",SP_SUL!K360)</f>
        <v>146</v>
      </c>
      <c r="O357" s="144" t="str">
        <f>IF(SP_SUL!L360="","*",SP_SUL!L360)</f>
        <v>-</v>
      </c>
      <c r="P357" s="143">
        <f>IF(SP_SUL!O360="","*",SP_SUL!O360)</f>
        <v>0.375</v>
      </c>
      <c r="Q357" s="143">
        <f>IF(SP_SUL!P360="","*",SP_SUL!P360)</f>
        <v>8.3333333333333329E-2</v>
      </c>
      <c r="R357" s="145" t="str">
        <f>IF(SP_SUL!Q360="","*",CONCATENATE(SP_SUL!Q360," ",SP_SUL!R360))</f>
        <v>480 M</v>
      </c>
      <c r="S357" s="145" t="str">
        <f>IF(SP_SUL!V360="","*",SP_SUL!V360)</f>
        <v>Antonioni</v>
      </c>
      <c r="T357" s="145" t="str">
        <f>IF(SP_SUL!W360="","*",SP_SUL!W360)</f>
        <v xml:space="preserve">Socaria mecanizada </v>
      </c>
      <c r="U357" s="137" t="str">
        <f ca="1">_xlfn.XLOOKUP(G357&amp;$U$2,BS_CONTROLE[CHAVE],BS_CONTROLE[Quantidade_11],"-")</f>
        <v>-</v>
      </c>
      <c r="V357" s="137">
        <f ca="1">_xlfn.XLOOKUP(G357&amp;$V$2,BS_CONTROLE[CHAVE],BS_CONTROLE[Quantidade_11],"-")</f>
        <v>860</v>
      </c>
      <c r="W357" s="137">
        <f ca="1">_xlfn.XLOOKUP(G357&amp;$W$2,BS_CONTROLE[CHAVE],BS_CONTROLE[Quantidade_11],"-")</f>
        <v>0</v>
      </c>
    </row>
    <row r="358" spans="1:23" hidden="1">
      <c r="A358" s="146" t="str">
        <f>IF(SP_SUL!Y361="","*",SP_SUL!Y361)</f>
        <v>OPORTUNIDADE</v>
      </c>
      <c r="B358" s="146" t="str">
        <f>IF(SP_SUL!X361="","*",SP_SUL!X361)</f>
        <v>Oportunidade</v>
      </c>
      <c r="C358" s="146" t="str">
        <f>IF(SP_SUL!Z361="","*",SP_SUL!Z361)</f>
        <v>*</v>
      </c>
      <c r="D358" s="139" t="str">
        <f>IF(SP_SUL!S361="","*",SP_SUL!S361)</f>
        <v>SP SUL</v>
      </c>
      <c r="E358" s="139" t="str">
        <f>IF(SP_SUL!T361="","*",SP_SUL!T361)</f>
        <v>ZKE-ZEV</v>
      </c>
      <c r="F358" s="145">
        <f>IF(SP_SUL!B361="","*",SP_SUL!B361)</f>
        <v>46067</v>
      </c>
      <c r="G358" s="145" t="str">
        <f>IF(SP_SUL!D361="","*",SP_SUL!D361)</f>
        <v>CLEBISON (TP-728)</v>
      </c>
      <c r="H358" s="145" t="str">
        <f>IF(SP_SUL!F361="","*",SP_SUL!F361)</f>
        <v>PDM - SOLDA</v>
      </c>
      <c r="I358" s="145" t="str">
        <f>IF(SP_SUL!H361="","*",SP_SUL!H361)</f>
        <v>-</v>
      </c>
      <c r="J358" s="145" t="str">
        <f>IF(SP_SUL!I361="","*",SP_SUL!I361)</f>
        <v>-</v>
      </c>
      <c r="K358" s="139" t="str">
        <f>IF(SP_SUL!M361="","*",SP_SUL!M361)</f>
        <v>ZEJ-ZRB</v>
      </c>
      <c r="L358" s="139">
        <f>IF(SP_SUL!N361="","*",SP_SUL!N361)</f>
        <v>1491482</v>
      </c>
      <c r="M358" s="140">
        <f>IF(SP_SUL!J361="","*",SP_SUL!J361)</f>
        <v>55</v>
      </c>
      <c r="N358" s="144">
        <f>IF(SP_SUL!K361="","*",SP_SUL!K361)</f>
        <v>148.72999999999999</v>
      </c>
      <c r="O358" s="144">
        <f>IF(SP_SUL!L361="","*",SP_SUL!L361)</f>
        <v>149.04</v>
      </c>
      <c r="P358" s="143">
        <f>IF(SP_SUL!O361="","*",SP_SUL!O361)</f>
        <v>0.45833333333333331</v>
      </c>
      <c r="Q358" s="143">
        <f>IF(SP_SUL!P361="","*",SP_SUL!P361)</f>
        <v>8.3333333333333329E-2</v>
      </c>
      <c r="R358" s="145" t="str">
        <f>IF(SP_SUL!Q361="","*",CONCATENATE(SP_SUL!Q361," ",SP_SUL!R361))</f>
        <v>1 Nº DE SOLDA</v>
      </c>
      <c r="S358" s="145" t="str">
        <f>IF(SP_SUL!V361="","*",SP_SUL!V361)</f>
        <v>Felipe</v>
      </c>
      <c r="T358" s="145" t="str">
        <f>IF(SP_SUL!W361="","*",SP_SUL!W361)</f>
        <v xml:space="preserve">Execução de solda - Condicionado a temperatura </v>
      </c>
      <c r="U358" s="137" t="str">
        <f ca="1">_xlfn.XLOOKUP(G358&amp;$U$2,BS_CONTROLE[CHAVE],BS_CONTROLE[Quantidade_11],"-")</f>
        <v>-</v>
      </c>
      <c r="V358" s="137">
        <f ca="1">_xlfn.XLOOKUP(G358&amp;$V$2,BS_CONTROLE[CHAVE],BS_CONTROLE[Quantidade_11],"-")</f>
        <v>0</v>
      </c>
      <c r="W358" s="137">
        <f ca="1">_xlfn.XLOOKUP(G358&amp;$W$2,BS_CONTROLE[CHAVE],BS_CONTROLE[Quantidade_11],"-")</f>
        <v>1</v>
      </c>
    </row>
    <row r="359" spans="1:23" hidden="1">
      <c r="A359" s="146" t="str">
        <f>IF(SP_SUL!Y362="","*",SP_SUL!Y362)</f>
        <v>OPORTUNIDADE</v>
      </c>
      <c r="B359" s="146" t="str">
        <f>IF(SP_SUL!X362="","*",SP_SUL!X362)</f>
        <v>Oportunidade</v>
      </c>
      <c r="C359" s="146" t="str">
        <f>IF(SP_SUL!Z362="","*",SP_SUL!Z362)</f>
        <v>*</v>
      </c>
      <c r="D359" s="139" t="str">
        <f>IF(SP_SUL!S362="","*",SP_SUL!S362)</f>
        <v>SP SUL</v>
      </c>
      <c r="E359" s="139" t="str">
        <f>IF(SP_SUL!T362="","*",SP_SUL!T362)</f>
        <v>ZKE-ZEV</v>
      </c>
      <c r="F359" s="145">
        <f>IF(SP_SUL!B362="","*",SP_SUL!B362)</f>
        <v>46067</v>
      </c>
      <c r="G359" s="145" t="str">
        <f>IF(SP_SUL!D362="","*",SP_SUL!D362)</f>
        <v>ISMAEL(TP-726)</v>
      </c>
      <c r="H359" s="145" t="str">
        <f>IF(SP_SUL!F362="","*",SP_SUL!F362)</f>
        <v>PDM - SOLDA</v>
      </c>
      <c r="I359" s="145" t="str">
        <f>IF(SP_SUL!H362="","*",SP_SUL!H362)</f>
        <v>*</v>
      </c>
      <c r="J359" s="145" t="str">
        <f>IF(SP_SUL!I362="","*",SP_SUL!I362)</f>
        <v>*</v>
      </c>
      <c r="K359" s="139" t="str">
        <f>IF(SP_SUL!M362="","*",SP_SUL!M362)</f>
        <v>ZEJ-ZRB</v>
      </c>
      <c r="L359" s="139">
        <f>IF(SP_SUL!N362="","*",SP_SUL!N362)</f>
        <v>1491482</v>
      </c>
      <c r="M359" s="140">
        <f>IF(SP_SUL!J362="","*",SP_SUL!J362)</f>
        <v>55</v>
      </c>
      <c r="N359" s="144">
        <f>IF(SP_SUL!K362="","*",SP_SUL!K362)</f>
        <v>148.72999999999999</v>
      </c>
      <c r="O359" s="144">
        <f>IF(SP_SUL!L362="","*",SP_SUL!L362)</f>
        <v>149.04</v>
      </c>
      <c r="P359" s="143">
        <f>IF(SP_SUL!O362="","*",SP_SUL!O362)</f>
        <v>0.45833333333333331</v>
      </c>
      <c r="Q359" s="143">
        <f>IF(SP_SUL!P362="","*",SP_SUL!P362)</f>
        <v>8.3333333333333329E-2</v>
      </c>
      <c r="R359" s="145" t="str">
        <f>IF(SP_SUL!Q362="","*",CONCATENATE(SP_SUL!Q362," ",SP_SUL!R362))</f>
        <v>1 Nº DE SOLDA</v>
      </c>
      <c r="S359" s="145" t="str">
        <f>IF(SP_SUL!V362="","*",SP_SUL!V362)</f>
        <v>Felipe</v>
      </c>
      <c r="T359" s="145" t="str">
        <f>IF(SP_SUL!W362="","*",SP_SUL!W362)</f>
        <v xml:space="preserve">Execução de solda - Condicionado a temperatura </v>
      </c>
      <c r="U359" s="137" t="str">
        <f ca="1">_xlfn.XLOOKUP(G359&amp;$U$2,BS_CONTROLE[CHAVE],BS_CONTROLE[Quantidade_11],"-")</f>
        <v>-</v>
      </c>
      <c r="V359" s="137">
        <f ca="1">_xlfn.XLOOKUP(G359&amp;$V$2,BS_CONTROLE[CHAVE],BS_CONTROLE[Quantidade_11],"-")</f>
        <v>0</v>
      </c>
      <c r="W359" s="137">
        <f ca="1">_xlfn.XLOOKUP(G359&amp;$W$2,BS_CONTROLE[CHAVE],BS_CONTROLE[Quantidade_11],"-")</f>
        <v>1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IF(SP_SUL!Y364="","*",SP_SUL!Y364)</f>
        <v>OPORTUNIDADE</v>
      </c>
      <c r="B361" s="146" t="str">
        <f>IF(SP_SUL!X364="","*",SP_SUL!X364)</f>
        <v>Oportunidade</v>
      </c>
      <c r="C361" s="146" t="str">
        <f>IF(SP_SUL!Z364="","*",SP_SUL!Z364)</f>
        <v>*</v>
      </c>
      <c r="D361" s="139" t="str">
        <f>IF(SP_SUL!S364="","*",SP_SUL!S364)</f>
        <v>SP SUL</v>
      </c>
      <c r="E361" s="139" t="str">
        <f>IF(SP_SUL!T364="","*",SP_SUL!T364)</f>
        <v>ZKE-ZEV</v>
      </c>
      <c r="F361" s="145">
        <f>IF(SP_SUL!B364="","*",SP_SUL!B364)</f>
        <v>46067</v>
      </c>
      <c r="G361" s="145" t="str">
        <f>IF(SP_SUL!D364="","*",SP_SUL!D364)</f>
        <v>MATEUS (TP-809)</v>
      </c>
      <c r="H361" s="145" t="str">
        <f>IF(SP_SUL!F364="","*",SP_SUL!F364)</f>
        <v>MODERNIZAÇÃO - SOLDA</v>
      </c>
      <c r="I361" s="145" t="str">
        <f>IF(SP_SUL!H364="","*",SP_SUL!H364)</f>
        <v>-</v>
      </c>
      <c r="J361" s="145" t="str">
        <f>IF(SP_SUL!I364="","*",SP_SUL!I364)</f>
        <v>-</v>
      </c>
      <c r="K361" s="139" t="str">
        <f>IF(SP_SUL!M364="","*",SP_SUL!M364)</f>
        <v>ZWI-ZEM</v>
      </c>
      <c r="L361" s="139" t="str">
        <f>IF(SP_SUL!N364="","*",SP_SUL!N364)</f>
        <v>ZYQ1261</v>
      </c>
      <c r="M361" s="140">
        <f>IF(SP_SUL!J364="","*",SP_SUL!J364)</f>
        <v>48</v>
      </c>
      <c r="N361" s="144">
        <f>IF(SP_SUL!K364="","*",SP_SUL!K364)</f>
        <v>126.83</v>
      </c>
      <c r="O361" s="144" t="str">
        <f>IF(SP_SUL!L364="","*",SP_SUL!L364)</f>
        <v>-</v>
      </c>
      <c r="P361" s="143">
        <f>IF(SP_SUL!O364="","*",SP_SUL!O364)</f>
        <v>0.35416666666666669</v>
      </c>
      <c r="Q361" s="143">
        <f>IF(SP_SUL!P364="","*",SP_SUL!P364)</f>
        <v>8.3333333333333329E-2</v>
      </c>
      <c r="R361" s="145" t="str">
        <f>IF(SP_SUL!Q364="","*",CONCATENATE(SP_SUL!Q364," ",SP_SUL!R364))</f>
        <v>1 Nº DE SOLDA</v>
      </c>
      <c r="S361" s="145" t="str">
        <f>IF(SP_SUL!V364="","*",SP_SUL!V364)</f>
        <v>Alison</v>
      </c>
      <c r="T361" s="145" t="str">
        <f>IF(SP_SUL!W364="","*",SP_SUL!W364)</f>
        <v xml:space="preserve">Execução de solda - Condicionado a temperatura </v>
      </c>
      <c r="U361" s="137" t="str">
        <f ca="1">_xlfn.XLOOKUP(G361&amp;$U$2,BS_CONTROLE[CHAVE],BS_CONTROLE[Quantidade_11],"-")</f>
        <v>-</v>
      </c>
      <c r="V361" s="137">
        <f ca="1">_xlfn.XLOOKUP(G361&amp;$V$2,BS_CONTROLE[CHAVE],BS_CONTROLE[Quantidade_11],"-")</f>
        <v>0</v>
      </c>
      <c r="W361" s="137">
        <f ca="1">_xlfn.XLOOKUP(G361&amp;$W$2,BS_CONTROLE[CHAVE],BS_CONTROLE[Quantidade_11],"-")</f>
        <v>0</v>
      </c>
    </row>
    <row r="362" spans="1:23" hidden="1">
      <c r="A362" s="146" t="str">
        <f>IF(SP_SUL!Y365="","*",SP_SUL!Y365)</f>
        <v>OPORTUNIDADE</v>
      </c>
      <c r="B362" s="146" t="str">
        <f>IF(SP_SUL!X365="","*",SP_SUL!X365)</f>
        <v>Oportunidade</v>
      </c>
      <c r="C362" s="146" t="str">
        <f>IF(SP_SUL!Z365="","*",SP_SUL!Z365)</f>
        <v>*</v>
      </c>
      <c r="D362" s="139" t="str">
        <f>IF(SP_SUL!S365="","*",SP_SUL!S365)</f>
        <v>SP SUL</v>
      </c>
      <c r="E362" s="139" t="str">
        <f>IF(SP_SUL!T365="","*",SP_SUL!T365)</f>
        <v>ZKE-ZEV</v>
      </c>
      <c r="F362" s="145">
        <f>IF(SP_SUL!B365="","*",SP_SUL!B365)</f>
        <v>46067</v>
      </c>
      <c r="G362" s="145" t="str">
        <f>IF(SP_SUL!D365="","*",SP_SUL!D365)</f>
        <v>ADENISON (TP-810)</v>
      </c>
      <c r="H362" s="145" t="str">
        <f>IF(SP_SUL!F365="","*",SP_SUL!F365)</f>
        <v>MODERNIZAÇÃO - SOLDA</v>
      </c>
      <c r="I362" s="145" t="str">
        <f>IF(SP_SUL!H365="","*",SP_SUL!H365)</f>
        <v>-</v>
      </c>
      <c r="J362" s="145" t="str">
        <f>IF(SP_SUL!I365="","*",SP_SUL!I365)</f>
        <v>-</v>
      </c>
      <c r="K362" s="139" t="str">
        <f>IF(SP_SUL!M365="","*",SP_SUL!M365)</f>
        <v>ZWI-ZEM</v>
      </c>
      <c r="L362" s="139">
        <f>IF(SP_SUL!N365="","*",SP_SUL!N365)</f>
        <v>1261251</v>
      </c>
      <c r="M362" s="140">
        <f>IF(SP_SUL!J365="","*",SP_SUL!J365)</f>
        <v>48</v>
      </c>
      <c r="N362" s="144">
        <f>IF(SP_SUL!K365="","*",SP_SUL!K365)</f>
        <v>125.559</v>
      </c>
      <c r="O362" s="144" t="str">
        <f>IF(SP_SUL!L365="","*",SP_SUL!L365)</f>
        <v>-</v>
      </c>
      <c r="P362" s="143">
        <f>IF(SP_SUL!O365="","*",SP_SUL!O365)</f>
        <v>0.35416666666666669</v>
      </c>
      <c r="Q362" s="143">
        <f>IF(SP_SUL!P365="","*",SP_SUL!P365)</f>
        <v>8.3333333333333329E-2</v>
      </c>
      <c r="R362" s="145" t="str">
        <f>IF(SP_SUL!Q365="","*",CONCATENATE(SP_SUL!Q365," ",SP_SUL!R365))</f>
        <v>1 Nº DE SOLDA</v>
      </c>
      <c r="S362" s="145" t="str">
        <f>IF(SP_SUL!V365="","*",SP_SUL!V365)</f>
        <v>Alison</v>
      </c>
      <c r="T362" s="145" t="str">
        <f>IF(SP_SUL!W365="","*",SP_SUL!W365)</f>
        <v xml:space="preserve">Execução de solda - Condicionado a temperatura </v>
      </c>
      <c r="U362" s="137" t="str">
        <f ca="1">_xlfn.XLOOKUP(G362&amp;$U$2,BS_CONTROLE[CHAVE],BS_CONTROLE[Quantidade_11],"-")</f>
        <v>-</v>
      </c>
      <c r="V362" s="137">
        <f ca="1">_xlfn.XLOOKUP(G362&amp;$V$2,BS_CONTROLE[CHAVE],BS_CONTROLE[Quantidade_11],"-")</f>
        <v>0</v>
      </c>
      <c r="W362" s="137">
        <f ca="1">_xlfn.XLOOKUP(G362&amp;$W$2,BS_CONTROLE[CHAVE],BS_CONTROLE[Quantidade_11],"-")</f>
        <v>2</v>
      </c>
    </row>
    <row r="363" spans="1:23" hidden="1">
      <c r="A363" s="146" t="str">
        <f>IF(SP_SUL!Y366="","*",SP_SUL!Y366)</f>
        <v>OPORTUNIDADE</v>
      </c>
      <c r="B363" s="146" t="str">
        <f>IF(SP_SUL!X366="","*",SP_SUL!X366)</f>
        <v>Oportunidade</v>
      </c>
      <c r="C363" s="146" t="str">
        <f>IF(SP_SUL!Z366="","*",SP_SUL!Z366)</f>
        <v>*</v>
      </c>
      <c r="D363" s="139" t="str">
        <f>IF(SP_SUL!S366="","*",SP_SUL!S366)</f>
        <v>SP SUL</v>
      </c>
      <c r="E363" s="139" t="str">
        <f>IF(SP_SUL!T366="","*",SP_SUL!T366)</f>
        <v>ZEV-ZPT</v>
      </c>
      <c r="F363" s="145">
        <f>IF(SP_SUL!B366="","*",SP_SUL!B366)</f>
        <v>46067</v>
      </c>
      <c r="G363" s="145" t="str">
        <f>IF(SP_SUL!D366="","*",SP_SUL!D366)</f>
        <v>JACIANO (TF-674)</v>
      </c>
      <c r="H363" s="145" t="str">
        <f>IF(SP_SUL!F366="","*",SP_SUL!F366)</f>
        <v>PDM - SUBSTITUIÇÃO - DORMENTE</v>
      </c>
      <c r="I363" s="145" t="str">
        <f>IF(SP_SUL!H366="","*",SP_SUL!H366)</f>
        <v>-</v>
      </c>
      <c r="J363" s="145" t="str">
        <f>IF(SP_SUL!I366="","*",SP_SUL!I366)</f>
        <v>*</v>
      </c>
      <c r="K363" s="139" t="str">
        <f>IF(SP_SUL!M366="","*",SP_SUL!M366)</f>
        <v>ZEZ</v>
      </c>
      <c r="L363" s="139" t="str">
        <f>IF(SP_SUL!N366="","*",SP_SUL!N366)</f>
        <v>K67ZEV2</v>
      </c>
      <c r="M363" s="140">
        <f>IF(SP_SUL!J366="","*",SP_SUL!J366)</f>
        <v>92</v>
      </c>
      <c r="N363" s="144">
        <f>IF(SP_SUL!K366="","*",SP_SUL!K366)</f>
        <v>66.25</v>
      </c>
      <c r="O363" s="144" t="str">
        <f>IF(SP_SUL!L366="","*",SP_SUL!L366)</f>
        <v>*</v>
      </c>
      <c r="P363" s="143">
        <f>IF(SP_SUL!O366="","*",SP_SUL!O366)</f>
        <v>0.41666666666666669</v>
      </c>
      <c r="Q363" s="143">
        <f>IF(SP_SUL!P366="","*",SP_SUL!P366)</f>
        <v>8.3333333333333329E-2</v>
      </c>
      <c r="R363" s="145" t="str">
        <f>IF(SP_SUL!Q366="","*",CONCATENATE(SP_SUL!Q366," ",SP_SUL!R366))</f>
        <v>15 Nº DE DORMENTES</v>
      </c>
      <c r="S363" s="145" t="str">
        <f>IF(SP_SUL!V366="","*",SP_SUL!V366)</f>
        <v>Moises</v>
      </c>
      <c r="T363" s="145" t="str">
        <f>IF(SP_SUL!W366="","*",SP_SUL!W366)</f>
        <v>PDM - Substituição de dormentes</v>
      </c>
      <c r="U363" s="137" t="str">
        <f ca="1">_xlfn.XLOOKUP(G363&amp;$U$2,BS_CONTROLE[CHAVE],BS_CONTROLE[Quantidade_11],"-")</f>
        <v>-</v>
      </c>
      <c r="V363" s="137">
        <f ca="1">_xlfn.XLOOKUP(G363&amp;$V$2,BS_CONTROLE[CHAVE],BS_CONTROLE[Quantidade_11],"-")</f>
        <v>0</v>
      </c>
      <c r="W363" s="137">
        <f ca="1">_xlfn.XLOOKUP(G363&amp;$W$2,BS_CONTROLE[CHAVE],BS_CONTROLE[Quantidade_11],"-")</f>
        <v>0</v>
      </c>
    </row>
    <row r="364" spans="1:23" hidden="1">
      <c r="A364" s="146" t="str">
        <f>IF(SP_SUL!Y367="","*",SP_SUL!Y367)</f>
        <v>OPORTUNIDADE</v>
      </c>
      <c r="B364" s="146" t="str">
        <f>IF(SP_SUL!X367="","*",SP_SUL!X367)</f>
        <v>Contrato</v>
      </c>
      <c r="C364" s="146" t="str">
        <f>IF(SP_SUL!Z367="","*",SP_SUL!Z367)</f>
        <v>*</v>
      </c>
      <c r="D364" s="139" t="str">
        <f>IF(SP_SUL!S367="","*",SP_SUL!S367)</f>
        <v>SP SUL</v>
      </c>
      <c r="E364" s="139" t="str">
        <f>IF(SP_SUL!T367="","*",SP_SUL!T367)</f>
        <v>ZEV-ZPT</v>
      </c>
      <c r="F364" s="145">
        <f>IF(SP_SUL!B367="","*",SP_SUL!B367)</f>
        <v>46067</v>
      </c>
      <c r="G364" s="145" t="str">
        <f>IF(SP_SUL!D367="","*",SP_SUL!D367)</f>
        <v>W61</v>
      </c>
      <c r="H364" s="145" t="str">
        <f>IF(SP_SUL!F367="","*",SP_SUL!F367)</f>
        <v>DESLOCAMENTO</v>
      </c>
      <c r="I364" s="145" t="str">
        <f>IF(SP_SUL!H367="","*",SP_SUL!H367)</f>
        <v>K67ZEV2</v>
      </c>
      <c r="J364" s="145" t="str">
        <f>IF(SP_SUL!I367="","*",SP_SUL!I367)</f>
        <v>K67ZEV2</v>
      </c>
      <c r="K364" s="139" t="str">
        <f>IF(SP_SUL!M367="","*",SP_SUL!M367)</f>
        <v>ZXW-ZGP</v>
      </c>
      <c r="L364" s="139" t="str">
        <f>IF(SP_SUL!N367="","*",SP_SUL!N367)</f>
        <v>K84ZXW2</v>
      </c>
      <c r="M364" s="140">
        <f>IF(SP_SUL!J367="","*",SP_SUL!J367)</f>
        <v>92</v>
      </c>
      <c r="N364" s="144">
        <f>IF(SP_SUL!K367="","*",SP_SUL!K367)</f>
        <v>83.7</v>
      </c>
      <c r="O364" s="144" t="str">
        <f>IF(SP_SUL!L367="","*",SP_SUL!L367)</f>
        <v>-</v>
      </c>
      <c r="P364" s="143">
        <f>IF(SP_SUL!O367="","*",SP_SUL!O367)</f>
        <v>0.33333333333333331</v>
      </c>
      <c r="Q364" s="143">
        <f>IF(SP_SUL!P367="","*",SP_SUL!P367)</f>
        <v>4.1666666666666664E-2</v>
      </c>
      <c r="R364" s="145" t="str">
        <f>IF(SP_SUL!Q367="","*",CONCATENATE(SP_SUL!Q367," ",SP_SUL!R367))</f>
        <v>1 BINÁRIO</v>
      </c>
      <c r="S364" s="145" t="str">
        <f>IF(SP_SUL!V367="","*",SP_SUL!V367)</f>
        <v>Moises</v>
      </c>
      <c r="T364" s="145" t="str">
        <f>IF(SP_SUL!W367="","*",SP_SUL!W367)</f>
        <v>Deslocamento das turmas</v>
      </c>
      <c r="U364" s="137" t="str">
        <f ca="1">_xlfn.XLOOKUP(G364&amp;$U$2,BS_CONTROLE[CHAVE],BS_CONTROLE[Quantidade_11],"-")</f>
        <v>-</v>
      </c>
      <c r="V364" s="137">
        <f ca="1">_xlfn.XLOOKUP(G364&amp;$V$2,BS_CONTROLE[CHAVE],BS_CONTROLE[Quantidade_11],"-")</f>
        <v>0</v>
      </c>
      <c r="W364" s="137">
        <f ca="1">_xlfn.XLOOKUP(G364&amp;$W$2,BS_CONTROLE[CHAVE],BS_CONTROLE[Quantidade_11],"-")</f>
        <v>1</v>
      </c>
    </row>
    <row r="365" spans="1:23" hidden="1">
      <c r="A365" s="146" t="str">
        <f>IF(SP_SUL!Y368="","*",SP_SUL!Y368)</f>
        <v>OPORTUNIDADE</v>
      </c>
      <c r="B365" s="146" t="str">
        <f>IF(SP_SUL!X368="","*",SP_SUL!X368)</f>
        <v>Oportunidade</v>
      </c>
      <c r="C365" s="146" t="str">
        <f>IF(SP_SUL!Z368="","*",SP_SUL!Z368)</f>
        <v>*</v>
      </c>
      <c r="D365" s="139" t="str">
        <f>IF(SP_SUL!S368="","*",SP_SUL!S368)</f>
        <v>SP SUL</v>
      </c>
      <c r="E365" s="139" t="str">
        <f>IF(SP_SUL!T368="","*",SP_SUL!T368)</f>
        <v>ZPT-ZPG</v>
      </c>
      <c r="F365" s="145">
        <f>IF(SP_SUL!B368="","*",SP_SUL!B368)</f>
        <v>46067</v>
      </c>
      <c r="G365" s="145" t="str">
        <f>IF(SP_SUL!D368="","*",SP_SUL!D368)</f>
        <v>EXPANSÃO TURMA 1</v>
      </c>
      <c r="H365" s="145" t="str">
        <f>IF(SP_SUL!F368="","*",SP_SUL!F368)</f>
        <v>EXPANSÃO - SOLDA</v>
      </c>
      <c r="I365" s="145" t="str">
        <f>IF(SP_SUL!H368="","*",SP_SUL!H368)</f>
        <v>-</v>
      </c>
      <c r="J365" s="145" t="str">
        <f>IF(SP_SUL!I368="","*",SP_SUL!I368)</f>
        <v>*</v>
      </c>
      <c r="K365" s="139" t="str">
        <f>IF(SP_SUL!M368="","*",SP_SUL!M368)</f>
        <v>PAT-ZGM</v>
      </c>
      <c r="L365" s="139" t="str">
        <f>IF(SP_SUL!N368="","*",SP_SUL!N368)</f>
        <v>PAT1102</v>
      </c>
      <c r="M365" s="140">
        <f>IF(SP_SUL!J368="","*",SP_SUL!J368)</f>
        <v>53</v>
      </c>
      <c r="N365" s="144">
        <f>IF(SP_SUL!K368="","*",SP_SUL!K368)</f>
        <v>108.79</v>
      </c>
      <c r="O365" s="144" t="str">
        <f>IF(SP_SUL!L368="","*",SP_SUL!L368)</f>
        <v>-</v>
      </c>
      <c r="P365" s="143">
        <f>IF(SP_SUL!O368="","*",SP_SUL!O368)</f>
        <v>0.35416666666666669</v>
      </c>
      <c r="Q365" s="143">
        <f>IF(SP_SUL!P368="","*",SP_SUL!P368)</f>
        <v>6.25E-2</v>
      </c>
      <c r="R365" s="145" t="str">
        <f>IF(SP_SUL!Q368="","*",CONCATENATE(SP_SUL!Q368," ",SP_SUL!R368))</f>
        <v>1 Nº DE SOLDA</v>
      </c>
      <c r="S365" s="145" t="str">
        <f>IF(SP_SUL!V368="","*",SP_SUL!V368)</f>
        <v>Pedro</v>
      </c>
      <c r="T365" s="145" t="str">
        <f>IF(SP_SUL!W368="","*",SP_SUL!W368)</f>
        <v xml:space="preserve">Execução de solda - Condicionado a temperatura </v>
      </c>
      <c r="U365" s="137" t="str">
        <f ca="1">_xlfn.XLOOKUP(G365&amp;$U$2,BS_CONTROLE[CHAVE],BS_CONTROLE[Quantidade_11],"-")</f>
        <v>-</v>
      </c>
      <c r="V365" s="137">
        <f ca="1">_xlfn.XLOOKUP(G365&amp;$V$2,BS_CONTROLE[CHAVE],BS_CONTROLE[Quantidade_11],"-")</f>
        <v>1</v>
      </c>
      <c r="W365" s="137">
        <f ca="1">_xlfn.XLOOKUP(G365&amp;$W$2,BS_CONTROLE[CHAVE],BS_CONTROLE[Quantidade_11],"-")</f>
        <v>3</v>
      </c>
    </row>
    <row r="366" spans="1:23" hidden="1">
      <c r="A366" s="146" t="str">
        <f>IF(SP_SUL!Y369="","*",SP_SUL!Y369)</f>
        <v>*</v>
      </c>
      <c r="B366" s="146" t="str">
        <f>IF(SP_SUL!X369="","*",SP_SUL!X369)</f>
        <v>*</v>
      </c>
      <c r="C366" s="146" t="str">
        <f>IF(SP_SUL!Z369="","*",SP_SUL!Z369)</f>
        <v>*</v>
      </c>
      <c r="D366" s="139" t="str">
        <f>IF(SP_SUL!S369="","*",SP_SUL!S369)</f>
        <v>-</v>
      </c>
      <c r="E366" s="139" t="str">
        <f>IF(SP_SUL!T369="","*",SP_SUL!T369)</f>
        <v>-</v>
      </c>
      <c r="F366" s="145" t="str">
        <f>IF(SP_SUL!B369="","*",SP_SUL!B369)</f>
        <v>*</v>
      </c>
      <c r="G366" s="145" t="str">
        <f>IF(SP_SUL!D369="","*",SP_SUL!D369)</f>
        <v>*</v>
      </c>
      <c r="H366" s="145" t="str">
        <f>IF(SP_SUL!F369="","*",SP_SUL!F369)</f>
        <v>*</v>
      </c>
      <c r="I366" s="145" t="str">
        <f>IF(SP_SUL!H369="","*",SP_SUL!H369)</f>
        <v>*</v>
      </c>
      <c r="J366" s="145" t="str">
        <f>IF(SP_SUL!I369="","*",SP_SUL!I369)</f>
        <v>*</v>
      </c>
      <c r="K366" s="139" t="str">
        <f>IF(SP_SUL!M369="","*",SP_SUL!M369)</f>
        <v>-</v>
      </c>
      <c r="L366" s="139" t="str">
        <f>IF(SP_SUL!N369="","*",SP_SUL!N369)</f>
        <v>-</v>
      </c>
      <c r="M366" s="140" t="str">
        <f>IF(SP_SUL!J369="","*",SP_SUL!J369)</f>
        <v>*</v>
      </c>
      <c r="N366" s="144" t="str">
        <f>IF(SP_SUL!K369="","*",SP_SUL!K369)</f>
        <v>*</v>
      </c>
      <c r="O366" s="144" t="str">
        <f>IF(SP_SUL!L369="","*",SP_SUL!L369)</f>
        <v>*</v>
      </c>
      <c r="P366" s="143" t="str">
        <f>IF(SP_SUL!O369="","*",SP_SUL!O369)</f>
        <v>*</v>
      </c>
      <c r="Q366" s="143" t="str">
        <f>IF(SP_SUL!P369="","*",SP_SUL!P369)</f>
        <v>*</v>
      </c>
      <c r="R366" s="145" t="str">
        <f>IF(SP_SUL!Q369="","*",CONCATENATE(SP_SUL!Q369," ",SP_SUL!R369))</f>
        <v>*</v>
      </c>
      <c r="S366" s="145" t="str">
        <f>IF(SP_SUL!V369="","*",SP_SUL!V369)</f>
        <v>*</v>
      </c>
      <c r="T366" s="145" t="str">
        <f>IF(SP_SUL!W369="","*",SP_SUL!W369)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 hidden="1">
      <c r="A367" s="146" t="str">
        <f>IF(SP_SUL!Y370="","*",SP_SUL!Y370)</f>
        <v>OPORTUNIDADE</v>
      </c>
      <c r="B367" s="146" t="str">
        <f>IF(SP_SUL!X370="","*",SP_SUL!X370)</f>
        <v>Oportunidade</v>
      </c>
      <c r="C367" s="146" t="str">
        <f>IF(SP_SUL!Z370="","*",SP_SUL!Z370)</f>
        <v>*</v>
      </c>
      <c r="D367" s="139" t="str">
        <f>IF(SP_SUL!S370="","*",SP_SUL!S370)</f>
        <v>SP SUL</v>
      </c>
      <c r="E367" s="139" t="str">
        <f>IF(SP_SUL!T370="","*",SP_SUL!T370)</f>
        <v>ZBV-ZKE</v>
      </c>
      <c r="F367" s="145">
        <f>IF(SP_SUL!B370="","*",SP_SUL!B370)</f>
        <v>46068</v>
      </c>
      <c r="G367" s="145" t="str">
        <f>IF(SP_SUL!D370="","*",SP_SUL!D370)</f>
        <v>V93</v>
      </c>
      <c r="H367" s="145" t="str">
        <f>IF(SP_SUL!F370="","*",SP_SUL!F370)</f>
        <v>MECANIZAÇÃO - SOCADORA</v>
      </c>
      <c r="I367" s="145" t="str">
        <f>IF(SP_SUL!H370="","*",SP_SUL!H370)</f>
        <v>ZYU1</v>
      </c>
      <c r="J367" s="145" t="str">
        <f>IF(SP_SUL!I370="","*",SP_SUL!I370)</f>
        <v>ZYU1</v>
      </c>
      <c r="K367" s="139" t="str">
        <f>IF(SP_SUL!M370="","*",SP_SUL!M370)</f>
        <v>ZYU-ZST</v>
      </c>
      <c r="L367" s="139" t="str">
        <f>IF(SP_SUL!N370="","*",SP_SUL!N370)</f>
        <v>ZYU206</v>
      </c>
      <c r="M367" s="140">
        <f>IF(SP_SUL!J370="","*",SP_SUL!J370)</f>
        <v>56</v>
      </c>
      <c r="N367" s="144">
        <f>IF(SP_SUL!K370="","*",SP_SUL!K370)</f>
        <v>204.4</v>
      </c>
      <c r="O367" s="144">
        <f>IF(SP_SUL!L370="","*",SP_SUL!L370)</f>
        <v>205.8</v>
      </c>
      <c r="P367" s="143">
        <f>IF(SP_SUL!O370="","*",SP_SUL!O370)</f>
        <v>0.375</v>
      </c>
      <c r="Q367" s="143">
        <f>IF(SP_SUL!P370="","*",SP_SUL!P370)</f>
        <v>8.3333333333333329E-2</v>
      </c>
      <c r="R367" s="145" t="str">
        <f>IF(SP_SUL!Q370="","*",CONCATENATE(SP_SUL!Q370," ",SP_SUL!R370))</f>
        <v>200 M</v>
      </c>
      <c r="S367" s="145" t="str">
        <f>IF(SP_SUL!V370="","*",SP_SUL!V370)</f>
        <v>Moises</v>
      </c>
      <c r="T367" s="145" t="str">
        <f>IF(SP_SUL!W370="","*",SP_SUL!W370)</f>
        <v xml:space="preserve">Socaria mecanizada </v>
      </c>
      <c r="U367" s="137">
        <f ca="1">_xlfn.XLOOKUP(G367&amp;$U$2,BS_CONTROLE[CHAVE],BS_CONTROLE[Quantidade_11],"-")</f>
        <v>0</v>
      </c>
      <c r="V367" s="137">
        <f ca="1">_xlfn.XLOOKUP(G367&amp;$V$2,BS_CONTROLE[CHAVE],BS_CONTROLE[Quantidade_11],"-")</f>
        <v>0</v>
      </c>
      <c r="W367" s="137">
        <f ca="1">_xlfn.XLOOKUP(G367&amp;$W$2,BS_CONTROLE[CHAVE],BS_CONTROLE[Quantidade_11],"-")</f>
        <v>0</v>
      </c>
    </row>
    <row r="368" spans="1:23" hidden="1">
      <c r="A368" s="146" t="str">
        <f>IF(SP_SUL!Y371="","*",SP_SUL!Y371)</f>
        <v>OPORTUNIDADE</v>
      </c>
      <c r="B368" s="146" t="str">
        <f>IF(SP_SUL!X371="","*",SP_SUL!X371)</f>
        <v>Oportunidade</v>
      </c>
      <c r="C368" s="146" t="str">
        <f>IF(SP_SUL!Z371="","*",SP_SUL!Z371)</f>
        <v>*</v>
      </c>
      <c r="D368" s="139" t="str">
        <f>IF(SP_SUL!S371="","*",SP_SUL!S371)</f>
        <v>SP SUL</v>
      </c>
      <c r="E368" s="139" t="str">
        <f>IF(SP_SUL!T371="","*",SP_SUL!T371)</f>
        <v>ZKE-ZEV</v>
      </c>
      <c r="F368" s="145">
        <f>IF(SP_SUL!B371="","*",SP_SUL!B371)</f>
        <v>46068</v>
      </c>
      <c r="G368" s="145" t="str">
        <f>IF(SP_SUL!D371="","*",SP_SUL!D371)</f>
        <v>E17</v>
      </c>
      <c r="H368" s="145" t="str">
        <f>IF(SP_SUL!F371="","*",SP_SUL!F371)</f>
        <v>CAMINHÃO DE SOLDA</v>
      </c>
      <c r="I368" s="145" t="str">
        <f>IF(SP_SUL!H371="","*",SP_SUL!H371)</f>
        <v>102ZKW2</v>
      </c>
      <c r="J368" s="145" t="str">
        <f>IF(SP_SUL!I371="","*",SP_SUL!I371)</f>
        <v>102ZKW2</v>
      </c>
      <c r="K368" s="139" t="str">
        <f>IF(SP_SUL!M371="","*",SP_SUL!M371)</f>
        <v>ZKW-ZLU</v>
      </c>
      <c r="L368" s="139" t="str">
        <f>IF(SP_SUL!N371="","*",SP_SUL!N371)</f>
        <v>102ZKW2</v>
      </c>
      <c r="M368" s="140">
        <f>IF(SP_SUL!J371="","*",SP_SUL!J371)</f>
        <v>55</v>
      </c>
      <c r="N368" s="144">
        <f>IF(SP_SUL!K371="","*",SP_SUL!K371)</f>
        <v>100.95099999999999</v>
      </c>
      <c r="O368" s="144">
        <f>IF(SP_SUL!L371="","*",SP_SUL!L371)</f>
        <v>101.16500000000001</v>
      </c>
      <c r="P368" s="143">
        <f>IF(SP_SUL!O371="","*",SP_SUL!O371)</f>
        <v>0.39583333333333331</v>
      </c>
      <c r="Q368" s="143">
        <f>IF(SP_SUL!P371="","*",SP_SUL!P371)</f>
        <v>0.125</v>
      </c>
      <c r="R368" s="145" t="str">
        <f>IF(SP_SUL!Q371="","*",CONCATENATE(SP_SUL!Q371," ",SP_SUL!R371))</f>
        <v>2 Nº DE SOLDA</v>
      </c>
      <c r="S368" s="145" t="str">
        <f>IF(SP_SUL!V371="","*",SP_SUL!V371)</f>
        <v>Higor</v>
      </c>
      <c r="T368" s="145" t="str">
        <f>IF(SP_SUL!W371="","*",SP_SUL!W371)</f>
        <v>Caminhão de solda</v>
      </c>
      <c r="U368" s="137">
        <f ca="1">_xlfn.XLOOKUP(G368&amp;$U$2,BS_CONTROLE[CHAVE],BS_CONTROLE[Quantidade_11],"-")</f>
        <v>0</v>
      </c>
      <c r="V368" s="137">
        <f ca="1">_xlfn.XLOOKUP(G368&amp;$V$2,BS_CONTROLE[CHAVE],BS_CONTROLE[Quantidade_11],"-")</f>
        <v>0</v>
      </c>
      <c r="W368" s="137">
        <f ca="1">_xlfn.XLOOKUP(G368&amp;$W$2,BS_CONTROLE[CHAVE],BS_CONTROLE[Quantidade_11],"-")</f>
        <v>4</v>
      </c>
    </row>
    <row r="369" spans="1:23" hidden="1">
      <c r="A369" s="146" t="str">
        <f>IF(SP_SUL!Y372="","*",SP_SUL!Y372)</f>
        <v>*</v>
      </c>
      <c r="B369" s="146" t="str">
        <f>IF(SP_SUL!X372="","*",SP_SUL!X372)</f>
        <v>*</v>
      </c>
      <c r="C369" s="146" t="str">
        <f>IF(SP_SUL!Z372="","*",SP_SUL!Z372)</f>
        <v>*</v>
      </c>
      <c r="D369" s="139" t="str">
        <f>IF(SP_SUL!S372="","*",SP_SUL!S372)</f>
        <v>-</v>
      </c>
      <c r="E369" s="139" t="str">
        <f>IF(SP_SUL!T372="","*",SP_SUL!T372)</f>
        <v>-</v>
      </c>
      <c r="F369" s="145" t="str">
        <f>IF(SP_SUL!B372="","*",SP_SUL!B372)</f>
        <v>*</v>
      </c>
      <c r="G369" s="145" t="str">
        <f>IF(SP_SUL!D372="","*",SP_SUL!D372)</f>
        <v>*</v>
      </c>
      <c r="H369" s="145" t="str">
        <f>IF(SP_SUL!F372="","*",SP_SUL!F372)</f>
        <v>*</v>
      </c>
      <c r="I369" s="145" t="str">
        <f>IF(SP_SUL!H372="","*",SP_SUL!H372)</f>
        <v>*</v>
      </c>
      <c r="J369" s="145" t="str">
        <f>IF(SP_SUL!I372="","*",SP_SUL!I372)</f>
        <v>*</v>
      </c>
      <c r="K369" s="139" t="str">
        <f>IF(SP_SUL!M372="","*",SP_SUL!M372)</f>
        <v>-</v>
      </c>
      <c r="L369" s="139" t="str">
        <f>IF(SP_SUL!N372="","*",SP_SUL!N372)</f>
        <v>-</v>
      </c>
      <c r="M369" s="140" t="str">
        <f>IF(SP_SUL!J372="","*",SP_SUL!J372)</f>
        <v>*</v>
      </c>
      <c r="N369" s="144" t="str">
        <f>IF(SP_SUL!K372="","*",SP_SUL!K372)</f>
        <v>*</v>
      </c>
      <c r="O369" s="144" t="str">
        <f>IF(SP_SUL!L372="","*",SP_SUL!L372)</f>
        <v>*</v>
      </c>
      <c r="P369" s="143" t="str">
        <f>IF(SP_SUL!O372="","*",SP_SUL!O372)</f>
        <v>*</v>
      </c>
      <c r="Q369" s="143" t="str">
        <f>IF(SP_SUL!P372="","*",SP_SUL!P372)</f>
        <v>*</v>
      </c>
      <c r="R369" s="145" t="str">
        <f>IF(SP_SUL!Q372="","*",CONCATENATE(SP_SUL!Q372," ",SP_SUL!R372))</f>
        <v>*</v>
      </c>
      <c r="S369" s="145" t="str">
        <f>IF(SP_SUL!V372="","*",SP_SUL!V372)</f>
        <v>*</v>
      </c>
      <c r="T369" s="145" t="str">
        <f>IF(SP_SUL!W372="","*",SP_SUL!W372)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>
      <c r="A370" s="146" t="str">
        <f>IF(SP_SUL!Y373="","*",SP_SUL!Y373)</f>
        <v>OPORTUNIDADE</v>
      </c>
      <c r="B370" s="146" t="str">
        <f>IF(SP_SUL!X373="","*",SP_SUL!X373)</f>
        <v>Oportunidade</v>
      </c>
      <c r="C370" s="146" t="str">
        <f>IF(SP_SUL!Z373="","*",SP_SUL!Z373)</f>
        <v>*</v>
      </c>
      <c r="D370" s="139" t="str">
        <f>IF(SP_SUL!S373="","*",SP_SUL!S373)</f>
        <v>SP SUL</v>
      </c>
      <c r="E370" s="139" t="str">
        <f>IF(SP_SUL!T373="","*",SP_SUL!T373)</f>
        <v>ZBV-ZRX</v>
      </c>
      <c r="F370" s="145">
        <f>IF(SP_SUL!B373="","*",SP_SUL!B373)</f>
        <v>46069</v>
      </c>
      <c r="G370" s="145" t="str">
        <f>IF(SP_SUL!D373="","*",SP_SUL!D373)</f>
        <v>EXPANSÃO TURMA 1</v>
      </c>
      <c r="H370" s="145" t="str">
        <f>IF(SP_SUL!F373="","*",SP_SUL!F373)</f>
        <v>EXPANSÃO - SOLDA</v>
      </c>
      <c r="I370" s="145" t="str">
        <f>IF(SP_SUL!H373="","*",SP_SUL!H373)</f>
        <v>-</v>
      </c>
      <c r="J370" s="145" t="str">
        <f>IF(SP_SUL!I373="","*",SP_SUL!I373)</f>
        <v>-</v>
      </c>
      <c r="K370" s="139" t="str">
        <f>IF(SP_SUL!M373="","*",SP_SUL!M373)</f>
        <v>ZCD</v>
      </c>
      <c r="L370" s="139" t="str">
        <f>IF(SP_SUL!N373="","*",SP_SUL!N373)</f>
        <v>109ZCD2</v>
      </c>
      <c r="M370" s="140">
        <f>IF(SP_SUL!J373="","*",SP_SUL!J373)</f>
        <v>170</v>
      </c>
      <c r="N370" s="144">
        <f>IF(SP_SUL!K373="","*",SP_SUL!K373)</f>
        <v>110.35</v>
      </c>
      <c r="O370" s="144">
        <f>IF(SP_SUL!L373="","*",SP_SUL!L373)</f>
        <v>112.3</v>
      </c>
      <c r="P370" s="143">
        <f>IF(SP_SUL!O373="","*",SP_SUL!O373)</f>
        <v>0.35416666666666669</v>
      </c>
      <c r="Q370" s="143">
        <f>IF(SP_SUL!P373="","*",SP_SUL!P373)</f>
        <v>0.125</v>
      </c>
      <c r="R370" s="145" t="str">
        <f>IF(SP_SUL!Q373="","*",CONCATENATE(SP_SUL!Q373," ",SP_SUL!R373))</f>
        <v>1 Nº DE SOLDA</v>
      </c>
      <c r="S370" s="145" t="str">
        <f>IF(SP_SUL!V373="","*",SP_SUL!V373)</f>
        <v>Fabio</v>
      </c>
      <c r="T370" s="145" t="str">
        <f>IF(SP_SUL!W373="","*",SP_SUL!W373)</f>
        <v>Execução de solda - Condicionado a temperatura + Alívio de tensão</v>
      </c>
      <c r="U370" s="137" t="str">
        <f ca="1">_xlfn.XLOOKUP(G370&amp;$U$2,BS_CONTROLE[CHAVE],BS_CONTROLE[Quantidade_11],"-")</f>
        <v>-</v>
      </c>
      <c r="V370" s="137">
        <f ca="1">_xlfn.XLOOKUP(G370&amp;$V$2,BS_CONTROLE[CHAVE],BS_CONTROLE[Quantidade_11],"-")</f>
        <v>1</v>
      </c>
      <c r="W370" s="137">
        <f ca="1">_xlfn.XLOOKUP(G370&amp;$W$2,BS_CONTROLE[CHAVE],BS_CONTROLE[Quantidade_11],"-")</f>
        <v>3</v>
      </c>
    </row>
    <row r="371" spans="1:23">
      <c r="A371" s="146" t="str">
        <f>IF(SP_SUL!Y374="","*",SP_SUL!Y374)</f>
        <v>OPORTUNIDADE</v>
      </c>
      <c r="B371" s="146" t="str">
        <f>IF(SP_SUL!X374="","*",SP_SUL!X374)</f>
        <v>Oportunidade</v>
      </c>
      <c r="C371" s="146" t="str">
        <f>IF(SP_SUL!Z374="","*",SP_SUL!Z374)</f>
        <v>*</v>
      </c>
      <c r="D371" s="139" t="str">
        <f>IF(SP_SUL!S374="","*",SP_SUL!S374)</f>
        <v>SP SUL</v>
      </c>
      <c r="E371" s="139" t="str">
        <f>IF(SP_SUL!T374="","*",SP_SUL!T374)</f>
        <v>ZBV-ZRX</v>
      </c>
      <c r="F371" s="145">
        <f>IF(SP_SUL!B374="","*",SP_SUL!B374)</f>
        <v>46069</v>
      </c>
      <c r="G371" s="145" t="str">
        <f>IF(SP_SUL!D374="","*",SP_SUL!D374)</f>
        <v>KLECIO (TP-699)</v>
      </c>
      <c r="H371" s="145" t="str">
        <f>IF(SP_SUL!F374="","*",SP_SUL!F374)</f>
        <v>PDM - SOLDA</v>
      </c>
      <c r="I371" s="145" t="str">
        <f>IF(SP_SUL!H374="","*",SP_SUL!H374)</f>
        <v>-</v>
      </c>
      <c r="J371" s="145" t="str">
        <f>IF(SP_SUL!I374="","*",SP_SUL!I374)</f>
        <v>-</v>
      </c>
      <c r="K371" s="139" t="str">
        <f>IF(SP_SUL!M374="","*",SP_SUL!M374)</f>
        <v>ZAC-S</v>
      </c>
      <c r="L371" s="139" t="str">
        <f>IF(SP_SUL!N374="","*",SP_SUL!N374)</f>
        <v>ZACS</v>
      </c>
      <c r="M371" s="140">
        <f>IF(SP_SUL!J374="","*",SP_SUL!J374)</f>
        <v>68</v>
      </c>
      <c r="N371" s="144">
        <f>IF(SP_SUL!K374="","*",SP_SUL!K374)</f>
        <v>77.212999999999994</v>
      </c>
      <c r="O371" s="144" t="str">
        <f>IF(SP_SUL!L374="","*",SP_SUL!L374)</f>
        <v>-</v>
      </c>
      <c r="P371" s="143">
        <f>IF(SP_SUL!O374="","*",SP_SUL!O374)</f>
        <v>0.375</v>
      </c>
      <c r="Q371" s="143">
        <f>IF(SP_SUL!P374="","*",SP_SUL!P374)</f>
        <v>6.25E-2</v>
      </c>
      <c r="R371" s="145" t="str">
        <f>IF(SP_SUL!Q374="","*",CONCATENATE(SP_SUL!Q374," ",SP_SUL!R374))</f>
        <v>1 Nº DE SOLDA</v>
      </c>
      <c r="S371" s="145" t="str">
        <f>IF(SP_SUL!V374="","*",SP_SUL!V374)</f>
        <v xml:space="preserve">Klecio </v>
      </c>
      <c r="T371" s="145" t="str">
        <f>IF(SP_SUL!W374="","*",SP_SUL!W374)</f>
        <v xml:space="preserve">Execução de solda - Condicionado a temperatura </v>
      </c>
      <c r="U371" s="137" t="str">
        <f ca="1">_xlfn.XLOOKUP(G371&amp;$U$2,BS_CONTROLE[CHAVE],BS_CONTROLE[Quantidade_11],"-")</f>
        <v>-</v>
      </c>
      <c r="V371" s="137">
        <f ca="1">_xlfn.XLOOKUP(G371&amp;$V$2,BS_CONTROLE[CHAVE],BS_CONTROLE[Quantidade_11],"-")</f>
        <v>0</v>
      </c>
      <c r="W371" s="137">
        <f ca="1">_xlfn.XLOOKUP(G371&amp;$W$2,BS_CONTROLE[CHAVE],BS_CONTROLE[Quantidade_11],"-")</f>
        <v>0</v>
      </c>
    </row>
    <row r="372" spans="1:23" hidden="1">
      <c r="A372" s="146" t="str">
        <f>IF(SP_SUL!Y375="","*",SP_SUL!Y375)</f>
        <v>*</v>
      </c>
      <c r="B372" s="146" t="str">
        <f>IF(SP_SUL!X375="","*",SP_SUL!X375)</f>
        <v>Extra</v>
      </c>
      <c r="C372" s="146" t="str">
        <f>IF(SP_SUL!Z375="","*",SP_SUL!Z375)</f>
        <v>*</v>
      </c>
      <c r="D372" s="139" t="str">
        <f>IF(SP_SUL!S375="","*",SP_SUL!S375)</f>
        <v>SP SUL</v>
      </c>
      <c r="E372" s="139" t="str">
        <f>IF(SP_SUL!T375="","*",SP_SUL!T375)</f>
        <v>ZBV-ZRX</v>
      </c>
      <c r="F372" s="145">
        <f>IF(SP_SUL!B375="","*",SP_SUL!B375)</f>
        <v>46069</v>
      </c>
      <c r="G372" s="145" t="str">
        <f>IF(SP_SUL!D375="","*",SP_SUL!D375)</f>
        <v>E42</v>
      </c>
      <c r="H372" s="145" t="str">
        <f>IF(SP_SUL!F375="","*",SP_SUL!F375)</f>
        <v>TRILHEIRO - DESCARGA</v>
      </c>
      <c r="I372" s="145" t="str">
        <f>IF(SP_SUL!H375="","*",SP_SUL!H375)</f>
        <v>ZBV3</v>
      </c>
      <c r="J372" s="145" t="str">
        <f>IF(SP_SUL!I375="","*",SP_SUL!I375)</f>
        <v>ZBV3</v>
      </c>
      <c r="K372" s="139" t="str">
        <f>IF(SP_SUL!M375="","*",SP_SUL!M375)</f>
        <v>ZBM</v>
      </c>
      <c r="L372" s="139" t="str">
        <f>IF(SP_SUL!N375="","*",SP_SUL!N375)</f>
        <v>ZBM1</v>
      </c>
      <c r="M372" s="140">
        <f>IF(SP_SUL!J375="","*",SP_SUL!J375)</f>
        <v>68</v>
      </c>
      <c r="N372" s="144">
        <f>IF(SP_SUL!K375="","*",SP_SUL!K375)</f>
        <v>54.96</v>
      </c>
      <c r="O372" s="144">
        <f>IF(SP_SUL!L375="","*",SP_SUL!L375)</f>
        <v>56</v>
      </c>
      <c r="P372" s="143">
        <f>IF(SP_SUL!O375="","*",SP_SUL!O375)</f>
        <v>0.45833333333333331</v>
      </c>
      <c r="Q372" s="143">
        <f>IF(SP_SUL!P375="","*",SP_SUL!P375)</f>
        <v>0.16666666666666666</v>
      </c>
      <c r="R372" s="145" t="str">
        <f>IF(SP_SUL!Q375="","*",CONCATENATE(SP_SUL!Q375," ",SP_SUL!R375))</f>
        <v>3120 M</v>
      </c>
      <c r="S372" s="145" t="str">
        <f>IF(SP_SUL!V375="","*",SP_SUL!V375)</f>
        <v>Israel</v>
      </c>
      <c r="T372" s="145" t="str">
        <f>IF(SP_SUL!W375="","*",SP_SUL!W375)</f>
        <v>Descarga de trilho</v>
      </c>
      <c r="U372" s="137" t="str">
        <f ca="1">_xlfn.XLOOKUP(G372&amp;$U$2,BS_CONTROLE[CHAVE],BS_CONTROLE[Quantidade_11],"-")</f>
        <v>-</v>
      </c>
      <c r="V372" s="137" t="str">
        <f ca="1">_xlfn.XLOOKUP(G372&amp;$V$2,BS_CONTROLE[CHAVE],BS_CONTROLE[Quantidade_11],"-")</f>
        <v>-</v>
      </c>
      <c r="W372" s="137">
        <f ca="1">_xlfn.XLOOKUP(G372&amp;$W$2,BS_CONTROLE[CHAVE],BS_CONTROLE[Quantidade_11],"-")</f>
        <v>0</v>
      </c>
    </row>
    <row r="373" spans="1:23" hidden="1">
      <c r="A373" s="146" t="str">
        <f>IF(SP_SUL!Y376="","*",SP_SUL!Y376)</f>
        <v>*</v>
      </c>
      <c r="B373" s="146" t="str">
        <f>IF(SP_SUL!X376="","*",SP_SUL!X376)</f>
        <v>*</v>
      </c>
      <c r="C373" s="146" t="str">
        <f>IF(SP_SUL!Z376="","*",SP_SUL!Z376)</f>
        <v>*</v>
      </c>
      <c r="D373" s="139" t="str">
        <f>IF(SP_SUL!S376="","*",SP_SUL!S376)</f>
        <v>-</v>
      </c>
      <c r="E373" s="139" t="str">
        <f>IF(SP_SUL!T376="","*",SP_SUL!T376)</f>
        <v>-</v>
      </c>
      <c r="F373" s="145" t="str">
        <f>IF(SP_SUL!B376="","*",SP_SUL!B376)</f>
        <v>*</v>
      </c>
      <c r="G373" s="145" t="str">
        <f>IF(SP_SUL!D376="","*",SP_SUL!D376)</f>
        <v>*</v>
      </c>
      <c r="H373" s="145" t="str">
        <f>IF(SP_SUL!F376="","*",SP_SUL!F376)</f>
        <v>*</v>
      </c>
      <c r="I373" s="145" t="str">
        <f>IF(SP_SUL!H376="","*",SP_SUL!H376)</f>
        <v>*</v>
      </c>
      <c r="J373" s="145" t="str">
        <f>IF(SP_SUL!I376="","*",SP_SUL!I376)</f>
        <v>*</v>
      </c>
      <c r="K373" s="139" t="str">
        <f>IF(SP_SUL!M376="","*",SP_SUL!M376)</f>
        <v>-</v>
      </c>
      <c r="L373" s="139" t="str">
        <f>IF(SP_SUL!N376="","*",SP_SUL!N376)</f>
        <v>-</v>
      </c>
      <c r="M373" s="140" t="str">
        <f>IF(SP_SUL!J376="","*",SP_SUL!J376)</f>
        <v>*</v>
      </c>
      <c r="N373" s="144" t="str">
        <f>IF(SP_SUL!K376="","*",SP_SUL!K376)</f>
        <v>*</v>
      </c>
      <c r="O373" s="144" t="str">
        <f>IF(SP_SUL!L376="","*",SP_SUL!L376)</f>
        <v>*</v>
      </c>
      <c r="P373" s="143" t="str">
        <f>IF(SP_SUL!O376="","*",SP_SUL!O376)</f>
        <v>*</v>
      </c>
      <c r="Q373" s="143" t="str">
        <f>IF(SP_SUL!P376="","*",SP_SUL!P376)</f>
        <v>*</v>
      </c>
      <c r="R373" s="145" t="str">
        <f>IF(SP_SUL!Q376="","*",CONCATENATE(SP_SUL!Q376," ",SP_SUL!R376))</f>
        <v>*</v>
      </c>
      <c r="S373" s="145" t="str">
        <f>IF(SP_SUL!V376="","*",SP_SUL!V376)</f>
        <v>*</v>
      </c>
      <c r="T373" s="145" t="str">
        <f>IF(SP_SUL!W376="","*",SP_SUL!W376)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>
      <c r="A374" s="146" t="str">
        <f>IF(SP_SUL!Y377="","*",SP_SUL!Y377)</f>
        <v>OPORTUNIDADE</v>
      </c>
      <c r="B374" s="146" t="str">
        <f>IF(SP_SUL!X377="","*",SP_SUL!X377)</f>
        <v>Oportunidade</v>
      </c>
      <c r="C374" s="146" t="str">
        <f>IF(SP_SUL!Z377="","*",SP_SUL!Z377)</f>
        <v>*</v>
      </c>
      <c r="D374" s="139" t="str">
        <f>IF(SP_SUL!S377="","*",SP_SUL!S377)</f>
        <v>SP SUL</v>
      </c>
      <c r="E374" s="139" t="str">
        <f>IF(SP_SUL!T377="","*",SP_SUL!T377)</f>
        <v>ZBV-ZKE</v>
      </c>
      <c r="F374" s="145">
        <f>IF(SP_SUL!B377="","*",SP_SUL!B377)</f>
        <v>46069</v>
      </c>
      <c r="G374" s="145" t="str">
        <f>IF(SP_SUL!D377="","*",SP_SUL!D377)</f>
        <v>ROGÉRIO (TP-730)</v>
      </c>
      <c r="H374" s="145" t="str">
        <f>IF(SP_SUL!F377="","*",SP_SUL!F377)</f>
        <v>PDM - SUBSTITUIÇÃO - DORMENTE</v>
      </c>
      <c r="I374" s="145" t="str">
        <f>IF(SP_SUL!H377="","*",SP_SUL!H377)</f>
        <v>-</v>
      </c>
      <c r="J374" s="145" t="str">
        <f>IF(SP_SUL!I377="","*",SP_SUL!I377)</f>
        <v>-</v>
      </c>
      <c r="K374" s="139" t="str">
        <f>IF(SP_SUL!M377="","*",SP_SUL!M377)</f>
        <v>ZYU-ZST</v>
      </c>
      <c r="L374" s="139" t="str">
        <f>IF(SP_SUL!N377="","*",SP_SUL!N377)</f>
        <v>206ZST</v>
      </c>
      <c r="M374" s="140">
        <f>IF(SP_SUL!J377="","*",SP_SUL!J377)</f>
        <v>56</v>
      </c>
      <c r="N374" s="144">
        <f>IF(SP_SUL!K377="","*",SP_SUL!K377)</f>
        <v>206.9</v>
      </c>
      <c r="O374" s="144">
        <f>IF(SP_SUL!L377="","*",SP_SUL!L377)</f>
        <v>205.9</v>
      </c>
      <c r="P374" s="143">
        <f>IF(SP_SUL!O377="","*",SP_SUL!O377)</f>
        <v>0.41666666666666669</v>
      </c>
      <c r="Q374" s="143">
        <f>IF(SP_SUL!P377="","*",SP_SUL!P377)</f>
        <v>8.3333333333333329E-2</v>
      </c>
      <c r="R374" s="145" t="str">
        <f>IF(SP_SUL!Q377="","*",CONCATENATE(SP_SUL!Q377," ",SP_SUL!R377))</f>
        <v>65 Nº DE DORMENTES</v>
      </c>
      <c r="S374" s="145" t="str">
        <f>IF(SP_SUL!V377="","*",SP_SUL!V377)</f>
        <v>Moises</v>
      </c>
      <c r="T374" s="145" t="str">
        <f>IF(SP_SUL!W377="","*",SP_SUL!W377)</f>
        <v xml:space="preserve">PDM - Substituição de dormentes </v>
      </c>
      <c r="U374" s="137" t="str">
        <f ca="1">_xlfn.XLOOKUP(G374&amp;$U$2,BS_CONTROLE[CHAVE],BS_CONTROLE[Quantidade_11],"-")</f>
        <v>-</v>
      </c>
      <c r="V374" s="137">
        <f ca="1">_xlfn.XLOOKUP(G374&amp;$V$2,BS_CONTROLE[CHAVE],BS_CONTROLE[Quantidade_11],"-")</f>
        <v>40</v>
      </c>
      <c r="W374" s="137">
        <f ca="1">_xlfn.XLOOKUP(G374&amp;$W$2,BS_CONTROLE[CHAVE],BS_CONTROLE[Quantidade_11],"-")</f>
        <v>0</v>
      </c>
    </row>
    <row r="375" spans="1:23">
      <c r="A375" s="146" t="str">
        <f>IF(SP_SUL!Y378="","*",SP_SUL!Y378)</f>
        <v>SIM</v>
      </c>
      <c r="B375" s="146" t="str">
        <f>IF(SP_SUL!X378="","*",SP_SUL!X378)</f>
        <v>Contrato</v>
      </c>
      <c r="C375" s="146" t="str">
        <f>IF(SP_SUL!Z378="","*",SP_SUL!Z378)</f>
        <v>*</v>
      </c>
      <c r="D375" s="139" t="str">
        <f>IF(SP_SUL!S378="","*",SP_SUL!S378)</f>
        <v>SP SUL</v>
      </c>
      <c r="E375" s="139" t="str">
        <f>IF(SP_SUL!T378="","*",SP_SUL!T378)</f>
        <v>ZBV-ZKE</v>
      </c>
      <c r="F375" s="145">
        <f>IF(SP_SUL!B378="","*",SP_SUL!B378)</f>
        <v>46069</v>
      </c>
      <c r="G375" s="145" t="str">
        <f>IF(SP_SUL!D378="","*",SP_SUL!D378)</f>
        <v>V93</v>
      </c>
      <c r="H375" s="145" t="str">
        <f>IF(SP_SUL!F378="","*",SP_SUL!F378)</f>
        <v>MECANIZAÇÃO - SOCADORA</v>
      </c>
      <c r="I375" s="145" t="str">
        <f>IF(SP_SUL!H378="","*",SP_SUL!H378)</f>
        <v>ZYU1</v>
      </c>
      <c r="J375" s="145" t="str">
        <f>IF(SP_SUL!I378="","*",SP_SUL!I378)</f>
        <v>ZYU1</v>
      </c>
      <c r="K375" s="139" t="str">
        <f>IF(SP_SUL!M378="","*",SP_SUL!M378)</f>
        <v>ZYU-ZST</v>
      </c>
      <c r="L375" s="139" t="str">
        <f>IF(SP_SUL!N378="","*",SP_SUL!N378)</f>
        <v>ZYU206</v>
      </c>
      <c r="M375" s="140">
        <f>IF(SP_SUL!J378="","*",SP_SUL!J378)</f>
        <v>56</v>
      </c>
      <c r="N375" s="144">
        <f>IF(SP_SUL!K378="","*",SP_SUL!K378)</f>
        <v>204.4</v>
      </c>
      <c r="O375" s="144">
        <f>IF(SP_SUL!L378="","*",SP_SUL!L378)</f>
        <v>205.8</v>
      </c>
      <c r="P375" s="143">
        <f>IF(SP_SUL!O378="","*",SP_SUL!O378)</f>
        <v>0.375</v>
      </c>
      <c r="Q375" s="143">
        <f>IF(SP_SUL!P378="","*",SP_SUL!P378)</f>
        <v>0.125</v>
      </c>
      <c r="R375" s="145" t="str">
        <f>IF(SP_SUL!Q378="","*",CONCATENATE(SP_SUL!Q378," ",SP_SUL!R378))</f>
        <v>200 M</v>
      </c>
      <c r="S375" s="145" t="str">
        <f>IF(SP_SUL!V378="","*",SP_SUL!V378)</f>
        <v>Moises</v>
      </c>
      <c r="T375" s="145" t="str">
        <f>IF(SP_SUL!W378="","*",SP_SUL!W378)</f>
        <v xml:space="preserve">Socaria mecanizada </v>
      </c>
      <c r="U375" s="137">
        <f ca="1">_xlfn.XLOOKUP(G375&amp;$U$2,BS_CONTROLE[CHAVE],BS_CONTROLE[Quantidade_11],"-")</f>
        <v>0</v>
      </c>
      <c r="V375" s="137">
        <f ca="1">_xlfn.XLOOKUP(G375&amp;$V$2,BS_CONTROLE[CHAVE],BS_CONTROLE[Quantidade_11],"-")</f>
        <v>0</v>
      </c>
      <c r="W375" s="137">
        <f ca="1">_xlfn.XLOOKUP(G375&amp;$W$2,BS_CONTROLE[CHAVE],BS_CONTROLE[Quantidade_11],"-")</f>
        <v>0</v>
      </c>
    </row>
    <row r="376" spans="1:23">
      <c r="A376" s="146" t="str">
        <f>IF(SP_SUL!Y379="","*",SP_SUL!Y379)</f>
        <v>OPORTUNIDADE</v>
      </c>
      <c r="B376" s="146" t="str">
        <f>IF(SP_SUL!X379="","*",SP_SUL!X379)</f>
        <v>Oportunidade</v>
      </c>
      <c r="C376" s="146" t="str">
        <f>IF(SP_SUL!Z379="","*",SP_SUL!Z379)</f>
        <v>*</v>
      </c>
      <c r="D376" s="139" t="str">
        <f>IF(SP_SUL!S379="","*",SP_SUL!S379)</f>
        <v>SP SUL</v>
      </c>
      <c r="E376" s="139" t="str">
        <f>IF(SP_SUL!T379="","*",SP_SUL!T379)</f>
        <v>ZBV-ZKE</v>
      </c>
      <c r="F376" s="145">
        <f>IF(SP_SUL!B379="","*",SP_SUL!B379)</f>
        <v>46069</v>
      </c>
      <c r="G376" s="145" t="str">
        <f>IF(SP_SUL!D379="","*",SP_SUL!D379)</f>
        <v>W59</v>
      </c>
      <c r="H376" s="145" t="str">
        <f>IF(SP_SUL!F379="","*",SP_SUL!F379)</f>
        <v>RECOLHIMENTO DE MATERIAL</v>
      </c>
      <c r="I376" s="145" t="str">
        <f>IF(SP_SUL!H379="","*",SP_SUL!H379)</f>
        <v>ZYU1</v>
      </c>
      <c r="J376" s="145" t="str">
        <f>IF(SP_SUL!I379="","*",SP_SUL!I379)</f>
        <v>ZYU1</v>
      </c>
      <c r="K376" s="139" t="str">
        <f>IF(SP_SUL!M379="","*",SP_SUL!M379)</f>
        <v>ZYU</v>
      </c>
      <c r="L376" s="139" t="str">
        <f>IF(SP_SUL!N379="","*",SP_SUL!N379)</f>
        <v>ZYU1</v>
      </c>
      <c r="M376" s="140">
        <f>IF(SP_SUL!J379="","*",SP_SUL!J379)</f>
        <v>49</v>
      </c>
      <c r="N376" s="144">
        <f>IF(SP_SUL!K379="","*",SP_SUL!K379)</f>
        <v>203.8</v>
      </c>
      <c r="O376" s="144">
        <f>IF(SP_SUL!L379="","*",SP_SUL!L379)</f>
        <v>202</v>
      </c>
      <c r="P376" s="143">
        <f>IF(SP_SUL!O379="","*",SP_SUL!O379)</f>
        <v>0.39583333333333331</v>
      </c>
      <c r="Q376" s="143">
        <f>IF(SP_SUL!P379="","*",SP_SUL!P379)</f>
        <v>4.1666666666666664E-2</v>
      </c>
      <c r="R376" s="145" t="str">
        <f>IF(SP_SUL!Q379="","*",CONCATENATE(SP_SUL!Q379," ",SP_SUL!R379))</f>
        <v>1 BINÁRIO</v>
      </c>
      <c r="S376" s="145" t="str">
        <f>IF(SP_SUL!V379="","*",SP_SUL!V379)</f>
        <v>Moises</v>
      </c>
      <c r="T376" s="145" t="str">
        <f>IF(SP_SUL!W379="","*",SP_SUL!W379)</f>
        <v>Recolhimento de material</v>
      </c>
      <c r="U376" s="137" t="str">
        <f ca="1">_xlfn.XLOOKUP(G376&amp;$U$2,BS_CONTROLE[CHAVE],BS_CONTROLE[Quantidade_11],"-")</f>
        <v>-</v>
      </c>
      <c r="V376" s="137" t="str">
        <f ca="1">_xlfn.XLOOKUP(G376&amp;$V$2,BS_CONTROLE[CHAVE],BS_CONTROLE[Quantidade_11],"-")</f>
        <v>-</v>
      </c>
      <c r="W376" s="137">
        <f ca="1">_xlfn.XLOOKUP(G376&amp;$W$2,BS_CONTROLE[CHAVE],BS_CONTROLE[Quantidade_11],"-")</f>
        <v>0</v>
      </c>
    </row>
    <row r="377" spans="1:23">
      <c r="A377" s="146" t="str">
        <f>IF(SP_SUL!Y380="","*",SP_SUL!Y380)</f>
        <v>OPORTUNIDADE</v>
      </c>
      <c r="B377" s="146" t="str">
        <f>IF(SP_SUL!X380="","*",SP_SUL!X380)</f>
        <v>Oportunidade</v>
      </c>
      <c r="C377" s="146" t="str">
        <f>IF(SP_SUL!Z380="","*",SP_SUL!Z380)</f>
        <v>*</v>
      </c>
      <c r="D377" s="139" t="str">
        <f>IF(SP_SUL!S380="","*",SP_SUL!S380)</f>
        <v>SP SUL</v>
      </c>
      <c r="E377" s="139" t="str">
        <f>IF(SP_SUL!T380="","*",SP_SUL!T380)</f>
        <v>ZBV-ZKE</v>
      </c>
      <c r="F377" s="145">
        <f>IF(SP_SUL!B380="","*",SP_SUL!B380)</f>
        <v>46069</v>
      </c>
      <c r="G377" s="145" t="str">
        <f>IF(SP_SUL!D380="","*",SP_SUL!D380)</f>
        <v>ROBSON (TF-701)</v>
      </c>
      <c r="H377" s="145" t="str">
        <f>IF(SP_SUL!F380="","*",SP_SUL!F380)</f>
        <v>PDM - SUBSTITUIÇÃO - DORMENTE</v>
      </c>
      <c r="I377" s="145" t="str">
        <f>IF(SP_SUL!H380="","*",SP_SUL!H380)</f>
        <v>-</v>
      </c>
      <c r="J377" s="145" t="str">
        <f>IF(SP_SUL!I380="","*",SP_SUL!I380)</f>
        <v>-</v>
      </c>
      <c r="K377" s="139" t="str">
        <f>IF(SP_SUL!M380="","*",SP_SUL!M380)</f>
        <v>ZDY-ZFY</v>
      </c>
      <c r="L377" s="139" t="str">
        <f>IF(SP_SUL!N380="","*",SP_SUL!N380)</f>
        <v>189ZFY</v>
      </c>
      <c r="M377" s="140">
        <f>IF(SP_SUL!J380="","*",SP_SUL!J380)</f>
        <v>56</v>
      </c>
      <c r="N377" s="144">
        <f>IF(SP_SUL!K380="","*",SP_SUL!K380)</f>
        <v>190.3</v>
      </c>
      <c r="O377" s="144">
        <f>IF(SP_SUL!L380="","*",SP_SUL!L380)</f>
        <v>190.5</v>
      </c>
      <c r="P377" s="143">
        <f>IF(SP_SUL!O380="","*",SP_SUL!O380)</f>
        <v>0.375</v>
      </c>
      <c r="Q377" s="143">
        <f>IF(SP_SUL!P380="","*",SP_SUL!P380)</f>
        <v>8.3333333333333329E-2</v>
      </c>
      <c r="R377" s="145" t="str">
        <f>IF(SP_SUL!Q380="","*",CONCATENATE(SP_SUL!Q380," ",SP_SUL!R380))</f>
        <v>50 Nº DE DORMENTES</v>
      </c>
      <c r="S377" s="145" t="str">
        <f>IF(SP_SUL!V380="","*",SP_SUL!V380)</f>
        <v>Moises</v>
      </c>
      <c r="T377" s="145" t="str">
        <f>IF(SP_SUL!W380="","*",SP_SUL!W380)</f>
        <v xml:space="preserve">PDM - Substituição de dormentes </v>
      </c>
      <c r="U377" s="137" t="str">
        <f ca="1">_xlfn.XLOOKUP(G377&amp;$U$2,BS_CONTROLE[CHAVE],BS_CONTROLE[Quantidade_11],"-")</f>
        <v>-</v>
      </c>
      <c r="V377" s="137">
        <f ca="1">_xlfn.XLOOKUP(G377&amp;$V$2,BS_CONTROLE[CHAVE],BS_CONTROLE[Quantidade_11],"-")</f>
        <v>60</v>
      </c>
      <c r="W377" s="137">
        <f ca="1">_xlfn.XLOOKUP(G377&amp;$W$2,BS_CONTROLE[CHAVE],BS_CONTROLE[Quantidade_11],"-")</f>
        <v>0</v>
      </c>
    </row>
    <row r="378" spans="1:23">
      <c r="A378" s="146" t="str">
        <f>IF(SP_SUL!Y381="","*",SP_SUL!Y381)</f>
        <v>OPORTUNIDADE</v>
      </c>
      <c r="B378" s="146" t="str">
        <f>IF(SP_SUL!X381="","*",SP_SUL!X381)</f>
        <v>Oportunidade</v>
      </c>
      <c r="C378" s="146" t="str">
        <f>IF(SP_SUL!Z381="","*",SP_SUL!Z381)</f>
        <v>*</v>
      </c>
      <c r="D378" s="139" t="str">
        <f>IF(SP_SUL!S381="","*",SP_SUL!S381)</f>
        <v>SP SUL</v>
      </c>
      <c r="E378" s="139" t="str">
        <f>IF(SP_SUL!T381="","*",SP_SUL!T381)</f>
        <v>ZBV-ZKE</v>
      </c>
      <c r="F378" s="145">
        <f>IF(SP_SUL!B381="","*",SP_SUL!B381)</f>
        <v>46069</v>
      </c>
      <c r="G378" s="145" t="str">
        <f>IF(SP_SUL!D381="","*",SP_SUL!D381)</f>
        <v>JACIANO (TF-674)</v>
      </c>
      <c r="H378" s="145" t="str">
        <f>IF(SP_SUL!F381="","*",SP_SUL!F381)</f>
        <v>PDM - SUBSTITUIÇÃO - DORMENTE</v>
      </c>
      <c r="I378" s="145" t="str">
        <f>IF(SP_SUL!H381="","*",SP_SUL!H381)</f>
        <v>-</v>
      </c>
      <c r="J378" s="145" t="str">
        <f>IF(SP_SUL!I381="","*",SP_SUL!I381)</f>
        <v>-</v>
      </c>
      <c r="K378" s="139" t="str">
        <f>IF(SP_SUL!M381="","*",SP_SUL!M381)</f>
        <v>ZDY-ZFY</v>
      </c>
      <c r="L378" s="139" t="str">
        <f>IF(SP_SUL!N381="","*",SP_SUL!N381)</f>
        <v>189ZFY</v>
      </c>
      <c r="M378" s="140">
        <f>IF(SP_SUL!J381="","*",SP_SUL!J381)</f>
        <v>56</v>
      </c>
      <c r="N378" s="144">
        <f>IF(SP_SUL!K381="","*",SP_SUL!K381)</f>
        <v>191</v>
      </c>
      <c r="O378" s="144">
        <f>IF(SP_SUL!L381="","*",SP_SUL!L381)</f>
        <v>190.5</v>
      </c>
      <c r="P378" s="143">
        <f>IF(SP_SUL!O381="","*",SP_SUL!O381)</f>
        <v>0.375</v>
      </c>
      <c r="Q378" s="143">
        <f>IF(SP_SUL!P381="","*",SP_SUL!P381)</f>
        <v>8.3333333333333329E-2</v>
      </c>
      <c r="R378" s="145" t="str">
        <f>IF(SP_SUL!Q381="","*",CONCATENATE(SP_SUL!Q381," ",SP_SUL!R381))</f>
        <v>50 Nº DE DORMENTES</v>
      </c>
      <c r="S378" s="145" t="str">
        <f>IF(SP_SUL!V381="","*",SP_SUL!V381)</f>
        <v>Moises</v>
      </c>
      <c r="T378" s="145" t="str">
        <f>IF(SP_SUL!W381="","*",SP_SUL!W381)</f>
        <v xml:space="preserve">PDM - Substituição de dormentes </v>
      </c>
      <c r="U378" s="137" t="str">
        <f ca="1">_xlfn.XLOOKUP(G378&amp;$U$2,BS_CONTROLE[CHAVE],BS_CONTROLE[Quantidade_11],"-")</f>
        <v>-</v>
      </c>
      <c r="V378" s="137">
        <f ca="1">_xlfn.XLOOKUP(G378&amp;$V$2,BS_CONTROLE[CHAVE],BS_CONTROLE[Quantidade_11],"-")</f>
        <v>0</v>
      </c>
      <c r="W378" s="137">
        <f ca="1">_xlfn.XLOOKUP(G378&amp;$W$2,BS_CONTROLE[CHAVE],BS_CONTROLE[Quantidade_11],"-")</f>
        <v>0</v>
      </c>
    </row>
    <row r="379" spans="1:23">
      <c r="A379" s="146" t="str">
        <f>IF(SP_SUL!Y382="","*",SP_SUL!Y382)</f>
        <v>OPORTUNIDADE</v>
      </c>
      <c r="B379" s="146" t="str">
        <f>IF(SP_SUL!X382="","*",SP_SUL!X382)</f>
        <v>Oportunidade</v>
      </c>
      <c r="C379" s="146" t="str">
        <f>IF(SP_SUL!Z382="","*",SP_SUL!Z382)</f>
        <v>*</v>
      </c>
      <c r="D379" s="139" t="str">
        <f>IF(SP_SUL!S382="","*",SP_SUL!S382)</f>
        <v>SP SUL</v>
      </c>
      <c r="E379" s="139" t="str">
        <f>IF(SP_SUL!T382="","*",SP_SUL!T382)</f>
        <v>ZBV-ZKE</v>
      </c>
      <c r="F379" s="145">
        <f>IF(SP_SUL!B382="","*",SP_SUL!B382)</f>
        <v>46069</v>
      </c>
      <c r="G379" s="145" t="str">
        <f>IF(SP_SUL!D382="","*",SP_SUL!D382)</f>
        <v>V95</v>
      </c>
      <c r="H379" s="145" t="str">
        <f>IF(SP_SUL!F382="","*",SP_SUL!F382)</f>
        <v>DESLOCAMENTO</v>
      </c>
      <c r="I379" s="145" t="str">
        <f>IF(SP_SUL!H382="","*",SP_SUL!H382)</f>
        <v>ZYU1</v>
      </c>
      <c r="J379" s="145" t="str">
        <f>IF(SP_SUL!I382="","*",SP_SUL!I382)</f>
        <v>ZEM1</v>
      </c>
      <c r="K379" s="139" t="str">
        <f>IF(SP_SUL!M382="","*",SP_SUL!M382)</f>
        <v>ZYU</v>
      </c>
      <c r="L379" s="139" t="str">
        <f>IF(SP_SUL!N382="","*",SP_SUL!N382)</f>
        <v>ZYU1</v>
      </c>
      <c r="M379" s="140">
        <f>IF(SP_SUL!J382="","*",SP_SUL!J382)</f>
        <v>49</v>
      </c>
      <c r="N379" s="144">
        <f>IF(SP_SUL!K382="","*",SP_SUL!K382)</f>
        <v>202</v>
      </c>
      <c r="O379" s="144" t="str">
        <f>IF(SP_SUL!L382="","*",SP_SUL!L382)</f>
        <v>-</v>
      </c>
      <c r="P379" s="143">
        <f>IF(SP_SUL!O382="","*",SP_SUL!O382)</f>
        <v>0.33333333333333331</v>
      </c>
      <c r="Q379" s="143">
        <f>IF(SP_SUL!P382="","*",SP_SUL!P382)</f>
        <v>4.1666666666666664E-2</v>
      </c>
      <c r="R379" s="145" t="str">
        <f>IF(SP_SUL!Q382="","*",CONCATENATE(SP_SUL!Q382," ",SP_SUL!R382))</f>
        <v>1 BINÁRIO</v>
      </c>
      <c r="S379" s="145" t="str">
        <f>IF(SP_SUL!V382="","*",SP_SUL!V382)</f>
        <v>Alison</v>
      </c>
      <c r="T379" s="145" t="str">
        <f>IF(SP_SUL!W382="","*",SP_SUL!W382)</f>
        <v>Deslocamento</v>
      </c>
      <c r="U379" s="137" t="str">
        <f ca="1">_xlfn.XLOOKUP(G379&amp;$U$2,BS_CONTROLE[CHAVE],BS_CONTROLE[Quantidade_11],"-")</f>
        <v>-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 hidden="1">
      <c r="A380" s="146" t="str">
        <f>IF(SP_SUL!Y383="","*",SP_SUL!Y383)</f>
        <v>*</v>
      </c>
      <c r="B380" s="146" t="str">
        <f>IF(SP_SUL!X383="","*",SP_SUL!X383)</f>
        <v>*</v>
      </c>
      <c r="C380" s="146" t="str">
        <f>IF(SP_SUL!Z383="","*",SP_SUL!Z383)</f>
        <v>*</v>
      </c>
      <c r="D380" s="139" t="str">
        <f>IF(SP_SUL!S383="","*",SP_SUL!S383)</f>
        <v>-</v>
      </c>
      <c r="E380" s="139" t="str">
        <f>IF(SP_SUL!T383="","*",SP_SUL!T383)</f>
        <v>-</v>
      </c>
      <c r="F380" s="145" t="str">
        <f>IF(SP_SUL!B383="","*",SP_SUL!B383)</f>
        <v>*</v>
      </c>
      <c r="G380" s="145" t="str">
        <f>IF(SP_SUL!D383="","*",SP_SUL!D383)</f>
        <v>*</v>
      </c>
      <c r="H380" s="145" t="str">
        <f>IF(SP_SUL!F383="","*",SP_SUL!F383)</f>
        <v>*</v>
      </c>
      <c r="I380" s="145" t="str">
        <f>IF(SP_SUL!H383="","*",SP_SUL!H383)</f>
        <v>*</v>
      </c>
      <c r="J380" s="145" t="str">
        <f>IF(SP_SUL!I383="","*",SP_SUL!I383)</f>
        <v>*</v>
      </c>
      <c r="K380" s="139" t="str">
        <f>IF(SP_SUL!M383="","*",SP_SUL!M383)</f>
        <v>-</v>
      </c>
      <c r="L380" s="139" t="str">
        <f>IF(SP_SUL!N383="","*",SP_SUL!N383)</f>
        <v>-</v>
      </c>
      <c r="M380" s="140" t="str">
        <f>IF(SP_SUL!J383="","*",SP_SUL!J383)</f>
        <v>*</v>
      </c>
      <c r="N380" s="144" t="str">
        <f>IF(SP_SUL!K383="","*",SP_SUL!K383)</f>
        <v>*</v>
      </c>
      <c r="O380" s="144" t="str">
        <f>IF(SP_SUL!L383="","*",SP_SUL!L383)</f>
        <v>*</v>
      </c>
      <c r="P380" s="143" t="str">
        <f>IF(SP_SUL!O383="","*",SP_SUL!O383)</f>
        <v>*</v>
      </c>
      <c r="Q380" s="143" t="str">
        <f>IF(SP_SUL!P383="","*",SP_SUL!P383)</f>
        <v>*</v>
      </c>
      <c r="R380" s="145" t="str">
        <f>IF(SP_SUL!Q383="","*",CONCATENATE(SP_SUL!Q383," ",SP_SUL!R383))</f>
        <v>*</v>
      </c>
      <c r="S380" s="145" t="str">
        <f>IF(SP_SUL!V383="","*",SP_SUL!V383)</f>
        <v>*</v>
      </c>
      <c r="T380" s="145" t="str">
        <f>IF(SP_SUL!W383="","*",SP_SUL!W383)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>
      <c r="A381" s="146" t="str">
        <f>IF(SP_SUL!Y384="","*",SP_SUL!Y384)</f>
        <v>OPORTUNIDADE</v>
      </c>
      <c r="B381" s="146" t="str">
        <f>IF(SP_SUL!X384="","*",SP_SUL!X384)</f>
        <v>Oportunidade</v>
      </c>
      <c r="C381" s="146" t="str">
        <f>IF(SP_SUL!Z384="","*",SP_SUL!Z384)</f>
        <v>*</v>
      </c>
      <c r="D381" s="139" t="str">
        <f>IF(SP_SUL!S384="","*",SP_SUL!S384)</f>
        <v>SP SUL</v>
      </c>
      <c r="E381" s="139" t="str">
        <f>IF(SP_SUL!T384="","*",SP_SUL!T384)</f>
        <v>ZKE-ZEV</v>
      </c>
      <c r="F381" s="145">
        <f>IF(SP_SUL!B384="","*",SP_SUL!B384)</f>
        <v>46069</v>
      </c>
      <c r="G381" s="145" t="str">
        <f>IF(SP_SUL!D384="","*",SP_SUL!D384)</f>
        <v>W60</v>
      </c>
      <c r="H381" s="145" t="str">
        <f>IF(SP_SUL!F384="","*",SP_SUL!F384)</f>
        <v>PDM - PEDRA - DESCARGA</v>
      </c>
      <c r="I381" s="145" t="str">
        <f>IF(SP_SUL!H384="","*",SP_SUL!H384)</f>
        <v>102ZKW2</v>
      </c>
      <c r="J381" s="145" t="str">
        <f>IF(SP_SUL!I384="","*",SP_SUL!I384)</f>
        <v>102ZKW2</v>
      </c>
      <c r="K381" s="139" t="str">
        <f>IF(SP_SUL!M384="","*",SP_SUL!M384)</f>
        <v>ZKE-ZWW</v>
      </c>
      <c r="L381" s="139" t="str">
        <f>IF(SP_SUL!N384="","*",SP_SUL!N384)</f>
        <v>K83K802</v>
      </c>
      <c r="M381" s="140">
        <f>IF(SP_SUL!J384="","*",SP_SUL!J384)</f>
        <v>55</v>
      </c>
      <c r="N381" s="144">
        <f>IF(SP_SUL!K384="","*",SP_SUL!K384)</f>
        <v>83</v>
      </c>
      <c r="O381" s="144">
        <f>IF(SP_SUL!L384="","*",SP_SUL!L384)</f>
        <v>83.1</v>
      </c>
      <c r="P381" s="143">
        <f>IF(SP_SUL!O384="","*",SP_SUL!O384)</f>
        <v>0.39583333333333331</v>
      </c>
      <c r="Q381" s="143">
        <f>IF(SP_SUL!P384="","*",SP_SUL!P384)</f>
        <v>4.1666666666666664E-2</v>
      </c>
      <c r="R381" s="145" t="str">
        <f>IF(SP_SUL!Q384="","*",CONCATENATE(SP_SUL!Q384," ",SP_SUL!R384))</f>
        <v>4 VAGÕES</v>
      </c>
      <c r="S381" s="145" t="str">
        <f>IF(SP_SUL!V384="","*",SP_SUL!V384)</f>
        <v>Felipe</v>
      </c>
      <c r="T381" s="145" t="str">
        <f>IF(SP_SUL!W384="","*",SP_SUL!W384)</f>
        <v xml:space="preserve">Descarga de pedra km81+100 </v>
      </c>
      <c r="U381" s="137" t="str">
        <f ca="1">_xlfn.XLOOKUP(G381&amp;$U$2,BS_CONTROLE[CHAVE],BS_CONTROLE[Quantidade_11],"-")</f>
        <v>-</v>
      </c>
      <c r="V381" s="137">
        <f ca="1">_xlfn.XLOOKUP(G381&amp;$V$2,BS_CONTROLE[CHAVE],BS_CONTROLE[Quantidade_11],"-")</f>
        <v>1</v>
      </c>
      <c r="W381" s="137" t="str">
        <f ca="1">_xlfn.XLOOKUP(G381&amp;$W$2,BS_CONTROLE[CHAVE],BS_CONTROLE[Quantidade_11],"-")</f>
        <v>-</v>
      </c>
    </row>
    <row r="382" spans="1:23">
      <c r="A382" s="146" t="str">
        <f>IF(SP_SUL!Y385="","*",SP_SUL!Y385)</f>
        <v>OPORTUNIDADE</v>
      </c>
      <c r="B382" s="146" t="str">
        <f>IF(SP_SUL!X385="","*",SP_SUL!X385)</f>
        <v>Oportunidade</v>
      </c>
      <c r="C382" s="146" t="str">
        <f>IF(SP_SUL!Z385="","*",SP_SUL!Z385)</f>
        <v>*</v>
      </c>
      <c r="D382" s="139" t="str">
        <f>IF(SP_SUL!S385="","*",SP_SUL!S385)</f>
        <v>SP SUL</v>
      </c>
      <c r="E382" s="139" t="str">
        <f>IF(SP_SUL!T385="","*",SP_SUL!T385)</f>
        <v>ZKE-ZEV</v>
      </c>
      <c r="F382" s="145">
        <f>IF(SP_SUL!B385="","*",SP_SUL!B385)</f>
        <v>46069</v>
      </c>
      <c r="G382" s="145" t="str">
        <f>IF(SP_SUL!D385="","*",SP_SUL!D385)</f>
        <v>E17</v>
      </c>
      <c r="H382" s="145" t="str">
        <f>IF(SP_SUL!F385="","*",SP_SUL!F385)</f>
        <v>CAMINHÃO DE SOLDA</v>
      </c>
      <c r="I382" s="145" t="str">
        <f>IF(SP_SUL!H385="","*",SP_SUL!H385)</f>
        <v>102ZKW2</v>
      </c>
      <c r="J382" s="145" t="str">
        <f>IF(SP_SUL!I385="","*",SP_SUL!I385)</f>
        <v>102ZKW2</v>
      </c>
      <c r="K382" s="139" t="str">
        <f>IF(SP_SUL!M385="","*",SP_SUL!M385)</f>
        <v>ZKW-ZLU</v>
      </c>
      <c r="L382" s="139" t="str">
        <f>IF(SP_SUL!N385="","*",SP_SUL!N385)</f>
        <v>102ZKW2</v>
      </c>
      <c r="M382" s="140">
        <f>IF(SP_SUL!J385="","*",SP_SUL!J385)</f>
        <v>55</v>
      </c>
      <c r="N382" s="144">
        <f>IF(SP_SUL!K385="","*",SP_SUL!K385)</f>
        <v>100.95099999999999</v>
      </c>
      <c r="O382" s="144">
        <f>IF(SP_SUL!L385="","*",SP_SUL!L385)</f>
        <v>101.16500000000001</v>
      </c>
      <c r="P382" s="143">
        <f>IF(SP_SUL!O385="","*",SP_SUL!O385)</f>
        <v>0.39583333333333331</v>
      </c>
      <c r="Q382" s="143">
        <f>IF(SP_SUL!P385="","*",SP_SUL!P385)</f>
        <v>0.125</v>
      </c>
      <c r="R382" s="145" t="str">
        <f>IF(SP_SUL!Q385="","*",CONCATENATE(SP_SUL!Q385," ",SP_SUL!R385))</f>
        <v>2 Nº DE SOLDA</v>
      </c>
      <c r="S382" s="145" t="str">
        <f>IF(SP_SUL!V385="","*",SP_SUL!V385)</f>
        <v>Higor</v>
      </c>
      <c r="T382" s="145" t="str">
        <f>IF(SP_SUL!W385="","*",SP_SUL!W385)</f>
        <v>Caminhão de solda</v>
      </c>
      <c r="U382" s="137">
        <f ca="1">_xlfn.XLOOKUP(G382&amp;$U$2,BS_CONTROLE[CHAVE],BS_CONTROLE[Quantidade_11],"-")</f>
        <v>0</v>
      </c>
      <c r="V382" s="137">
        <f ca="1">_xlfn.XLOOKUP(G382&amp;$V$2,BS_CONTROLE[CHAVE],BS_CONTROLE[Quantidade_11],"-")</f>
        <v>0</v>
      </c>
      <c r="W382" s="137">
        <f ca="1">_xlfn.XLOOKUP(G382&amp;$W$2,BS_CONTROLE[CHAVE],BS_CONTROLE[Quantidade_11],"-")</f>
        <v>4</v>
      </c>
    </row>
    <row r="383" spans="1:23">
      <c r="A383" s="146" t="str">
        <f>IF(SP_SUL!Y386="","*",SP_SUL!Y386)</f>
        <v>OPORTUNIDADE</v>
      </c>
      <c r="B383" s="146" t="str">
        <f>IF(SP_SUL!X386="","*",SP_SUL!X386)</f>
        <v>Oportunidade</v>
      </c>
      <c r="C383" s="146" t="str">
        <f>IF(SP_SUL!Z386="","*",SP_SUL!Z386)</f>
        <v>*</v>
      </c>
      <c r="D383" s="139" t="str">
        <f>IF(SP_SUL!S386="","*",SP_SUL!S386)</f>
        <v>SP SUL</v>
      </c>
      <c r="E383" s="139" t="str">
        <f>IF(SP_SUL!T386="","*",SP_SUL!T386)</f>
        <v>ZKE-ZEV</v>
      </c>
      <c r="F383" s="145">
        <f>IF(SP_SUL!B386="","*",SP_SUL!B386)</f>
        <v>46069</v>
      </c>
      <c r="G383" s="145" t="str">
        <f>IF(SP_SUL!D386="","*",SP_SUL!D386)</f>
        <v>V89</v>
      </c>
      <c r="H383" s="145" t="str">
        <f>IF(SP_SUL!F386="","*",SP_SUL!F386)</f>
        <v>MECANIZAÇÃO - SOCADORA</v>
      </c>
      <c r="I383" s="145" t="str">
        <f>IF(SP_SUL!H386="","*",SP_SUL!H386)</f>
        <v>102ZKW2</v>
      </c>
      <c r="J383" s="145" t="str">
        <f>IF(SP_SUL!I386="","*",SP_SUL!I386)</f>
        <v>102ZKW2</v>
      </c>
      <c r="K383" s="139" t="str">
        <f>IF(SP_SUL!M386="","*",SP_SUL!M386)</f>
        <v>ZKW-ZLU</v>
      </c>
      <c r="L383" s="139" t="str">
        <f>IF(SP_SUL!N386="","*",SP_SUL!N386)</f>
        <v>102ZKW2</v>
      </c>
      <c r="M383" s="140">
        <f>IF(SP_SUL!J386="","*",SP_SUL!J386)</f>
        <v>55</v>
      </c>
      <c r="N383" s="144">
        <f>IF(SP_SUL!K386="","*",SP_SUL!K386)</f>
        <v>101.8</v>
      </c>
      <c r="O383" s="144">
        <f>IF(SP_SUL!L386="","*",SP_SUL!L386)</f>
        <v>103.3</v>
      </c>
      <c r="P383" s="143">
        <f>IF(SP_SUL!O386="","*",SP_SUL!O386)</f>
        <v>0.41666666666666669</v>
      </c>
      <c r="Q383" s="143">
        <f>IF(SP_SUL!P386="","*",SP_SUL!P386)</f>
        <v>8.3333333333333329E-2</v>
      </c>
      <c r="R383" s="145" t="str">
        <f>IF(SP_SUL!Q386="","*",CONCATENATE(SP_SUL!Q386," ",SP_SUL!R386))</f>
        <v>480 M</v>
      </c>
      <c r="S383" s="145" t="str">
        <f>IF(SP_SUL!V386="","*",SP_SUL!V386)</f>
        <v>Antonioni</v>
      </c>
      <c r="T383" s="145" t="str">
        <f>IF(SP_SUL!W386="","*",SP_SUL!W386)</f>
        <v xml:space="preserve">Socaria mecanizada </v>
      </c>
      <c r="U383" s="137" t="str">
        <f ca="1">_xlfn.XLOOKUP(G383&amp;$U$2,BS_CONTROLE[CHAVE],BS_CONTROLE[Quantidade_11],"-")</f>
        <v>-</v>
      </c>
      <c r="V383" s="137">
        <f ca="1">_xlfn.XLOOKUP(G383&amp;$V$2,BS_CONTROLE[CHAVE],BS_CONTROLE[Quantidade_11],"-")</f>
        <v>860</v>
      </c>
      <c r="W383" s="137">
        <f ca="1">_xlfn.XLOOKUP(G383&amp;$W$2,BS_CONTROLE[CHAVE],BS_CONTROLE[Quantidade_11],"-")</f>
        <v>0</v>
      </c>
    </row>
    <row r="384" spans="1:23">
      <c r="A384" s="146" t="str">
        <f>IF(SP_SUL!Y387="","*",SP_SUL!Y387)</f>
        <v>OPORTUNIDADE</v>
      </c>
      <c r="B384" s="146" t="str">
        <f>IF(SP_SUL!X387="","*",SP_SUL!X387)</f>
        <v>Oportunidade</v>
      </c>
      <c r="C384" s="146" t="str">
        <f>IF(SP_SUL!Z387="","*",SP_SUL!Z387)</f>
        <v>*</v>
      </c>
      <c r="D384" s="139" t="str">
        <f>IF(SP_SUL!S387="","*",SP_SUL!S387)</f>
        <v>SP SUL</v>
      </c>
      <c r="E384" s="139" t="str">
        <f>IF(SP_SUL!T387="","*",SP_SUL!T387)</f>
        <v>ZKE-ZEV</v>
      </c>
      <c r="F384" s="145">
        <f>IF(SP_SUL!B387="","*",SP_SUL!B387)</f>
        <v>46069</v>
      </c>
      <c r="G384" s="145" t="str">
        <f>IF(SP_SUL!D387="","*",SP_SUL!D387)</f>
        <v>CLEBISON (TP-728)</v>
      </c>
      <c r="H384" s="145" t="str">
        <f>IF(SP_SUL!F387="","*",SP_SUL!F387)</f>
        <v>PDM - SOLDA</v>
      </c>
      <c r="I384" s="145" t="str">
        <f>IF(SP_SUL!H387="","*",SP_SUL!H387)</f>
        <v>-</v>
      </c>
      <c r="J384" s="145" t="str">
        <f>IF(SP_SUL!I387="","*",SP_SUL!I387)</f>
        <v>-</v>
      </c>
      <c r="K384" s="139" t="str">
        <f>IF(SP_SUL!M387="","*",SP_SUL!M387)</f>
        <v>ZRB-ZEV</v>
      </c>
      <c r="L384" s="139">
        <f>IF(SP_SUL!N387="","*",SP_SUL!N387)</f>
        <v>1561552</v>
      </c>
      <c r="M384" s="140">
        <f>IF(SP_SUL!J387="","*",SP_SUL!J387)</f>
        <v>55</v>
      </c>
      <c r="N384" s="144">
        <f>IF(SP_SUL!K387="","*",SP_SUL!K387)</f>
        <v>156</v>
      </c>
      <c r="O384" s="144">
        <f>IF(SP_SUL!L387="","*",SP_SUL!L387)</f>
        <v>156.31</v>
      </c>
      <c r="P384" s="143">
        <f>IF(SP_SUL!O387="","*",SP_SUL!O387)</f>
        <v>0.41666666666666669</v>
      </c>
      <c r="Q384" s="143">
        <f>IF(SP_SUL!P387="","*",SP_SUL!P387)</f>
        <v>8.3333333333333329E-2</v>
      </c>
      <c r="R384" s="145" t="str">
        <f>IF(SP_SUL!Q387="","*",CONCATENATE(SP_SUL!Q387," ",SP_SUL!R387))</f>
        <v>1 Nº DE SOLDA</v>
      </c>
      <c r="S384" s="145" t="str">
        <f>IF(SP_SUL!V387="","*",SP_SUL!V387)</f>
        <v>Felipe</v>
      </c>
      <c r="T384" s="145" t="str">
        <f>IF(SP_SUL!W387="","*",SP_SUL!W387)</f>
        <v xml:space="preserve">Execução de solda - Condicionado a temperatura </v>
      </c>
      <c r="U384" s="137" t="str">
        <f ca="1">_xlfn.XLOOKUP(G384&amp;$U$2,BS_CONTROLE[CHAVE],BS_CONTROLE[Quantidade_11],"-")</f>
        <v>-</v>
      </c>
      <c r="V384" s="137">
        <f ca="1">_xlfn.XLOOKUP(G384&amp;$V$2,BS_CONTROLE[CHAVE],BS_CONTROLE[Quantidade_11],"-")</f>
        <v>0</v>
      </c>
      <c r="W384" s="137">
        <f ca="1">_xlfn.XLOOKUP(G384&amp;$W$2,BS_CONTROLE[CHAVE],BS_CONTROLE[Quantidade_11],"-")</f>
        <v>1</v>
      </c>
    </row>
    <row r="385" spans="1:23">
      <c r="A385" s="146" t="str">
        <f>IF(SP_SUL!Y388="","*",SP_SUL!Y388)</f>
        <v>OPORTUNIDADE</v>
      </c>
      <c r="B385" s="146" t="str">
        <f>IF(SP_SUL!X388="","*",SP_SUL!X388)</f>
        <v>Oportunidade</v>
      </c>
      <c r="C385" s="146" t="str">
        <f>IF(SP_SUL!Z388="","*",SP_SUL!Z388)</f>
        <v>*</v>
      </c>
      <c r="D385" s="139" t="str">
        <f>IF(SP_SUL!S388="","*",SP_SUL!S388)</f>
        <v>SP SUL</v>
      </c>
      <c r="E385" s="139" t="str">
        <f>IF(SP_SUL!T388="","*",SP_SUL!T388)</f>
        <v>ZKE-ZEV</v>
      </c>
      <c r="F385" s="145">
        <f>IF(SP_SUL!B388="","*",SP_SUL!B388)</f>
        <v>46069</v>
      </c>
      <c r="G385" s="145" t="str">
        <f>IF(SP_SUL!D388="","*",SP_SUL!D388)</f>
        <v>ISMAEL(TP-726)</v>
      </c>
      <c r="H385" s="145" t="str">
        <f>IF(SP_SUL!F388="","*",SP_SUL!F388)</f>
        <v>PDM - SOLDA</v>
      </c>
      <c r="I385" s="145" t="str">
        <f>IF(SP_SUL!H388="","*",SP_SUL!H388)</f>
        <v>-</v>
      </c>
      <c r="J385" s="145" t="str">
        <f>IF(SP_SUL!I388="","*",SP_SUL!I388)</f>
        <v>-</v>
      </c>
      <c r="K385" s="139" t="str">
        <f>IF(SP_SUL!M388="","*",SP_SUL!M388)</f>
        <v>ZRB-ZEV</v>
      </c>
      <c r="L385" s="139">
        <f>IF(SP_SUL!N388="","*",SP_SUL!N388)</f>
        <v>1561552</v>
      </c>
      <c r="M385" s="140">
        <f>IF(SP_SUL!J388="","*",SP_SUL!J388)</f>
        <v>55</v>
      </c>
      <c r="N385" s="144">
        <f>IF(SP_SUL!K388="","*",SP_SUL!K388)</f>
        <v>156</v>
      </c>
      <c r="O385" s="144">
        <f>IF(SP_SUL!L388="","*",SP_SUL!L388)</f>
        <v>156.31</v>
      </c>
      <c r="P385" s="143">
        <f>IF(SP_SUL!O388="","*",SP_SUL!O388)</f>
        <v>0.41666666666666669</v>
      </c>
      <c r="Q385" s="143">
        <f>IF(SP_SUL!P388="","*",SP_SUL!P388)</f>
        <v>8.3333333333333329E-2</v>
      </c>
      <c r="R385" s="145" t="str">
        <f>IF(SP_SUL!Q388="","*",CONCATENATE(SP_SUL!Q388," ",SP_SUL!R388))</f>
        <v>1 Nº DE SOLDA</v>
      </c>
      <c r="S385" s="145" t="str">
        <f>IF(SP_SUL!V388="","*",SP_SUL!V388)</f>
        <v>Felipe</v>
      </c>
      <c r="T385" s="145" t="str">
        <f>IF(SP_SUL!W388="","*",SP_SUL!W388)</f>
        <v xml:space="preserve">Execução de solda - Condicionado a temperatura </v>
      </c>
      <c r="U385" s="137" t="str">
        <f ca="1">_xlfn.XLOOKUP(G385&amp;$U$2,BS_CONTROLE[CHAVE],BS_CONTROLE[Quantidade_11],"-")</f>
        <v>-</v>
      </c>
      <c r="V385" s="137">
        <f ca="1">_xlfn.XLOOKUP(G385&amp;$V$2,BS_CONTROLE[CHAVE],BS_CONTROLE[Quantidade_11],"-")</f>
        <v>0</v>
      </c>
      <c r="W385" s="137">
        <f ca="1">_xlfn.XLOOKUP(G385&amp;$W$2,BS_CONTROLE[CHAVE],BS_CONTROLE[Quantidade_11],"-")</f>
        <v>1</v>
      </c>
    </row>
    <row r="386" spans="1:23" hidden="1">
      <c r="A386" s="146" t="str">
        <f>IF(SP_SUL!Y389="","*",SP_SUL!Y389)</f>
        <v>*</v>
      </c>
      <c r="B386" s="146" t="str">
        <f>IF(SP_SUL!X389="","*",SP_SUL!X389)</f>
        <v>Extra</v>
      </c>
      <c r="C386" s="146" t="str">
        <f>IF(SP_SUL!Z389="","*",SP_SUL!Z389)</f>
        <v>*</v>
      </c>
      <c r="D386" s="139" t="str">
        <f>IF(SP_SUL!S389="","*",SP_SUL!S389)</f>
        <v>SP SUL</v>
      </c>
      <c r="E386" s="139" t="str">
        <f>IF(SP_SUL!T389="","*",SP_SUL!T389)</f>
        <v>ZKE-ZEV</v>
      </c>
      <c r="F386" s="145">
        <f>IF(SP_SUL!B389="","*",SP_SUL!B389)</f>
        <v>46069</v>
      </c>
      <c r="G386" s="145" t="str">
        <f>IF(SP_SUL!D389="","*",SP_SUL!D389)</f>
        <v>DIEGO (TP-681)</v>
      </c>
      <c r="H386" s="145" t="str">
        <f>IF(SP_SUL!F389="","*",SP_SUL!F389)</f>
        <v>PDM - SUBSTITUIÇÃO - TRILHO</v>
      </c>
      <c r="I386" s="145" t="str">
        <f>IF(SP_SUL!H389="","*",SP_SUL!H389)</f>
        <v>-</v>
      </c>
      <c r="J386" s="145" t="str">
        <f>IF(SP_SUL!I389="","*",SP_SUL!I389)</f>
        <v>-</v>
      </c>
      <c r="K386" s="139" t="str">
        <f>IF(SP_SUL!M389="","*",SP_SUL!M389)</f>
        <v>ZKW-ZLU</v>
      </c>
      <c r="L386" s="139">
        <f>IF(SP_SUL!N389="","*",SP_SUL!N389)</f>
        <v>1051032</v>
      </c>
      <c r="M386" s="140">
        <f>IF(SP_SUL!J389="","*",SP_SUL!J389)</f>
        <v>55</v>
      </c>
      <c r="N386" s="144">
        <f>IF(SP_SUL!K389="","*",SP_SUL!K389)</f>
        <v>104.5</v>
      </c>
      <c r="O386" s="144" t="str">
        <f>IF(SP_SUL!L389="","*",SP_SUL!L389)</f>
        <v>-</v>
      </c>
      <c r="P386" s="143">
        <f>IF(SP_SUL!O389="","*",SP_SUL!O389)</f>
        <v>0.41666666666666669</v>
      </c>
      <c r="Q386" s="143">
        <f>IF(SP_SUL!P389="","*",SP_SUL!P389)</f>
        <v>8.3333333333333329E-2</v>
      </c>
      <c r="R386" s="145" t="str">
        <f>IF(SP_SUL!Q389="","*",CONCATENATE(SP_SUL!Q389," ",SP_SUL!R389))</f>
        <v>312 M</v>
      </c>
      <c r="S386" s="145" t="str">
        <f>IF(SP_SUL!V389="","*",SP_SUL!V389)</f>
        <v>Felipe</v>
      </c>
      <c r="T386" s="145" t="str">
        <f>IF(SP_SUL!W389="","*",SP_SUL!W389)</f>
        <v>PDM - Substituição de trilho</v>
      </c>
      <c r="U386" s="137" t="str">
        <f ca="1">_xlfn.XLOOKUP(G386&amp;$U$2,BS_CONTROLE[CHAVE],BS_CONTROLE[Quantidade_11],"-")</f>
        <v>-</v>
      </c>
      <c r="V386" s="137">
        <f ca="1">_xlfn.XLOOKUP(G386&amp;$V$2,BS_CONTROLE[CHAVE],BS_CONTROLE[Quantidade_11],"-")</f>
        <v>312</v>
      </c>
      <c r="W386" s="137">
        <f ca="1">_xlfn.XLOOKUP(G386&amp;$W$2,BS_CONTROLE[CHAVE],BS_CONTROLE[Quantidade_11],"-")</f>
        <v>312</v>
      </c>
    </row>
    <row r="387" spans="1:23">
      <c r="A387" s="146" t="str">
        <f>IF(SP_SUL!Y390="","*",SP_SUL!Y390)</f>
        <v>OPORTUNIDADE</v>
      </c>
      <c r="B387" s="146" t="str">
        <f>IF(SP_SUL!X390="","*",SP_SUL!X390)</f>
        <v>Oportunidade</v>
      </c>
      <c r="C387" s="146" t="str">
        <f>IF(SP_SUL!Z390="","*",SP_SUL!Z390)</f>
        <v>*</v>
      </c>
      <c r="D387" s="139" t="str">
        <f>IF(SP_SUL!S390="","*",SP_SUL!S390)</f>
        <v>SP SUL</v>
      </c>
      <c r="E387" s="139" t="str">
        <f>IF(SP_SUL!T390="","*",SP_SUL!T390)</f>
        <v>ZKE-ZEV</v>
      </c>
      <c r="F387" s="145">
        <f>IF(SP_SUL!B390="","*",SP_SUL!B390)</f>
        <v>46069</v>
      </c>
      <c r="G387" s="145" t="str">
        <f>IF(SP_SUL!D390="","*",SP_SUL!D390)</f>
        <v>MATEUS (TP-809)</v>
      </c>
      <c r="H387" s="145" t="str">
        <f>IF(SP_SUL!F390="","*",SP_SUL!F390)</f>
        <v>MODERNIZAÇÃO - SOLDA</v>
      </c>
      <c r="I387" s="145" t="str">
        <f>IF(SP_SUL!H390="","*",SP_SUL!H390)</f>
        <v>-</v>
      </c>
      <c r="J387" s="145" t="str">
        <f>IF(SP_SUL!I390="","*",SP_SUL!I390)</f>
        <v>-</v>
      </c>
      <c r="K387" s="139" t="str">
        <f>IF(SP_SUL!M390="","*",SP_SUL!M390)</f>
        <v>ZWI-ZEM</v>
      </c>
      <c r="L387" s="139" t="str">
        <f>IF(SP_SUL!N390="","*",SP_SUL!N390)</f>
        <v>121ZWI1</v>
      </c>
      <c r="M387" s="140">
        <f>IF(SP_SUL!J390="","*",SP_SUL!J390)</f>
        <v>48</v>
      </c>
      <c r="N387" s="144">
        <f>IF(SP_SUL!K390="","*",SP_SUL!K390)</f>
        <v>121</v>
      </c>
      <c r="O387" s="144" t="str">
        <f>IF(SP_SUL!L390="","*",SP_SUL!L390)</f>
        <v>-</v>
      </c>
      <c r="P387" s="143">
        <f>IF(SP_SUL!O390="","*",SP_SUL!O390)</f>
        <v>0.35416666666666669</v>
      </c>
      <c r="Q387" s="143">
        <f>IF(SP_SUL!P390="","*",SP_SUL!P390)</f>
        <v>8.3333333333333329E-2</v>
      </c>
      <c r="R387" s="145" t="str">
        <f>IF(SP_SUL!Q390="","*",CONCATENATE(SP_SUL!Q390," ",SP_SUL!R390))</f>
        <v>1 Nº DE SOLDA</v>
      </c>
      <c r="S387" s="145" t="str">
        <f>IF(SP_SUL!V390="","*",SP_SUL!V390)</f>
        <v>Alison</v>
      </c>
      <c r="T387" s="145" t="str">
        <f>IF(SP_SUL!W390="","*",SP_SUL!W390)</f>
        <v xml:space="preserve">Execução de solda - Condicionado a temperatura </v>
      </c>
      <c r="U387" s="137" t="str">
        <f ca="1">_xlfn.XLOOKUP(G387&amp;$U$2,BS_CONTROLE[CHAVE],BS_CONTROLE[Quantidade_11],"-")</f>
        <v>-</v>
      </c>
      <c r="V387" s="137">
        <f ca="1">_xlfn.XLOOKUP(G387&amp;$V$2,BS_CONTROLE[CHAVE],BS_CONTROLE[Quantidade_11],"-")</f>
        <v>0</v>
      </c>
      <c r="W387" s="137">
        <f ca="1">_xlfn.XLOOKUP(G387&amp;$W$2,BS_CONTROLE[CHAVE],BS_CONTROLE[Quantidade_11],"-")</f>
        <v>0</v>
      </c>
    </row>
    <row r="388" spans="1:23">
      <c r="A388" s="146" t="str">
        <f>IF(SP_SUL!Y391="","*",SP_SUL!Y391)</f>
        <v>OPORTUNIDADE</v>
      </c>
      <c r="B388" s="146" t="str">
        <f>IF(SP_SUL!X391="","*",SP_SUL!X391)</f>
        <v>Oportunidade</v>
      </c>
      <c r="C388" s="146" t="str">
        <f>IF(SP_SUL!Z391="","*",SP_SUL!Z391)</f>
        <v>*</v>
      </c>
      <c r="D388" s="139" t="str">
        <f>IF(SP_SUL!S391="","*",SP_SUL!S391)</f>
        <v>SP SUL</v>
      </c>
      <c r="E388" s="139" t="str">
        <f>IF(SP_SUL!T391="","*",SP_SUL!T391)</f>
        <v>ZKE-ZEV</v>
      </c>
      <c r="F388" s="145">
        <f>IF(SP_SUL!B391="","*",SP_SUL!B391)</f>
        <v>46069</v>
      </c>
      <c r="G388" s="145" t="str">
        <f>IF(SP_SUL!D391="","*",SP_SUL!D391)</f>
        <v>ADENISON (TP-810)</v>
      </c>
      <c r="H388" s="145" t="str">
        <f>IF(SP_SUL!F391="","*",SP_SUL!F391)</f>
        <v>MODERNIZAÇÃO - SOLDA</v>
      </c>
      <c r="I388" s="145" t="str">
        <f>IF(SP_SUL!H391="","*",SP_SUL!H391)</f>
        <v>-</v>
      </c>
      <c r="J388" s="145" t="str">
        <f>IF(SP_SUL!I391="","*",SP_SUL!I391)</f>
        <v>-</v>
      </c>
      <c r="K388" s="139" t="str">
        <f>IF(SP_SUL!M391="","*",SP_SUL!M391)</f>
        <v>ZWI-ZEM</v>
      </c>
      <c r="L388" s="139">
        <f>IF(SP_SUL!N391="","*",SP_SUL!N391)</f>
        <v>1241231</v>
      </c>
      <c r="M388" s="140">
        <f>IF(SP_SUL!J391="","*",SP_SUL!J391)</f>
        <v>48</v>
      </c>
      <c r="N388" s="144">
        <f>IF(SP_SUL!K391="","*",SP_SUL!K391)</f>
        <v>123.929</v>
      </c>
      <c r="O388" s="144" t="str">
        <f>IF(SP_SUL!L391="","*",SP_SUL!L391)</f>
        <v>-</v>
      </c>
      <c r="P388" s="143">
        <f>IF(SP_SUL!O391="","*",SP_SUL!O391)</f>
        <v>0.35416666666666669</v>
      </c>
      <c r="Q388" s="143">
        <f>IF(SP_SUL!P391="","*",SP_SUL!P391)</f>
        <v>8.3333333333333329E-2</v>
      </c>
      <c r="R388" s="145" t="str">
        <f>IF(SP_SUL!Q391="","*",CONCATENATE(SP_SUL!Q391," ",SP_SUL!R391))</f>
        <v>1 Nº DE SOLDA</v>
      </c>
      <c r="S388" s="145" t="str">
        <f>IF(SP_SUL!V391="","*",SP_SUL!V391)</f>
        <v>Alison</v>
      </c>
      <c r="T388" s="145" t="str">
        <f>IF(SP_SUL!W391="","*",SP_SUL!W391)</f>
        <v xml:space="preserve">Execução de solda - Condicionado a temperatura </v>
      </c>
      <c r="U388" s="137" t="str">
        <f ca="1">_xlfn.XLOOKUP(G388&amp;$U$2,BS_CONTROLE[CHAVE],BS_CONTROLE[Quantidade_11],"-")</f>
        <v>-</v>
      </c>
      <c r="V388" s="137">
        <f ca="1">_xlfn.XLOOKUP(G388&amp;$V$2,BS_CONTROLE[CHAVE],BS_CONTROLE[Quantidade_11],"-")</f>
        <v>0</v>
      </c>
      <c r="W388" s="137">
        <f ca="1">_xlfn.XLOOKUP(G388&amp;$W$2,BS_CONTROLE[CHAVE],BS_CONTROLE[Quantidade_11],"-")</f>
        <v>2</v>
      </c>
    </row>
    <row r="389" spans="1:23">
      <c r="A389" s="146" t="str">
        <f>IF(SP_SUL!Y392="","*",SP_SUL!Y392)</f>
        <v>OPORTUNIDADE</v>
      </c>
      <c r="B389" s="146" t="str">
        <f>IF(SP_SUL!X392="","*",SP_SUL!X392)</f>
        <v>Oportunidade</v>
      </c>
      <c r="C389" s="146" t="str">
        <f>IF(SP_SUL!Z392="","*",SP_SUL!Z392)</f>
        <v>*</v>
      </c>
      <c r="D389" s="139" t="str">
        <f>IF(SP_SUL!S392="","*",SP_SUL!S392)</f>
        <v>SP SUL</v>
      </c>
      <c r="E389" s="139" t="str">
        <f>IF(SP_SUL!T392="","*",SP_SUL!T392)</f>
        <v>ZEV-ZPT</v>
      </c>
      <c r="F389" s="145">
        <f>IF(SP_SUL!B392="","*",SP_SUL!B392)</f>
        <v>46069</v>
      </c>
      <c r="G389" s="145" t="str">
        <f>IF(SP_SUL!D392="","*",SP_SUL!D392)</f>
        <v>JACIANO (TF-674)</v>
      </c>
      <c r="H389" s="145" t="str">
        <f>IF(SP_SUL!F392="","*",SP_SUL!F392)</f>
        <v>PDM - SUBSTITUIÇÃO - DORMENTE</v>
      </c>
      <c r="I389" s="145" t="str">
        <f>IF(SP_SUL!H392="","*",SP_SUL!H392)</f>
        <v>-</v>
      </c>
      <c r="J389" s="145" t="str">
        <f>IF(SP_SUL!I392="","*",SP_SUL!I392)</f>
        <v>*</v>
      </c>
      <c r="K389" s="139" t="str">
        <f>IF(SP_SUL!M392="","*",SP_SUL!M392)</f>
        <v>ZEZ</v>
      </c>
      <c r="L389" s="139" t="str">
        <f>IF(SP_SUL!N392="","*",SP_SUL!N392)</f>
        <v>K67ZEV2</v>
      </c>
      <c r="M389" s="140">
        <f>IF(SP_SUL!J392="","*",SP_SUL!J392)</f>
        <v>92</v>
      </c>
      <c r="N389" s="144">
        <f>IF(SP_SUL!K392="","*",SP_SUL!K392)</f>
        <v>66.25</v>
      </c>
      <c r="O389" s="144" t="str">
        <f>IF(SP_SUL!L392="","*",SP_SUL!L392)</f>
        <v>*</v>
      </c>
      <c r="P389" s="143">
        <f>IF(SP_SUL!O392="","*",SP_SUL!O392)</f>
        <v>0.41666666666666669</v>
      </c>
      <c r="Q389" s="143">
        <f>IF(SP_SUL!P392="","*",SP_SUL!P392)</f>
        <v>8.3333333333333329E-2</v>
      </c>
      <c r="R389" s="145" t="str">
        <f>IF(SP_SUL!Q392="","*",CONCATENATE(SP_SUL!Q392," ",SP_SUL!R392))</f>
        <v>15 Nº DE DORMENTES</v>
      </c>
      <c r="S389" s="145" t="str">
        <f>IF(SP_SUL!V392="","*",SP_SUL!V392)</f>
        <v>Moises</v>
      </c>
      <c r="T389" s="145" t="str">
        <f>IF(SP_SUL!W392="","*",SP_SUL!W392)</f>
        <v>PDM - Substituição de dormentes</v>
      </c>
      <c r="U389" s="137" t="str">
        <f ca="1">_xlfn.XLOOKUP(G389&amp;$U$2,BS_CONTROLE[CHAVE],BS_CONTROLE[Quantidade_11],"-")</f>
        <v>-</v>
      </c>
      <c r="V389" s="137">
        <f ca="1">_xlfn.XLOOKUP(G389&amp;$V$2,BS_CONTROLE[CHAVE],BS_CONTROLE[Quantidade_11],"-")</f>
        <v>0</v>
      </c>
      <c r="W389" s="137">
        <f ca="1">_xlfn.XLOOKUP(G389&amp;$W$2,BS_CONTROLE[CHAVE],BS_CONTROLE[Quantidade_11],"-")</f>
        <v>0</v>
      </c>
    </row>
    <row r="390" spans="1:23">
      <c r="A390" s="146" t="str">
        <f>IF(SP_SUL!Y393="","*",SP_SUL!Y393)</f>
        <v>SIM</v>
      </c>
      <c r="B390" s="146" t="str">
        <f>IF(SP_SUL!X393="","*",SP_SUL!X393)</f>
        <v>Contrato</v>
      </c>
      <c r="C390" s="146" t="str">
        <f>IF(SP_SUL!Z393="","*",SP_SUL!Z393)</f>
        <v>*</v>
      </c>
      <c r="D390" s="139" t="str">
        <f>IF(SP_SUL!S393="","*",SP_SUL!S393)</f>
        <v>SP SUL</v>
      </c>
      <c r="E390" s="139" t="str">
        <f>IF(SP_SUL!T393="","*",SP_SUL!T393)</f>
        <v>ZEV-ZPT</v>
      </c>
      <c r="F390" s="145">
        <f>IF(SP_SUL!B393="","*",SP_SUL!B393)</f>
        <v>46069</v>
      </c>
      <c r="G390" s="145" t="str">
        <f>IF(SP_SUL!D393="","*",SP_SUL!D393)</f>
        <v>A84</v>
      </c>
      <c r="H390" s="145" t="str">
        <f>IF(SP_SUL!F393="","*",SP_SUL!F393)</f>
        <v>DETECÇÃO - RONDA 7 DIAS</v>
      </c>
      <c r="I390" s="145" t="str">
        <f>IF(SP_SUL!H393="","*",SP_SUL!H393)</f>
        <v>ZEV-2</v>
      </c>
      <c r="J390" s="145" t="str">
        <f>IF(SP_SUL!I393="","*",SP_SUL!I393)</f>
        <v>ZPT109</v>
      </c>
      <c r="K390" s="139" t="str">
        <f>IF(SP_SUL!M393="","*",SP_SUL!M393)</f>
        <v>ZEV-ZPT</v>
      </c>
      <c r="L390" s="139" t="str">
        <f>IF(SP_SUL!N393="","*",SP_SUL!N393)</f>
        <v>ZEVZPT</v>
      </c>
      <c r="M390" s="140">
        <f>IF(SP_SUL!J393="","*",SP_SUL!J393)</f>
        <v>92</v>
      </c>
      <c r="N390" s="144">
        <f>IF(SP_SUL!K393="","*",SP_SUL!K393)</f>
        <v>66</v>
      </c>
      <c r="O390" s="144" t="str">
        <f>IF(SP_SUL!L393="","*",SP_SUL!L393)</f>
        <v>-</v>
      </c>
      <c r="P390" s="143">
        <f>IF(SP_SUL!O393="","*",SP_SUL!O393)</f>
        <v>0.3125</v>
      </c>
      <c r="Q390" s="143">
        <f>IF(SP_SUL!P393="","*",SP_SUL!P393)</f>
        <v>4.1666666666666664E-2</v>
      </c>
      <c r="R390" s="145" t="str">
        <f>IF(SP_SUL!Q393="","*",CONCATENATE(SP_SUL!Q393," ",SP_SUL!R393))</f>
        <v>52 KM</v>
      </c>
      <c r="S390" s="145" t="str">
        <f>IF(SP_SUL!V393="","*",SP_SUL!V393)</f>
        <v>Jhon</v>
      </c>
      <c r="T390" s="145" t="str">
        <f>IF(SP_SUL!W393="","*",SP_SUL!W393)</f>
        <v>Inspeção R7D</v>
      </c>
      <c r="U390" s="137" t="str">
        <f ca="1">_xlfn.XLOOKUP(G390&amp;$U$2,BS_CONTROLE[CHAVE],BS_CONTROLE[Quantidade_11],"-")</f>
        <v>-</v>
      </c>
      <c r="V390" s="137" t="str">
        <f ca="1">_xlfn.XLOOKUP(G390&amp;$V$2,BS_CONTROLE[CHAVE],BS_CONTROLE[Quantidade_11],"-")</f>
        <v>-</v>
      </c>
      <c r="W390" s="137" t="str">
        <f ca="1">_xlfn.XLOOKUP(G390&amp;$W$2,BS_CONTROLE[CHAVE],BS_CONTROLE[Quantidade_11],"-")</f>
        <v>-</v>
      </c>
    </row>
    <row r="391" spans="1:23">
      <c r="A391" s="146" t="str">
        <f>IF(SP_SUL!Y394="","*",SP_SUL!Y394)</f>
        <v>SIM</v>
      </c>
      <c r="B391" s="146" t="str">
        <f>IF(SP_SUL!X394="","*",SP_SUL!X394)</f>
        <v>Contrato</v>
      </c>
      <c r="C391" s="146" t="str">
        <f>IF(SP_SUL!Z394="","*",SP_SUL!Z394)</f>
        <v>*</v>
      </c>
      <c r="D391" s="139" t="str">
        <f>IF(SP_SUL!S394="","*",SP_SUL!S394)</f>
        <v>SP SUL</v>
      </c>
      <c r="E391" s="139" t="str">
        <f>IF(SP_SUL!T394="","*",SP_SUL!T394)</f>
        <v>ZEV-ZPT</v>
      </c>
      <c r="F391" s="145">
        <f>IF(SP_SUL!B394="","*",SP_SUL!B394)</f>
        <v>46069</v>
      </c>
      <c r="G391" s="145" t="str">
        <f>IF(SP_SUL!D394="","*",SP_SUL!D394)</f>
        <v>W61</v>
      </c>
      <c r="H391" s="145" t="str">
        <f>IF(SP_SUL!F394="","*",SP_SUL!F394)</f>
        <v>DESLOCAMENTO</v>
      </c>
      <c r="I391" s="145" t="str">
        <f>IF(SP_SUL!H394="","*",SP_SUL!H394)</f>
        <v>K67ZEV2</v>
      </c>
      <c r="J391" s="145" t="str">
        <f>IF(SP_SUL!I394="","*",SP_SUL!I394)</f>
        <v>K67ZEV2</v>
      </c>
      <c r="K391" s="139" t="str">
        <f>IF(SP_SUL!M394="","*",SP_SUL!M394)</f>
        <v>ZXW-ZGP</v>
      </c>
      <c r="L391" s="139" t="str">
        <f>IF(SP_SUL!N394="","*",SP_SUL!N394)</f>
        <v>K84ZXW2</v>
      </c>
      <c r="M391" s="140">
        <f>IF(SP_SUL!J394="","*",SP_SUL!J394)</f>
        <v>92</v>
      </c>
      <c r="N391" s="144">
        <f>IF(SP_SUL!K394="","*",SP_SUL!K394)</f>
        <v>83.7</v>
      </c>
      <c r="O391" s="144" t="str">
        <f>IF(SP_SUL!L394="","*",SP_SUL!L394)</f>
        <v>-</v>
      </c>
      <c r="P391" s="143">
        <f>IF(SP_SUL!O394="","*",SP_SUL!O394)</f>
        <v>0.33333333333333331</v>
      </c>
      <c r="Q391" s="143">
        <f>IF(SP_SUL!P394="","*",SP_SUL!P394)</f>
        <v>4.1666666666666664E-2</v>
      </c>
      <c r="R391" s="145" t="str">
        <f>IF(SP_SUL!Q394="","*",CONCATENATE(SP_SUL!Q394," ",SP_SUL!R394))</f>
        <v>1 BINÁRIO</v>
      </c>
      <c r="S391" s="145" t="str">
        <f>IF(SP_SUL!V394="","*",SP_SUL!V394)</f>
        <v>Moises</v>
      </c>
      <c r="T391" s="145" t="str">
        <f>IF(SP_SUL!W394="","*",SP_SUL!W394)</f>
        <v>Deslocamento das turmas</v>
      </c>
      <c r="U391" s="137" t="str">
        <f ca="1">_xlfn.XLOOKUP(G391&amp;$U$2,BS_CONTROLE[CHAVE],BS_CONTROLE[Quantidade_11],"-")</f>
        <v>-</v>
      </c>
      <c r="V391" s="137">
        <f ca="1">_xlfn.XLOOKUP(G391&amp;$V$2,BS_CONTROLE[CHAVE],BS_CONTROLE[Quantidade_11],"-")</f>
        <v>0</v>
      </c>
      <c r="W391" s="137">
        <f ca="1">_xlfn.XLOOKUP(G391&amp;$W$2,BS_CONTROLE[CHAVE],BS_CONTROLE[Quantidade_11],"-")</f>
        <v>1</v>
      </c>
    </row>
    <row r="392" spans="1:23">
      <c r="A392" s="146" t="str">
        <f>IF(SP_SUL!Y395="","*",SP_SUL!Y395)</f>
        <v>SIM</v>
      </c>
      <c r="B392" s="146" t="str">
        <f>IF(SP_SUL!X395="","*",SP_SUL!X395)</f>
        <v>Contrato</v>
      </c>
      <c r="C392" s="146" t="str">
        <f>IF(SP_SUL!Z395="","*",SP_SUL!Z395)</f>
        <v>*</v>
      </c>
      <c r="D392" s="139" t="str">
        <f>IF(SP_SUL!S395="","*",SP_SUL!S395)</f>
        <v>SP SUL</v>
      </c>
      <c r="E392" s="139" t="str">
        <f>IF(SP_SUL!T395="","*",SP_SUL!T395)</f>
        <v>ZEV-ZPT</v>
      </c>
      <c r="F392" s="145">
        <f>IF(SP_SUL!B395="","*",SP_SUL!B395)</f>
        <v>46069</v>
      </c>
      <c r="G392" s="145" t="str">
        <f>IF(SP_SUL!D395="","*",SP_SUL!D395)</f>
        <v>W62</v>
      </c>
      <c r="H392" s="145" t="str">
        <f>IF(SP_SUL!F395="","*",SP_SUL!F395)</f>
        <v>DESLOCAMENTO</v>
      </c>
      <c r="I392" s="145" t="str">
        <f>IF(SP_SUL!H395="","*",SP_SUL!H395)</f>
        <v>ZDRZPT</v>
      </c>
      <c r="J392" s="145" t="str">
        <f>IF(SP_SUL!I395="","*",SP_SUL!I395)</f>
        <v>ZDRZPT</v>
      </c>
      <c r="K392" s="139" t="str">
        <f>IF(SP_SUL!M395="","*",SP_SUL!M395)</f>
        <v>ZXW-ZGP</v>
      </c>
      <c r="L392" s="139" t="str">
        <f>IF(SP_SUL!N395="","*",SP_SUL!N395)</f>
        <v>K84ZXW2</v>
      </c>
      <c r="M392" s="140">
        <f>IF(SP_SUL!J395="","*",SP_SUL!J395)</f>
        <v>92</v>
      </c>
      <c r="N392" s="144">
        <f>IF(SP_SUL!K395="","*",SP_SUL!K395)</f>
        <v>83.7</v>
      </c>
      <c r="O392" s="144" t="str">
        <f>IF(SP_SUL!L395="","*",SP_SUL!L395)</f>
        <v>-</v>
      </c>
      <c r="P392" s="143">
        <f>IF(SP_SUL!O395="","*",SP_SUL!O395)</f>
        <v>0.33333333333333331</v>
      </c>
      <c r="Q392" s="143">
        <f>IF(SP_SUL!P395="","*",SP_SUL!P395)</f>
        <v>4.1666666666666664E-2</v>
      </c>
      <c r="R392" s="145" t="str">
        <f>IF(SP_SUL!Q395="","*",CONCATENATE(SP_SUL!Q395," ",SP_SUL!R395))</f>
        <v>1 BINÁRIO</v>
      </c>
      <c r="S392" s="145" t="str">
        <f>IF(SP_SUL!V395="","*",SP_SUL!V395)</f>
        <v>Moises</v>
      </c>
      <c r="T392" s="145" t="str">
        <f>IF(SP_SUL!W395="","*",SP_SUL!W395)</f>
        <v>Deslocamento das turmas</v>
      </c>
      <c r="U392" s="137" t="str">
        <f ca="1">_xlfn.XLOOKUP(G392&amp;$U$2,BS_CONTROLE[CHAVE],BS_CONTROLE[Quantidade_11],"-")</f>
        <v>-</v>
      </c>
      <c r="V392" s="137" t="str">
        <f ca="1">_xlfn.XLOOKUP(G392&amp;$V$2,BS_CONTROLE[CHAVE],BS_CONTROLE[Quantidade_11],"-")</f>
        <v>-</v>
      </c>
      <c r="W392" s="137">
        <f ca="1">_xlfn.XLOOKUP(G392&amp;$W$2,BS_CONTROLE[CHAVE],BS_CONTROLE[Quantidade_11],"-")</f>
        <v>1</v>
      </c>
    </row>
    <row r="393" spans="1:23">
      <c r="A393" s="146" t="str">
        <f>IF(SP_SUL!Y396="","*",SP_SUL!Y396)</f>
        <v>OPORTUNIDADE</v>
      </c>
      <c r="B393" s="146" t="str">
        <f>IF(SP_SUL!X396="","*",SP_SUL!X396)</f>
        <v>Oportunidade</v>
      </c>
      <c r="C393" s="146" t="str">
        <f>IF(SP_SUL!Z396="","*",SP_SUL!Z396)</f>
        <v>*</v>
      </c>
      <c r="D393" s="139" t="str">
        <f>IF(SP_SUL!S396="","*",SP_SUL!S396)</f>
        <v>SP SUL</v>
      </c>
      <c r="E393" s="139" t="str">
        <f>IF(SP_SUL!T396="","*",SP_SUL!T396)</f>
        <v>ZPT-ZPG</v>
      </c>
      <c r="F393" s="145">
        <f>IF(SP_SUL!B396="","*",SP_SUL!B396)</f>
        <v>46069</v>
      </c>
      <c r="G393" s="145" t="str">
        <f>IF(SP_SUL!D396="","*",SP_SUL!D396)</f>
        <v>EXPANSÃO TURMA 1</v>
      </c>
      <c r="H393" s="145" t="str">
        <f>IF(SP_SUL!F396="","*",SP_SUL!F396)</f>
        <v>EXPANSÃO - SOLDA</v>
      </c>
      <c r="I393" s="145" t="str">
        <f>IF(SP_SUL!H396="","*",SP_SUL!H396)</f>
        <v>-</v>
      </c>
      <c r="J393" s="145" t="str">
        <f>IF(SP_SUL!I396="","*",SP_SUL!I396)</f>
        <v>-</v>
      </c>
      <c r="K393" s="139" t="str">
        <f>IF(SP_SUL!M396="","*",SP_SUL!M396)</f>
        <v>PAT-ZGM</v>
      </c>
      <c r="L393" s="139" t="str">
        <f>IF(SP_SUL!N396="","*",SP_SUL!N396)</f>
        <v>PAT1102</v>
      </c>
      <c r="M393" s="140">
        <f>IF(SP_SUL!J396="","*",SP_SUL!J396)</f>
        <v>53</v>
      </c>
      <c r="N393" s="144">
        <f>IF(SP_SUL!K396="","*",SP_SUL!K396)</f>
        <v>108.9</v>
      </c>
      <c r="O393" s="144" t="str">
        <f>IF(SP_SUL!L396="","*",SP_SUL!L396)</f>
        <v>-</v>
      </c>
      <c r="P393" s="143">
        <f>IF(SP_SUL!O396="","*",SP_SUL!O396)</f>
        <v>0.35416666666666669</v>
      </c>
      <c r="Q393" s="143">
        <f>IF(SP_SUL!P396="","*",SP_SUL!P396)</f>
        <v>6.25E-2</v>
      </c>
      <c r="R393" s="145" t="str">
        <f>IF(SP_SUL!Q396="","*",CONCATENATE(SP_SUL!Q396," ",SP_SUL!R396))</f>
        <v>1 Nº DE SOLDA</v>
      </c>
      <c r="S393" s="145" t="str">
        <f>IF(SP_SUL!V396="","*",SP_SUL!V396)</f>
        <v>Pedro</v>
      </c>
      <c r="T393" s="145" t="str">
        <f>IF(SP_SUL!W396="","*",SP_SUL!W396)</f>
        <v xml:space="preserve">Execução de solda - Condicionado a temperatura </v>
      </c>
      <c r="U393" s="137" t="str">
        <f ca="1">_xlfn.XLOOKUP(G393&amp;$U$2,BS_CONTROLE[CHAVE],BS_CONTROLE[Quantidade_11],"-")</f>
        <v>-</v>
      </c>
      <c r="V393" s="137">
        <f ca="1">_xlfn.XLOOKUP(G393&amp;$V$2,BS_CONTROLE[CHAVE],BS_CONTROLE[Quantidade_11],"-")</f>
        <v>1</v>
      </c>
      <c r="W393" s="137">
        <f ca="1">_xlfn.XLOOKUP(G393&amp;$W$2,BS_CONTROLE[CHAVE],BS_CONTROLE[Quantidade_11],"-")</f>
        <v>3</v>
      </c>
    </row>
    <row r="394" spans="1:23" hidden="1">
      <c r="A394" s="146" t="str">
        <f>IF(SP_SUL!Y397="","*",SP_SUL!Y397)</f>
        <v>*</v>
      </c>
      <c r="B394" s="146" t="str">
        <f>IF(SP_SUL!X397="","*",SP_SUL!X397)</f>
        <v>Oportunidade</v>
      </c>
      <c r="C394" s="146" t="str">
        <f>IF(SP_SUL!Z397="","*",SP_SUL!Z397)</f>
        <v>*</v>
      </c>
      <c r="D394" s="139" t="str">
        <f>IF(SP_SUL!S397="","*",SP_SUL!S397)</f>
        <v>SP SUL</v>
      </c>
      <c r="E394" s="139" t="str">
        <f>IF(SP_SUL!T397="","*",SP_SUL!T397)</f>
        <v>ZPT-ZPG</v>
      </c>
      <c r="F394" s="145">
        <f>IF(SP_SUL!B397="","*",SP_SUL!B397)</f>
        <v>46069</v>
      </c>
      <c r="G394" s="145" t="str">
        <f>IF(SP_SUL!D397="","*",SP_SUL!D397)</f>
        <v>RAFAEL (TP-695)</v>
      </c>
      <c r="H394" s="145" t="str">
        <f>IF(SP_SUL!F397="","*",SP_SUL!F397)</f>
        <v>JIC</v>
      </c>
      <c r="I394" s="145" t="str">
        <f>IF(SP_SUL!H397="","*",SP_SUL!H397)</f>
        <v>-</v>
      </c>
      <c r="J394" s="145" t="str">
        <f>IF(SP_SUL!I397="","*",SP_SUL!I397)</f>
        <v>-</v>
      </c>
      <c r="K394" s="139" t="str">
        <f>IF(SP_SUL!M397="","*",SP_SUL!M397)</f>
        <v>ZGM-ZZV</v>
      </c>
      <c r="L394" s="139">
        <f>IF(SP_SUL!N397="","*",SP_SUL!N397)</f>
        <v>1181172</v>
      </c>
      <c r="M394" s="140">
        <f>IF(SP_SUL!J397="","*",SP_SUL!J397)</f>
        <v>53</v>
      </c>
      <c r="N394" s="144">
        <f>IF(SP_SUL!K397="","*",SP_SUL!K397)</f>
        <v>116.81</v>
      </c>
      <c r="O394" s="144" t="str">
        <f>IF(SP_SUL!L397="","*",SP_SUL!L397)</f>
        <v>-</v>
      </c>
      <c r="P394" s="143">
        <f>IF(SP_SUL!O397="","*",SP_SUL!O397)</f>
        <v>0.45833333333333331</v>
      </c>
      <c r="Q394" s="143">
        <f>IF(SP_SUL!P397="","*",SP_SUL!P397)</f>
        <v>8.3333333333333329E-2</v>
      </c>
      <c r="R394" s="145" t="str">
        <f>IF(SP_SUL!Q397="","*",CONCATENATE(SP_SUL!Q397," ",SP_SUL!R397))</f>
        <v>1 Nº DE PEÇAS</v>
      </c>
      <c r="S394" s="145" t="str">
        <f>IF(SP_SUL!V397="","*",SP_SUL!V397)</f>
        <v>Moises</v>
      </c>
      <c r="T394" s="145" t="str">
        <f>IF(SP_SUL!W397="","*",SP_SUL!W397)</f>
        <v>Substituição de JIC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>
        <f ca="1">_xlfn.XLOOKUP(G394&amp;$W$2,BS_CONTROLE[CHAVE],BS_CONTROLE[Quantidade_11],"-")</f>
        <v>1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IF(SP_SUL!Y400="","*",SP_SUL!Y400)</f>
        <v>*</v>
      </c>
      <c r="B397" s="146" t="str">
        <f>IF(SP_SUL!X400="","*",SP_SUL!X400)</f>
        <v>Oportunidade</v>
      </c>
      <c r="C397" s="146" t="str">
        <f>IF(SP_SUL!Z400="","*",SP_SUL!Z400)</f>
        <v>*</v>
      </c>
      <c r="D397" s="139" t="str">
        <f>IF(SP_SUL!S400="","*",SP_SUL!S400)</f>
        <v>SP SUL</v>
      </c>
      <c r="E397" s="139" t="str">
        <f>IF(SP_SUL!T400="","*",SP_SUL!T400)</f>
        <v>ZBV-ZRX</v>
      </c>
      <c r="F397" s="145">
        <f>IF(SP_SUL!B400="","*",SP_SUL!B400)</f>
        <v>46070</v>
      </c>
      <c r="G397" s="145" t="str">
        <f>IF(SP_SUL!D400="","*",SP_SUL!D400)</f>
        <v>EXPANSÃO TURMA 1</v>
      </c>
      <c r="H397" s="145" t="str">
        <f>IF(SP_SUL!F400="","*",SP_SUL!F400)</f>
        <v>EXPANSÃO - SOLDA</v>
      </c>
      <c r="I397" s="145" t="str">
        <f>IF(SP_SUL!H400="","*",SP_SUL!H400)</f>
        <v>-</v>
      </c>
      <c r="J397" s="145" t="str">
        <f>IF(SP_SUL!I400="","*",SP_SUL!I400)</f>
        <v>-</v>
      </c>
      <c r="K397" s="139" t="str">
        <f>IF(SP_SUL!M400="","*",SP_SUL!M400)</f>
        <v>ZCD</v>
      </c>
      <c r="L397" s="139" t="str">
        <f>IF(SP_SUL!N400="","*",SP_SUL!N400)</f>
        <v>109ZCD2</v>
      </c>
      <c r="M397" s="140">
        <f>IF(SP_SUL!J400="","*",SP_SUL!J400)</f>
        <v>170</v>
      </c>
      <c r="N397" s="144">
        <f>IF(SP_SUL!K400="","*",SP_SUL!K400)</f>
        <v>110.87</v>
      </c>
      <c r="O397" s="144">
        <f>IF(SP_SUL!L400="","*",SP_SUL!L400)</f>
        <v>111.62</v>
      </c>
      <c r="P397" s="143">
        <f>IF(SP_SUL!O400="","*",SP_SUL!O400)</f>
        <v>0.35416666666666669</v>
      </c>
      <c r="Q397" s="143">
        <f>IF(SP_SUL!P400="","*",SP_SUL!P400)</f>
        <v>0.125</v>
      </c>
      <c r="R397" s="145" t="str">
        <f>IF(SP_SUL!Q400="","*",CONCATENATE(SP_SUL!Q400," ",SP_SUL!R400))</f>
        <v>1 Nº DE SOLDA</v>
      </c>
      <c r="S397" s="145" t="str">
        <f>IF(SP_SUL!V400="","*",SP_SUL!V400)</f>
        <v>Fabio</v>
      </c>
      <c r="T397" s="145" t="str">
        <f>IF(SP_SUL!W400="","*",SP_SUL!W400)</f>
        <v>Execução de solda - Condicionado a temperatura + Alívio de tensão</v>
      </c>
      <c r="U397" s="137" t="str">
        <f ca="1">_xlfn.XLOOKUP(G397&amp;$U$2,BS_CONTROLE[CHAVE],BS_CONTROLE[Quantidade_11],"-")</f>
        <v>-</v>
      </c>
      <c r="V397" s="137">
        <f ca="1">_xlfn.XLOOKUP(G397&amp;$V$2,BS_CONTROLE[CHAVE],BS_CONTROLE[Quantidade_11],"-")</f>
        <v>1</v>
      </c>
      <c r="W397" s="137">
        <f ca="1">_xlfn.XLOOKUP(G397&amp;$W$2,BS_CONTROLE[CHAVE],BS_CONTROLE[Quantidade_11],"-")</f>
        <v>3</v>
      </c>
    </row>
    <row r="398" spans="1:23" hidden="1">
      <c r="A398" s="146" t="str">
        <f>IF(SP_SUL!Y401="","*",SP_SUL!Y401)</f>
        <v>*</v>
      </c>
      <c r="B398" s="146" t="str">
        <f>IF(SP_SUL!X401="","*",SP_SUL!X401)</f>
        <v>Oportunidade</v>
      </c>
      <c r="C398" s="146" t="str">
        <f>IF(SP_SUL!Z401="","*",SP_SUL!Z401)</f>
        <v>*</v>
      </c>
      <c r="D398" s="139" t="str">
        <f>IF(SP_SUL!S401="","*",SP_SUL!S401)</f>
        <v>SP SUL</v>
      </c>
      <c r="E398" s="139" t="str">
        <f>IF(SP_SUL!T401="","*",SP_SUL!T401)</f>
        <v>ZBV-ZRX</v>
      </c>
      <c r="F398" s="145">
        <f>IF(SP_SUL!B401="","*",SP_SUL!B401)</f>
        <v>46070</v>
      </c>
      <c r="G398" s="145" t="str">
        <f>IF(SP_SUL!D401="","*",SP_SUL!D401)</f>
        <v>KLECIO (TP-699)</v>
      </c>
      <c r="H398" s="145" t="str">
        <f>IF(SP_SUL!F401="","*",SP_SUL!F401)</f>
        <v>PDM - SOLDA</v>
      </c>
      <c r="I398" s="145" t="str">
        <f>IF(SP_SUL!H401="","*",SP_SUL!H401)</f>
        <v>-</v>
      </c>
      <c r="J398" s="145" t="str">
        <f>IF(SP_SUL!I401="","*",SP_SUL!I401)</f>
        <v>-</v>
      </c>
      <c r="K398" s="139" t="str">
        <f>IF(SP_SUL!M401="","*",SP_SUL!M401)</f>
        <v>ZAC-S</v>
      </c>
      <c r="L398" s="139" t="str">
        <f>IF(SP_SUL!N401="","*",SP_SUL!N401)</f>
        <v>ZACS</v>
      </c>
      <c r="M398" s="140">
        <f>IF(SP_SUL!J401="","*",SP_SUL!J401)</f>
        <v>68</v>
      </c>
      <c r="N398" s="144">
        <f>IF(SP_SUL!K401="","*",SP_SUL!K401)</f>
        <v>77.212999999999994</v>
      </c>
      <c r="O398" s="144" t="str">
        <f>IF(SP_SUL!L401="","*",SP_SUL!L401)</f>
        <v>-</v>
      </c>
      <c r="P398" s="143">
        <f>IF(SP_SUL!O401="","*",SP_SUL!O401)</f>
        <v>0.375</v>
      </c>
      <c r="Q398" s="143">
        <f>IF(SP_SUL!P401="","*",SP_SUL!P401)</f>
        <v>6.25E-2</v>
      </c>
      <c r="R398" s="145" t="str">
        <f>IF(SP_SUL!Q401="","*",CONCATENATE(SP_SUL!Q401," ",SP_SUL!R401))</f>
        <v>1 Nº DE SOLDA</v>
      </c>
      <c r="S398" s="145" t="str">
        <f>IF(SP_SUL!V401="","*",SP_SUL!V401)</f>
        <v xml:space="preserve">Klecio </v>
      </c>
      <c r="T398" s="145" t="str">
        <f>IF(SP_SUL!W401="","*",SP_SUL!W401)</f>
        <v xml:space="preserve">Execução de solda - Condicionado a temperatura </v>
      </c>
      <c r="U398" s="137" t="str">
        <f ca="1">_xlfn.XLOOKUP(G398&amp;$U$2,BS_CONTROLE[CHAVE],BS_CONTROLE[Quantidade_11],"-")</f>
        <v>-</v>
      </c>
      <c r="V398" s="137">
        <f ca="1">_xlfn.XLOOKUP(G398&amp;$V$2,BS_CONTROLE[CHAVE],BS_CONTROLE[Quantidade_11],"-")</f>
        <v>0</v>
      </c>
      <c r="W398" s="137">
        <f ca="1">_xlfn.XLOOKUP(G398&amp;$W$2,BS_CONTROLE[CHAVE],BS_CONTROLE[Quantidade_11],"-")</f>
        <v>0</v>
      </c>
    </row>
    <row r="399" spans="1:23" hidden="1">
      <c r="A399" s="146" t="str">
        <f>IF(SP_SUL!Y402="","*",SP_SUL!Y402)</f>
        <v>*</v>
      </c>
      <c r="B399" s="146" t="str">
        <f>IF(SP_SUL!X402="","*",SP_SUL!X402)</f>
        <v>Contrato</v>
      </c>
      <c r="C399" s="146" t="str">
        <f>IF(SP_SUL!Z402="","*",SP_SUL!Z402)</f>
        <v>*</v>
      </c>
      <c r="D399" s="139" t="str">
        <f>IF(SP_SUL!S402="","*",SP_SUL!S402)</f>
        <v>SP SUL</v>
      </c>
      <c r="E399" s="139" t="str">
        <f>IF(SP_SUL!T402="","*",SP_SUL!T402)</f>
        <v>ZBV-ZRX</v>
      </c>
      <c r="F399" s="145">
        <f>IF(SP_SUL!B402="","*",SP_SUL!B402)</f>
        <v>46070</v>
      </c>
      <c r="G399" s="145" t="str">
        <f>IF(SP_SUL!D402="","*",SP_SUL!D402)</f>
        <v>E42</v>
      </c>
      <c r="H399" s="145" t="str">
        <f>IF(SP_SUL!F402="","*",SP_SUL!F402)</f>
        <v>TRILHEIRO - DESCARGA</v>
      </c>
      <c r="I399" s="145" t="str">
        <f>IF(SP_SUL!H402="","*",SP_SUL!H402)</f>
        <v>ZBV3</v>
      </c>
      <c r="J399" s="145" t="str">
        <f>IF(SP_SUL!I402="","*",SP_SUL!I402)</f>
        <v>ZBV3</v>
      </c>
      <c r="K399" s="139" t="str">
        <f>IF(SP_SUL!M402="","*",SP_SUL!M402)</f>
        <v>ZBM-ZHO</v>
      </c>
      <c r="L399" s="139" t="str">
        <f>IF(SP_SUL!N402="","*",SP_SUL!N402)</f>
        <v>ZBM1/ZK57ZHO</v>
      </c>
      <c r="M399" s="140">
        <f>IF(SP_SUL!J402="","*",SP_SUL!J402)</f>
        <v>68</v>
      </c>
      <c r="N399" s="144">
        <f>IF(SP_SUL!K402="","*",SP_SUL!K402)</f>
        <v>54.96</v>
      </c>
      <c r="O399" s="144">
        <f>IF(SP_SUL!L402="","*",SP_SUL!L402)</f>
        <v>57.484000000000002</v>
      </c>
      <c r="P399" s="143">
        <f>IF(SP_SUL!O402="","*",SP_SUL!O402)</f>
        <v>0.4375</v>
      </c>
      <c r="Q399" s="143">
        <f>IF(SP_SUL!P402="","*",SP_SUL!P402)</f>
        <v>0.16666666666666666</v>
      </c>
      <c r="R399" s="145" t="str">
        <f>IF(SP_SUL!Q402="","*",CONCATENATE(SP_SUL!Q402," ",SP_SUL!R402))</f>
        <v>2496 M</v>
      </c>
      <c r="S399" s="145" t="str">
        <f>IF(SP_SUL!V402="","*",SP_SUL!V402)</f>
        <v>Israel</v>
      </c>
      <c r="T399" s="145" t="str">
        <f>IF(SP_SUL!W402="","*",SP_SUL!W402)</f>
        <v>Descarga de trilho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>
        <f ca="1">_xlfn.XLOOKUP(G399&amp;$W$2,BS_CONTROLE[CHAVE],BS_CONTROLE[Quantidade_11],"-")</f>
        <v>0</v>
      </c>
    </row>
    <row r="400" spans="1:23" hidden="1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IF(SP_SUL!Y404="","*",SP_SUL!Y404)</f>
        <v>*</v>
      </c>
      <c r="B401" s="146" t="str">
        <f>IF(SP_SUL!X404="","*",SP_SUL!X404)</f>
        <v>Oportunidade</v>
      </c>
      <c r="C401" s="146" t="str">
        <f>IF(SP_SUL!Z404="","*",SP_SUL!Z404)</f>
        <v>*</v>
      </c>
      <c r="D401" s="139" t="str">
        <f>IF(SP_SUL!S404="","*",SP_SUL!S404)</f>
        <v>SP SUL</v>
      </c>
      <c r="E401" s="139" t="str">
        <f>IF(SP_SUL!T404="","*",SP_SUL!T404)</f>
        <v>ZBV-ZKE</v>
      </c>
      <c r="F401" s="145">
        <f>IF(SP_SUL!B404="","*",SP_SUL!B404)</f>
        <v>46070</v>
      </c>
      <c r="G401" s="145" t="str">
        <f>IF(SP_SUL!D404="","*",SP_SUL!D404)</f>
        <v>ROGÉRIO (TP-730)</v>
      </c>
      <c r="H401" s="145" t="str">
        <f>IF(SP_SUL!F404="","*",SP_SUL!F404)</f>
        <v>PDM - SUBSTITUIÇÃO - DORMENTE</v>
      </c>
      <c r="I401" s="145" t="str">
        <f>IF(SP_SUL!H404="","*",SP_SUL!H404)</f>
        <v>-</v>
      </c>
      <c r="J401" s="145" t="str">
        <f>IF(SP_SUL!I404="","*",SP_SUL!I404)</f>
        <v>-</v>
      </c>
      <c r="K401" s="139" t="str">
        <f>IF(SP_SUL!M404="","*",SP_SUL!M404)</f>
        <v>ZXI-ZIC</v>
      </c>
      <c r="L401" s="139" t="str">
        <f>IF(SP_SUL!N404="","*",SP_SUL!N404)</f>
        <v>224ZIC1</v>
      </c>
      <c r="M401" s="140">
        <f>IF(SP_SUL!J404="","*",SP_SUL!J404)</f>
        <v>49</v>
      </c>
      <c r="N401" s="144">
        <f>IF(SP_SUL!K404="","*",SP_SUL!K404)</f>
        <v>225</v>
      </c>
      <c r="O401" s="144" t="str">
        <f>IF(SP_SUL!L404="","*",SP_SUL!L404)</f>
        <v>-</v>
      </c>
      <c r="P401" s="143">
        <f>IF(SP_SUL!O404="","*",SP_SUL!O404)</f>
        <v>0.375</v>
      </c>
      <c r="Q401" s="143">
        <f>IF(SP_SUL!P404="","*",SP_SUL!P404)</f>
        <v>8.3333333333333329E-2</v>
      </c>
      <c r="R401" s="145" t="str">
        <f>IF(SP_SUL!Q404="","*",CONCATENATE(SP_SUL!Q404," ",SP_SUL!R404))</f>
        <v>20 Nº DE DORMENTES</v>
      </c>
      <c r="S401" s="145" t="str">
        <f>IF(SP_SUL!V404="","*",SP_SUL!V404)</f>
        <v>Henrique</v>
      </c>
      <c r="T401" s="145" t="str">
        <f>IF(SP_SUL!W404="","*",SP_SUL!W404)</f>
        <v xml:space="preserve">PDM - Substituição de dormentes </v>
      </c>
      <c r="U401" s="137" t="str">
        <f ca="1">_xlfn.XLOOKUP(G401&amp;$U$2,BS_CONTROLE[CHAVE],BS_CONTROLE[Quantidade_11],"-")</f>
        <v>-</v>
      </c>
      <c r="V401" s="137">
        <f ca="1">_xlfn.XLOOKUP(G401&amp;$V$2,BS_CONTROLE[CHAVE],BS_CONTROLE[Quantidade_11],"-")</f>
        <v>40</v>
      </c>
      <c r="W401" s="137">
        <f ca="1">_xlfn.XLOOKUP(G401&amp;$W$2,BS_CONTROLE[CHAVE],BS_CONTROLE[Quantidade_11],"-")</f>
        <v>0</v>
      </c>
    </row>
    <row r="402" spans="1:23" hidden="1">
      <c r="A402" s="146" t="str">
        <f>IF(SP_SUL!Y405="","*",SP_SUL!Y405)</f>
        <v>*</v>
      </c>
      <c r="B402" s="146" t="str">
        <f>IF(SP_SUL!X405="","*",SP_SUL!X405)</f>
        <v>Oportunidade</v>
      </c>
      <c r="C402" s="146" t="str">
        <f>IF(SP_SUL!Z405="","*",SP_SUL!Z405)</f>
        <v>*</v>
      </c>
      <c r="D402" s="139" t="str">
        <f>IF(SP_SUL!S405="","*",SP_SUL!S405)</f>
        <v>SP SUL</v>
      </c>
      <c r="E402" s="139" t="str">
        <f>IF(SP_SUL!T405="","*",SP_SUL!T405)</f>
        <v>ZBV-ZKE</v>
      </c>
      <c r="F402" s="145">
        <f>IF(SP_SUL!B405="","*",SP_SUL!B405)</f>
        <v>46070</v>
      </c>
      <c r="G402" s="145" t="str">
        <f>IF(SP_SUL!D405="","*",SP_SUL!D405)</f>
        <v>W59</v>
      </c>
      <c r="H402" s="145" t="str">
        <f>IF(SP_SUL!F405="","*",SP_SUL!F405)</f>
        <v>RECOLHIMENTO DE MATERIAL</v>
      </c>
      <c r="I402" s="145" t="str">
        <f>IF(SP_SUL!H405="","*",SP_SUL!H405)</f>
        <v>ZYU1</v>
      </c>
      <c r="J402" s="145" t="str">
        <f>IF(SP_SUL!I405="","*",SP_SUL!I405)</f>
        <v>ZYU1</v>
      </c>
      <c r="K402" s="139" t="str">
        <f>IF(SP_SUL!M405="","*",SP_SUL!M405)</f>
        <v>ZXI-ZIC</v>
      </c>
      <c r="L402" s="139" t="str">
        <f>IF(SP_SUL!N405="","*",SP_SUL!N405)</f>
        <v>224ZIC1</v>
      </c>
      <c r="M402" s="140">
        <f>IF(SP_SUL!J405="","*",SP_SUL!J405)</f>
        <v>49</v>
      </c>
      <c r="N402" s="144">
        <f>IF(SP_SUL!K405="","*",SP_SUL!K405)</f>
        <v>225</v>
      </c>
      <c r="O402" s="144">
        <f>IF(SP_SUL!L405="","*",SP_SUL!L405)</f>
        <v>225.5</v>
      </c>
      <c r="P402" s="143">
        <f>IF(SP_SUL!O405="","*",SP_SUL!O405)</f>
        <v>0.375</v>
      </c>
      <c r="Q402" s="143">
        <f>IF(SP_SUL!P405="","*",SP_SUL!P405)</f>
        <v>4.1666666666666664E-2</v>
      </c>
      <c r="R402" s="145" t="str">
        <f>IF(SP_SUL!Q405="","*",CONCATENATE(SP_SUL!Q405," ",SP_SUL!R405))</f>
        <v>100 BINÁRIO</v>
      </c>
      <c r="S402" s="145" t="str">
        <f>IF(SP_SUL!V405="","*",SP_SUL!V405)</f>
        <v>Henrique</v>
      </c>
      <c r="T402" s="145" t="str">
        <f>IF(SP_SUL!W405="","*",SP_SUL!W405)</f>
        <v>Descarga de dormentes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>
        <f ca="1">_xlfn.XLOOKUP(G402&amp;$W$2,BS_CONTROLE[CHAVE],BS_CONTROLE[Quantidade_11],"-")</f>
        <v>0</v>
      </c>
    </row>
    <row r="403" spans="1:23" hidden="1">
      <c r="A403" s="146" t="str">
        <f>IF(SP_SUL!Y406="","*",SP_SUL!Y406)</f>
        <v>*</v>
      </c>
      <c r="B403" s="146" t="str">
        <f>IF(SP_SUL!X406="","*",SP_SUL!X406)</f>
        <v>Oportunidade</v>
      </c>
      <c r="C403" s="146" t="str">
        <f>IF(SP_SUL!Z406="","*",SP_SUL!Z406)</f>
        <v>*</v>
      </c>
      <c r="D403" s="139" t="str">
        <f>IF(SP_SUL!S406="","*",SP_SUL!S406)</f>
        <v>SP SUL</v>
      </c>
      <c r="E403" s="139" t="str">
        <f>IF(SP_SUL!T406="","*",SP_SUL!T406)</f>
        <v>ZBV-ZKE</v>
      </c>
      <c r="F403" s="145">
        <f>IF(SP_SUL!B406="","*",SP_SUL!B406)</f>
        <v>46070</v>
      </c>
      <c r="G403" s="145" t="str">
        <f>IF(SP_SUL!D406="","*",SP_SUL!D406)</f>
        <v>V93</v>
      </c>
      <c r="H403" s="145" t="str">
        <f>IF(SP_SUL!F406="","*",SP_SUL!F406)</f>
        <v>MECANIZAÇÃO - SOCADORA</v>
      </c>
      <c r="I403" s="145" t="str">
        <f>IF(SP_SUL!H406="","*",SP_SUL!H406)</f>
        <v>ZYU1</v>
      </c>
      <c r="J403" s="145" t="str">
        <f>IF(SP_SUL!I406="","*",SP_SUL!I406)</f>
        <v>ZYU1</v>
      </c>
      <c r="K403" s="139" t="str">
        <f>IF(SP_SUL!M406="","*",SP_SUL!M406)</f>
        <v>ZYU-ZST</v>
      </c>
      <c r="L403" s="139" t="str">
        <f>IF(SP_SUL!N406="","*",SP_SUL!N406)</f>
        <v>ZYU206</v>
      </c>
      <c r="M403" s="140">
        <f>IF(SP_SUL!J406="","*",SP_SUL!J406)</f>
        <v>56</v>
      </c>
      <c r="N403" s="144">
        <f>IF(SP_SUL!K406="","*",SP_SUL!K406)</f>
        <v>204.4</v>
      </c>
      <c r="O403" s="144">
        <f>IF(SP_SUL!L406="","*",SP_SUL!L406)</f>
        <v>205.8</v>
      </c>
      <c r="P403" s="143">
        <f>IF(SP_SUL!O406="","*",SP_SUL!O406)</f>
        <v>0.375</v>
      </c>
      <c r="Q403" s="143">
        <f>IF(SP_SUL!P406="","*",SP_SUL!P406)</f>
        <v>0.125</v>
      </c>
      <c r="R403" s="145" t="str">
        <f>IF(SP_SUL!Q406="","*",CONCATENATE(SP_SUL!Q406," ",SP_SUL!R406))</f>
        <v>200 M</v>
      </c>
      <c r="S403" s="145" t="str">
        <f>IF(SP_SUL!V406="","*",SP_SUL!V406)</f>
        <v>Moises</v>
      </c>
      <c r="T403" s="145" t="str">
        <f>IF(SP_SUL!W406="","*",SP_SUL!W406)</f>
        <v xml:space="preserve">Socaria mecanizada </v>
      </c>
      <c r="U403" s="137">
        <f ca="1">_xlfn.XLOOKUP(G403&amp;$U$2,BS_CONTROLE[CHAVE],BS_CONTROLE[Quantidade_11],"-")</f>
        <v>0</v>
      </c>
      <c r="V403" s="137">
        <f ca="1">_xlfn.XLOOKUP(G403&amp;$V$2,BS_CONTROLE[CHAVE],BS_CONTROLE[Quantidade_11],"-")</f>
        <v>0</v>
      </c>
      <c r="W403" s="137">
        <f ca="1">_xlfn.XLOOKUP(G403&amp;$W$2,BS_CONTROLE[CHAVE],BS_CONTROLE[Quantidade_11],"-")</f>
        <v>0</v>
      </c>
    </row>
    <row r="404" spans="1:23" hidden="1">
      <c r="A404" s="146" t="str">
        <f>IF(SP_SUL!Y407="","*",SP_SUL!Y407)</f>
        <v>*</v>
      </c>
      <c r="B404" s="146" t="str">
        <f>IF(SP_SUL!X407="","*",SP_SUL!X407)</f>
        <v>Oportunidade</v>
      </c>
      <c r="C404" s="146" t="str">
        <f>IF(SP_SUL!Z407="","*",SP_SUL!Z407)</f>
        <v>*</v>
      </c>
      <c r="D404" s="139" t="str">
        <f>IF(SP_SUL!S407="","*",SP_SUL!S407)</f>
        <v>SP SUL</v>
      </c>
      <c r="E404" s="139" t="str">
        <f>IF(SP_SUL!T407="","*",SP_SUL!T407)</f>
        <v>ZBV-ZKE</v>
      </c>
      <c r="F404" s="145">
        <f>IF(SP_SUL!B407="","*",SP_SUL!B407)</f>
        <v>46070</v>
      </c>
      <c r="G404" s="145" t="str">
        <f>IF(SP_SUL!D407="","*",SP_SUL!D407)</f>
        <v>ROBSON (TF-701)</v>
      </c>
      <c r="H404" s="145" t="str">
        <f>IF(SP_SUL!F407="","*",SP_SUL!F407)</f>
        <v>PDM - SUBSTITUIÇÃO - DORMENTE</v>
      </c>
      <c r="I404" s="145" t="str">
        <f>IF(SP_SUL!H407="","*",SP_SUL!H407)</f>
        <v>-</v>
      </c>
      <c r="J404" s="145" t="str">
        <f>IF(SP_SUL!I407="","*",SP_SUL!I407)</f>
        <v>-</v>
      </c>
      <c r="K404" s="139" t="str">
        <f>IF(SP_SUL!M407="","*",SP_SUL!M407)</f>
        <v>ZDY-ZFY</v>
      </c>
      <c r="L404" s="139" t="str">
        <f>IF(SP_SUL!N407="","*",SP_SUL!N407)</f>
        <v>189ZFY</v>
      </c>
      <c r="M404" s="140">
        <f>IF(SP_SUL!J407="","*",SP_SUL!J407)</f>
        <v>56</v>
      </c>
      <c r="N404" s="144">
        <f>IF(SP_SUL!K407="","*",SP_SUL!K407)</f>
        <v>190.3</v>
      </c>
      <c r="O404" s="144">
        <f>IF(SP_SUL!L407="","*",SP_SUL!L407)</f>
        <v>190.5</v>
      </c>
      <c r="P404" s="143">
        <f>IF(SP_SUL!O407="","*",SP_SUL!O407)</f>
        <v>0.375</v>
      </c>
      <c r="Q404" s="143">
        <f>IF(SP_SUL!P407="","*",SP_SUL!P407)</f>
        <v>8.3333333333333329E-2</v>
      </c>
      <c r="R404" s="145" t="str">
        <f>IF(SP_SUL!Q407="","*",CONCATENATE(SP_SUL!Q407," ",SP_SUL!R407))</f>
        <v>50 Nº DE DORMENTES</v>
      </c>
      <c r="S404" s="145" t="str">
        <f>IF(SP_SUL!V407="","*",SP_SUL!V407)</f>
        <v>Moises</v>
      </c>
      <c r="T404" s="145" t="str">
        <f>IF(SP_SUL!W407="","*",SP_SUL!W407)</f>
        <v xml:space="preserve">PDM - Substituição de dormentes </v>
      </c>
      <c r="U404" s="137" t="str">
        <f ca="1">_xlfn.XLOOKUP(G404&amp;$U$2,BS_CONTROLE[CHAVE],BS_CONTROLE[Quantidade_11],"-")</f>
        <v>-</v>
      </c>
      <c r="V404" s="137">
        <f ca="1">_xlfn.XLOOKUP(G404&amp;$V$2,BS_CONTROLE[CHAVE],BS_CONTROLE[Quantidade_11],"-")</f>
        <v>60</v>
      </c>
      <c r="W404" s="137">
        <f ca="1">_xlfn.XLOOKUP(G404&amp;$W$2,BS_CONTROLE[CHAVE],BS_CONTROLE[Quantidade_11],"-")</f>
        <v>0</v>
      </c>
    </row>
    <row r="405" spans="1:23" hidden="1">
      <c r="A405" s="146" t="str">
        <f>IF(SP_SUL!Y408="","*",SP_SUL!Y408)</f>
        <v>*</v>
      </c>
      <c r="B405" s="146" t="str">
        <f>IF(SP_SUL!X408="","*",SP_SUL!X408)</f>
        <v>Oportunidade</v>
      </c>
      <c r="C405" s="146" t="str">
        <f>IF(SP_SUL!Z408="","*",SP_SUL!Z408)</f>
        <v>*</v>
      </c>
      <c r="D405" s="139" t="str">
        <f>IF(SP_SUL!S408="","*",SP_SUL!S408)</f>
        <v>SP SUL</v>
      </c>
      <c r="E405" s="139" t="str">
        <f>IF(SP_SUL!T408="","*",SP_SUL!T408)</f>
        <v>ZBV-ZKE</v>
      </c>
      <c r="F405" s="145">
        <f>IF(SP_SUL!B408="","*",SP_SUL!B408)</f>
        <v>46070</v>
      </c>
      <c r="G405" s="145" t="str">
        <f>IF(SP_SUL!D408="","*",SP_SUL!D408)</f>
        <v>JACIANO (TF-674)</v>
      </c>
      <c r="H405" s="145" t="str">
        <f>IF(SP_SUL!F408="","*",SP_SUL!F408)</f>
        <v>PDM - SUBSTITUIÇÃO - DORMENTE</v>
      </c>
      <c r="I405" s="145" t="str">
        <f>IF(SP_SUL!H408="","*",SP_SUL!H408)</f>
        <v>-</v>
      </c>
      <c r="J405" s="145" t="str">
        <f>IF(SP_SUL!I408="","*",SP_SUL!I408)</f>
        <v>-</v>
      </c>
      <c r="K405" s="139" t="str">
        <f>IF(SP_SUL!M408="","*",SP_SUL!M408)</f>
        <v>ZDY-ZFY</v>
      </c>
      <c r="L405" s="139" t="str">
        <f>IF(SP_SUL!N408="","*",SP_SUL!N408)</f>
        <v>189ZFY</v>
      </c>
      <c r="M405" s="140">
        <f>IF(SP_SUL!J408="","*",SP_SUL!J408)</f>
        <v>56</v>
      </c>
      <c r="N405" s="144">
        <f>IF(SP_SUL!K408="","*",SP_SUL!K408)</f>
        <v>191</v>
      </c>
      <c r="O405" s="144">
        <f>IF(SP_SUL!L408="","*",SP_SUL!L408)</f>
        <v>190.5</v>
      </c>
      <c r="P405" s="143">
        <f>IF(SP_SUL!O408="","*",SP_SUL!O408)</f>
        <v>0.375</v>
      </c>
      <c r="Q405" s="143">
        <f>IF(SP_SUL!P408="","*",SP_SUL!P408)</f>
        <v>8.3333333333333329E-2</v>
      </c>
      <c r="R405" s="145" t="str">
        <f>IF(SP_SUL!Q408="","*",CONCATENATE(SP_SUL!Q408," ",SP_SUL!R408))</f>
        <v>50 Nº DE DORMENTES</v>
      </c>
      <c r="S405" s="145" t="str">
        <f>IF(SP_SUL!V408="","*",SP_SUL!V408)</f>
        <v>Moises</v>
      </c>
      <c r="T405" s="145" t="str">
        <f>IF(SP_SUL!W408="","*",SP_SUL!W408)</f>
        <v xml:space="preserve">PDM - Substituição de dormentes </v>
      </c>
      <c r="U405" s="137" t="str">
        <f ca="1">_xlfn.XLOOKUP(G405&amp;$U$2,BS_CONTROLE[CHAVE],BS_CONTROLE[Quantidade_11],"-")</f>
        <v>-</v>
      </c>
      <c r="V405" s="137">
        <f ca="1">_xlfn.XLOOKUP(G405&amp;$V$2,BS_CONTROLE[CHAVE],BS_CONTROLE[Quantidade_11],"-")</f>
        <v>0</v>
      </c>
      <c r="W405" s="137">
        <f ca="1">_xlfn.XLOOKUP(G405&amp;$W$2,BS_CONTROLE[CHAVE],BS_CONTROLE[Quantidade_11],"-")</f>
        <v>0</v>
      </c>
    </row>
    <row r="406" spans="1:23" hidden="1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IF(SP_SUL!Y411="","*",SP_SUL!Y411)</f>
        <v>*</v>
      </c>
      <c r="B408" s="146" t="str">
        <f>IF(SP_SUL!X411="","*",SP_SUL!X411)</f>
        <v>Contrato</v>
      </c>
      <c r="C408" s="146" t="str">
        <f>IF(SP_SUL!Z411="","*",SP_SUL!Z411)</f>
        <v>*</v>
      </c>
      <c r="D408" s="139" t="str">
        <f>IF(SP_SUL!S411="","*",SP_SUL!S411)</f>
        <v>SP SUL</v>
      </c>
      <c r="E408" s="139" t="str">
        <f>IF(SP_SUL!T411="","*",SP_SUL!T411)</f>
        <v>ZKE-ZEV</v>
      </c>
      <c r="F408" s="145">
        <f>IF(SP_SUL!B411="","*",SP_SUL!B411)</f>
        <v>46070</v>
      </c>
      <c r="G408" s="145" t="str">
        <f>IF(SP_SUL!D411="","*",SP_SUL!D411)</f>
        <v>SUPER ZWW</v>
      </c>
      <c r="H408" s="145" t="str">
        <f>IF(SP_SUL!F411="","*",SP_SUL!F411)</f>
        <v>BLOCO</v>
      </c>
      <c r="I408" s="145" t="str">
        <f>IF(SP_SUL!H411="","*",SP_SUL!H411)</f>
        <v>-</v>
      </c>
      <c r="J408" s="145" t="str">
        <f>IF(SP_SUL!I411="","*",SP_SUL!I411)</f>
        <v>-</v>
      </c>
      <c r="K408" s="139" t="str">
        <f>IF(SP_SUL!M411="","*",SP_SUL!M411)</f>
        <v>ZKW-ZLU</v>
      </c>
      <c r="L408" s="139" t="str">
        <f>IF(SP_SUL!N411="","*",SP_SUL!N411)</f>
        <v>102ZKW2</v>
      </c>
      <c r="M408" s="140">
        <f>IF(SP_SUL!J411="","*",SP_SUL!J411)</f>
        <v>55</v>
      </c>
      <c r="N408" s="144">
        <f>IF(SP_SUL!K411="","*",SP_SUL!K411)</f>
        <v>97.843000000000004</v>
      </c>
      <c r="O408" s="144">
        <f>IF(SP_SUL!L411="","*",SP_SUL!L411)</f>
        <v>108.22</v>
      </c>
      <c r="P408" s="143">
        <f>IF(SP_SUL!O411="","*",SP_SUL!O411)</f>
        <v>0.40277777777777779</v>
      </c>
      <c r="Q408" s="143">
        <f>IF(SP_SUL!P411="","*",SP_SUL!P411)</f>
        <v>0.125</v>
      </c>
      <c r="R408" s="145" t="str">
        <f>IF(SP_SUL!Q411="","*",CONCATENATE(SP_SUL!Q411," ",SP_SUL!R411))</f>
        <v>1 BINÁRIO</v>
      </c>
      <c r="S408" s="145" t="str">
        <f>IF(SP_SUL!V411="","*",SP_SUL!V411)</f>
        <v>Felipe</v>
      </c>
      <c r="T408" s="145" t="str">
        <f>IF(SP_SUL!W411="","*",SP_SUL!W411)</f>
        <v>BLoco -  Caminhão de solda / Socadora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>
        <f ca="1">_xlfn.XLOOKUP(G408&amp;$W$2,BS_CONTROLE[CHAVE],BS_CONTROLE[Quantidade_11],"-")</f>
        <v>1</v>
      </c>
    </row>
    <row r="409" spans="1:23" hidden="1">
      <c r="A409" s="146" t="str">
        <f>IF(SP_SUL!Y412="","*",SP_SUL!Y412)</f>
        <v>*</v>
      </c>
      <c r="B409" s="146" t="str">
        <f>IF(SP_SUL!X412="","*",SP_SUL!X412)</f>
        <v>Contrato</v>
      </c>
      <c r="C409" s="146" t="str">
        <f>IF(SP_SUL!Z412="","*",SP_SUL!Z412)</f>
        <v>*</v>
      </c>
      <c r="D409" s="139" t="str">
        <f>IF(SP_SUL!S412="","*",SP_SUL!S412)</f>
        <v>SP SUL</v>
      </c>
      <c r="E409" s="139" t="str">
        <f>IF(SP_SUL!T412="","*",SP_SUL!T412)</f>
        <v>ZKE-ZEV</v>
      </c>
      <c r="F409" s="145">
        <f>IF(SP_SUL!B412="","*",SP_SUL!B412)</f>
        <v>46070</v>
      </c>
      <c r="G409" s="145" t="str">
        <f>IF(SP_SUL!D412="","*",SP_SUL!D412)</f>
        <v>V89</v>
      </c>
      <c r="H409" s="145" t="str">
        <f>IF(SP_SUL!F412="","*",SP_SUL!F412)</f>
        <v>MECANIZAÇÃO - SOCADORA</v>
      </c>
      <c r="I409" s="145" t="str">
        <f>IF(SP_SUL!H412="","*",SP_SUL!H412)</f>
        <v>102ZKW2</v>
      </c>
      <c r="J409" s="145" t="str">
        <f>IF(SP_SUL!I412="","*",SP_SUL!I412)</f>
        <v>102ZKW2</v>
      </c>
      <c r="K409" s="139" t="str">
        <f>IF(SP_SUL!M412="","*",SP_SUL!M412)</f>
        <v>ZKW-ZLU</v>
      </c>
      <c r="L409" s="139" t="str">
        <f>IF(SP_SUL!N412="","*",SP_SUL!N412)</f>
        <v>102ZKW2</v>
      </c>
      <c r="M409" s="140">
        <f>IF(SP_SUL!J412="","*",SP_SUL!J412)</f>
        <v>55</v>
      </c>
      <c r="N409" s="144">
        <f>IF(SP_SUL!K412="","*",SP_SUL!K412)</f>
        <v>97.9</v>
      </c>
      <c r="O409" s="144">
        <f>IF(SP_SUL!L412="","*",SP_SUL!L412)</f>
        <v>100</v>
      </c>
      <c r="P409" s="143">
        <f>IF(SP_SUL!O412="","*",SP_SUL!O412)</f>
        <v>0.39583333333333331</v>
      </c>
      <c r="Q409" s="143">
        <f>IF(SP_SUL!P412="","*",SP_SUL!P412)</f>
        <v>6.9444444444444447E-4</v>
      </c>
      <c r="R409" s="145" t="str">
        <f>IF(SP_SUL!Q412="","*",CONCATENATE(SP_SUL!Q412," ",SP_SUL!R412))</f>
        <v>480 M</v>
      </c>
      <c r="S409" s="145" t="str">
        <f>IF(SP_SUL!V412="","*",SP_SUL!V412)</f>
        <v>Antonioni</v>
      </c>
      <c r="T409" s="145" t="str">
        <f>IF(SP_SUL!W412="","*",SP_SUL!W412)</f>
        <v xml:space="preserve">Socaria mecanizada </v>
      </c>
      <c r="U409" s="137" t="str">
        <f ca="1">_xlfn.XLOOKUP(G409&amp;$U$2,BS_CONTROLE[CHAVE],BS_CONTROLE[Quantidade_11],"-")</f>
        <v>-</v>
      </c>
      <c r="V409" s="137">
        <f ca="1">_xlfn.XLOOKUP(G409&amp;$V$2,BS_CONTROLE[CHAVE],BS_CONTROLE[Quantidade_11],"-")</f>
        <v>860</v>
      </c>
      <c r="W409" s="137">
        <f ca="1">_xlfn.XLOOKUP(G409&amp;$W$2,BS_CONTROLE[CHAVE],BS_CONTROLE[Quantidade_11],"-")</f>
        <v>0</v>
      </c>
    </row>
    <row r="410" spans="1:23" hidden="1">
      <c r="A410" s="146" t="str">
        <f>IF(SP_SUL!Y413="","*",SP_SUL!Y413)</f>
        <v>*</v>
      </c>
      <c r="B410" s="146" t="str">
        <f>IF(SP_SUL!X413="","*",SP_SUL!X413)</f>
        <v>Contrato</v>
      </c>
      <c r="C410" s="146" t="str">
        <f>IF(SP_SUL!Z413="","*",SP_SUL!Z413)</f>
        <v>*</v>
      </c>
      <c r="D410" s="139" t="str">
        <f>IF(SP_SUL!S413="","*",SP_SUL!S413)</f>
        <v>SP SUL</v>
      </c>
      <c r="E410" s="139" t="str">
        <f>IF(SP_SUL!T413="","*",SP_SUL!T413)</f>
        <v>ZKE-ZEV</v>
      </c>
      <c r="F410" s="145">
        <f>IF(SP_SUL!B413="","*",SP_SUL!B413)</f>
        <v>46070</v>
      </c>
      <c r="G410" s="145" t="str">
        <f>IF(SP_SUL!D413="","*",SP_SUL!D413)</f>
        <v>E17</v>
      </c>
      <c r="H410" s="145" t="str">
        <f>IF(SP_SUL!F413="","*",SP_SUL!F413)</f>
        <v>CAMINHÃO DE SOLDA</v>
      </c>
      <c r="I410" s="145" t="str">
        <f>IF(SP_SUL!H413="","*",SP_SUL!H413)</f>
        <v>102ZKW2</v>
      </c>
      <c r="J410" s="145" t="str">
        <f>IF(SP_SUL!I413="","*",SP_SUL!I413)</f>
        <v>102ZKW2</v>
      </c>
      <c r="K410" s="139" t="str">
        <f>IF(SP_SUL!M413="","*",SP_SUL!M413)</f>
        <v>ZKW-ZLU</v>
      </c>
      <c r="L410" s="139">
        <f>IF(SP_SUL!N413="","*",SP_SUL!N413)</f>
        <v>1051032</v>
      </c>
      <c r="M410" s="140">
        <f>IF(SP_SUL!J413="","*",SP_SUL!J413)</f>
        <v>55</v>
      </c>
      <c r="N410" s="144">
        <f>IF(SP_SUL!K413="","*",SP_SUL!K413)</f>
        <v>103.9</v>
      </c>
      <c r="O410" s="144" t="str">
        <f>IF(SP_SUL!L413="","*",SP_SUL!L413)</f>
        <v>-</v>
      </c>
      <c r="P410" s="143">
        <f>IF(SP_SUL!O413="","*",SP_SUL!O413)</f>
        <v>0.39583333333333331</v>
      </c>
      <c r="Q410" s="143">
        <f>IF(SP_SUL!P413="","*",SP_SUL!P413)</f>
        <v>6.9444444444444447E-4</v>
      </c>
      <c r="R410" s="145" t="str">
        <f>IF(SP_SUL!Q413="","*",CONCATENATE(SP_SUL!Q413," ",SP_SUL!R413))</f>
        <v>2 Nº DE SOLDA</v>
      </c>
      <c r="S410" s="145" t="str">
        <f>IF(SP_SUL!V413="","*",SP_SUL!V413)</f>
        <v>Higor</v>
      </c>
      <c r="T410" s="145" t="str">
        <f>IF(SP_SUL!W413="","*",SP_SUL!W413)</f>
        <v>Caminhão de solda</v>
      </c>
      <c r="U410" s="137">
        <f ca="1">_xlfn.XLOOKUP(G410&amp;$U$2,BS_CONTROLE[CHAVE],BS_CONTROLE[Quantidade_11],"-")</f>
        <v>0</v>
      </c>
      <c r="V410" s="137">
        <f ca="1">_xlfn.XLOOKUP(G410&amp;$V$2,BS_CONTROLE[CHAVE],BS_CONTROLE[Quantidade_11],"-")</f>
        <v>0</v>
      </c>
      <c r="W410" s="137">
        <f ca="1">_xlfn.XLOOKUP(G410&amp;$W$2,BS_CONTROLE[CHAVE],BS_CONTROLE[Quantidade_11],"-")</f>
        <v>4</v>
      </c>
    </row>
    <row r="411" spans="1:23" hidden="1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IF(SP_SUL!Y417="","*",SP_SUL!Y417)</f>
        <v>*</v>
      </c>
      <c r="B414" s="146" t="str">
        <f>IF(SP_SUL!X417="","*",SP_SUL!X417)</f>
        <v>Contrato</v>
      </c>
      <c r="C414" s="146" t="str">
        <f>IF(SP_SUL!Z417="","*",SP_SUL!Z417)</f>
        <v>*</v>
      </c>
      <c r="D414" s="139" t="str">
        <f>IF(SP_SUL!S417="","*",SP_SUL!S417)</f>
        <v>SP SUL</v>
      </c>
      <c r="E414" s="139" t="str">
        <f>IF(SP_SUL!T417="","*",SP_SUL!T417)</f>
        <v>ZKE-ZEV</v>
      </c>
      <c r="F414" s="145">
        <f>IF(SP_SUL!B417="","*",SP_SUL!B417)</f>
        <v>46070</v>
      </c>
      <c r="G414" s="145" t="str">
        <f>IF(SP_SUL!D417="","*",SP_SUL!D417)</f>
        <v>MODERNIZAÇÃO SERRA</v>
      </c>
      <c r="H414" s="145" t="str">
        <f>IF(SP_SUL!F417="","*",SP_SUL!F417)</f>
        <v>BLOCO</v>
      </c>
      <c r="I414" s="145" t="str">
        <f>IF(SP_SUL!H417="","*",SP_SUL!H417)</f>
        <v>-</v>
      </c>
      <c r="J414" s="145" t="str">
        <f>IF(SP_SUL!I417="","*",SP_SUL!I417)</f>
        <v>-</v>
      </c>
      <c r="K414" s="139" t="str">
        <f>IF(SP_SUL!M417="","*",SP_SUL!M417)</f>
        <v>ZEJ-ZRB</v>
      </c>
      <c r="L414" s="139" t="str">
        <f>IF(SP_SUL!N417="","*",SP_SUL!N417)</f>
        <v>ZEJZRB</v>
      </c>
      <c r="M414" s="140">
        <f>IF(SP_SUL!J417="","*",SP_SUL!J417)</f>
        <v>55</v>
      </c>
      <c r="N414" s="144">
        <f>IF(SP_SUL!K417="","*",SP_SUL!K417)</f>
        <v>145.828</v>
      </c>
      <c r="O414" s="144">
        <f>IF(SP_SUL!L417="","*",SP_SUL!L417)</f>
        <v>151.78</v>
      </c>
      <c r="P414" s="143">
        <f>IF(SP_SUL!O417="","*",SP_SUL!O417)</f>
        <v>0.33333333333333331</v>
      </c>
      <c r="Q414" s="143">
        <f>IF(SP_SUL!P417="","*",SP_SUL!P417)</f>
        <v>0.33333333333333331</v>
      </c>
      <c r="R414" s="145" t="str">
        <f>IF(SP_SUL!Q417="","*",CONCATENATE(SP_SUL!Q417," ",SP_SUL!R417))</f>
        <v>1 BINÁRIO</v>
      </c>
      <c r="S414" s="145" t="str">
        <f>IF(SP_SUL!V417="","*",SP_SUL!V417)</f>
        <v>Alisson</v>
      </c>
      <c r="T414" s="145" t="str">
        <f>IF(SP_SUL!W417="","*",SP_SUL!W417)</f>
        <v>- Intervalo em ZEJZRB-2
PREMISSAS: 
Interdição de 08h nas seguintes SB’s:  ZEJ-2 / 148ZEJ-2 / 149148-2 / 150149-2 / ZRB150-2
W96 solicita MC1 em ZEM-1 às 07h30 e circula em licença até o KM 151+780 em ZRB150-2
Invasão de 40min em ZRB-2 para descarga dos dormentes próximos ao travessão de ZRB (combinar melhor horário com CCO)
O intervalo será aberto após MC9 MOTIVO 21 do W96 no KM 151+780
O veículo W96 encerra na LJ de ZEM-1.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>
        <f ca="1">_xlfn.XLOOKUP(G414&amp;$W$2,BS_CONTROLE[CHAVE],BS_CONTROLE[Quantidade_11],"-")</f>
        <v>0</v>
      </c>
    </row>
    <row r="415" spans="1:23" hidden="1">
      <c r="A415" s="146" t="str">
        <f>IF(SP_SUL!Y418="","*",SP_SUL!Y418)</f>
        <v>*</v>
      </c>
      <c r="B415" s="146" t="str">
        <f>IF(SP_SUL!X418="","*",SP_SUL!X418)</f>
        <v>Contrato</v>
      </c>
      <c r="C415" s="146" t="str">
        <f>IF(SP_SUL!Z418="","*",SP_SUL!Z418)</f>
        <v>*</v>
      </c>
      <c r="D415" s="139" t="str">
        <f>IF(SP_SUL!S418="","*",SP_SUL!S418)</f>
        <v>SP SUL</v>
      </c>
      <c r="E415" s="139" t="str">
        <f>IF(SP_SUL!T418="","*",SP_SUL!T418)</f>
        <v>ZKE-ZEV</v>
      </c>
      <c r="F415" s="145">
        <f>IF(SP_SUL!B418="","*",SP_SUL!B418)</f>
        <v>46070</v>
      </c>
      <c r="G415" s="145" t="str">
        <f>IF(SP_SUL!D418="","*",SP_SUL!D418)</f>
        <v>W96</v>
      </c>
      <c r="H415" s="145" t="str">
        <f>IF(SP_SUL!F418="","*",SP_SUL!F418)</f>
        <v>MODERNIZAÇÃO - DORMENTE - DESCARGA</v>
      </c>
      <c r="I415" s="145" t="str">
        <f>IF(SP_SUL!H418="","*",SP_SUL!H418)</f>
        <v>ZEM-1</v>
      </c>
      <c r="J415" s="145" t="str">
        <f>IF(SP_SUL!I418="","*",SP_SUL!I418)</f>
        <v>ZEM-1</v>
      </c>
      <c r="K415" s="139" t="str">
        <f>IF(SP_SUL!M418="","*",SP_SUL!M418)</f>
        <v>ZEJ-ZRB</v>
      </c>
      <c r="L415" s="139" t="str">
        <f>IF(SP_SUL!N418="","*",SP_SUL!N418)</f>
        <v>ZRB1502</v>
      </c>
      <c r="M415" s="140">
        <f>IF(SP_SUL!J418="","*",SP_SUL!J418)</f>
        <v>55</v>
      </c>
      <c r="N415" s="144">
        <f>IF(SP_SUL!K418="","*",SP_SUL!K418)</f>
        <v>151.78</v>
      </c>
      <c r="O415" s="144" t="str">
        <f>IF(SP_SUL!L418="","*",SP_SUL!L418)</f>
        <v>-</v>
      </c>
      <c r="P415" s="143">
        <f>IF(SP_SUL!O418="","*",SP_SUL!O418)</f>
        <v>0.3125</v>
      </c>
      <c r="Q415" s="143">
        <f>IF(SP_SUL!P418="","*",SP_SUL!P418)</f>
        <v>6.9444444444444447E-4</v>
      </c>
      <c r="R415" s="145" t="str">
        <f>IF(SP_SUL!Q418="","*",CONCATENATE(SP_SUL!Q418," ",SP_SUL!R418))</f>
        <v>1 Nº DE DORMENTES</v>
      </c>
      <c r="S415" s="145" t="str">
        <f>IF(SP_SUL!V418="","*",SP_SUL!V418)</f>
        <v>Alisson</v>
      </c>
      <c r="T415" s="145" t="str">
        <f>IF(SP_SUL!W418="","*",SP_SUL!W418)</f>
        <v>W96 solicita MC1 em ZEM-1 às 07h30 e circula em licença até o KM 151+780 em ZRB150-2
Invasão de 40min em ZRB-2 para descarga dos dormentes próximos ao travessão de ZRB (combinar melhor horário com CCO)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IF(SP_SUL!Y419="","*",SP_SUL!Y419)</f>
        <v>*</v>
      </c>
      <c r="B416" s="146" t="str">
        <f>IF(SP_SUL!X419="","*",SP_SUL!X419)</f>
        <v>Contrato</v>
      </c>
      <c r="C416" s="146" t="str">
        <f>IF(SP_SUL!Z419="","*",SP_SUL!Z419)</f>
        <v>*</v>
      </c>
      <c r="D416" s="139" t="str">
        <f>IF(SP_SUL!S419="","*",SP_SUL!S419)</f>
        <v>SP SUL</v>
      </c>
      <c r="E416" s="139" t="str">
        <f>IF(SP_SUL!T419="","*",SP_SUL!T419)</f>
        <v>ZKE-ZEV</v>
      </c>
      <c r="F416" s="145">
        <f>IF(SP_SUL!B419="","*",SP_SUL!B419)</f>
        <v>46070</v>
      </c>
      <c r="G416" s="145" t="str">
        <f>IF(SP_SUL!D419="","*",SP_SUL!D419)</f>
        <v>MATEUS (TP-809)</v>
      </c>
      <c r="H416" s="145" t="str">
        <f>IF(SP_SUL!F419="","*",SP_SUL!F419)</f>
        <v>MODERNIZAÇÃO - SOLDA</v>
      </c>
      <c r="I416" s="145" t="str">
        <f>IF(SP_SUL!H419="","*",SP_SUL!H419)</f>
        <v>-</v>
      </c>
      <c r="J416" s="145" t="str">
        <f>IF(SP_SUL!I419="","*",SP_SUL!I419)</f>
        <v>-</v>
      </c>
      <c r="K416" s="139" t="str">
        <f>IF(SP_SUL!M419="","*",SP_SUL!M419)</f>
        <v>ZEJ-ZRB</v>
      </c>
      <c r="L416" s="139" t="str">
        <f>IF(SP_SUL!N419="","*",SP_SUL!N419)</f>
        <v>ZRB1502</v>
      </c>
      <c r="M416" s="140">
        <f>IF(SP_SUL!J419="","*",SP_SUL!J419)</f>
        <v>55</v>
      </c>
      <c r="N416" s="144">
        <f>IF(SP_SUL!K419="","*",SP_SUL!K419)</f>
        <v>150.16</v>
      </c>
      <c r="O416" s="144">
        <f>IF(SP_SUL!L419="","*",SP_SUL!L419)</f>
        <v>150.184</v>
      </c>
      <c r="P416" s="143">
        <f>IF(SP_SUL!O419="","*",SP_SUL!O419)</f>
        <v>0.33333333333333331</v>
      </c>
      <c r="Q416" s="143">
        <f>IF(SP_SUL!P419="","*",SP_SUL!P419)</f>
        <v>6.9444444444444447E-4</v>
      </c>
      <c r="R416" s="145" t="str">
        <f>IF(SP_SUL!Q419="","*",CONCATENATE(SP_SUL!Q419," ",SP_SUL!R419))</f>
        <v>3 Nº DE SOLDA</v>
      </c>
      <c r="S416" s="145" t="str">
        <f>IF(SP_SUL!V419="","*",SP_SUL!V419)</f>
        <v>Alisson</v>
      </c>
      <c r="T416" s="145" t="str">
        <f>IF(SP_SUL!W419="","*",SP_SUL!W419)</f>
        <v xml:space="preserve">Execução de solda - Condicionado a temperatura </v>
      </c>
      <c r="U416" s="137" t="str">
        <f ca="1">_xlfn.XLOOKUP(G416&amp;$U$2,BS_CONTROLE[CHAVE],BS_CONTROLE[Quantidade_11],"-")</f>
        <v>-</v>
      </c>
      <c r="V416" s="137">
        <f ca="1">_xlfn.XLOOKUP(G416&amp;$V$2,BS_CONTROLE[CHAVE],BS_CONTROLE[Quantidade_11],"-")</f>
        <v>0</v>
      </c>
      <c r="W416" s="137">
        <f ca="1">_xlfn.XLOOKUP(G416&amp;$W$2,BS_CONTROLE[CHAVE],BS_CONTROLE[Quantidade_11],"-")</f>
        <v>0</v>
      </c>
    </row>
    <row r="417" spans="1:23" hidden="1">
      <c r="A417" s="146" t="str">
        <f>IF(SP_SUL!Y420="","*",SP_SUL!Y420)</f>
        <v>*</v>
      </c>
      <c r="B417" s="146" t="str">
        <f>IF(SP_SUL!X420="","*",SP_SUL!X420)</f>
        <v>Contrato</v>
      </c>
      <c r="C417" s="146" t="str">
        <f>IF(SP_SUL!Z420="","*",SP_SUL!Z420)</f>
        <v>*</v>
      </c>
      <c r="D417" s="139" t="str">
        <f>IF(SP_SUL!S420="","*",SP_SUL!S420)</f>
        <v>SP SUL</v>
      </c>
      <c r="E417" s="139" t="str">
        <f>IF(SP_SUL!T420="","*",SP_SUL!T420)</f>
        <v>ZKE-ZEV</v>
      </c>
      <c r="F417" s="145">
        <f>IF(SP_SUL!B420="","*",SP_SUL!B420)</f>
        <v>46070</v>
      </c>
      <c r="G417" s="145" t="str">
        <f>IF(SP_SUL!D420="","*",SP_SUL!D420)</f>
        <v>ADENISON (TP-810)</v>
      </c>
      <c r="H417" s="145" t="str">
        <f>IF(SP_SUL!F420="","*",SP_SUL!F420)</f>
        <v>MODERNIZAÇÃO - SOLDA</v>
      </c>
      <c r="I417" s="145" t="str">
        <f>IF(SP_SUL!H420="","*",SP_SUL!H420)</f>
        <v>-</v>
      </c>
      <c r="J417" s="145" t="str">
        <f>IF(SP_SUL!I420="","*",SP_SUL!I420)</f>
        <v>-</v>
      </c>
      <c r="K417" s="139" t="str">
        <f>IF(SP_SUL!M420="","*",SP_SUL!M420)</f>
        <v>ZEJ</v>
      </c>
      <c r="L417" s="139" t="str">
        <f>IF(SP_SUL!N420="","*",SP_SUL!N420)</f>
        <v>ZEJ2</v>
      </c>
      <c r="M417" s="140">
        <f>IF(SP_SUL!J420="","*",SP_SUL!J420)</f>
        <v>55</v>
      </c>
      <c r="N417" s="144">
        <f>IF(SP_SUL!K420="","*",SP_SUL!K420)</f>
        <v>146.828</v>
      </c>
      <c r="O417" s="144">
        <f>IF(SP_SUL!L420="","*",SP_SUL!L420)</f>
        <v>146.84</v>
      </c>
      <c r="P417" s="143">
        <f>IF(SP_SUL!O420="","*",SP_SUL!O420)</f>
        <v>0.33333333333333331</v>
      </c>
      <c r="Q417" s="143">
        <f>IF(SP_SUL!P420="","*",SP_SUL!P420)</f>
        <v>6.9444444444444447E-4</v>
      </c>
      <c r="R417" s="145" t="str">
        <f>IF(SP_SUL!Q420="","*",CONCATENATE(SP_SUL!Q420," ",SP_SUL!R420))</f>
        <v>2 Nº DE SOLDA</v>
      </c>
      <c r="S417" s="145" t="str">
        <f>IF(SP_SUL!V420="","*",SP_SUL!V420)</f>
        <v>Alisson</v>
      </c>
      <c r="T417" s="145" t="str">
        <f>IF(SP_SUL!W420="","*",SP_SUL!W420)</f>
        <v xml:space="preserve">Execução de solda - Condicionado a temperatura </v>
      </c>
      <c r="U417" s="137" t="str">
        <f ca="1">_xlfn.XLOOKUP(G417&amp;$U$2,BS_CONTROLE[CHAVE],BS_CONTROLE[Quantidade_11],"-")</f>
        <v>-</v>
      </c>
      <c r="V417" s="137">
        <f ca="1">_xlfn.XLOOKUP(G417&amp;$V$2,BS_CONTROLE[CHAVE],BS_CONTROLE[Quantidade_11],"-")</f>
        <v>0</v>
      </c>
      <c r="W417" s="137">
        <f ca="1">_xlfn.XLOOKUP(G417&amp;$W$2,BS_CONTROLE[CHAVE],BS_CONTROLE[Quantidade_11],"-")</f>
        <v>2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IF(SP_SUL!Y423="","*",SP_SUL!Y423)</f>
        <v>*</v>
      </c>
      <c r="B420" s="146" t="str">
        <f>IF(SP_SUL!X423="","*",SP_SUL!X423)</f>
        <v>Contrato</v>
      </c>
      <c r="C420" s="146" t="str">
        <f>IF(SP_SUL!Z423="","*",SP_SUL!Z423)</f>
        <v>*</v>
      </c>
      <c r="D420" s="139" t="str">
        <f>IF(SP_SUL!S423="","*",SP_SUL!S423)</f>
        <v>SP SUL</v>
      </c>
      <c r="E420" s="139" t="str">
        <f>IF(SP_SUL!T423="","*",SP_SUL!T423)</f>
        <v>ZEV-ZPT</v>
      </c>
      <c r="F420" s="145">
        <f>IF(SP_SUL!B423="","*",SP_SUL!B423)</f>
        <v>46070</v>
      </c>
      <c r="G420" s="145" t="str">
        <f>IF(SP_SUL!D423="","*",SP_SUL!D423)</f>
        <v>MODERNIZAÇÃO SERRA</v>
      </c>
      <c r="H420" s="145" t="str">
        <f>IF(SP_SUL!F423="","*",SP_SUL!F423)</f>
        <v>BLOCO</v>
      </c>
      <c r="I420" s="145" t="str">
        <f>IF(SP_SUL!H423="","*",SP_SUL!H423)</f>
        <v>-</v>
      </c>
      <c r="J420" s="145" t="str">
        <f>IF(SP_SUL!I423="","*",SP_SUL!I423)</f>
        <v>-</v>
      </c>
      <c r="K420" s="139" t="str">
        <f>IF(SP_SUL!M423="","*",SP_SUL!M423)</f>
        <v>ZEZ-ZXW</v>
      </c>
      <c r="L420" s="139" t="str">
        <f>IF(SP_SUL!N423="","*",SP_SUL!N423)</f>
        <v>K79ZEZ2/ZXWK792</v>
      </c>
      <c r="M420" s="140">
        <f>IF(SP_SUL!J423="","*",SP_SUL!J423)</f>
        <v>92</v>
      </c>
      <c r="N420" s="144">
        <f>IF(SP_SUL!K423="","*",SP_SUL!K423)</f>
        <v>75.2</v>
      </c>
      <c r="O420" s="144">
        <f>IF(SP_SUL!L423="","*",SP_SUL!L423)</f>
        <v>81.8</v>
      </c>
      <c r="P420" s="143">
        <f>IF(SP_SUL!O423="","*",SP_SUL!O423)</f>
        <v>0.33333333333333331</v>
      </c>
      <c r="Q420" s="143">
        <f>IF(SP_SUL!P423="","*",SP_SUL!P423)</f>
        <v>0.33333333333333331</v>
      </c>
      <c r="R420" s="145" t="str">
        <f>IF(SP_SUL!Q423="","*",CONCATENATE(SP_SUL!Q423," ",SP_SUL!R423))</f>
        <v>1 BINÁRIO</v>
      </c>
      <c r="S420" s="145" t="str">
        <f>IF(SP_SUL!V423="","*",SP_SUL!V423)</f>
        <v>Augusto</v>
      </c>
      <c r="T420" s="145" t="str">
        <f>IF(SP_SUL!W423="","*",SP_SUL!W423)</f>
        <v>Bloco Modernização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>
        <f ca="1">_xlfn.XLOOKUP(G420&amp;$W$2,BS_CONTROLE[CHAVE],BS_CONTROLE[Quantidade_11],"-")</f>
        <v>0</v>
      </c>
    </row>
    <row r="421" spans="1:23" hidden="1">
      <c r="A421" s="146" t="str">
        <f>IF(SP_SUL!Y424="","*",SP_SUL!Y424)</f>
        <v>*</v>
      </c>
      <c r="B421" s="146" t="str">
        <f>IF(SP_SUL!X424="","*",SP_SUL!X424)</f>
        <v>Contrato</v>
      </c>
      <c r="C421" s="146" t="str">
        <f>IF(SP_SUL!Z424="","*",SP_SUL!Z424)</f>
        <v>*</v>
      </c>
      <c r="D421" s="139" t="str">
        <f>IF(SP_SUL!S424="","*",SP_SUL!S424)</f>
        <v>SP SUL</v>
      </c>
      <c r="E421" s="139" t="str">
        <f>IF(SP_SUL!T424="","*",SP_SUL!T424)</f>
        <v>ZEV-ZPT</v>
      </c>
      <c r="F421" s="145">
        <f>IF(SP_SUL!B424="","*",SP_SUL!B424)</f>
        <v>46070</v>
      </c>
      <c r="G421" s="145" t="str">
        <f>IF(SP_SUL!D424="","*",SP_SUL!D424)</f>
        <v>W61</v>
      </c>
      <c r="H421" s="145" t="str">
        <f>IF(SP_SUL!F424="","*",SP_SUL!F424)</f>
        <v>MODERNIZAÇÃO - PEDRA - DESCARGA</v>
      </c>
      <c r="I421" s="145" t="str">
        <f>IF(SP_SUL!H424="","*",SP_SUL!H424)</f>
        <v>K67ZEV-1</v>
      </c>
      <c r="J421" s="145" t="str">
        <f>IF(SP_SUL!I424="","*",SP_SUL!I424)</f>
        <v>K67ZEV-1</v>
      </c>
      <c r="K421" s="139" t="str">
        <f>IF(SP_SUL!M424="","*",SP_SUL!M424)</f>
        <v>ZEZ-ZXW</v>
      </c>
      <c r="L421" s="139" t="str">
        <f>IF(SP_SUL!N424="","*",SP_SUL!N424)</f>
        <v>K79ZEZ2/ZXWK792</v>
      </c>
      <c r="M421" s="140">
        <f>IF(SP_SUL!J424="","*",SP_SUL!J424)</f>
        <v>92</v>
      </c>
      <c r="N421" s="144">
        <f>IF(SP_SUL!K424="","*",SP_SUL!K424)</f>
        <v>75.2</v>
      </c>
      <c r="O421" s="144">
        <f>IF(SP_SUL!L424="","*",SP_SUL!L424)</f>
        <v>81.8</v>
      </c>
      <c r="P421" s="143">
        <f>IF(SP_SUL!O424="","*",SP_SUL!O424)</f>
        <v>0.3125</v>
      </c>
      <c r="Q421" s="143">
        <f>IF(SP_SUL!P424="","*",SP_SUL!P424)</f>
        <v>6.9444444444444447E-4</v>
      </c>
      <c r="R421" s="145" t="str">
        <f>IF(SP_SUL!Q424="","*",CONCATENATE(SP_SUL!Q424," ",SP_SUL!R424))</f>
        <v>1 VAGÕES</v>
      </c>
      <c r="S421" s="145" t="str">
        <f>IF(SP_SUL!V424="","*",SP_SUL!V424)</f>
        <v>Augusto</v>
      </c>
      <c r="T421" s="145" t="str">
        <f>IF(SP_SUL!W424="","*",SP_SUL!W424)</f>
        <v>W61 - Deslocamento e entrando pelo AMV Norte- Eng. Ferraz- Atividade: Recolhimento de Dormentes e Descarga de Pedra  /  W61 deve ser o primeiro veículo a sair de ZEV.</v>
      </c>
      <c r="U421" s="137" t="str">
        <f ca="1">_xlfn.XLOOKUP(G421&amp;$U$2,BS_CONTROLE[CHAVE],BS_CONTROLE[Quantidade_11],"-")</f>
        <v>-</v>
      </c>
      <c r="V421" s="137">
        <f ca="1">_xlfn.XLOOKUP(G421&amp;$V$2,BS_CONTROLE[CHAVE],BS_CONTROLE[Quantidade_11],"-")</f>
        <v>0</v>
      </c>
      <c r="W421" s="137">
        <f ca="1">_xlfn.XLOOKUP(G421&amp;$W$2,BS_CONTROLE[CHAVE],BS_CONTROLE[Quantidade_11],"-")</f>
        <v>1</v>
      </c>
    </row>
    <row r="422" spans="1:23" hidden="1">
      <c r="A422" s="146" t="str">
        <f>IF(SP_SUL!Y425="","*",SP_SUL!Y425)</f>
        <v>*</v>
      </c>
      <c r="B422" s="146" t="str">
        <f>IF(SP_SUL!X425="","*",SP_SUL!X425)</f>
        <v>Contrato</v>
      </c>
      <c r="C422" s="146" t="str">
        <f>IF(SP_SUL!Z425="","*",SP_SUL!Z425)</f>
        <v>*</v>
      </c>
      <c r="D422" s="139" t="str">
        <f>IF(SP_SUL!S425="","*",SP_SUL!S425)</f>
        <v>SP SUL</v>
      </c>
      <c r="E422" s="139" t="str">
        <f>IF(SP_SUL!T425="","*",SP_SUL!T425)</f>
        <v>ZEV-ZPT</v>
      </c>
      <c r="F422" s="145">
        <f>IF(SP_SUL!B425="","*",SP_SUL!B425)</f>
        <v>46070</v>
      </c>
      <c r="G422" s="145" t="str">
        <f>IF(SP_SUL!D425="","*",SP_SUL!D425)</f>
        <v>V85</v>
      </c>
      <c r="H422" s="145" t="str">
        <f>IF(SP_SUL!F425="","*",SP_SUL!F425)</f>
        <v>MECANIZAÇÃO - SOCADORA</v>
      </c>
      <c r="I422" s="145" t="str">
        <f>IF(SP_SUL!H425="","*",SP_SUL!H425)</f>
        <v>K67ZEV-1</v>
      </c>
      <c r="J422" s="145" t="str">
        <f>IF(SP_SUL!I425="","*",SP_SUL!I425)</f>
        <v>K67ZEV-1</v>
      </c>
      <c r="K422" s="139" t="str">
        <f>IF(SP_SUL!M425="","*",SP_SUL!M425)</f>
        <v>ZEZ-ZXW</v>
      </c>
      <c r="L422" s="139" t="str">
        <f>IF(SP_SUL!N425="","*",SP_SUL!N425)</f>
        <v>K79ZEZ2/ZXWK792</v>
      </c>
      <c r="M422" s="140">
        <f>IF(SP_SUL!J425="","*",SP_SUL!J425)</f>
        <v>92</v>
      </c>
      <c r="N422" s="144">
        <f>IF(SP_SUL!K425="","*",SP_SUL!K425)</f>
        <v>75.2</v>
      </c>
      <c r="O422" s="144">
        <f>IF(SP_SUL!L425="","*",SP_SUL!L425)</f>
        <v>81.8</v>
      </c>
      <c r="P422" s="143">
        <f>IF(SP_SUL!O425="","*",SP_SUL!O425)</f>
        <v>0.31597222222222221</v>
      </c>
      <c r="Q422" s="143">
        <f>IF(SP_SUL!P425="","*",SP_SUL!P425)</f>
        <v>6.9444444444444447E-4</v>
      </c>
      <c r="R422" s="145" t="str">
        <f>IF(SP_SUL!Q425="","*",CONCATENATE(SP_SUL!Q425," ",SP_SUL!R425))</f>
        <v>200 M</v>
      </c>
      <c r="S422" s="145" t="str">
        <f>IF(SP_SUL!V425="","*",SP_SUL!V425)</f>
        <v>Augusto</v>
      </c>
      <c r="T422" s="145" t="str">
        <f>IF(SP_SUL!W425="","*",SP_SUL!W425)</f>
        <v>Socaria mecanizada  - Socaria do Km 75+180 ao 77+000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>
        <f ca="1">_xlfn.XLOOKUP(G422&amp;$W$2,BS_CONTROLE[CHAVE],BS_CONTROLE[Quantidade_11],"-")</f>
        <v>0</v>
      </c>
    </row>
    <row r="423" spans="1:23" hidden="1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IF(SP_SUL!Y427="","*",SP_SUL!Y427)</f>
        <v>*</v>
      </c>
      <c r="B424" s="146" t="str">
        <f>IF(SP_SUL!X427="","*",SP_SUL!X427)</f>
        <v>Contrato</v>
      </c>
      <c r="C424" s="146" t="str">
        <f>IF(SP_SUL!Z427="","*",SP_SUL!Z427)</f>
        <v>*</v>
      </c>
      <c r="D424" s="139" t="str">
        <f>IF(SP_SUL!S427="","*",SP_SUL!S427)</f>
        <v>SP SUL</v>
      </c>
      <c r="E424" s="139" t="str">
        <f>IF(SP_SUL!T427="","*",SP_SUL!T427)</f>
        <v>ZEV-ZPT</v>
      </c>
      <c r="F424" s="145">
        <f>IF(SP_SUL!B427="","*",SP_SUL!B427)</f>
        <v>46070</v>
      </c>
      <c r="G424" s="145" t="str">
        <f>IF(SP_SUL!D427="","*",SP_SUL!D427)</f>
        <v>MODERNIZAÇÃO SERRA</v>
      </c>
      <c r="H424" s="145" t="str">
        <f>IF(SP_SUL!F427="","*",SP_SUL!F427)</f>
        <v>BLOCO</v>
      </c>
      <c r="I424" s="145" t="str">
        <f>IF(SP_SUL!H427="","*",SP_SUL!H427)</f>
        <v>-</v>
      </c>
      <c r="J424" s="145" t="str">
        <f>IF(SP_SUL!I427="","*",SP_SUL!I427)</f>
        <v>-</v>
      </c>
      <c r="K424" s="139" t="str">
        <f>IF(SP_SUL!M427="","*",SP_SUL!M427)</f>
        <v>ZGP-ZPT</v>
      </c>
      <c r="L424" s="139" t="str">
        <f>IF(SP_SUL!N427="","*",SP_SUL!N427)</f>
        <v>ZGP2/105ZGP2/ZPT1052</v>
      </c>
      <c r="M424" s="140">
        <f>IF(SP_SUL!J427="","*",SP_SUL!J427)</f>
        <v>92</v>
      </c>
      <c r="N424" s="144">
        <f>IF(SP_SUL!K427="","*",SP_SUL!K427)</f>
        <v>102</v>
      </c>
      <c r="O424" s="144">
        <f>IF(SP_SUL!L427="","*",SP_SUL!L427)</f>
        <v>106.3</v>
      </c>
      <c r="P424" s="143">
        <f>IF(SP_SUL!O427="","*",SP_SUL!O427)</f>
        <v>0.33333333333333331</v>
      </c>
      <c r="Q424" s="143">
        <f>IF(SP_SUL!P427="","*",SP_SUL!P427)</f>
        <v>0.22916666666666666</v>
      </c>
      <c r="R424" s="145" t="str">
        <f>IF(SP_SUL!Q427="","*",CONCATENATE(SP_SUL!Q427," ",SP_SUL!R427))</f>
        <v>1 BINÁRIO</v>
      </c>
      <c r="S424" s="145" t="str">
        <f>IF(SP_SUL!V427="","*",SP_SUL!V427)</f>
        <v>Augusto</v>
      </c>
      <c r="T424" s="145" t="str">
        <f>IF(SP_SUL!W427="","*",SP_SUL!W427)</f>
        <v>Bloco Modernização: Atividade: Distribuição e Recolhimento de Dormentes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>
        <f ca="1">_xlfn.XLOOKUP(G424&amp;$W$2,BS_CONTROLE[CHAVE],BS_CONTROLE[Quantidade_11],"-")</f>
        <v>0</v>
      </c>
    </row>
    <row r="425" spans="1:23" hidden="1">
      <c r="A425" s="146" t="str">
        <f>IF(SP_SUL!Y428="","*",SP_SUL!Y428)</f>
        <v>*</v>
      </c>
      <c r="B425" s="146" t="str">
        <f>IF(SP_SUL!X428="","*",SP_SUL!X428)</f>
        <v>Contrato</v>
      </c>
      <c r="C425" s="146" t="str">
        <f>IF(SP_SUL!Z428="","*",SP_SUL!Z428)</f>
        <v>*</v>
      </c>
      <c r="D425" s="139" t="str">
        <f>IF(SP_SUL!S428="","*",SP_SUL!S428)</f>
        <v>SP SUL</v>
      </c>
      <c r="E425" s="139" t="str">
        <f>IF(SP_SUL!T428="","*",SP_SUL!T428)</f>
        <v>ZEV-ZPT</v>
      </c>
      <c r="F425" s="145">
        <f>IF(SP_SUL!B428="","*",SP_SUL!B428)</f>
        <v>46070</v>
      </c>
      <c r="G425" s="145" t="str">
        <f>IF(SP_SUL!D428="","*",SP_SUL!D428)</f>
        <v>W62</v>
      </c>
      <c r="H425" s="145" t="str">
        <f>IF(SP_SUL!F428="","*",SP_SUL!F428)</f>
        <v>RECOLHIMENTO DE DORMENTE</v>
      </c>
      <c r="I425" s="145" t="str">
        <f>IF(SP_SUL!H428="","*",SP_SUL!H428)</f>
        <v>ZPT1051</v>
      </c>
      <c r="J425" s="145" t="str">
        <f>IF(SP_SUL!I428="","*",SP_SUL!I428)</f>
        <v>ZPTZDR</v>
      </c>
      <c r="K425" s="139" t="str">
        <f>IF(SP_SUL!M428="","*",SP_SUL!M428)</f>
        <v>ZGP</v>
      </c>
      <c r="L425" s="139" t="str">
        <f>IF(SP_SUL!N428="","*",SP_SUL!N428)</f>
        <v>ZGP2</v>
      </c>
      <c r="M425" s="140">
        <f>IF(SP_SUL!J428="","*",SP_SUL!J428)</f>
        <v>92</v>
      </c>
      <c r="N425" s="144">
        <f>IF(SP_SUL!K428="","*",SP_SUL!K428)</f>
        <v>102.1</v>
      </c>
      <c r="O425" s="144">
        <f>IF(SP_SUL!L428="","*",SP_SUL!L428)</f>
        <v>106</v>
      </c>
      <c r="P425" s="143">
        <f>IF(SP_SUL!O428="","*",SP_SUL!O428)</f>
        <v>0.3125</v>
      </c>
      <c r="Q425" s="143">
        <f>IF(SP_SUL!P428="","*",SP_SUL!P428)</f>
        <v>6.9444444444444447E-4</v>
      </c>
      <c r="R425" s="145" t="str">
        <f>IF(SP_SUL!Q428="","*",CONCATENATE(SP_SUL!Q428," ",SP_SUL!R428))</f>
        <v>1 Nº DE PEÇAS</v>
      </c>
      <c r="S425" s="145" t="str">
        <f>IF(SP_SUL!V428="","*",SP_SUL!V428)</f>
        <v>Augusto</v>
      </c>
      <c r="T425" s="145" t="str">
        <f>IF(SP_SUL!W428="","*",SP_SUL!W428)</f>
        <v>*Intervalo de 05:30hrs - ZPT/ZGP Linha 02*
* SBs Bloqueadas: ZGP2 , 105ZGP-2, ZPT105-2
* W62 - Atividade: Distribuição e Recolhimento de Dormentes
* Abertura do intervalo envio dos bloqueios 
* MC1: 07:30
* Sai: ZPT / Retorna: ZPT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>
        <f ca="1">_xlfn.XLOOKUP(G425&amp;$W$2,BS_CONTROLE[CHAVE],BS_CONTROLE[Quantidade_11],"-")</f>
        <v>1</v>
      </c>
    </row>
    <row r="426" spans="1:23" hidden="1">
      <c r="A426" s="146" t="str">
        <f>IF(SP_SUL!Y429="","*",SP_SUL!Y429)</f>
        <v>*</v>
      </c>
      <c r="B426" s="146" t="str">
        <f>IF(SP_SUL!X429="","*",SP_SUL!X429)</f>
        <v>Contrato</v>
      </c>
      <c r="C426" s="146" t="str">
        <f>IF(SP_SUL!Z429="","*",SP_SUL!Z429)</f>
        <v>*</v>
      </c>
      <c r="D426" s="139" t="str">
        <f>IF(SP_SUL!S429="","*",SP_SUL!S429)</f>
        <v>SP SUL</v>
      </c>
      <c r="E426" s="139" t="str">
        <f>IF(SP_SUL!T429="","*",SP_SUL!T429)</f>
        <v>ZEV-ZPT</v>
      </c>
      <c r="F426" s="145">
        <f>IF(SP_SUL!B429="","*",SP_SUL!B429)</f>
        <v>46070</v>
      </c>
      <c r="G426" s="145" t="str">
        <f>IF(SP_SUL!D429="","*",SP_SUL!D429)</f>
        <v>A84</v>
      </c>
      <c r="H426" s="145" t="str">
        <f>IF(SP_SUL!F429="","*",SP_SUL!F429)</f>
        <v>DETECÇÃO - RONDA 7 DIAS</v>
      </c>
      <c r="I426" s="145" t="str">
        <f>IF(SP_SUL!H429="","*",SP_SUL!H429)</f>
        <v>109ZPT</v>
      </c>
      <c r="J426" s="145" t="str">
        <f>IF(SP_SUL!I429="","*",SP_SUL!I429)</f>
        <v>ZPT105</v>
      </c>
      <c r="K426" s="139" t="str">
        <f>IF(SP_SUL!M429="","*",SP_SUL!M429)</f>
        <v>ZPT-ZPG-ZPT</v>
      </c>
      <c r="L426" s="139" t="str">
        <f>IF(SP_SUL!N429="","*",SP_SUL!N429)</f>
        <v>ZPTZPGZPT</v>
      </c>
      <c r="M426" s="140">
        <f>IF(SP_SUL!J429="","*",SP_SUL!J429)</f>
        <v>92</v>
      </c>
      <c r="N426" s="144">
        <f>IF(SP_SUL!K429="","*",SP_SUL!K429)</f>
        <v>108</v>
      </c>
      <c r="O426" s="144" t="str">
        <f>IF(SP_SUL!L429="","*",SP_SUL!L429)</f>
        <v>-</v>
      </c>
      <c r="P426" s="143">
        <f>IF(SP_SUL!O429="","*",SP_SUL!O429)</f>
        <v>0.33333333333333331</v>
      </c>
      <c r="Q426" s="143">
        <f>IF(SP_SUL!P429="","*",SP_SUL!P429)</f>
        <v>4.1666666666666664E-2</v>
      </c>
      <c r="R426" s="145" t="str">
        <f>IF(SP_SUL!Q429="","*",CONCATENATE(SP_SUL!Q429," ",SP_SUL!R429))</f>
        <v>50 KM</v>
      </c>
      <c r="S426" s="145" t="str">
        <f>IF(SP_SUL!V429="","*",SP_SUL!V429)</f>
        <v>Jhon</v>
      </c>
      <c r="T426" s="145" t="str">
        <f>IF(SP_SUL!W429="","*",SP_SUL!W429)</f>
        <v>Inspeção R7D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IF(SP_SUL!Y430="","*",SP_SUL!Y430)</f>
        <v>*</v>
      </c>
      <c r="B427" s="146" t="str">
        <f>IF(SP_SUL!X430="","*",SP_SUL!X430)</f>
        <v>Oportunidade</v>
      </c>
      <c r="C427" s="146" t="str">
        <f>IF(SP_SUL!Z430="","*",SP_SUL!Z430)</f>
        <v>*</v>
      </c>
      <c r="D427" s="139" t="str">
        <f>IF(SP_SUL!S430="","*",SP_SUL!S430)</f>
        <v>SP SUL</v>
      </c>
      <c r="E427" s="139" t="str">
        <f>IF(SP_SUL!T430="","*",SP_SUL!T430)</f>
        <v>ZEV-ZPT</v>
      </c>
      <c r="F427" s="145">
        <f>IF(SP_SUL!B430="","*",SP_SUL!B430)</f>
        <v>46070</v>
      </c>
      <c r="G427" s="145" t="str">
        <f>IF(SP_SUL!D430="","*",SP_SUL!D430)</f>
        <v>ANDERSON (TF-680)</v>
      </c>
      <c r="H427" s="145" t="str">
        <f>IF(SP_SUL!F430="","*",SP_SUL!F430)</f>
        <v>JIC</v>
      </c>
      <c r="I427" s="145" t="str">
        <f>IF(SP_SUL!H430="","*",SP_SUL!H430)</f>
        <v>-</v>
      </c>
      <c r="J427" s="145" t="str">
        <f>IF(SP_SUL!I430="","*",SP_SUL!I430)</f>
        <v>*</v>
      </c>
      <c r="K427" s="139" t="str">
        <f>IF(SP_SUL!M430="","*",SP_SUL!M430)</f>
        <v>ZGP-ZPT</v>
      </c>
      <c r="L427" s="139" t="str">
        <f>IF(SP_SUL!N430="","*",SP_SUL!N430)</f>
        <v>ZPT1052</v>
      </c>
      <c r="M427" s="140">
        <f>IF(SP_SUL!J430="","*",SP_SUL!J430)</f>
        <v>92</v>
      </c>
      <c r="N427" s="144">
        <f>IF(SP_SUL!K430="","*",SP_SUL!K430)</f>
        <v>106.32</v>
      </c>
      <c r="O427" s="144" t="str">
        <f>IF(SP_SUL!L430="","*",SP_SUL!L430)</f>
        <v>-</v>
      </c>
      <c r="P427" s="143">
        <f>IF(SP_SUL!O430="","*",SP_SUL!O430)</f>
        <v>0.45833333333333331</v>
      </c>
      <c r="Q427" s="143">
        <f>IF(SP_SUL!P430="","*",SP_SUL!P430)</f>
        <v>4.1666666666666664E-2</v>
      </c>
      <c r="R427" s="145" t="str">
        <f>IF(SP_SUL!Q430="","*",CONCATENATE(SP_SUL!Q430," ",SP_SUL!R430))</f>
        <v>1 Nº DE PEÇAS</v>
      </c>
      <c r="S427" s="145" t="str">
        <f>IF(SP_SUL!V430="","*",SP_SUL!V430)</f>
        <v>Moises</v>
      </c>
      <c r="T427" s="145" t="str">
        <f>IF(SP_SUL!W430="","*",SP_SUL!W430)</f>
        <v>Substituição de JIC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IF(SP_SUL!Y431="","*",SP_SUL!Y431)</f>
        <v>*</v>
      </c>
      <c r="B428" s="146" t="str">
        <f>IF(SP_SUL!X431="","*",SP_SUL!X431)</f>
        <v>Oportunidade</v>
      </c>
      <c r="C428" s="146" t="str">
        <f>IF(SP_SUL!Z431="","*",SP_SUL!Z431)</f>
        <v>*</v>
      </c>
      <c r="D428" s="139" t="str">
        <f>IF(SP_SUL!S431="","*",SP_SUL!S431)</f>
        <v>SP SUL</v>
      </c>
      <c r="E428" s="139" t="str">
        <f>IF(SP_SUL!T431="","*",SP_SUL!T431)</f>
        <v>ZPT-ZPG</v>
      </c>
      <c r="F428" s="145">
        <f>IF(SP_SUL!B431="","*",SP_SUL!B431)</f>
        <v>46070</v>
      </c>
      <c r="G428" s="145" t="str">
        <f>IF(SP_SUL!D431="","*",SP_SUL!D431)</f>
        <v>DIEGO (TF-42)</v>
      </c>
      <c r="H428" s="145" t="str">
        <f>IF(SP_SUL!F431="","*",SP_SUL!F431)</f>
        <v>LIMPEZA LASTRO</v>
      </c>
      <c r="I428" s="145" t="str">
        <f>IF(SP_SUL!H431="","*",SP_SUL!H431)</f>
        <v>-</v>
      </c>
      <c r="J428" s="145" t="str">
        <f>IF(SP_SUL!I431="","*",SP_SUL!I431)</f>
        <v>*</v>
      </c>
      <c r="K428" s="139" t="str">
        <f>IF(SP_SUL!M431="","*",SP_SUL!M431)</f>
        <v>PAT-ZGM</v>
      </c>
      <c r="L428" s="139" t="str">
        <f>IF(SP_SUL!N431="","*",SP_SUL!N431)</f>
        <v>PAT1102</v>
      </c>
      <c r="M428" s="140">
        <f>IF(SP_SUL!J431="","*",SP_SUL!J431)</f>
        <v>53</v>
      </c>
      <c r="N428" s="144">
        <f>IF(SP_SUL!K431="","*",SP_SUL!K431)</f>
        <v>109.05</v>
      </c>
      <c r="O428" s="144" t="str">
        <f>IF(SP_SUL!L431="","*",SP_SUL!L431)</f>
        <v>-</v>
      </c>
      <c r="P428" s="143">
        <f>IF(SP_SUL!O431="","*",SP_SUL!O431)</f>
        <v>0.41666666666666669</v>
      </c>
      <c r="Q428" s="143">
        <f>IF(SP_SUL!P431="","*",SP_SUL!P431)</f>
        <v>8.3333333333333329E-2</v>
      </c>
      <c r="R428" s="145" t="str">
        <f>IF(SP_SUL!Q431="","*",CONCATENATE(SP_SUL!Q431," ",SP_SUL!R431))</f>
        <v>20 M</v>
      </c>
      <c r="S428" s="145" t="str">
        <f>IF(SP_SUL!V431="","*",SP_SUL!V431)</f>
        <v>Moises</v>
      </c>
      <c r="T428" s="145" t="str">
        <f>IF(SP_SUL!W431="","*",SP_SUL!W431)</f>
        <v>Limpeza de lastro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IF(SP_SUL!Y432="","*",SP_SUL!Y432)</f>
        <v>*</v>
      </c>
      <c r="B429" s="146" t="str">
        <f>IF(SP_SUL!X432="","*",SP_SUL!X432)</f>
        <v>Oportunidade</v>
      </c>
      <c r="C429" s="146" t="str">
        <f>IF(SP_SUL!Z432="","*",SP_SUL!Z432)</f>
        <v>*</v>
      </c>
      <c r="D429" s="139" t="str">
        <f>IF(SP_SUL!S432="","*",SP_SUL!S432)</f>
        <v>SP SUL</v>
      </c>
      <c r="E429" s="139" t="str">
        <f>IF(SP_SUL!T432="","*",SP_SUL!T432)</f>
        <v>ZPT-ZPG</v>
      </c>
      <c r="F429" s="145">
        <f>IF(SP_SUL!B432="","*",SP_SUL!B432)</f>
        <v>46070</v>
      </c>
      <c r="G429" s="145" t="str">
        <f>IF(SP_SUL!D432="","*",SP_SUL!D432)</f>
        <v>EXPANSÃO TURMA 1</v>
      </c>
      <c r="H429" s="145" t="str">
        <f>IF(SP_SUL!F432="","*",SP_SUL!F432)</f>
        <v>EXPANSÃO - SOLDA</v>
      </c>
      <c r="I429" s="145" t="str">
        <f>IF(SP_SUL!H432="","*",SP_SUL!H432)</f>
        <v>-</v>
      </c>
      <c r="J429" s="145" t="str">
        <f>IF(SP_SUL!I432="","*",SP_SUL!I432)</f>
        <v>-</v>
      </c>
      <c r="K429" s="139" t="str">
        <f>IF(SP_SUL!M432="","*",SP_SUL!M432)</f>
        <v>PAT-ZGM</v>
      </c>
      <c r="L429" s="139" t="str">
        <f>IF(SP_SUL!N432="","*",SP_SUL!N432)</f>
        <v>PAT1102</v>
      </c>
      <c r="M429" s="140">
        <f>IF(SP_SUL!J432="","*",SP_SUL!J432)</f>
        <v>53</v>
      </c>
      <c r="N429" s="144">
        <f>IF(SP_SUL!K432="","*",SP_SUL!K432)</f>
        <v>108.9</v>
      </c>
      <c r="O429" s="144" t="str">
        <f>IF(SP_SUL!L432="","*",SP_SUL!L432)</f>
        <v>-</v>
      </c>
      <c r="P429" s="143">
        <f>IF(SP_SUL!O432="","*",SP_SUL!O432)</f>
        <v>0.35416666666666669</v>
      </c>
      <c r="Q429" s="143">
        <f>IF(SP_SUL!P432="","*",SP_SUL!P432)</f>
        <v>6.25E-2</v>
      </c>
      <c r="R429" s="145" t="str">
        <f>IF(SP_SUL!Q432="","*",CONCATENATE(SP_SUL!Q432," ",SP_SUL!R432))</f>
        <v>1 Nº DE SOLDA</v>
      </c>
      <c r="S429" s="145" t="str">
        <f>IF(SP_SUL!V432="","*",SP_SUL!V432)</f>
        <v>Pedro</v>
      </c>
      <c r="T429" s="145" t="str">
        <f>IF(SP_SUL!W432="","*",SP_SUL!W432)</f>
        <v xml:space="preserve">Execução de solda - Condicionado a temperatura </v>
      </c>
      <c r="U429" s="137" t="str">
        <f ca="1">_xlfn.XLOOKUP(G429&amp;$U$2,BS_CONTROLE[CHAVE],BS_CONTROLE[Quantidade_11],"-")</f>
        <v>-</v>
      </c>
      <c r="V429" s="137">
        <f ca="1">_xlfn.XLOOKUP(G429&amp;$V$2,BS_CONTROLE[CHAVE],BS_CONTROLE[Quantidade_11],"-")</f>
        <v>1</v>
      </c>
      <c r="W429" s="137">
        <f ca="1">_xlfn.XLOOKUP(G429&amp;$W$2,BS_CONTROLE[CHAVE],BS_CONTROLE[Quantidade_11],"-")</f>
        <v>3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IF(SP_SUL!Y434="","*",SP_SUL!Y434)</f>
        <v>*</v>
      </c>
      <c r="B431" s="146" t="str">
        <f>IF(SP_SUL!X434="","*",SP_SUL!X434)</f>
        <v>*</v>
      </c>
      <c r="C431" s="146" t="str">
        <f>IF(SP_SUL!Z434="","*",SP_SUL!Z434)</f>
        <v>*</v>
      </c>
      <c r="D431" s="139" t="str">
        <f>IF(SP_SUL!S434="","*",SP_SUL!S434)</f>
        <v>-</v>
      </c>
      <c r="E431" s="139" t="str">
        <f>IF(SP_SUL!T434="","*",SP_SUL!T434)</f>
        <v>-</v>
      </c>
      <c r="F431" s="145" t="str">
        <f>IF(SP_SUL!B434="","*",SP_SUL!B434)</f>
        <v>*</v>
      </c>
      <c r="G431" s="145" t="str">
        <f>IF(SP_SUL!D434="","*",SP_SUL!D434)</f>
        <v>*</v>
      </c>
      <c r="H431" s="145" t="str">
        <f>IF(SP_SUL!F434="","*",SP_SUL!F434)</f>
        <v>*</v>
      </c>
      <c r="I431" s="145" t="str">
        <f>IF(SP_SUL!H434="","*",SP_SUL!H434)</f>
        <v>*</v>
      </c>
      <c r="J431" s="145" t="str">
        <f>IF(SP_SUL!I434="","*",SP_SUL!I434)</f>
        <v>*</v>
      </c>
      <c r="K431" s="139" t="str">
        <f>IF(SP_SUL!M434="","*",SP_SUL!M434)</f>
        <v>-</v>
      </c>
      <c r="L431" s="139" t="str">
        <f>IF(SP_SUL!N434="","*",SP_SUL!N434)</f>
        <v>-</v>
      </c>
      <c r="M431" s="140" t="str">
        <f>IF(SP_SUL!J434="","*",SP_SUL!J434)</f>
        <v>*</v>
      </c>
      <c r="N431" s="144" t="str">
        <f>IF(SP_SUL!K434="","*",SP_SUL!K434)</f>
        <v>*</v>
      </c>
      <c r="O431" s="144" t="str">
        <f>IF(SP_SUL!L434="","*",SP_SUL!L434)</f>
        <v>*</v>
      </c>
      <c r="P431" s="143" t="str">
        <f>IF(SP_SUL!O434="","*",SP_SUL!O434)</f>
        <v>*</v>
      </c>
      <c r="Q431" s="143" t="str">
        <f>IF(SP_SUL!P434="","*",SP_SUL!P434)</f>
        <v>*</v>
      </c>
      <c r="R431" s="145" t="str">
        <f>IF(SP_SUL!Q434="","*",CONCATENATE(SP_SUL!Q434," ",SP_SUL!R434))</f>
        <v>*</v>
      </c>
      <c r="S431" s="145" t="str">
        <f>IF(SP_SUL!V434="","*",SP_SUL!V434)</f>
        <v>*</v>
      </c>
      <c r="T431" s="145" t="str">
        <f>IF(SP_SUL!W434="","*",SP_SUL!W434)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 hidden="1">
      <c r="A432" s="146" t="str">
        <f>IF(SP_SUL!Y435="","*",SP_SUL!Y435)</f>
        <v>*</v>
      </c>
      <c r="B432" s="146" t="str">
        <f>IF(SP_SUL!X435="","*",SP_SUL!X435)</f>
        <v>Oportunidade</v>
      </c>
      <c r="C432" s="146" t="str">
        <f>IF(SP_SUL!Z435="","*",SP_SUL!Z435)</f>
        <v>*</v>
      </c>
      <c r="D432" s="139" t="str">
        <f>IF(SP_SUL!S435="","*",SP_SUL!S435)</f>
        <v>SP SUL</v>
      </c>
      <c r="E432" s="139" t="str">
        <f>IF(SP_SUL!T435="","*",SP_SUL!T435)</f>
        <v>ZBV-ZRX</v>
      </c>
      <c r="F432" s="145">
        <f>IF(SP_SUL!B435="","*",SP_SUL!B435)</f>
        <v>46071</v>
      </c>
      <c r="G432" s="145" t="str">
        <f>IF(SP_SUL!D435="","*",SP_SUL!D435)</f>
        <v>EXPANSÃO TURMA 1</v>
      </c>
      <c r="H432" s="145" t="str">
        <f>IF(SP_SUL!F435="","*",SP_SUL!F435)</f>
        <v>EXPANSÃO - SOLDA</v>
      </c>
      <c r="I432" s="145" t="str">
        <f>IF(SP_SUL!H435="","*",SP_SUL!H435)</f>
        <v>-</v>
      </c>
      <c r="J432" s="145" t="str">
        <f>IF(SP_SUL!I435="","*",SP_SUL!I435)</f>
        <v>-</v>
      </c>
      <c r="K432" s="139" t="str">
        <f>IF(SP_SUL!M435="","*",SP_SUL!M435)</f>
        <v>ZCD</v>
      </c>
      <c r="L432" s="139" t="str">
        <f>IF(SP_SUL!N435="","*",SP_SUL!N435)</f>
        <v>109ZCD2</v>
      </c>
      <c r="M432" s="140">
        <f>IF(SP_SUL!J435="","*",SP_SUL!J435)</f>
        <v>170</v>
      </c>
      <c r="N432" s="144">
        <f>IF(SP_SUL!K435="","*",SP_SUL!K435)</f>
        <v>110.87</v>
      </c>
      <c r="O432" s="144">
        <f>IF(SP_SUL!L435="","*",SP_SUL!L435)</f>
        <v>111.62</v>
      </c>
      <c r="P432" s="143">
        <f>IF(SP_SUL!O435="","*",SP_SUL!O435)</f>
        <v>0.35416666666666669</v>
      </c>
      <c r="Q432" s="143">
        <f>IF(SP_SUL!P435="","*",SP_SUL!P435)</f>
        <v>0.125</v>
      </c>
      <c r="R432" s="145" t="str">
        <f>IF(SP_SUL!Q435="","*",CONCATENATE(SP_SUL!Q435," ",SP_SUL!R435))</f>
        <v>1 Nº DE SOLDA</v>
      </c>
      <c r="S432" s="145" t="str">
        <f>IF(SP_SUL!V435="","*",SP_SUL!V435)</f>
        <v>Fabio</v>
      </c>
      <c r="T432" s="145" t="str">
        <f>IF(SP_SUL!W435="","*",SP_SUL!W435)</f>
        <v>Execução de solda - Condicionado a temperatura + Alívio de tensão</v>
      </c>
      <c r="U432" s="137" t="str">
        <f ca="1">_xlfn.XLOOKUP(G432&amp;$U$2,BS_CONTROLE[CHAVE],BS_CONTROLE[Quantidade_11],"-")</f>
        <v>-</v>
      </c>
      <c r="V432" s="137">
        <f ca="1">_xlfn.XLOOKUP(G432&amp;$V$2,BS_CONTROLE[CHAVE],BS_CONTROLE[Quantidade_11],"-")</f>
        <v>1</v>
      </c>
      <c r="W432" s="137">
        <f ca="1">_xlfn.XLOOKUP(G432&amp;$W$2,BS_CONTROLE[CHAVE],BS_CONTROLE[Quantidade_11],"-")</f>
        <v>3</v>
      </c>
    </row>
    <row r="433" spans="1:23" hidden="1">
      <c r="A433" s="146" t="str">
        <f>IF(SP_SUL!Y436="","*",SP_SUL!Y436)</f>
        <v>*</v>
      </c>
      <c r="B433" s="146" t="str">
        <f>IF(SP_SUL!X436="","*",SP_SUL!X436)</f>
        <v>Oportunidade</v>
      </c>
      <c r="C433" s="146" t="str">
        <f>IF(SP_SUL!Z436="","*",SP_SUL!Z436)</f>
        <v>*</v>
      </c>
      <c r="D433" s="139" t="str">
        <f>IF(SP_SUL!S436="","*",SP_SUL!S436)</f>
        <v>SP SUL</v>
      </c>
      <c r="E433" s="139" t="str">
        <f>IF(SP_SUL!T436="","*",SP_SUL!T436)</f>
        <v>ZBV-ZRX</v>
      </c>
      <c r="F433" s="145">
        <f>IF(SP_SUL!B436="","*",SP_SUL!B436)</f>
        <v>46071</v>
      </c>
      <c r="G433" s="145" t="str">
        <f>IF(SP_SUL!D436="","*",SP_SUL!D436)</f>
        <v>KLECIO (TP-699)</v>
      </c>
      <c r="H433" s="145" t="str">
        <f>IF(SP_SUL!F436="","*",SP_SUL!F436)</f>
        <v>PDM - SOLDA</v>
      </c>
      <c r="I433" s="145" t="str">
        <f>IF(SP_SUL!H436="","*",SP_SUL!H436)</f>
        <v>-</v>
      </c>
      <c r="J433" s="145" t="str">
        <f>IF(SP_SUL!I436="","*",SP_SUL!I436)</f>
        <v>-</v>
      </c>
      <c r="K433" s="139" t="str">
        <f>IF(SP_SUL!M436="","*",SP_SUL!M436)</f>
        <v>ZAC-S</v>
      </c>
      <c r="L433" s="139" t="str">
        <f>IF(SP_SUL!N436="","*",SP_SUL!N436)</f>
        <v>ZACS</v>
      </c>
      <c r="M433" s="140">
        <f>IF(SP_SUL!J436="","*",SP_SUL!J436)</f>
        <v>68</v>
      </c>
      <c r="N433" s="144">
        <f>IF(SP_SUL!K436="","*",SP_SUL!K436)</f>
        <v>77.212999999999994</v>
      </c>
      <c r="O433" s="144" t="str">
        <f>IF(SP_SUL!L436="","*",SP_SUL!L436)</f>
        <v>-</v>
      </c>
      <c r="P433" s="143">
        <f>IF(SP_SUL!O436="","*",SP_SUL!O436)</f>
        <v>0.375</v>
      </c>
      <c r="Q433" s="143">
        <f>IF(SP_SUL!P436="","*",SP_SUL!P436)</f>
        <v>6.25E-2</v>
      </c>
      <c r="R433" s="145" t="str">
        <f>IF(SP_SUL!Q436="","*",CONCATENATE(SP_SUL!Q436," ",SP_SUL!R436))</f>
        <v>1 Nº DE SOLDA</v>
      </c>
      <c r="S433" s="145" t="str">
        <f>IF(SP_SUL!V436="","*",SP_SUL!V436)</f>
        <v xml:space="preserve">Klecio </v>
      </c>
      <c r="T433" s="145" t="str">
        <f>IF(SP_SUL!W436="","*",SP_SUL!W436)</f>
        <v xml:space="preserve">Execução de solda - Condicionado a temperatura </v>
      </c>
      <c r="U433" s="137" t="str">
        <f ca="1">_xlfn.XLOOKUP(G433&amp;$U$2,BS_CONTROLE[CHAVE],BS_CONTROLE[Quantidade_11],"-")</f>
        <v>-</v>
      </c>
      <c r="V433" s="137">
        <f ca="1">_xlfn.XLOOKUP(G433&amp;$V$2,BS_CONTROLE[CHAVE],BS_CONTROLE[Quantidade_11],"-")</f>
        <v>0</v>
      </c>
      <c r="W433" s="137">
        <f ca="1">_xlfn.XLOOKUP(G433&amp;$W$2,BS_CONTROLE[CHAVE],BS_CONTROLE[Quantidade_11],"-")</f>
        <v>0</v>
      </c>
    </row>
    <row r="434" spans="1:23" hidden="1">
      <c r="A434" s="146" t="str">
        <f>IF(SP_SUL!Y437="","*",SP_SUL!Y437)</f>
        <v>*</v>
      </c>
      <c r="B434" s="146" t="str">
        <f>IF(SP_SUL!X437="","*",SP_SUL!X437)</f>
        <v>Oportunidade</v>
      </c>
      <c r="C434" s="146" t="str">
        <f>IF(SP_SUL!Z437="","*",SP_SUL!Z437)</f>
        <v>*</v>
      </c>
      <c r="D434" s="139" t="str">
        <f>IF(SP_SUL!S437="","*",SP_SUL!S437)</f>
        <v>SP SUL</v>
      </c>
      <c r="E434" s="139" t="str">
        <f>IF(SP_SUL!T437="","*",SP_SUL!T437)</f>
        <v>ZBV-ZRX</v>
      </c>
      <c r="F434" s="145">
        <f>IF(SP_SUL!B437="","*",SP_SUL!B437)</f>
        <v>46071</v>
      </c>
      <c r="G434" s="145" t="str">
        <f>IF(SP_SUL!D437="","*",SP_SUL!D437)</f>
        <v>E42</v>
      </c>
      <c r="H434" s="145" t="str">
        <f>IF(SP_SUL!F437="","*",SP_SUL!F437)</f>
        <v>TRILHEIRO - DESCARGA</v>
      </c>
      <c r="I434" s="145" t="str">
        <f>IF(SP_SUL!H437="","*",SP_SUL!H437)</f>
        <v>ZBV3</v>
      </c>
      <c r="J434" s="145" t="str">
        <f>IF(SP_SUL!I437="","*",SP_SUL!I437)</f>
        <v>ZBV3</v>
      </c>
      <c r="K434" s="139" t="str">
        <f>IF(SP_SUL!M437="","*",SP_SUL!M437)</f>
        <v>ZSU</v>
      </c>
      <c r="L434" s="139" t="str">
        <f>IF(SP_SUL!N437="","*",SP_SUL!N437)</f>
        <v>ZSU2</v>
      </c>
      <c r="M434" s="140">
        <f>IF(SP_SUL!J437="","*",SP_SUL!J437)</f>
        <v>68</v>
      </c>
      <c r="N434" s="144">
        <f>IF(SP_SUL!K437="","*",SP_SUL!K437)</f>
        <v>67.531999999999996</v>
      </c>
      <c r="O434" s="144">
        <f>IF(SP_SUL!L437="","*",SP_SUL!L437)</f>
        <v>69</v>
      </c>
      <c r="P434" s="143">
        <f>IF(SP_SUL!O437="","*",SP_SUL!O437)</f>
        <v>0.45833333333333331</v>
      </c>
      <c r="Q434" s="143">
        <f>IF(SP_SUL!P437="","*",SP_SUL!P437)</f>
        <v>0.10416666666666667</v>
      </c>
      <c r="R434" s="145" t="str">
        <f>IF(SP_SUL!Q437="","*",CONCATENATE(SP_SUL!Q437," ",SP_SUL!R437))</f>
        <v>1560 M</v>
      </c>
      <c r="S434" s="145" t="str">
        <f>IF(SP_SUL!V437="","*",SP_SUL!V437)</f>
        <v>Israel</v>
      </c>
      <c r="T434" s="145" t="str">
        <f>IF(SP_SUL!W437="","*",SP_SUL!W437)</f>
        <v>Descarga de trilho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>
        <f ca="1">_xlfn.XLOOKUP(G434&amp;$W$2,BS_CONTROLE[CHAVE],BS_CONTROLE[Quantidade_11],"-")</f>
        <v>0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IF(SP_SUL!Y439="","*",SP_SUL!Y439)</f>
        <v>*</v>
      </c>
      <c r="B436" s="146" t="str">
        <f>IF(SP_SUL!X439="","*",SP_SUL!X439)</f>
        <v>Oportunidade</v>
      </c>
      <c r="C436" s="146" t="str">
        <f>IF(SP_SUL!Z439="","*",SP_SUL!Z439)</f>
        <v>*</v>
      </c>
      <c r="D436" s="139" t="str">
        <f>IF(SP_SUL!S439="","*",SP_SUL!S439)</f>
        <v>SP SUL</v>
      </c>
      <c r="E436" s="139" t="str">
        <f>IF(SP_SUL!T439="","*",SP_SUL!T439)</f>
        <v>ZBV-ZKE</v>
      </c>
      <c r="F436" s="145">
        <f>IF(SP_SUL!B439="","*",SP_SUL!B439)</f>
        <v>46071</v>
      </c>
      <c r="G436" s="145" t="str">
        <f>IF(SP_SUL!D439="","*",SP_SUL!D439)</f>
        <v>ROGÉRIO (TP-730)</v>
      </c>
      <c r="H436" s="145" t="str">
        <f>IF(SP_SUL!F439="","*",SP_SUL!F439)</f>
        <v>PDM - SUBSTITUIÇÃO - DORMENTE</v>
      </c>
      <c r="I436" s="145" t="str">
        <f>IF(SP_SUL!H439="","*",SP_SUL!H439)</f>
        <v>-</v>
      </c>
      <c r="J436" s="145" t="str">
        <f>IF(SP_SUL!I439="","*",SP_SUL!I439)</f>
        <v>-</v>
      </c>
      <c r="K436" s="139" t="str">
        <f>IF(SP_SUL!M439="","*",SP_SUL!M439)</f>
        <v>ZXI-ZIC</v>
      </c>
      <c r="L436" s="139" t="str">
        <f>IF(SP_SUL!N439="","*",SP_SUL!N439)</f>
        <v>224ZIC1</v>
      </c>
      <c r="M436" s="140">
        <f>IF(SP_SUL!J439="","*",SP_SUL!J439)</f>
        <v>49</v>
      </c>
      <c r="N436" s="144">
        <f>IF(SP_SUL!K439="","*",SP_SUL!K439)</f>
        <v>225</v>
      </c>
      <c r="O436" s="144" t="str">
        <f>IF(SP_SUL!L439="","*",SP_SUL!L439)</f>
        <v>-</v>
      </c>
      <c r="P436" s="143">
        <f>IF(SP_SUL!O439="","*",SP_SUL!O439)</f>
        <v>0.375</v>
      </c>
      <c r="Q436" s="143">
        <f>IF(SP_SUL!P439="","*",SP_SUL!P439)</f>
        <v>8.3333333333333329E-2</v>
      </c>
      <c r="R436" s="145" t="str">
        <f>IF(SP_SUL!Q439="","*",CONCATENATE(SP_SUL!Q439," ",SP_SUL!R439))</f>
        <v>20 Nº DE DORMENTES</v>
      </c>
      <c r="S436" s="145" t="str">
        <f>IF(SP_SUL!V439="","*",SP_SUL!V439)</f>
        <v>Henrique</v>
      </c>
      <c r="T436" s="145" t="str">
        <f>IF(SP_SUL!W439="","*",SP_SUL!W439)</f>
        <v xml:space="preserve">PDM - Substituição de dormentes </v>
      </c>
      <c r="U436" s="137" t="str">
        <f ca="1">_xlfn.XLOOKUP(G436&amp;$U$2,BS_CONTROLE[CHAVE],BS_CONTROLE[Quantidade_11],"-")</f>
        <v>-</v>
      </c>
      <c r="V436" s="137">
        <f ca="1">_xlfn.XLOOKUP(G436&amp;$V$2,BS_CONTROLE[CHAVE],BS_CONTROLE[Quantidade_11],"-")</f>
        <v>40</v>
      </c>
      <c r="W436" s="137">
        <f ca="1">_xlfn.XLOOKUP(G436&amp;$W$2,BS_CONTROLE[CHAVE],BS_CONTROLE[Quantidade_11],"-")</f>
        <v>0</v>
      </c>
    </row>
    <row r="437" spans="1:23" hidden="1">
      <c r="A437" s="146" t="str">
        <f>IF(SP_SUL!Y440="","*",SP_SUL!Y440)</f>
        <v>*</v>
      </c>
      <c r="B437" s="146" t="str">
        <f>IF(SP_SUL!X440="","*",SP_SUL!X440)</f>
        <v>Oportunidade</v>
      </c>
      <c r="C437" s="146" t="str">
        <f>IF(SP_SUL!Z440="","*",SP_SUL!Z440)</f>
        <v>*</v>
      </c>
      <c r="D437" s="139" t="str">
        <f>IF(SP_SUL!S440="","*",SP_SUL!S440)</f>
        <v>SP SUL</v>
      </c>
      <c r="E437" s="139" t="str">
        <f>IF(SP_SUL!T440="","*",SP_SUL!T440)</f>
        <v>ZBV-ZKE</v>
      </c>
      <c r="F437" s="145">
        <f>IF(SP_SUL!B440="","*",SP_SUL!B440)</f>
        <v>46071</v>
      </c>
      <c r="G437" s="145" t="str">
        <f>IF(SP_SUL!D440="","*",SP_SUL!D440)</f>
        <v>W59</v>
      </c>
      <c r="H437" s="145" t="str">
        <f>IF(SP_SUL!F440="","*",SP_SUL!F440)</f>
        <v>RECOLHIMENTO DE MATERIAL</v>
      </c>
      <c r="I437" s="145" t="str">
        <f>IF(SP_SUL!H440="","*",SP_SUL!H440)</f>
        <v>ZYU1</v>
      </c>
      <c r="J437" s="145" t="str">
        <f>IF(SP_SUL!I440="","*",SP_SUL!I440)</f>
        <v>ZYU1</v>
      </c>
      <c r="K437" s="139" t="str">
        <f>IF(SP_SUL!M440="","*",SP_SUL!M440)</f>
        <v>ZXI-ZIC</v>
      </c>
      <c r="L437" s="139" t="str">
        <f>IF(SP_SUL!N440="","*",SP_SUL!N440)</f>
        <v>224ZIC1</v>
      </c>
      <c r="M437" s="140">
        <f>IF(SP_SUL!J440="","*",SP_SUL!J440)</f>
        <v>49</v>
      </c>
      <c r="N437" s="144">
        <f>IF(SP_SUL!K440="","*",SP_SUL!K440)</f>
        <v>225</v>
      </c>
      <c r="O437" s="144">
        <f>IF(SP_SUL!L440="","*",SP_SUL!L440)</f>
        <v>225.5</v>
      </c>
      <c r="P437" s="143">
        <f>IF(SP_SUL!O440="","*",SP_SUL!O440)</f>
        <v>0.375</v>
      </c>
      <c r="Q437" s="143">
        <f>IF(SP_SUL!P440="","*",SP_SUL!P440)</f>
        <v>4.1666666666666664E-2</v>
      </c>
      <c r="R437" s="145" t="str">
        <f>IF(SP_SUL!Q440="","*",CONCATENATE(SP_SUL!Q440," ",SP_SUL!R440))</f>
        <v>100 BINÁRIO</v>
      </c>
      <c r="S437" s="145" t="str">
        <f>IF(SP_SUL!V440="","*",SP_SUL!V440)</f>
        <v>Henrique</v>
      </c>
      <c r="T437" s="145" t="str">
        <f>IF(SP_SUL!W440="","*",SP_SUL!W440)</f>
        <v>Descarga de dormentes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>
        <f ca="1">_xlfn.XLOOKUP(G437&amp;$W$2,BS_CONTROLE[CHAVE],BS_CONTROLE[Quantidade_11],"-")</f>
        <v>0</v>
      </c>
    </row>
    <row r="438" spans="1:23" hidden="1">
      <c r="A438" s="146" t="str">
        <f>IF(SP_SUL!Y441="","*",SP_SUL!Y441)</f>
        <v>*</v>
      </c>
      <c r="B438" s="146" t="str">
        <f>IF(SP_SUL!X441="","*",SP_SUL!X441)</f>
        <v>Oportunidade</v>
      </c>
      <c r="C438" s="146" t="str">
        <f>IF(SP_SUL!Z441="","*",SP_SUL!Z441)</f>
        <v>*</v>
      </c>
      <c r="D438" s="139" t="str">
        <f>IF(SP_SUL!S441="","*",SP_SUL!S441)</f>
        <v>SP SUL</v>
      </c>
      <c r="E438" s="139" t="str">
        <f>IF(SP_SUL!T441="","*",SP_SUL!T441)</f>
        <v>ZBV-ZKE</v>
      </c>
      <c r="F438" s="145">
        <f>IF(SP_SUL!B441="","*",SP_SUL!B441)</f>
        <v>46071</v>
      </c>
      <c r="G438" s="145" t="str">
        <f>IF(SP_SUL!D441="","*",SP_SUL!D441)</f>
        <v>V93</v>
      </c>
      <c r="H438" s="145" t="str">
        <f>IF(SP_SUL!F441="","*",SP_SUL!F441)</f>
        <v>MECANIZAÇÃO - SOCADORA</v>
      </c>
      <c r="I438" s="145" t="str">
        <f>IF(SP_SUL!H441="","*",SP_SUL!H441)</f>
        <v>ZYU1</v>
      </c>
      <c r="J438" s="145" t="str">
        <f>IF(SP_SUL!I441="","*",SP_SUL!I441)</f>
        <v>ZYU1</v>
      </c>
      <c r="K438" s="139" t="str">
        <f>IF(SP_SUL!M441="","*",SP_SUL!M441)</f>
        <v>ZYU-ZST</v>
      </c>
      <c r="L438" s="139" t="str">
        <f>IF(SP_SUL!N441="","*",SP_SUL!N441)</f>
        <v>ZYU206</v>
      </c>
      <c r="M438" s="140">
        <f>IF(SP_SUL!J441="","*",SP_SUL!J441)</f>
        <v>56</v>
      </c>
      <c r="N438" s="144">
        <f>IF(SP_SUL!K441="","*",SP_SUL!K441)</f>
        <v>204.4</v>
      </c>
      <c r="O438" s="144">
        <f>IF(SP_SUL!L441="","*",SP_SUL!L441)</f>
        <v>205.8</v>
      </c>
      <c r="P438" s="143">
        <f>IF(SP_SUL!O441="","*",SP_SUL!O441)</f>
        <v>0.375</v>
      </c>
      <c r="Q438" s="143">
        <f>IF(SP_SUL!P441="","*",SP_SUL!P441)</f>
        <v>0.125</v>
      </c>
      <c r="R438" s="145" t="str">
        <f>IF(SP_SUL!Q441="","*",CONCATENATE(SP_SUL!Q441," ",SP_SUL!R441))</f>
        <v>200 M</v>
      </c>
      <c r="S438" s="145" t="str">
        <f>IF(SP_SUL!V441="","*",SP_SUL!V441)</f>
        <v>Moises</v>
      </c>
      <c r="T438" s="145" t="str">
        <f>IF(SP_SUL!W441="","*",SP_SUL!W441)</f>
        <v xml:space="preserve">Socaria mecanizada </v>
      </c>
      <c r="U438" s="137">
        <f ca="1">_xlfn.XLOOKUP(G438&amp;$U$2,BS_CONTROLE[CHAVE],BS_CONTROLE[Quantidade_11],"-")</f>
        <v>0</v>
      </c>
      <c r="V438" s="137">
        <f ca="1">_xlfn.XLOOKUP(G438&amp;$V$2,BS_CONTROLE[CHAVE],BS_CONTROLE[Quantidade_11],"-")</f>
        <v>0</v>
      </c>
      <c r="W438" s="137">
        <f ca="1">_xlfn.XLOOKUP(G438&amp;$W$2,BS_CONTROLE[CHAVE],BS_CONTROLE[Quantidade_11],"-")</f>
        <v>0</v>
      </c>
    </row>
    <row r="439" spans="1:23" hidden="1">
      <c r="A439" s="146" t="str">
        <f>IF(SP_SUL!Y442="","*",SP_SUL!Y442)</f>
        <v>*</v>
      </c>
      <c r="B439" s="146" t="str">
        <f>IF(SP_SUL!X442="","*",SP_SUL!X442)</f>
        <v>Oportunidade</v>
      </c>
      <c r="C439" s="146" t="str">
        <f>IF(SP_SUL!Z442="","*",SP_SUL!Z442)</f>
        <v>*</v>
      </c>
      <c r="D439" s="139" t="str">
        <f>IF(SP_SUL!S442="","*",SP_SUL!S442)</f>
        <v>SP SUL</v>
      </c>
      <c r="E439" s="139" t="str">
        <f>IF(SP_SUL!T442="","*",SP_SUL!T442)</f>
        <v>ZBV-ZKE</v>
      </c>
      <c r="F439" s="145">
        <f>IF(SP_SUL!B442="","*",SP_SUL!B442)</f>
        <v>46071</v>
      </c>
      <c r="G439" s="145" t="str">
        <f>IF(SP_SUL!D442="","*",SP_SUL!D442)</f>
        <v>ROBSON (TF-701)</v>
      </c>
      <c r="H439" s="145" t="str">
        <f>IF(SP_SUL!F442="","*",SP_SUL!F442)</f>
        <v>PDM - SUBSTITUIÇÃO - DORMENTE</v>
      </c>
      <c r="I439" s="145" t="str">
        <f>IF(SP_SUL!H442="","*",SP_SUL!H442)</f>
        <v>-</v>
      </c>
      <c r="J439" s="145" t="str">
        <f>IF(SP_SUL!I442="","*",SP_SUL!I442)</f>
        <v>-</v>
      </c>
      <c r="K439" s="139" t="str">
        <f>IF(SP_SUL!M442="","*",SP_SUL!M442)</f>
        <v>ZDY-ZFY</v>
      </c>
      <c r="L439" s="139" t="str">
        <f>IF(SP_SUL!N442="","*",SP_SUL!N442)</f>
        <v>189ZFY</v>
      </c>
      <c r="M439" s="140">
        <f>IF(SP_SUL!J442="","*",SP_SUL!J442)</f>
        <v>56</v>
      </c>
      <c r="N439" s="144">
        <f>IF(SP_SUL!K442="","*",SP_SUL!K442)</f>
        <v>190.3</v>
      </c>
      <c r="O439" s="144">
        <f>IF(SP_SUL!L442="","*",SP_SUL!L442)</f>
        <v>190.5</v>
      </c>
      <c r="P439" s="143">
        <f>IF(SP_SUL!O442="","*",SP_SUL!O442)</f>
        <v>0.375</v>
      </c>
      <c r="Q439" s="143">
        <f>IF(SP_SUL!P442="","*",SP_SUL!P442)</f>
        <v>8.3333333333333329E-2</v>
      </c>
      <c r="R439" s="145" t="str">
        <f>IF(SP_SUL!Q442="","*",CONCATENATE(SP_SUL!Q442," ",SP_SUL!R442))</f>
        <v>50 Nº DE DORMENTES</v>
      </c>
      <c r="S439" s="145" t="str">
        <f>IF(SP_SUL!V442="","*",SP_SUL!V442)</f>
        <v>Moises</v>
      </c>
      <c r="T439" s="145" t="str">
        <f>IF(SP_SUL!W442="","*",SP_SUL!W442)</f>
        <v xml:space="preserve">PDM - Substituição de dormentes </v>
      </c>
      <c r="U439" s="137" t="str">
        <f ca="1">_xlfn.XLOOKUP(G439&amp;$U$2,BS_CONTROLE[CHAVE],BS_CONTROLE[Quantidade_11],"-")</f>
        <v>-</v>
      </c>
      <c r="V439" s="137">
        <f ca="1">_xlfn.XLOOKUP(G439&amp;$V$2,BS_CONTROLE[CHAVE],BS_CONTROLE[Quantidade_11],"-")</f>
        <v>60</v>
      </c>
      <c r="W439" s="137">
        <f ca="1">_xlfn.XLOOKUP(G439&amp;$W$2,BS_CONTROLE[CHAVE],BS_CONTROLE[Quantidade_11],"-")</f>
        <v>0</v>
      </c>
    </row>
    <row r="440" spans="1:23" hidden="1">
      <c r="A440" s="146" t="str">
        <f>IF(SP_SUL!Y443="","*",SP_SUL!Y443)</f>
        <v>*</v>
      </c>
      <c r="B440" s="146" t="str">
        <f>IF(SP_SUL!X443="","*",SP_SUL!X443)</f>
        <v>Oportunidade</v>
      </c>
      <c r="C440" s="146" t="str">
        <f>IF(SP_SUL!Z443="","*",SP_SUL!Z443)</f>
        <v>*</v>
      </c>
      <c r="D440" s="139" t="str">
        <f>IF(SP_SUL!S443="","*",SP_SUL!S443)</f>
        <v>SP SUL</v>
      </c>
      <c r="E440" s="139" t="str">
        <f>IF(SP_SUL!T443="","*",SP_SUL!T443)</f>
        <v>ZBV-ZKE</v>
      </c>
      <c r="F440" s="145">
        <f>IF(SP_SUL!B443="","*",SP_SUL!B443)</f>
        <v>46071</v>
      </c>
      <c r="G440" s="145" t="str">
        <f>IF(SP_SUL!D443="","*",SP_SUL!D443)</f>
        <v>JACIANO (TF-674)</v>
      </c>
      <c r="H440" s="145" t="str">
        <f>IF(SP_SUL!F443="","*",SP_SUL!F443)</f>
        <v>PDM - SUBSTITUIÇÃO - DORMENTE</v>
      </c>
      <c r="I440" s="145" t="str">
        <f>IF(SP_SUL!H443="","*",SP_SUL!H443)</f>
        <v>-</v>
      </c>
      <c r="J440" s="145" t="str">
        <f>IF(SP_SUL!I443="","*",SP_SUL!I443)</f>
        <v>-</v>
      </c>
      <c r="K440" s="139" t="str">
        <f>IF(SP_SUL!M443="","*",SP_SUL!M443)</f>
        <v>ZDY-ZFY</v>
      </c>
      <c r="L440" s="139" t="str">
        <f>IF(SP_SUL!N443="","*",SP_SUL!N443)</f>
        <v>189ZFY</v>
      </c>
      <c r="M440" s="140">
        <f>IF(SP_SUL!J443="","*",SP_SUL!J443)</f>
        <v>56</v>
      </c>
      <c r="N440" s="144">
        <f>IF(SP_SUL!K443="","*",SP_SUL!K443)</f>
        <v>191</v>
      </c>
      <c r="O440" s="144">
        <f>IF(SP_SUL!L443="","*",SP_SUL!L443)</f>
        <v>190.5</v>
      </c>
      <c r="P440" s="143">
        <f>IF(SP_SUL!O443="","*",SP_SUL!O443)</f>
        <v>0.375</v>
      </c>
      <c r="Q440" s="143">
        <f>IF(SP_SUL!P443="","*",SP_SUL!P443)</f>
        <v>8.3333333333333329E-2</v>
      </c>
      <c r="R440" s="145" t="str">
        <f>IF(SP_SUL!Q443="","*",CONCATENATE(SP_SUL!Q443," ",SP_SUL!R443))</f>
        <v>50 Nº DE DORMENTES</v>
      </c>
      <c r="S440" s="145" t="str">
        <f>IF(SP_SUL!V443="","*",SP_SUL!V443)</f>
        <v>Moises</v>
      </c>
      <c r="T440" s="145" t="str">
        <f>IF(SP_SUL!W443="","*",SP_SUL!W443)</f>
        <v xml:space="preserve">PDM - Substituição de dormentes </v>
      </c>
      <c r="U440" s="137" t="str">
        <f ca="1">_xlfn.XLOOKUP(G440&amp;$U$2,BS_CONTROLE[CHAVE],BS_CONTROLE[Quantidade_11],"-")</f>
        <v>-</v>
      </c>
      <c r="V440" s="137">
        <f ca="1">_xlfn.XLOOKUP(G440&amp;$V$2,BS_CONTROLE[CHAVE],BS_CONTROLE[Quantidade_11],"-")</f>
        <v>0</v>
      </c>
      <c r="W440" s="137">
        <f ca="1">_xlfn.XLOOKUP(G440&amp;$W$2,BS_CONTROLE[CHAVE],BS_CONTROLE[Quantidade_11],"-")</f>
        <v>0</v>
      </c>
    </row>
    <row r="441" spans="1:23" hidden="1">
      <c r="A441" s="146" t="str">
        <f>IF(SP_SUL!Y444="","*",SP_SUL!Y444)</f>
        <v>*</v>
      </c>
      <c r="B441" s="146" t="str">
        <f>IF(SP_SUL!X444="","*",SP_SUL!X444)</f>
        <v>*</v>
      </c>
      <c r="C441" s="146" t="str">
        <f>IF(SP_SUL!Z444="","*",SP_SUL!Z444)</f>
        <v>*</v>
      </c>
      <c r="D441" s="139" t="str">
        <f>IF(SP_SUL!S444="","*",SP_SUL!S444)</f>
        <v>-</v>
      </c>
      <c r="E441" s="139" t="str">
        <f>IF(SP_SUL!T444="","*",SP_SUL!T444)</f>
        <v>-</v>
      </c>
      <c r="F441" s="145" t="str">
        <f>IF(SP_SUL!B444="","*",SP_SUL!B444)</f>
        <v>*</v>
      </c>
      <c r="G441" s="145" t="str">
        <f>IF(SP_SUL!D444="","*",SP_SUL!D444)</f>
        <v>*</v>
      </c>
      <c r="H441" s="145" t="str">
        <f>IF(SP_SUL!F444="","*",SP_SUL!F444)</f>
        <v>*</v>
      </c>
      <c r="I441" s="145" t="str">
        <f>IF(SP_SUL!H444="","*",SP_SUL!H444)</f>
        <v>*</v>
      </c>
      <c r="J441" s="145" t="str">
        <f>IF(SP_SUL!I444="","*",SP_SUL!I444)</f>
        <v>*</v>
      </c>
      <c r="K441" s="139" t="str">
        <f>IF(SP_SUL!M444="","*",SP_SUL!M444)</f>
        <v>-</v>
      </c>
      <c r="L441" s="139" t="str">
        <f>IF(SP_SUL!N444="","*",SP_SUL!N444)</f>
        <v>-</v>
      </c>
      <c r="M441" s="140" t="str">
        <f>IF(SP_SUL!J444="","*",SP_SUL!J444)</f>
        <v>*</v>
      </c>
      <c r="N441" s="144" t="str">
        <f>IF(SP_SUL!K444="","*",SP_SUL!K444)</f>
        <v>*</v>
      </c>
      <c r="O441" s="144" t="str">
        <f>IF(SP_SUL!L444="","*",SP_SUL!L444)</f>
        <v>*</v>
      </c>
      <c r="P441" s="143" t="str">
        <f>IF(SP_SUL!O444="","*",SP_SUL!O444)</f>
        <v>*</v>
      </c>
      <c r="Q441" s="143" t="str">
        <f>IF(SP_SUL!P444="","*",SP_SUL!P444)</f>
        <v>*</v>
      </c>
      <c r="R441" s="145" t="str">
        <f>IF(SP_SUL!Q444="","*",CONCATENATE(SP_SUL!Q444," ",SP_SUL!R444))</f>
        <v>*</v>
      </c>
      <c r="S441" s="145" t="str">
        <f>IF(SP_SUL!V444="","*",SP_SUL!V444)</f>
        <v>*</v>
      </c>
      <c r="T441" s="145" t="str">
        <f>IF(SP_SUL!W444="","*",SP_SUL!W444)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IF(SP_SUL!Y446="","*",SP_SUL!Y446)</f>
        <v>*</v>
      </c>
      <c r="B443" s="146" t="str">
        <f>IF(SP_SUL!X446="","*",SP_SUL!X446)</f>
        <v>Oportunidade</v>
      </c>
      <c r="C443" s="146" t="str">
        <f>IF(SP_SUL!Z446="","*",SP_SUL!Z446)</f>
        <v>*</v>
      </c>
      <c r="D443" s="139" t="str">
        <f>IF(SP_SUL!S446="","*",SP_SUL!S446)</f>
        <v>SP SUL</v>
      </c>
      <c r="E443" s="139" t="str">
        <f>IF(SP_SUL!T446="","*",SP_SUL!T446)</f>
        <v>ZKE-ZEV</v>
      </c>
      <c r="F443" s="145">
        <f>IF(SP_SUL!B446="","*",SP_SUL!B446)</f>
        <v>46071</v>
      </c>
      <c r="G443" s="145" t="str">
        <f>IF(SP_SUL!D446="","*",SP_SUL!D446)</f>
        <v>W60</v>
      </c>
      <c r="H443" s="145" t="str">
        <f>IF(SP_SUL!F446="","*",SP_SUL!F446)</f>
        <v>PDM - PEDRA - DESCARGA</v>
      </c>
      <c r="I443" s="145" t="str">
        <f>IF(SP_SUL!H446="","*",SP_SUL!H446)</f>
        <v>102ZKW2</v>
      </c>
      <c r="J443" s="145" t="str">
        <f>IF(SP_SUL!I446="","*",SP_SUL!I446)</f>
        <v>102ZKW2</v>
      </c>
      <c r="K443" s="139" t="str">
        <f>IF(SP_SUL!M446="","*",SP_SUL!M446)</f>
        <v>ZKE-ZWW</v>
      </c>
      <c r="L443" s="139" t="str">
        <f>IF(SP_SUL!N446="","*",SP_SUL!N446)</f>
        <v>K83K802</v>
      </c>
      <c r="M443" s="140">
        <f>IF(SP_SUL!J446="","*",SP_SUL!J446)</f>
        <v>55</v>
      </c>
      <c r="N443" s="144">
        <f>IF(SP_SUL!K446="","*",SP_SUL!K446)</f>
        <v>83</v>
      </c>
      <c r="O443" s="144">
        <f>IF(SP_SUL!L446="","*",SP_SUL!L446)</f>
        <v>83.1</v>
      </c>
      <c r="P443" s="143">
        <f>IF(SP_SUL!O446="","*",SP_SUL!O446)</f>
        <v>0.39583333333333331</v>
      </c>
      <c r="Q443" s="143">
        <f>IF(SP_SUL!P446="","*",SP_SUL!P446)</f>
        <v>4.1666666666666664E-2</v>
      </c>
      <c r="R443" s="145" t="str">
        <f>IF(SP_SUL!Q446="","*",CONCATENATE(SP_SUL!Q446," ",SP_SUL!R446))</f>
        <v>4 VAGÕES</v>
      </c>
      <c r="S443" s="145" t="str">
        <f>IF(SP_SUL!V446="","*",SP_SUL!V446)</f>
        <v>Felipe</v>
      </c>
      <c r="T443" s="145" t="str">
        <f>IF(SP_SUL!W446="","*",SP_SUL!W446)</f>
        <v xml:space="preserve">Descarga de pedra km81+100 </v>
      </c>
      <c r="U443" s="137" t="str">
        <f ca="1">_xlfn.XLOOKUP(G443&amp;$U$2,BS_CONTROLE[CHAVE],BS_CONTROLE[Quantidade_11],"-")</f>
        <v>-</v>
      </c>
      <c r="V443" s="137">
        <f ca="1">_xlfn.XLOOKUP(G443&amp;$V$2,BS_CONTROLE[CHAVE],BS_CONTROLE[Quantidade_11],"-")</f>
        <v>1</v>
      </c>
      <c r="W443" s="137" t="str">
        <f ca="1">_xlfn.XLOOKUP(G443&amp;$W$2,BS_CONTROLE[CHAVE],BS_CONTROLE[Quantidade_11],"-")</f>
        <v>-</v>
      </c>
    </row>
    <row r="444" spans="1:23" hidden="1">
      <c r="A444" s="146" t="str">
        <f>IF(SP_SUL!Y447="","*",SP_SUL!Y447)</f>
        <v>*</v>
      </c>
      <c r="B444" s="146" t="str">
        <f>IF(SP_SUL!X447="","*",SP_SUL!X447)</f>
        <v>Oportunidade</v>
      </c>
      <c r="C444" s="146" t="str">
        <f>IF(SP_SUL!Z447="","*",SP_SUL!Z447)</f>
        <v>*</v>
      </c>
      <c r="D444" s="139" t="str">
        <f>IF(SP_SUL!S447="","*",SP_SUL!S447)</f>
        <v>SP SUL</v>
      </c>
      <c r="E444" s="139" t="str">
        <f>IF(SP_SUL!T447="","*",SP_SUL!T447)</f>
        <v>ZKE-ZEV</v>
      </c>
      <c r="F444" s="145">
        <f>IF(SP_SUL!B447="","*",SP_SUL!B447)</f>
        <v>46071</v>
      </c>
      <c r="G444" s="145" t="str">
        <f>IF(SP_SUL!D447="","*",SP_SUL!D447)</f>
        <v>V89</v>
      </c>
      <c r="H444" s="145" t="str">
        <f>IF(SP_SUL!F447="","*",SP_SUL!F447)</f>
        <v>MECANIZAÇÃO - SOCADORA</v>
      </c>
      <c r="I444" s="145" t="str">
        <f>IF(SP_SUL!H447="","*",SP_SUL!H447)</f>
        <v>102ZKW2</v>
      </c>
      <c r="J444" s="145" t="str">
        <f>IF(SP_SUL!I447="","*",SP_SUL!I447)</f>
        <v>102ZKW2</v>
      </c>
      <c r="K444" s="139" t="str">
        <f>IF(SP_SUL!M447="","*",SP_SUL!M447)</f>
        <v>ZKW-ZLU</v>
      </c>
      <c r="L444" s="139" t="str">
        <f>IF(SP_SUL!N447="","*",SP_SUL!N447)</f>
        <v>102ZKW2</v>
      </c>
      <c r="M444" s="140">
        <f>IF(SP_SUL!J447="","*",SP_SUL!J447)</f>
        <v>55</v>
      </c>
      <c r="N444" s="144">
        <f>IF(SP_SUL!K447="","*",SP_SUL!K447)</f>
        <v>97.9</v>
      </c>
      <c r="O444" s="144">
        <f>IF(SP_SUL!L447="","*",SP_SUL!L447)</f>
        <v>100</v>
      </c>
      <c r="P444" s="143">
        <f>IF(SP_SUL!O447="","*",SP_SUL!O447)</f>
        <v>0.39583333333333331</v>
      </c>
      <c r="Q444" s="143">
        <f>IF(SP_SUL!P447="","*",SP_SUL!P447)</f>
        <v>8.3333333333333329E-2</v>
      </c>
      <c r="R444" s="145" t="str">
        <f>IF(SP_SUL!Q447="","*",CONCATENATE(SP_SUL!Q447," ",SP_SUL!R447))</f>
        <v>480 M</v>
      </c>
      <c r="S444" s="145" t="str">
        <f>IF(SP_SUL!V447="","*",SP_SUL!V447)</f>
        <v>Antonioni</v>
      </c>
      <c r="T444" s="145" t="str">
        <f>IF(SP_SUL!W447="","*",SP_SUL!W447)</f>
        <v xml:space="preserve">Socaria mecanizada </v>
      </c>
      <c r="U444" s="137" t="str">
        <f ca="1">_xlfn.XLOOKUP(G444&amp;$U$2,BS_CONTROLE[CHAVE],BS_CONTROLE[Quantidade_11],"-")</f>
        <v>-</v>
      </c>
      <c r="V444" s="137">
        <f ca="1">_xlfn.XLOOKUP(G444&amp;$V$2,BS_CONTROLE[CHAVE],BS_CONTROLE[Quantidade_11],"-")</f>
        <v>860</v>
      </c>
      <c r="W444" s="137">
        <f ca="1">_xlfn.XLOOKUP(G444&amp;$W$2,BS_CONTROLE[CHAVE],BS_CONTROLE[Quantidade_11],"-")</f>
        <v>0</v>
      </c>
    </row>
    <row r="445" spans="1:23" hidden="1">
      <c r="A445" s="146" t="str">
        <f>IF(SP_SUL!Y448="","*",SP_SUL!Y448)</f>
        <v>*</v>
      </c>
      <c r="B445" s="146" t="str">
        <f>IF(SP_SUL!X448="","*",SP_SUL!X448)</f>
        <v>Oportunidade</v>
      </c>
      <c r="C445" s="146" t="str">
        <f>IF(SP_SUL!Z448="","*",SP_SUL!Z448)</f>
        <v>*</v>
      </c>
      <c r="D445" s="139" t="str">
        <f>IF(SP_SUL!S448="","*",SP_SUL!S448)</f>
        <v>SP SUL</v>
      </c>
      <c r="E445" s="139" t="str">
        <f>IF(SP_SUL!T448="","*",SP_SUL!T448)</f>
        <v>ZKE-ZEV</v>
      </c>
      <c r="F445" s="145">
        <f>IF(SP_SUL!B448="","*",SP_SUL!B448)</f>
        <v>46071</v>
      </c>
      <c r="G445" s="145" t="str">
        <f>IF(SP_SUL!D448="","*",SP_SUL!D448)</f>
        <v>EDSON (TP-780)</v>
      </c>
      <c r="H445" s="145" t="str">
        <f>IF(SP_SUL!F448="","*",SP_SUL!F448)</f>
        <v>PDM - SUBSTITUIÇÃO - TRILHO</v>
      </c>
      <c r="I445" s="145" t="str">
        <f>IF(SP_SUL!H448="","*",SP_SUL!H448)</f>
        <v>-</v>
      </c>
      <c r="J445" s="145" t="str">
        <f>IF(SP_SUL!I448="","*",SP_SUL!I448)</f>
        <v>-</v>
      </c>
      <c r="K445" s="139" t="str">
        <f>IF(SP_SUL!M448="","*",SP_SUL!M448)</f>
        <v>ZKW-ZLU</v>
      </c>
      <c r="L445" s="139">
        <f>IF(SP_SUL!N448="","*",SP_SUL!N448)</f>
        <v>1051032</v>
      </c>
      <c r="M445" s="140">
        <f>IF(SP_SUL!J448="","*",SP_SUL!J448)</f>
        <v>55</v>
      </c>
      <c r="N445" s="144">
        <f>IF(SP_SUL!K448="","*",SP_SUL!K448)</f>
        <v>103.696</v>
      </c>
      <c r="O445" s="144">
        <f>IF(SP_SUL!L448="","*",SP_SUL!L448)</f>
        <v>103.99</v>
      </c>
      <c r="P445" s="143">
        <f>IF(SP_SUL!O448="","*",SP_SUL!O448)</f>
        <v>0.375</v>
      </c>
      <c r="Q445" s="143">
        <f>IF(SP_SUL!P448="","*",SP_SUL!P448)</f>
        <v>0.10416666666666667</v>
      </c>
      <c r="R445" s="145" t="str">
        <f>IF(SP_SUL!Q448="","*",CONCATENATE(SP_SUL!Q448," ",SP_SUL!R448))</f>
        <v>312 M</v>
      </c>
      <c r="S445" s="145" t="str">
        <f>IF(SP_SUL!V448="","*",SP_SUL!V448)</f>
        <v>Felipe</v>
      </c>
      <c r="T445" s="145" t="str">
        <f>IF(SP_SUL!W448="","*",SP_SUL!W448)</f>
        <v>PDM - Substituição de trilho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 hidden="1">
      <c r="A446" s="146" t="str">
        <f>IF(SP_SUL!Y449="","*",SP_SUL!Y449)</f>
        <v>*</v>
      </c>
      <c r="B446" s="146" t="str">
        <f>IF(SP_SUL!X449="","*",SP_SUL!X449)</f>
        <v>Oportunidade</v>
      </c>
      <c r="C446" s="146" t="str">
        <f>IF(SP_SUL!Z449="","*",SP_SUL!Z449)</f>
        <v>*</v>
      </c>
      <c r="D446" s="139" t="str">
        <f>IF(SP_SUL!S449="","*",SP_SUL!S449)</f>
        <v>SP SUL</v>
      </c>
      <c r="E446" s="139" t="str">
        <f>IF(SP_SUL!T449="","*",SP_SUL!T449)</f>
        <v>ZKE-ZEV</v>
      </c>
      <c r="F446" s="145">
        <f>IF(SP_SUL!B449="","*",SP_SUL!B449)</f>
        <v>46071</v>
      </c>
      <c r="G446" s="145" t="str">
        <f>IF(SP_SUL!D449="","*",SP_SUL!D449)</f>
        <v>E17</v>
      </c>
      <c r="H446" s="145" t="str">
        <f>IF(SP_SUL!F449="","*",SP_SUL!F449)</f>
        <v>CAMINHÃO DE SOLDA</v>
      </c>
      <c r="I446" s="145" t="str">
        <f>IF(SP_SUL!H449="","*",SP_SUL!H449)</f>
        <v>102ZKW2</v>
      </c>
      <c r="J446" s="145" t="str">
        <f>IF(SP_SUL!I449="","*",SP_SUL!I449)</f>
        <v>102ZKW2</v>
      </c>
      <c r="K446" s="139" t="str">
        <f>IF(SP_SUL!M449="","*",SP_SUL!M449)</f>
        <v>ZKW-ZLU</v>
      </c>
      <c r="L446" s="139">
        <f>IF(SP_SUL!N449="","*",SP_SUL!N449)</f>
        <v>1051032</v>
      </c>
      <c r="M446" s="140">
        <f>IF(SP_SUL!J449="","*",SP_SUL!J449)</f>
        <v>55</v>
      </c>
      <c r="N446" s="144">
        <f>IF(SP_SUL!K449="","*",SP_SUL!K449)</f>
        <v>104</v>
      </c>
      <c r="O446" s="144" t="str">
        <f>IF(SP_SUL!L449="","*",SP_SUL!L449)</f>
        <v>-</v>
      </c>
      <c r="P446" s="143">
        <f>IF(SP_SUL!O449="","*",SP_SUL!O449)</f>
        <v>0.375</v>
      </c>
      <c r="Q446" s="143">
        <f>IF(SP_SUL!P449="","*",SP_SUL!P449)</f>
        <v>0.125</v>
      </c>
      <c r="R446" s="145" t="str">
        <f>IF(SP_SUL!Q449="","*",CONCATENATE(SP_SUL!Q449," ",SP_SUL!R449))</f>
        <v>2 Nº DE SOLDA</v>
      </c>
      <c r="S446" s="145" t="str">
        <f>IF(SP_SUL!V449="","*",SP_SUL!V449)</f>
        <v>Higor</v>
      </c>
      <c r="T446" s="145" t="str">
        <f>IF(SP_SUL!W449="","*",SP_SUL!W449)</f>
        <v>Caminhão de solda</v>
      </c>
      <c r="U446" s="137">
        <f ca="1">_xlfn.XLOOKUP(G446&amp;$U$2,BS_CONTROLE[CHAVE],BS_CONTROLE[Quantidade_11],"-")</f>
        <v>0</v>
      </c>
      <c r="V446" s="137">
        <f ca="1">_xlfn.XLOOKUP(G446&amp;$V$2,BS_CONTROLE[CHAVE],BS_CONTROLE[Quantidade_11],"-")</f>
        <v>0</v>
      </c>
      <c r="W446" s="137">
        <f ca="1">_xlfn.XLOOKUP(G446&amp;$W$2,BS_CONTROLE[CHAVE],BS_CONTROLE[Quantidade_11],"-")</f>
        <v>4</v>
      </c>
    </row>
    <row r="447" spans="1:23" hidden="1">
      <c r="A447" s="146" t="str">
        <f>IF(SP_SUL!Y450="","*",SP_SUL!Y450)</f>
        <v>*</v>
      </c>
      <c r="B447" s="146" t="str">
        <f>IF(SP_SUL!X450="","*",SP_SUL!X450)</f>
        <v>Oportunidade</v>
      </c>
      <c r="C447" s="146" t="str">
        <f>IF(SP_SUL!Z450="","*",SP_SUL!Z450)</f>
        <v>*</v>
      </c>
      <c r="D447" s="139" t="str">
        <f>IF(SP_SUL!S450="","*",SP_SUL!S450)</f>
        <v>SP SUL</v>
      </c>
      <c r="E447" s="139" t="str">
        <f>IF(SP_SUL!T450="","*",SP_SUL!T450)</f>
        <v>ZKE-ZEV</v>
      </c>
      <c r="F447" s="145">
        <f>IF(SP_SUL!B450="","*",SP_SUL!B450)</f>
        <v>46071</v>
      </c>
      <c r="G447" s="145" t="str">
        <f>IF(SP_SUL!D450="","*",SP_SUL!D450)</f>
        <v>CLEBISON (TP-728)</v>
      </c>
      <c r="H447" s="145" t="str">
        <f>IF(SP_SUL!F450="","*",SP_SUL!F450)</f>
        <v>PDM - SOLDA</v>
      </c>
      <c r="I447" s="145" t="str">
        <f>IF(SP_SUL!H450="","*",SP_SUL!H450)</f>
        <v>-</v>
      </c>
      <c r="J447" s="145" t="str">
        <f>IF(SP_SUL!I450="","*",SP_SUL!I450)</f>
        <v>-</v>
      </c>
      <c r="K447" s="139" t="str">
        <f>IF(SP_SUL!M450="","*",SP_SUL!M450)</f>
        <v>ZEM</v>
      </c>
      <c r="L447" s="139" t="str">
        <f>IF(SP_SUL!N450="","*",SP_SUL!N450)</f>
        <v>ZEM2</v>
      </c>
      <c r="M447" s="140">
        <f>IF(SP_SUL!J450="","*",SP_SUL!J450)</f>
        <v>55</v>
      </c>
      <c r="N447" s="144">
        <f>IF(SP_SUL!K450="","*",SP_SUL!K450)</f>
        <v>134.47999999999999</v>
      </c>
      <c r="O447" s="144" t="str">
        <f>IF(SP_SUL!L450="","*",SP_SUL!L450)</f>
        <v>-</v>
      </c>
      <c r="P447" s="143">
        <f>IF(SP_SUL!O450="","*",SP_SUL!O450)</f>
        <v>0.375</v>
      </c>
      <c r="Q447" s="143">
        <f>IF(SP_SUL!P450="","*",SP_SUL!P450)</f>
        <v>6.25E-2</v>
      </c>
      <c r="R447" s="145" t="str">
        <f>IF(SP_SUL!Q450="","*",CONCATENATE(SP_SUL!Q450," ",SP_SUL!R450))</f>
        <v>1 Nº DE SOLDA</v>
      </c>
      <c r="S447" s="145" t="str">
        <f>IF(SP_SUL!V450="","*",SP_SUL!V450)</f>
        <v>Felipe</v>
      </c>
      <c r="T447" s="145" t="str">
        <f>IF(SP_SUL!W450="","*",SP_SUL!W450)</f>
        <v xml:space="preserve">Execução de solda - Condicionado a temperatura </v>
      </c>
      <c r="U447" s="137" t="str">
        <f ca="1">_xlfn.XLOOKUP(G447&amp;$U$2,BS_CONTROLE[CHAVE],BS_CONTROLE[Quantidade_11],"-")</f>
        <v>-</v>
      </c>
      <c r="V447" s="137">
        <f ca="1">_xlfn.XLOOKUP(G447&amp;$V$2,BS_CONTROLE[CHAVE],BS_CONTROLE[Quantidade_11],"-")</f>
        <v>0</v>
      </c>
      <c r="W447" s="137">
        <f ca="1">_xlfn.XLOOKUP(G447&amp;$W$2,BS_CONTROLE[CHAVE],BS_CONTROLE[Quantidade_11],"-")</f>
        <v>1</v>
      </c>
    </row>
    <row r="448" spans="1:23" hidden="1">
      <c r="A448" s="146" t="str">
        <f>IF(SP_SUL!Y451="","*",SP_SUL!Y451)</f>
        <v>*</v>
      </c>
      <c r="B448" s="146" t="str">
        <f>IF(SP_SUL!X451="","*",SP_SUL!X451)</f>
        <v>Oportunidade</v>
      </c>
      <c r="C448" s="146" t="str">
        <f>IF(SP_SUL!Z451="","*",SP_SUL!Z451)</f>
        <v>*</v>
      </c>
      <c r="D448" s="139" t="str">
        <f>IF(SP_SUL!S451="","*",SP_SUL!S451)</f>
        <v>SP SUL</v>
      </c>
      <c r="E448" s="139" t="str">
        <f>IF(SP_SUL!T451="","*",SP_SUL!T451)</f>
        <v>ZKE-ZEV</v>
      </c>
      <c r="F448" s="145">
        <f>IF(SP_SUL!B451="","*",SP_SUL!B451)</f>
        <v>46071</v>
      </c>
      <c r="G448" s="145" t="str">
        <f>IF(SP_SUL!D451="","*",SP_SUL!D451)</f>
        <v>ISMAEL(TP-726)</v>
      </c>
      <c r="H448" s="145" t="str">
        <f>IF(SP_SUL!F451="","*",SP_SUL!F451)</f>
        <v>PDM - SOLDA</v>
      </c>
      <c r="I448" s="145" t="str">
        <f>IF(SP_SUL!H451="","*",SP_SUL!H451)</f>
        <v>-</v>
      </c>
      <c r="J448" s="145" t="str">
        <f>IF(SP_SUL!I451="","*",SP_SUL!I451)</f>
        <v>-</v>
      </c>
      <c r="K448" s="139" t="str">
        <f>IF(SP_SUL!M451="","*",SP_SUL!M451)</f>
        <v>ZEM</v>
      </c>
      <c r="L448" s="139" t="str">
        <f>IF(SP_SUL!N451="","*",SP_SUL!N451)</f>
        <v>ZEM2</v>
      </c>
      <c r="M448" s="140">
        <f>IF(SP_SUL!J451="","*",SP_SUL!J451)</f>
        <v>55</v>
      </c>
      <c r="N448" s="144">
        <f>IF(SP_SUL!K451="","*",SP_SUL!K451)</f>
        <v>134.47999999999999</v>
      </c>
      <c r="O448" s="144" t="str">
        <f>IF(SP_SUL!L451="","*",SP_SUL!L451)</f>
        <v>-</v>
      </c>
      <c r="P448" s="143">
        <f>IF(SP_SUL!O451="","*",SP_SUL!O451)</f>
        <v>0.375</v>
      </c>
      <c r="Q448" s="143">
        <f>IF(SP_SUL!P451="","*",SP_SUL!P451)</f>
        <v>6.25E-2</v>
      </c>
      <c r="R448" s="145" t="str">
        <f>IF(SP_SUL!Q451="","*",CONCATENATE(SP_SUL!Q451," ",SP_SUL!R451))</f>
        <v>1 Nº DE SOLDA</v>
      </c>
      <c r="S448" s="145" t="str">
        <f>IF(SP_SUL!V451="","*",SP_SUL!V451)</f>
        <v>Felipe</v>
      </c>
      <c r="T448" s="145" t="str">
        <f>IF(SP_SUL!W451="","*",SP_SUL!W451)</f>
        <v xml:space="preserve">Execução de solda - Condicionado a temperatura </v>
      </c>
      <c r="U448" s="137" t="str">
        <f ca="1">_xlfn.XLOOKUP(G448&amp;$U$2,BS_CONTROLE[CHAVE],BS_CONTROLE[Quantidade_11],"-")</f>
        <v>-</v>
      </c>
      <c r="V448" s="137">
        <f ca="1">_xlfn.XLOOKUP(G448&amp;$V$2,BS_CONTROLE[CHAVE],BS_CONTROLE[Quantidade_11],"-")</f>
        <v>0</v>
      </c>
      <c r="W448" s="137">
        <f ca="1">_xlfn.XLOOKUP(G448&amp;$W$2,BS_CONTROLE[CHAVE],BS_CONTROLE[Quantidade_11],"-")</f>
        <v>1</v>
      </c>
    </row>
    <row r="449" spans="1:23" hidden="1">
      <c r="A449" s="146" t="str">
        <f>IF(SP_SUL!Y452="","*",SP_SUL!Y452)</f>
        <v>*</v>
      </c>
      <c r="B449" s="146" t="str">
        <f>IF(SP_SUL!X452="","*",SP_SUL!X452)</f>
        <v>*</v>
      </c>
      <c r="C449" s="146" t="str">
        <f>IF(SP_SUL!Z452="","*",SP_SUL!Z452)</f>
        <v>*</v>
      </c>
      <c r="D449" s="139" t="str">
        <f>IF(SP_SUL!S452="","*",SP_SUL!S452)</f>
        <v>-</v>
      </c>
      <c r="E449" s="139" t="str">
        <f>IF(SP_SUL!T452="","*",SP_SUL!T452)</f>
        <v>-</v>
      </c>
      <c r="F449" s="145" t="str">
        <f>IF(SP_SUL!B452="","*",SP_SUL!B452)</f>
        <v>*</v>
      </c>
      <c r="G449" s="145" t="str">
        <f>IF(SP_SUL!D452="","*",SP_SUL!D452)</f>
        <v>*</v>
      </c>
      <c r="H449" s="145" t="str">
        <f>IF(SP_SUL!F452="","*",SP_SUL!F452)</f>
        <v>*</v>
      </c>
      <c r="I449" s="145" t="str">
        <f>IF(SP_SUL!H452="","*",SP_SUL!H452)</f>
        <v>*</v>
      </c>
      <c r="J449" s="145" t="str">
        <f>IF(SP_SUL!I452="","*",SP_SUL!I452)</f>
        <v>*</v>
      </c>
      <c r="K449" s="139" t="str">
        <f>IF(SP_SUL!M452="","*",SP_SUL!M452)</f>
        <v>-</v>
      </c>
      <c r="L449" s="139" t="str">
        <f>IF(SP_SUL!N452="","*",SP_SUL!N452)</f>
        <v>-</v>
      </c>
      <c r="M449" s="140" t="str">
        <f>IF(SP_SUL!J452="","*",SP_SUL!J452)</f>
        <v>*</v>
      </c>
      <c r="N449" s="144" t="str">
        <f>IF(SP_SUL!K452="","*",SP_SUL!K452)</f>
        <v>*</v>
      </c>
      <c r="O449" s="144" t="str">
        <f>IF(SP_SUL!L452="","*",SP_SUL!L452)</f>
        <v>*</v>
      </c>
      <c r="P449" s="143" t="str">
        <f>IF(SP_SUL!O452="","*",SP_SUL!O452)</f>
        <v>*</v>
      </c>
      <c r="Q449" s="143" t="str">
        <f>IF(SP_SUL!P452="","*",SP_SUL!P452)</f>
        <v>*</v>
      </c>
      <c r="R449" s="145" t="str">
        <f>IF(SP_SUL!Q452="","*",CONCATENATE(SP_SUL!Q452," ",SP_SUL!R452))</f>
        <v>*</v>
      </c>
      <c r="S449" s="145" t="str">
        <f>IF(SP_SUL!V452="","*",SP_SUL!V452)</f>
        <v>*</v>
      </c>
      <c r="T449" s="145" t="str">
        <f>IF(SP_SUL!W452="","*",SP_SUL!W452)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IF(SP_SUL!Y453="","*",SP_SUL!Y453)</f>
        <v>*</v>
      </c>
      <c r="B450" s="146" t="str">
        <f>IF(SP_SUL!X453="","*",SP_SUL!X453)</f>
        <v>Oportunidade</v>
      </c>
      <c r="C450" s="146" t="str">
        <f>IF(SP_SUL!Z453="","*",SP_SUL!Z453)</f>
        <v>*</v>
      </c>
      <c r="D450" s="139" t="str">
        <f>IF(SP_SUL!S453="","*",SP_SUL!S453)</f>
        <v>SP SUL</v>
      </c>
      <c r="E450" s="139" t="str">
        <f>IF(SP_SUL!T453="","*",SP_SUL!T453)</f>
        <v>ZKE-ZEV</v>
      </c>
      <c r="F450" s="145">
        <f>IF(SP_SUL!B453="","*",SP_SUL!B453)</f>
        <v>46071</v>
      </c>
      <c r="G450" s="145" t="str">
        <f>IF(SP_SUL!D453="","*",SP_SUL!D453)</f>
        <v>WALTER (TP-810)</v>
      </c>
      <c r="H450" s="145" t="str">
        <f>IF(SP_SUL!F453="","*",SP_SUL!F453)</f>
        <v>MODERNIZAÇÃO - SOLDA</v>
      </c>
      <c r="I450" s="145" t="str">
        <f>IF(SP_SUL!H453="","*",SP_SUL!H453)</f>
        <v>-</v>
      </c>
      <c r="J450" s="145" t="str">
        <f>IF(SP_SUL!I453="","*",SP_SUL!I453)</f>
        <v>-</v>
      </c>
      <c r="K450" s="139" t="str">
        <f>IF(SP_SUL!M453="","*",SP_SUL!M453)</f>
        <v>ZWI-ZEM</v>
      </c>
      <c r="L450" s="139">
        <f>IF(SP_SUL!N453="","*",SP_SUL!N453)</f>
        <v>1231211</v>
      </c>
      <c r="M450" s="140">
        <f>IF(SP_SUL!J453="","*",SP_SUL!J453)</f>
        <v>48</v>
      </c>
      <c r="N450" s="144">
        <f>IF(SP_SUL!K453="","*",SP_SUL!K453)</f>
        <v>121.298</v>
      </c>
      <c r="O450" s="144" t="str">
        <f>IF(SP_SUL!L453="","*",SP_SUL!L453)</f>
        <v>-</v>
      </c>
      <c r="P450" s="143">
        <f>IF(SP_SUL!O453="","*",SP_SUL!O453)</f>
        <v>0.35416666666666669</v>
      </c>
      <c r="Q450" s="143">
        <f>IF(SP_SUL!P453="","*",SP_SUL!P453)</f>
        <v>8.3333333333333329E-2</v>
      </c>
      <c r="R450" s="145" t="str">
        <f>IF(SP_SUL!Q453="","*",CONCATENATE(SP_SUL!Q453," ",SP_SUL!R453))</f>
        <v>1 Nº DE SOLDA</v>
      </c>
      <c r="S450" s="145" t="str">
        <f>IF(SP_SUL!V453="","*",SP_SUL!V453)</f>
        <v>Alisson</v>
      </c>
      <c r="T450" s="145" t="str">
        <f>IF(SP_SUL!W453="","*",SP_SUL!W453)</f>
        <v xml:space="preserve">Execução de solda - Condicionado a temperatura 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IF(SP_SUL!Y454="","*",SP_SUL!Y454)</f>
        <v>*</v>
      </c>
      <c r="B451" s="146" t="str">
        <f>IF(SP_SUL!X454="","*",SP_SUL!X454)</f>
        <v>Oportunidade</v>
      </c>
      <c r="C451" s="146" t="str">
        <f>IF(SP_SUL!Z454="","*",SP_SUL!Z454)</f>
        <v>*</v>
      </c>
      <c r="D451" s="139" t="str">
        <f>IF(SP_SUL!S454="","*",SP_SUL!S454)</f>
        <v>SP SUL</v>
      </c>
      <c r="E451" s="139" t="str">
        <f>IF(SP_SUL!T454="","*",SP_SUL!T454)</f>
        <v>ZKE-ZEV</v>
      </c>
      <c r="F451" s="145">
        <f>IF(SP_SUL!B454="","*",SP_SUL!B454)</f>
        <v>46071</v>
      </c>
      <c r="G451" s="145" t="str">
        <f>IF(SP_SUL!D454="","*",SP_SUL!D454)</f>
        <v>ADENISON (TP-810)</v>
      </c>
      <c r="H451" s="145" t="str">
        <f>IF(SP_SUL!F454="","*",SP_SUL!F454)</f>
        <v>MODERNIZAÇÃO - SOLDA</v>
      </c>
      <c r="I451" s="145" t="str">
        <f>IF(SP_SUL!H454="","*",SP_SUL!H454)</f>
        <v>-</v>
      </c>
      <c r="J451" s="145" t="str">
        <f>IF(SP_SUL!I454="","*",SP_SUL!I454)</f>
        <v>-</v>
      </c>
      <c r="K451" s="139" t="str">
        <f>IF(SP_SUL!M454="","*",SP_SUL!M454)</f>
        <v>ZWI-ZEM</v>
      </c>
      <c r="L451" s="139">
        <f>IF(SP_SUL!N454="","*",SP_SUL!N454)</f>
        <v>1241231</v>
      </c>
      <c r="M451" s="140">
        <f>IF(SP_SUL!J454="","*",SP_SUL!J454)</f>
        <v>48</v>
      </c>
      <c r="N451" s="144">
        <f>IF(SP_SUL!K454="","*",SP_SUL!K454)</f>
        <v>123.928</v>
      </c>
      <c r="O451" s="144" t="str">
        <f>IF(SP_SUL!L454="","*",SP_SUL!L454)</f>
        <v>-</v>
      </c>
      <c r="P451" s="143">
        <f>IF(SP_SUL!O454="","*",SP_SUL!O454)</f>
        <v>0.35416666666666669</v>
      </c>
      <c r="Q451" s="143">
        <f>IF(SP_SUL!P454="","*",SP_SUL!P454)</f>
        <v>8.3333333333333329E-2</v>
      </c>
      <c r="R451" s="145" t="str">
        <f>IF(SP_SUL!Q454="","*",CONCATENATE(SP_SUL!Q454," ",SP_SUL!R454))</f>
        <v>1 Nº DE SOLDA</v>
      </c>
      <c r="S451" s="145" t="str">
        <f>IF(SP_SUL!V454="","*",SP_SUL!V454)</f>
        <v>Alisson</v>
      </c>
      <c r="T451" s="145" t="str">
        <f>IF(SP_SUL!W454="","*",SP_SUL!W454)</f>
        <v xml:space="preserve">Execução de solda - Condicionado a temperatura </v>
      </c>
      <c r="U451" s="137" t="str">
        <f ca="1">_xlfn.XLOOKUP(G451&amp;$U$2,BS_CONTROLE[CHAVE],BS_CONTROLE[Quantidade_11],"-")</f>
        <v>-</v>
      </c>
      <c r="V451" s="137">
        <f ca="1">_xlfn.XLOOKUP(G451&amp;$V$2,BS_CONTROLE[CHAVE],BS_CONTROLE[Quantidade_11],"-")</f>
        <v>0</v>
      </c>
      <c r="W451" s="137">
        <f ca="1">_xlfn.XLOOKUP(G451&amp;$W$2,BS_CONTROLE[CHAVE],BS_CONTROLE[Quantidade_11],"-")</f>
        <v>2</v>
      </c>
    </row>
    <row r="452" spans="1:23" hidden="1">
      <c r="A452" s="146" t="str">
        <f>IF(SP_SUL!Y455="","*",SP_SUL!Y455)</f>
        <v>*</v>
      </c>
      <c r="B452" s="146" t="str">
        <f>IF(SP_SUL!X455="","*",SP_SUL!X455)</f>
        <v>*</v>
      </c>
      <c r="C452" s="146" t="str">
        <f>IF(SP_SUL!Z455="","*",SP_SUL!Z455)</f>
        <v>*</v>
      </c>
      <c r="D452" s="139" t="str">
        <f>IF(SP_SUL!S455="","*",SP_SUL!S455)</f>
        <v>-</v>
      </c>
      <c r="E452" s="139" t="str">
        <f>IF(SP_SUL!T455="","*",SP_SUL!T455)</f>
        <v>-</v>
      </c>
      <c r="F452" s="145" t="str">
        <f>IF(SP_SUL!B455="","*",SP_SUL!B455)</f>
        <v>*</v>
      </c>
      <c r="G452" s="145" t="str">
        <f>IF(SP_SUL!D455="","*",SP_SUL!D455)</f>
        <v>*</v>
      </c>
      <c r="H452" s="145" t="str">
        <f>IF(SP_SUL!F455="","*",SP_SUL!F455)</f>
        <v>*</v>
      </c>
      <c r="I452" s="145" t="str">
        <f>IF(SP_SUL!H455="","*",SP_SUL!H455)</f>
        <v>*</v>
      </c>
      <c r="J452" s="145" t="str">
        <f>IF(SP_SUL!I455="","*",SP_SUL!I455)</f>
        <v>*</v>
      </c>
      <c r="K452" s="139" t="str">
        <f>IF(SP_SUL!M455="","*",SP_SUL!M455)</f>
        <v>-</v>
      </c>
      <c r="L452" s="139" t="str">
        <f>IF(SP_SUL!N455="","*",SP_SUL!N455)</f>
        <v>-</v>
      </c>
      <c r="M452" s="140" t="str">
        <f>IF(SP_SUL!J455="","*",SP_SUL!J455)</f>
        <v>*</v>
      </c>
      <c r="N452" s="144" t="str">
        <f>IF(SP_SUL!K455="","*",SP_SUL!K455)</f>
        <v>*</v>
      </c>
      <c r="O452" s="144" t="str">
        <f>IF(SP_SUL!L455="","*",SP_SUL!L455)</f>
        <v>*</v>
      </c>
      <c r="P452" s="143" t="str">
        <f>IF(SP_SUL!O455="","*",SP_SUL!O455)</f>
        <v>*</v>
      </c>
      <c r="Q452" s="143" t="str">
        <f>IF(SP_SUL!P455="","*",SP_SUL!P455)</f>
        <v>*</v>
      </c>
      <c r="R452" s="145" t="str">
        <f>IF(SP_SUL!Q455="","*",CONCATENATE(SP_SUL!Q455," ",SP_SUL!R455))</f>
        <v>*</v>
      </c>
      <c r="S452" s="145" t="str">
        <f>IF(SP_SUL!V455="","*",SP_SUL!V455)</f>
        <v>*</v>
      </c>
      <c r="T452" s="145" t="str">
        <f>IF(SP_SUL!W455="","*",SP_SUL!W455)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 hidden="1">
      <c r="A453" s="146" t="str">
        <f>IF(SP_SUL!Y456="","*",SP_SUL!Y456)</f>
        <v>*</v>
      </c>
      <c r="B453" s="146" t="str">
        <f>IF(SP_SUL!X456="","*",SP_SUL!X456)</f>
        <v>Oportunidade</v>
      </c>
      <c r="C453" s="146" t="str">
        <f>IF(SP_SUL!Z456="","*",SP_SUL!Z456)</f>
        <v>*</v>
      </c>
      <c r="D453" s="139" t="str">
        <f>IF(SP_SUL!S456="","*",SP_SUL!S456)</f>
        <v>SP SUL</v>
      </c>
      <c r="E453" s="139" t="str">
        <f>IF(SP_SUL!T456="","*",SP_SUL!T456)</f>
        <v>ZEV-ZPT</v>
      </c>
      <c r="F453" s="145">
        <f>IF(SP_SUL!B456="","*",SP_SUL!B456)</f>
        <v>46071</v>
      </c>
      <c r="G453" s="145" t="str">
        <f>IF(SP_SUL!D456="","*",SP_SUL!D456)</f>
        <v>W61</v>
      </c>
      <c r="H453" s="145" t="str">
        <f>IF(SP_SUL!F456="","*",SP_SUL!F456)</f>
        <v>DESLOCAMENTO</v>
      </c>
      <c r="I453" s="145" t="str">
        <f>IF(SP_SUL!H456="","*",SP_SUL!H456)</f>
        <v>ZEV</v>
      </c>
      <c r="J453" s="145" t="str">
        <f>IF(SP_SUL!I456="","*",SP_SUL!I456)</f>
        <v>ZPT</v>
      </c>
      <c r="K453" s="139" t="str">
        <f>IF(SP_SUL!M456="","*",SP_SUL!M456)</f>
        <v>ZEV-ZPT</v>
      </c>
      <c r="L453" s="139" t="str">
        <f>IF(SP_SUL!N456="","*",SP_SUL!N456)</f>
        <v>ZEVZPT</v>
      </c>
      <c r="M453" s="140">
        <f>IF(SP_SUL!J456="","*",SP_SUL!J456)</f>
        <v>92</v>
      </c>
      <c r="N453" s="144">
        <f>IF(SP_SUL!K456="","*",SP_SUL!K456)</f>
        <v>67</v>
      </c>
      <c r="O453" s="144" t="str">
        <f>IF(SP_SUL!L456="","*",SP_SUL!L456)</f>
        <v>-</v>
      </c>
      <c r="P453" s="143">
        <f>IF(SP_SUL!O456="","*",SP_SUL!O456)</f>
        <v>0.5</v>
      </c>
      <c r="Q453" s="143">
        <f>IF(SP_SUL!P456="","*",SP_SUL!P456)</f>
        <v>4.1666666666666664E-2</v>
      </c>
      <c r="R453" s="145" t="str">
        <f>IF(SP_SUL!Q456="","*",CONCATENATE(SP_SUL!Q456," ",SP_SUL!R456))</f>
        <v>1 BINÁRIO</v>
      </c>
      <c r="S453" s="145" t="str">
        <f>IF(SP_SUL!V456="","*",SP_SUL!V456)</f>
        <v>Augusto</v>
      </c>
      <c r="T453" s="145" t="str">
        <f>IF(SP_SUL!W456="","*",SP_SUL!W456)</f>
        <v>Deslocamento</v>
      </c>
      <c r="U453" s="137" t="str">
        <f ca="1">_xlfn.XLOOKUP(G453&amp;$U$2,BS_CONTROLE[CHAVE],BS_CONTROLE[Quantidade_11],"-")</f>
        <v>-</v>
      </c>
      <c r="V453" s="137">
        <f ca="1">_xlfn.XLOOKUP(G453&amp;$V$2,BS_CONTROLE[CHAVE],BS_CONTROLE[Quantidade_11],"-")</f>
        <v>0</v>
      </c>
      <c r="W453" s="137">
        <f ca="1">_xlfn.XLOOKUP(G453&amp;$W$2,BS_CONTROLE[CHAVE],BS_CONTROLE[Quantidade_11],"-")</f>
        <v>1</v>
      </c>
    </row>
    <row r="454" spans="1:23" hidden="1">
      <c r="A454" s="146" t="str">
        <f>IF(SP_SUL!Y457="","*",SP_SUL!Y457)</f>
        <v>*</v>
      </c>
      <c r="B454" s="146" t="str">
        <f>IF(SP_SUL!X457="","*",SP_SUL!X457)</f>
        <v>Oportunidade</v>
      </c>
      <c r="C454" s="146" t="str">
        <f>IF(SP_SUL!Z457="","*",SP_SUL!Z457)</f>
        <v>*</v>
      </c>
      <c r="D454" s="139" t="str">
        <f>IF(SP_SUL!S457="","*",SP_SUL!S457)</f>
        <v>SP SUL</v>
      </c>
      <c r="E454" s="139" t="str">
        <f>IF(SP_SUL!T457="","*",SP_SUL!T457)</f>
        <v>ZEV-ZPT</v>
      </c>
      <c r="F454" s="145">
        <f>IF(SP_SUL!B457="","*",SP_SUL!B457)</f>
        <v>46071</v>
      </c>
      <c r="G454" s="145" t="str">
        <f>IF(SP_SUL!D457="","*",SP_SUL!D457)</f>
        <v>HUELTON (TP-725)</v>
      </c>
      <c r="H454" s="145" t="str">
        <f>IF(SP_SUL!F457="","*",SP_SUL!F457)</f>
        <v>PDM - SOLDA</v>
      </c>
      <c r="I454" s="145" t="str">
        <f>IF(SP_SUL!H457="","*",SP_SUL!H457)</f>
        <v>-</v>
      </c>
      <c r="J454" s="145" t="str">
        <f>IF(SP_SUL!I457="","*",SP_SUL!I457)</f>
        <v>-</v>
      </c>
      <c r="K454" s="139" t="str">
        <f>IF(SP_SUL!M457="","*",SP_SUL!M457)</f>
        <v>ZPG-MRS</v>
      </c>
      <c r="L454" s="139" t="str">
        <f>IF(SP_SUL!N457="","*",SP_SUL!N457)</f>
        <v>K67ZEV1</v>
      </c>
      <c r="M454" s="140">
        <f>IF(SP_SUL!J457="","*",SP_SUL!J457)</f>
        <v>54</v>
      </c>
      <c r="N454" s="144">
        <f>IF(SP_SUL!K457="","*",SP_SUL!K457)</f>
        <v>65.3</v>
      </c>
      <c r="O454" s="144" t="str">
        <f>IF(SP_SUL!L457="","*",SP_SUL!L457)</f>
        <v>-</v>
      </c>
      <c r="P454" s="143">
        <f>IF(SP_SUL!O457="","*",SP_SUL!O457)</f>
        <v>0.41666666666666669</v>
      </c>
      <c r="Q454" s="143">
        <f>IF(SP_SUL!P457="","*",SP_SUL!P457)</f>
        <v>6.25E-2</v>
      </c>
      <c r="R454" s="145" t="str">
        <f>IF(SP_SUL!Q457="","*",CONCATENATE(SP_SUL!Q457," ",SP_SUL!R457))</f>
        <v>1 Nº DE SOLDA</v>
      </c>
      <c r="S454" s="145" t="str">
        <f>IF(SP_SUL!V457="","*",SP_SUL!V457)</f>
        <v>Moises</v>
      </c>
      <c r="T454" s="145" t="str">
        <f>IF(SP_SUL!W457="","*",SP_SUL!W457)</f>
        <v xml:space="preserve">Execução de solda - Condicionado a temperatura 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IF(SP_SUL!Y458="","*",SP_SUL!Y458)</f>
        <v>*</v>
      </c>
      <c r="B455" s="146" t="str">
        <f>IF(SP_SUL!X458="","*",SP_SUL!X458)</f>
        <v>Oportunidade</v>
      </c>
      <c r="C455" s="146" t="str">
        <f>IF(SP_SUL!Z458="","*",SP_SUL!Z458)</f>
        <v>*</v>
      </c>
      <c r="D455" s="139" t="str">
        <f>IF(SP_SUL!S458="","*",SP_SUL!S458)</f>
        <v>SP SUL</v>
      </c>
      <c r="E455" s="139" t="str">
        <f>IF(SP_SUL!T458="","*",SP_SUL!T458)</f>
        <v>ZEV-ZPT</v>
      </c>
      <c r="F455" s="145">
        <f>IF(SP_SUL!B458="","*",SP_SUL!B458)</f>
        <v>46071</v>
      </c>
      <c r="G455" s="145" t="str">
        <f>IF(SP_SUL!D458="","*",SP_SUL!D458)</f>
        <v>ANDERSON (TF-680)</v>
      </c>
      <c r="H455" s="145" t="str">
        <f>IF(SP_SUL!F458="","*",SP_SUL!F458)</f>
        <v>PDM - AMV - MEIA CHAVE</v>
      </c>
      <c r="I455" s="145" t="str">
        <f>IF(SP_SUL!H458="","*",SP_SUL!H458)</f>
        <v>-</v>
      </c>
      <c r="J455" s="145" t="str">
        <f>IF(SP_SUL!I458="","*",SP_SUL!I458)</f>
        <v>-</v>
      </c>
      <c r="K455" s="139" t="str">
        <f>IF(SP_SUL!M458="","*",SP_SUL!M458)</f>
        <v>ZGP</v>
      </c>
      <c r="L455" s="139" t="str">
        <f>IF(SP_SUL!N458="","*",SP_SUL!N458)</f>
        <v>ZGP2</v>
      </c>
      <c r="M455" s="140">
        <f>IF(SP_SUL!J458="","*",SP_SUL!J458)</f>
        <v>92</v>
      </c>
      <c r="N455" s="144">
        <f>IF(SP_SUL!K458="","*",SP_SUL!K458)</f>
        <v>101.95</v>
      </c>
      <c r="O455" s="144" t="str">
        <f>IF(SP_SUL!L458="","*",SP_SUL!L458)</f>
        <v>-</v>
      </c>
      <c r="P455" s="143">
        <f>IF(SP_SUL!O458="","*",SP_SUL!O458)</f>
        <v>0.45833333333333331</v>
      </c>
      <c r="Q455" s="143">
        <f>IF(SP_SUL!P458="","*",SP_SUL!P458)</f>
        <v>0.125</v>
      </c>
      <c r="R455" s="145" t="str">
        <f>IF(SP_SUL!Q458="","*",CONCATENATE(SP_SUL!Q458," ",SP_SUL!R458))</f>
        <v>1 Nº DE PEÇAS</v>
      </c>
      <c r="S455" s="145" t="str">
        <f>IF(SP_SUL!V458="","*",SP_SUL!V458)</f>
        <v>Moises</v>
      </c>
      <c r="T455" s="145" t="str">
        <f>IF(SP_SUL!W458="","*",SP_SUL!W458)</f>
        <v>PDM - Substituição de mia chave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IF(SP_SUL!Y459="","*",SP_SUL!Y459)</f>
        <v>*</v>
      </c>
      <c r="B456" s="146" t="str">
        <f>IF(SP_SUL!X459="","*",SP_SUL!X459)</f>
        <v>Oportunidade</v>
      </c>
      <c r="C456" s="146" t="str">
        <f>IF(SP_SUL!Z459="","*",SP_SUL!Z459)</f>
        <v>*</v>
      </c>
      <c r="D456" s="139" t="str">
        <f>IF(SP_SUL!S459="","*",SP_SUL!S459)</f>
        <v>SP SUL</v>
      </c>
      <c r="E456" s="139" t="str">
        <f>IF(SP_SUL!T459="","*",SP_SUL!T459)</f>
        <v>ZPT-ZPG</v>
      </c>
      <c r="F456" s="145">
        <f>IF(SP_SUL!B459="","*",SP_SUL!B459)</f>
        <v>46071</v>
      </c>
      <c r="G456" s="145" t="str">
        <f>IF(SP_SUL!D459="","*",SP_SUL!D459)</f>
        <v>DIEGO (TF-42)</v>
      </c>
      <c r="H456" s="145" t="str">
        <f>IF(SP_SUL!F459="","*",SP_SUL!F459)</f>
        <v>LIMPEZA LASTRO</v>
      </c>
      <c r="I456" s="145" t="str">
        <f>IF(SP_SUL!H459="","*",SP_SUL!H459)</f>
        <v>-</v>
      </c>
      <c r="J456" s="145" t="str">
        <f>IF(SP_SUL!I459="","*",SP_SUL!I459)</f>
        <v>-</v>
      </c>
      <c r="K456" s="139" t="str">
        <f>IF(SP_SUL!M459="","*",SP_SUL!M459)</f>
        <v>PAT-ZGM</v>
      </c>
      <c r="L456" s="139" t="str">
        <f>IF(SP_SUL!N459="","*",SP_SUL!N459)</f>
        <v>PAT1102</v>
      </c>
      <c r="M456" s="140">
        <f>IF(SP_SUL!J459="","*",SP_SUL!J459)</f>
        <v>53</v>
      </c>
      <c r="N456" s="144">
        <f>IF(SP_SUL!K459="","*",SP_SUL!K459)</f>
        <v>109.05</v>
      </c>
      <c r="O456" s="144" t="str">
        <f>IF(SP_SUL!L459="","*",SP_SUL!L459)</f>
        <v>-</v>
      </c>
      <c r="P456" s="143">
        <f>IF(SP_SUL!O459="","*",SP_SUL!O459)</f>
        <v>0.41666666666666669</v>
      </c>
      <c r="Q456" s="143">
        <f>IF(SP_SUL!P459="","*",SP_SUL!P459)</f>
        <v>8.3333333333333329E-2</v>
      </c>
      <c r="R456" s="145" t="str">
        <f>IF(SP_SUL!Q459="","*",CONCATENATE(SP_SUL!Q459," ",SP_SUL!R459))</f>
        <v>20 M</v>
      </c>
      <c r="S456" s="145" t="str">
        <f>IF(SP_SUL!V459="","*",SP_SUL!V459)</f>
        <v>Moises</v>
      </c>
      <c r="T456" s="145" t="str">
        <f>IF(SP_SUL!W459="","*",SP_SUL!W459)</f>
        <v>Limpeza de lastro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 hidden="1">
      <c r="A457" s="146" t="str">
        <f>IF(SP_SUL!Y460="","*",SP_SUL!Y460)</f>
        <v>*</v>
      </c>
      <c r="B457" s="146" t="str">
        <f>IF(SP_SUL!X460="","*",SP_SUL!X460)</f>
        <v>Oportunidade</v>
      </c>
      <c r="C457" s="146" t="str">
        <f>IF(SP_SUL!Z460="","*",SP_SUL!Z460)</f>
        <v>*</v>
      </c>
      <c r="D457" s="139" t="str">
        <f>IF(SP_SUL!S460="","*",SP_SUL!S460)</f>
        <v>SP SUL</v>
      </c>
      <c r="E457" s="139" t="str">
        <f>IF(SP_SUL!T460="","*",SP_SUL!T460)</f>
        <v>ZPT-ZPG</v>
      </c>
      <c r="F457" s="145">
        <f>IF(SP_SUL!B460="","*",SP_SUL!B460)</f>
        <v>46071</v>
      </c>
      <c r="G457" s="145" t="str">
        <f>IF(SP_SUL!D460="","*",SP_SUL!D460)</f>
        <v>EXPANSÃO TURMA 1</v>
      </c>
      <c r="H457" s="145" t="str">
        <f>IF(SP_SUL!F460="","*",SP_SUL!F460)</f>
        <v>EXPANSÃO - SOLDA</v>
      </c>
      <c r="I457" s="145" t="str">
        <f>IF(SP_SUL!H460="","*",SP_SUL!H460)</f>
        <v>-</v>
      </c>
      <c r="J457" s="145" t="str">
        <f>IF(SP_SUL!I460="","*",SP_SUL!I460)</f>
        <v>-</v>
      </c>
      <c r="K457" s="139" t="str">
        <f>IF(SP_SUL!M460="","*",SP_SUL!M460)</f>
        <v>PAT-ZGM</v>
      </c>
      <c r="L457" s="139" t="str">
        <f>IF(SP_SUL!N460="","*",SP_SUL!N460)</f>
        <v>PAT1102</v>
      </c>
      <c r="M457" s="140">
        <f>IF(SP_SUL!J460="","*",SP_SUL!J460)</f>
        <v>53</v>
      </c>
      <c r="N457" s="144">
        <f>IF(SP_SUL!K460="","*",SP_SUL!K460)</f>
        <v>108.9</v>
      </c>
      <c r="O457" s="144" t="str">
        <f>IF(SP_SUL!L460="","*",SP_SUL!L460)</f>
        <v>-</v>
      </c>
      <c r="P457" s="143">
        <f>IF(SP_SUL!O460="","*",SP_SUL!O460)</f>
        <v>0.35416666666666669</v>
      </c>
      <c r="Q457" s="143">
        <f>IF(SP_SUL!P460="","*",SP_SUL!P460)</f>
        <v>6.25E-2</v>
      </c>
      <c r="R457" s="145" t="str">
        <f>IF(SP_SUL!Q460="","*",CONCATENATE(SP_SUL!Q460," ",SP_SUL!R460))</f>
        <v>1 Nº DE SOLDA</v>
      </c>
      <c r="S457" s="145" t="str">
        <f>IF(SP_SUL!V460="","*",SP_SUL!V460)</f>
        <v>Pedro</v>
      </c>
      <c r="T457" s="145" t="str">
        <f>IF(SP_SUL!W460="","*",SP_SUL!W460)</f>
        <v xml:space="preserve">Execução de solda - Condicionado a temperatura </v>
      </c>
      <c r="U457" s="137" t="str">
        <f ca="1">_xlfn.XLOOKUP(G457&amp;$U$2,BS_CONTROLE[CHAVE],BS_CONTROLE[Quantidade_11],"-")</f>
        <v>-</v>
      </c>
      <c r="V457" s="137">
        <f ca="1">_xlfn.XLOOKUP(G457&amp;$V$2,BS_CONTROLE[CHAVE],BS_CONTROLE[Quantidade_11],"-")</f>
        <v>1</v>
      </c>
      <c r="W457" s="137">
        <f ca="1">_xlfn.XLOOKUP(G457&amp;$W$2,BS_CONTROLE[CHAVE],BS_CONTROLE[Quantidade_11],"-")</f>
        <v>3</v>
      </c>
    </row>
    <row r="458" spans="1:23" hidden="1">
      <c r="A458" s="146" t="str">
        <f>IF(SP_SUL!Y461="","*",SP_SUL!Y461)</f>
        <v>*</v>
      </c>
      <c r="B458" s="146" t="str">
        <f>IF(SP_SUL!X461="","*",SP_SUL!X461)</f>
        <v>*</v>
      </c>
      <c r="C458" s="146" t="str">
        <f>IF(SP_SUL!Z461="","*",SP_SUL!Z461)</f>
        <v>*</v>
      </c>
      <c r="D458" s="139" t="str">
        <f>IF(SP_SUL!S461="","*",SP_SUL!S461)</f>
        <v>-</v>
      </c>
      <c r="E458" s="139" t="str">
        <f>IF(SP_SUL!T461="","*",SP_SUL!T461)</f>
        <v>-</v>
      </c>
      <c r="F458" s="145" t="str">
        <f>IF(SP_SUL!B461="","*",SP_SUL!B461)</f>
        <v>*</v>
      </c>
      <c r="G458" s="145" t="str">
        <f>IF(SP_SUL!D461="","*",SP_SUL!D461)</f>
        <v>*</v>
      </c>
      <c r="H458" s="145" t="str">
        <f>IF(SP_SUL!F461="","*",SP_SUL!F461)</f>
        <v>*</v>
      </c>
      <c r="I458" s="145" t="str">
        <f>IF(SP_SUL!H461="","*",SP_SUL!H461)</f>
        <v>*</v>
      </c>
      <c r="J458" s="145" t="str">
        <f>IF(SP_SUL!I461="","*",SP_SUL!I461)</f>
        <v>*</v>
      </c>
      <c r="K458" s="139" t="str">
        <f>IF(SP_SUL!M461="","*",SP_SUL!M461)</f>
        <v>-</v>
      </c>
      <c r="L458" s="139" t="str">
        <f>IF(SP_SUL!N461="","*",SP_SUL!N461)</f>
        <v>-</v>
      </c>
      <c r="M458" s="140" t="str">
        <f>IF(SP_SUL!J461="","*",SP_SUL!J461)</f>
        <v>*</v>
      </c>
      <c r="N458" s="144" t="str">
        <f>IF(SP_SUL!K461="","*",SP_SUL!K461)</f>
        <v>*</v>
      </c>
      <c r="O458" s="144" t="str">
        <f>IF(SP_SUL!L461="","*",SP_SUL!L461)</f>
        <v>*</v>
      </c>
      <c r="P458" s="143" t="str">
        <f>IF(SP_SUL!O461="","*",SP_SUL!O461)</f>
        <v>*</v>
      </c>
      <c r="Q458" s="143" t="str">
        <f>IF(SP_SUL!P461="","*",SP_SUL!P461)</f>
        <v>*</v>
      </c>
      <c r="R458" s="145" t="str">
        <f>IF(SP_SUL!Q461="","*",CONCATENATE(SP_SUL!Q461," ",SP_SUL!R461))</f>
        <v>*</v>
      </c>
      <c r="S458" s="145" t="str">
        <f>IF(SP_SUL!V461="","*",SP_SUL!V461)</f>
        <v>*</v>
      </c>
      <c r="T458" s="145" t="str">
        <f>IF(SP_SUL!W461="","*",SP_SUL!W461)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IF(SP_SUL!Y462="","*",SP_SUL!Y462)</f>
        <v>*</v>
      </c>
      <c r="B459" s="146" t="str">
        <f>IF(SP_SUL!X462="","*",SP_SUL!X462)</f>
        <v>*</v>
      </c>
      <c r="C459" s="146" t="str">
        <f>IF(SP_SUL!Z462="","*",SP_SUL!Z462)</f>
        <v>*</v>
      </c>
      <c r="D459" s="139" t="str">
        <f>IF(SP_SUL!S462="","*",SP_SUL!S462)</f>
        <v>-</v>
      </c>
      <c r="E459" s="139" t="str">
        <f>IF(SP_SUL!T462="","*",SP_SUL!T462)</f>
        <v>-</v>
      </c>
      <c r="F459" s="145" t="str">
        <f>IF(SP_SUL!B462="","*",SP_SUL!B462)</f>
        <v>*</v>
      </c>
      <c r="G459" s="145" t="str">
        <f>IF(SP_SUL!D462="","*",SP_SUL!D462)</f>
        <v>*</v>
      </c>
      <c r="H459" s="145" t="str">
        <f>IF(SP_SUL!F462="","*",SP_SUL!F462)</f>
        <v>*</v>
      </c>
      <c r="I459" s="145" t="str">
        <f>IF(SP_SUL!H462="","*",SP_SUL!H462)</f>
        <v>*</v>
      </c>
      <c r="J459" s="145" t="str">
        <f>IF(SP_SUL!I462="","*",SP_SUL!I462)</f>
        <v>*</v>
      </c>
      <c r="K459" s="139" t="str">
        <f>IF(SP_SUL!M462="","*",SP_SUL!M462)</f>
        <v>-</v>
      </c>
      <c r="L459" s="139" t="str">
        <f>IF(SP_SUL!N462="","*",SP_SUL!N462)</f>
        <v>-</v>
      </c>
      <c r="M459" s="140" t="str">
        <f>IF(SP_SUL!J462="","*",SP_SUL!J462)</f>
        <v>*</v>
      </c>
      <c r="N459" s="144" t="str">
        <f>IF(SP_SUL!K462="","*",SP_SUL!K462)</f>
        <v>*</v>
      </c>
      <c r="O459" s="144" t="str">
        <f>IF(SP_SUL!L462="","*",SP_SUL!L462)</f>
        <v>*</v>
      </c>
      <c r="P459" s="143" t="str">
        <f>IF(SP_SUL!O462="","*",SP_SUL!O462)</f>
        <v>*</v>
      </c>
      <c r="Q459" s="143" t="str">
        <f>IF(SP_SUL!P462="","*",SP_SUL!P462)</f>
        <v>*</v>
      </c>
      <c r="R459" s="145" t="str">
        <f>IF(SP_SUL!Q462="","*",CONCATENATE(SP_SUL!Q462," ",SP_SUL!R462))</f>
        <v>*</v>
      </c>
      <c r="S459" s="145" t="str">
        <f>IF(SP_SUL!V462="","*",SP_SUL!V462)</f>
        <v>*</v>
      </c>
      <c r="T459" s="145" t="str">
        <f>IF(SP_SUL!W462="","*",SP_SUL!W462)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IF(SP_SUL!Y463="","*",SP_SUL!Y463)</f>
        <v>*</v>
      </c>
      <c r="B460" s="146" t="str">
        <f>IF(SP_SUL!X463="","*",SP_SUL!X463)</f>
        <v>*</v>
      </c>
      <c r="C460" s="146" t="str">
        <f>IF(SP_SUL!Z463="","*",SP_SUL!Z463)</f>
        <v>*</v>
      </c>
      <c r="D460" s="139" t="str">
        <f>IF(SP_SUL!S463="","*",SP_SUL!S463)</f>
        <v>-</v>
      </c>
      <c r="E460" s="139" t="str">
        <f>IF(SP_SUL!T463="","*",SP_SUL!T463)</f>
        <v>-</v>
      </c>
      <c r="F460" s="145" t="str">
        <f>IF(SP_SUL!B463="","*",SP_SUL!B463)</f>
        <v>*</v>
      </c>
      <c r="G460" s="145" t="str">
        <f>IF(SP_SUL!D463="","*",SP_SUL!D463)</f>
        <v>*</v>
      </c>
      <c r="H460" s="145" t="str">
        <f>IF(SP_SUL!F463="","*",SP_SUL!F463)</f>
        <v>*</v>
      </c>
      <c r="I460" s="145" t="str">
        <f>IF(SP_SUL!H463="","*",SP_SUL!H463)</f>
        <v>*</v>
      </c>
      <c r="J460" s="145" t="str">
        <f>IF(SP_SUL!I463="","*",SP_SUL!I463)</f>
        <v>*</v>
      </c>
      <c r="K460" s="139" t="str">
        <f>IF(SP_SUL!M463="","*",SP_SUL!M463)</f>
        <v>-</v>
      </c>
      <c r="L460" s="139" t="str">
        <f>IF(SP_SUL!N463="","*",SP_SUL!N463)</f>
        <v>-</v>
      </c>
      <c r="M460" s="140" t="str">
        <f>IF(SP_SUL!J463="","*",SP_SUL!J463)</f>
        <v>*</v>
      </c>
      <c r="N460" s="144" t="str">
        <f>IF(SP_SUL!K463="","*",SP_SUL!K463)</f>
        <v>*</v>
      </c>
      <c r="O460" s="144" t="str">
        <f>IF(SP_SUL!L463="","*",SP_SUL!L463)</f>
        <v>*</v>
      </c>
      <c r="P460" s="143" t="str">
        <f>IF(SP_SUL!O463="","*",SP_SUL!O463)</f>
        <v>*</v>
      </c>
      <c r="Q460" s="143" t="str">
        <f>IF(SP_SUL!P463="","*",SP_SUL!P463)</f>
        <v>*</v>
      </c>
      <c r="R460" s="145" t="str">
        <f>IF(SP_SUL!Q463="","*",CONCATENATE(SP_SUL!Q463," ",SP_SUL!R463))</f>
        <v>*</v>
      </c>
      <c r="S460" s="145" t="str">
        <f>IF(SP_SUL!V463="","*",SP_SUL!V463)</f>
        <v>*</v>
      </c>
      <c r="T460" s="145" t="str">
        <f>IF(SP_SUL!W463="","*",SP_SUL!W463)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IF(SP_SUL!Y464="","*",SP_SUL!Y464)</f>
        <v>*</v>
      </c>
      <c r="B461" s="146" t="str">
        <f>IF(SP_SUL!X464="","*",SP_SUL!X464)</f>
        <v>*</v>
      </c>
      <c r="C461" s="146" t="str">
        <f>IF(SP_SUL!Z464="","*",SP_SUL!Z464)</f>
        <v>*</v>
      </c>
      <c r="D461" s="139" t="str">
        <f>IF(SP_SUL!S464="","*",SP_SUL!S464)</f>
        <v>-</v>
      </c>
      <c r="E461" s="139" t="str">
        <f>IF(SP_SUL!T464="","*",SP_SUL!T464)</f>
        <v>-</v>
      </c>
      <c r="F461" s="145" t="str">
        <f>IF(SP_SUL!B464="","*",SP_SUL!B464)</f>
        <v>*</v>
      </c>
      <c r="G461" s="145" t="str">
        <f>IF(SP_SUL!D464="","*",SP_SUL!D464)</f>
        <v>*</v>
      </c>
      <c r="H461" s="145" t="str">
        <f>IF(SP_SUL!F464="","*",SP_SUL!F464)</f>
        <v>*</v>
      </c>
      <c r="I461" s="145" t="str">
        <f>IF(SP_SUL!H464="","*",SP_SUL!H464)</f>
        <v>*</v>
      </c>
      <c r="J461" s="145" t="str">
        <f>IF(SP_SUL!I464="","*",SP_SUL!I464)</f>
        <v>*</v>
      </c>
      <c r="K461" s="139" t="str">
        <f>IF(SP_SUL!M464="","*",SP_SUL!M464)</f>
        <v>-</v>
      </c>
      <c r="L461" s="139" t="str">
        <f>IF(SP_SUL!N464="","*",SP_SUL!N464)</f>
        <v>-</v>
      </c>
      <c r="M461" s="140" t="str">
        <f>IF(SP_SUL!J464="","*",SP_SUL!J464)</f>
        <v>*</v>
      </c>
      <c r="N461" s="144" t="str">
        <f>IF(SP_SUL!K464="","*",SP_SUL!K464)</f>
        <v>*</v>
      </c>
      <c r="O461" s="144" t="str">
        <f>IF(SP_SUL!L464="","*",SP_SUL!L464)</f>
        <v>*</v>
      </c>
      <c r="P461" s="143" t="str">
        <f>IF(SP_SUL!O464="","*",SP_SUL!O464)</f>
        <v>*</v>
      </c>
      <c r="Q461" s="143" t="str">
        <f>IF(SP_SUL!P464="","*",SP_SUL!P464)</f>
        <v>*</v>
      </c>
      <c r="R461" s="145" t="str">
        <f>IF(SP_SUL!Q464="","*",CONCATENATE(SP_SUL!Q464," ",SP_SUL!R464))</f>
        <v>*</v>
      </c>
      <c r="S461" s="145" t="str">
        <f>IF(SP_SUL!V464="","*",SP_SUL!V464)</f>
        <v>*</v>
      </c>
      <c r="T461" s="145" t="str">
        <f>IF(SP_SUL!W464="","*",SP_SUL!W464)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IF(SP_SUL!Y465="","*",SP_SUL!Y465)</f>
        <v>*</v>
      </c>
      <c r="B462" s="146" t="str">
        <f>IF(SP_SUL!X465="","*",SP_SUL!X465)</f>
        <v>*</v>
      </c>
      <c r="C462" s="146" t="str">
        <f>IF(SP_SUL!Z465="","*",SP_SUL!Z465)</f>
        <v>*</v>
      </c>
      <c r="D462" s="139" t="str">
        <f>IF(SP_SUL!S465="","*",SP_SUL!S465)</f>
        <v>-</v>
      </c>
      <c r="E462" s="139" t="str">
        <f>IF(SP_SUL!T465="","*",SP_SUL!T465)</f>
        <v>-</v>
      </c>
      <c r="F462" s="145" t="str">
        <f>IF(SP_SUL!B465="","*",SP_SUL!B465)</f>
        <v>*</v>
      </c>
      <c r="G462" s="145" t="str">
        <f>IF(SP_SUL!D465="","*",SP_SUL!D465)</f>
        <v>*</v>
      </c>
      <c r="H462" s="145" t="str">
        <f>IF(SP_SUL!F465="","*",SP_SUL!F465)</f>
        <v>*</v>
      </c>
      <c r="I462" s="145" t="str">
        <f>IF(SP_SUL!H465="","*",SP_SUL!H465)</f>
        <v>*</v>
      </c>
      <c r="J462" s="145" t="str">
        <f>IF(SP_SUL!I465="","*",SP_SUL!I465)</f>
        <v>*</v>
      </c>
      <c r="K462" s="139" t="str">
        <f>IF(SP_SUL!M465="","*",SP_SUL!M465)</f>
        <v>-</v>
      </c>
      <c r="L462" s="139" t="str">
        <f>IF(SP_SUL!N465="","*",SP_SUL!N465)</f>
        <v>-</v>
      </c>
      <c r="M462" s="140" t="str">
        <f>IF(SP_SUL!J465="","*",SP_SUL!J465)</f>
        <v>*</v>
      </c>
      <c r="N462" s="144" t="str">
        <f>IF(SP_SUL!K465="","*",SP_SUL!K465)</f>
        <v>*</v>
      </c>
      <c r="O462" s="144" t="str">
        <f>IF(SP_SUL!L465="","*",SP_SUL!L465)</f>
        <v>*</v>
      </c>
      <c r="P462" s="143" t="str">
        <f>IF(SP_SUL!O465="","*",SP_SUL!O465)</f>
        <v>*</v>
      </c>
      <c r="Q462" s="143" t="str">
        <f>IF(SP_SUL!P465="","*",SP_SUL!P465)</f>
        <v>*</v>
      </c>
      <c r="R462" s="145" t="str">
        <f>IF(SP_SUL!Q465="","*",CONCATENATE(SP_SUL!Q465," ",SP_SUL!R465))</f>
        <v>*</v>
      </c>
      <c r="S462" s="145" t="str">
        <f>IF(SP_SUL!V465="","*",SP_SUL!V465)</f>
        <v>*</v>
      </c>
      <c r="T462" s="145" t="str">
        <f>IF(SP_SUL!W465="","*",SP_SUL!W465)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IF(SP_SUL!Y466="","*",SP_SUL!Y466)</f>
        <v>*</v>
      </c>
      <c r="B463" s="146" t="str">
        <f>IF(SP_SUL!X466="","*",SP_SUL!X466)</f>
        <v>*</v>
      </c>
      <c r="C463" s="146" t="str">
        <f>IF(SP_SUL!Z466="","*",SP_SUL!Z466)</f>
        <v>*</v>
      </c>
      <c r="D463" s="139" t="str">
        <f>IF(SP_SUL!S466="","*",SP_SUL!S466)</f>
        <v>-</v>
      </c>
      <c r="E463" s="139" t="str">
        <f>IF(SP_SUL!T466="","*",SP_SUL!T466)</f>
        <v>-</v>
      </c>
      <c r="F463" s="145" t="str">
        <f>IF(SP_SUL!B466="","*",SP_SUL!B466)</f>
        <v>*</v>
      </c>
      <c r="G463" s="145" t="str">
        <f>IF(SP_SUL!D466="","*",SP_SUL!D466)</f>
        <v>*</v>
      </c>
      <c r="H463" s="145" t="str">
        <f>IF(SP_SUL!F466="","*",SP_SUL!F466)</f>
        <v>*</v>
      </c>
      <c r="I463" s="145" t="str">
        <f>IF(SP_SUL!H466="","*",SP_SUL!H466)</f>
        <v>*</v>
      </c>
      <c r="J463" s="145" t="str">
        <f>IF(SP_SUL!I466="","*",SP_SUL!I466)</f>
        <v>*</v>
      </c>
      <c r="K463" s="139" t="str">
        <f>IF(SP_SUL!M466="","*",SP_SUL!M466)</f>
        <v>-</v>
      </c>
      <c r="L463" s="139" t="str">
        <f>IF(SP_SUL!N466="","*",SP_SUL!N466)</f>
        <v>-</v>
      </c>
      <c r="M463" s="140" t="str">
        <f>IF(SP_SUL!J466="","*",SP_SUL!J466)</f>
        <v>*</v>
      </c>
      <c r="N463" s="144" t="str">
        <f>IF(SP_SUL!K466="","*",SP_SUL!K466)</f>
        <v>*</v>
      </c>
      <c r="O463" s="144" t="str">
        <f>IF(SP_SUL!L466="","*",SP_SUL!L466)</f>
        <v>*</v>
      </c>
      <c r="P463" s="143" t="str">
        <f>IF(SP_SUL!O466="","*",SP_SUL!O466)</f>
        <v>*</v>
      </c>
      <c r="Q463" s="143" t="str">
        <f>IF(SP_SUL!P466="","*",SP_SUL!P466)</f>
        <v>*</v>
      </c>
      <c r="R463" s="145" t="str">
        <f>IF(SP_SUL!Q466="","*",CONCATENATE(SP_SUL!Q466," ",SP_SUL!R466))</f>
        <v>*</v>
      </c>
      <c r="S463" s="145" t="str">
        <f>IF(SP_SUL!V466="","*",SP_SUL!V466)</f>
        <v>*</v>
      </c>
      <c r="T463" s="145" t="str">
        <f>IF(SP_SUL!W466="","*",SP_SUL!W466)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IF(SP_SUL!Y467="","*",SP_SUL!Y467)</f>
        <v>*</v>
      </c>
      <c r="B464" s="146" t="str">
        <f>IF(SP_SUL!X467="","*",SP_SUL!X467)</f>
        <v>*</v>
      </c>
      <c r="C464" s="146" t="str">
        <f>IF(SP_SUL!Z467="","*",SP_SUL!Z467)</f>
        <v>*</v>
      </c>
      <c r="D464" s="139" t="str">
        <f>IF(SP_SUL!S467="","*",SP_SUL!S467)</f>
        <v>-</v>
      </c>
      <c r="E464" s="139" t="str">
        <f>IF(SP_SUL!T467="","*",SP_SUL!T467)</f>
        <v>-</v>
      </c>
      <c r="F464" s="145" t="str">
        <f>IF(SP_SUL!B467="","*",SP_SUL!B467)</f>
        <v>*</v>
      </c>
      <c r="G464" s="145" t="str">
        <f>IF(SP_SUL!D467="","*",SP_SUL!D467)</f>
        <v>*</v>
      </c>
      <c r="H464" s="145" t="str">
        <f>IF(SP_SUL!F467="","*",SP_SUL!F467)</f>
        <v>*</v>
      </c>
      <c r="I464" s="145" t="str">
        <f>IF(SP_SUL!H467="","*",SP_SUL!H467)</f>
        <v>*</v>
      </c>
      <c r="J464" s="145" t="str">
        <f>IF(SP_SUL!I467="","*",SP_SUL!I467)</f>
        <v>*</v>
      </c>
      <c r="K464" s="139" t="str">
        <f>IF(SP_SUL!M467="","*",SP_SUL!M467)</f>
        <v>-</v>
      </c>
      <c r="L464" s="139" t="str">
        <f>IF(SP_SUL!N467="","*",SP_SUL!N467)</f>
        <v>-</v>
      </c>
      <c r="M464" s="140" t="str">
        <f>IF(SP_SUL!J467="","*",SP_SUL!J467)</f>
        <v>*</v>
      </c>
      <c r="N464" s="144" t="str">
        <f>IF(SP_SUL!K467="","*",SP_SUL!K467)</f>
        <v>*</v>
      </c>
      <c r="O464" s="144" t="str">
        <f>IF(SP_SUL!L467="","*",SP_SUL!L467)</f>
        <v>*</v>
      </c>
      <c r="P464" s="143" t="str">
        <f>IF(SP_SUL!O467="","*",SP_SUL!O467)</f>
        <v>*</v>
      </c>
      <c r="Q464" s="143" t="str">
        <f>IF(SP_SUL!P467="","*",SP_SUL!P467)</f>
        <v>*</v>
      </c>
      <c r="R464" s="145" t="str">
        <f>IF(SP_SUL!Q467="","*",CONCATENATE(SP_SUL!Q467," ",SP_SUL!R467))</f>
        <v>*</v>
      </c>
      <c r="S464" s="145" t="str">
        <f>IF(SP_SUL!V467="","*",SP_SUL!V467)</f>
        <v>*</v>
      </c>
      <c r="T464" s="145" t="str">
        <f>IF(SP_SUL!W467="","*",SP_SUL!W467)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IF(SP_SUL!Y468="","*",SP_SUL!Y468)</f>
        <v>*</v>
      </c>
      <c r="B465" s="146" t="str">
        <f>IF(SP_SUL!X468="","*",SP_SUL!X468)</f>
        <v>*</v>
      </c>
      <c r="C465" s="146" t="str">
        <f>IF(SP_SUL!Z468="","*",SP_SUL!Z468)</f>
        <v>*</v>
      </c>
      <c r="D465" s="139" t="str">
        <f>IF(SP_SUL!S468="","*",SP_SUL!S468)</f>
        <v>-</v>
      </c>
      <c r="E465" s="139" t="str">
        <f>IF(SP_SUL!T468="","*",SP_SUL!T468)</f>
        <v>-</v>
      </c>
      <c r="F465" s="145" t="str">
        <f>IF(SP_SUL!B468="","*",SP_SUL!B468)</f>
        <v>*</v>
      </c>
      <c r="G465" s="145" t="str">
        <f>IF(SP_SUL!D468="","*",SP_SUL!D468)</f>
        <v>*</v>
      </c>
      <c r="H465" s="145" t="str">
        <f>IF(SP_SUL!F468="","*",SP_SUL!F468)</f>
        <v>*</v>
      </c>
      <c r="I465" s="145" t="str">
        <f>IF(SP_SUL!H468="","*",SP_SUL!H468)</f>
        <v>*</v>
      </c>
      <c r="J465" s="145" t="str">
        <f>IF(SP_SUL!I468="","*",SP_SUL!I468)</f>
        <v>*</v>
      </c>
      <c r="K465" s="139" t="str">
        <f>IF(SP_SUL!M468="","*",SP_SUL!M468)</f>
        <v>-</v>
      </c>
      <c r="L465" s="139" t="str">
        <f>IF(SP_SUL!N468="","*",SP_SUL!N468)</f>
        <v>-</v>
      </c>
      <c r="M465" s="140" t="str">
        <f>IF(SP_SUL!J468="","*",SP_SUL!J468)</f>
        <v>*</v>
      </c>
      <c r="N465" s="144" t="str">
        <f>IF(SP_SUL!K468="","*",SP_SUL!K468)</f>
        <v>*</v>
      </c>
      <c r="O465" s="144" t="str">
        <f>IF(SP_SUL!L468="","*",SP_SUL!L468)</f>
        <v>*</v>
      </c>
      <c r="P465" s="143" t="str">
        <f>IF(SP_SUL!O468="","*",SP_SUL!O468)</f>
        <v>*</v>
      </c>
      <c r="Q465" s="143" t="str">
        <f>IF(SP_SUL!P468="","*",SP_SUL!P468)</f>
        <v>*</v>
      </c>
      <c r="R465" s="145" t="str">
        <f>IF(SP_SUL!Q468="","*",CONCATENATE(SP_SUL!Q468," ",SP_SUL!R468))</f>
        <v>*</v>
      </c>
      <c r="S465" s="145" t="str">
        <f>IF(SP_SUL!V468="","*",SP_SUL!V468)</f>
        <v>*</v>
      </c>
      <c r="T465" s="145" t="str">
        <f>IF(SP_SUL!W468="","*",SP_SUL!W468)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IF(SP_SUL!Y469="","*",SP_SUL!Y469)</f>
        <v>*</v>
      </c>
      <c r="B466" s="146" t="str">
        <f>IF(SP_SUL!X469="","*",SP_SUL!X469)</f>
        <v>*</v>
      </c>
      <c r="C466" s="146" t="str">
        <f>IF(SP_SUL!Z469="","*",SP_SUL!Z469)</f>
        <v>*</v>
      </c>
      <c r="D466" s="139" t="str">
        <f>IF(SP_SUL!S469="","*",SP_SUL!S469)</f>
        <v>-</v>
      </c>
      <c r="E466" s="139" t="str">
        <f>IF(SP_SUL!T469="","*",SP_SUL!T469)</f>
        <v>-</v>
      </c>
      <c r="F466" s="145" t="str">
        <f>IF(SP_SUL!B469="","*",SP_SUL!B469)</f>
        <v>*</v>
      </c>
      <c r="G466" s="145" t="str">
        <f>IF(SP_SUL!D469="","*",SP_SUL!D469)</f>
        <v>*</v>
      </c>
      <c r="H466" s="145" t="str">
        <f>IF(SP_SUL!F469="","*",SP_SUL!F469)</f>
        <v>*</v>
      </c>
      <c r="I466" s="145" t="str">
        <f>IF(SP_SUL!H469="","*",SP_SUL!H469)</f>
        <v>*</v>
      </c>
      <c r="J466" s="145" t="str">
        <f>IF(SP_SUL!I469="","*",SP_SUL!I469)</f>
        <v>*</v>
      </c>
      <c r="K466" s="139" t="str">
        <f>IF(SP_SUL!M469="","*",SP_SUL!M469)</f>
        <v>-</v>
      </c>
      <c r="L466" s="139" t="str">
        <f>IF(SP_SUL!N469="","*",SP_SUL!N469)</f>
        <v>-</v>
      </c>
      <c r="M466" s="140" t="str">
        <f>IF(SP_SUL!J469="","*",SP_SUL!J469)</f>
        <v>*</v>
      </c>
      <c r="N466" s="144" t="str">
        <f>IF(SP_SUL!K469="","*",SP_SUL!K469)</f>
        <v>*</v>
      </c>
      <c r="O466" s="144" t="str">
        <f>IF(SP_SUL!L469="","*",SP_SUL!L469)</f>
        <v>*</v>
      </c>
      <c r="P466" s="143" t="str">
        <f>IF(SP_SUL!O469="","*",SP_SUL!O469)</f>
        <v>*</v>
      </c>
      <c r="Q466" s="143" t="str">
        <f>IF(SP_SUL!P469="","*",SP_SUL!P469)</f>
        <v>*</v>
      </c>
      <c r="R466" s="145" t="str">
        <f>IF(SP_SUL!Q469="","*",CONCATENATE(SP_SUL!Q469," ",SP_SUL!R469))</f>
        <v>*</v>
      </c>
      <c r="S466" s="145" t="str">
        <f>IF(SP_SUL!V469="","*",SP_SUL!V469)</f>
        <v>*</v>
      </c>
      <c r="T466" s="145" t="str">
        <f>IF(SP_SUL!W469="","*",SP_SUL!W469)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IF(SP_SUL!Y470="","*",SP_SUL!Y470)</f>
        <v>*</v>
      </c>
      <c r="B467" s="146" t="str">
        <f>IF(SP_SUL!X470="","*",SP_SUL!X470)</f>
        <v>*</v>
      </c>
      <c r="C467" s="146" t="str">
        <f>IF(SP_SUL!Z470="","*",SP_SUL!Z470)</f>
        <v>*</v>
      </c>
      <c r="D467" s="139" t="str">
        <f>IF(SP_SUL!S470="","*",SP_SUL!S470)</f>
        <v>-</v>
      </c>
      <c r="E467" s="139" t="str">
        <f>IF(SP_SUL!T470="","*",SP_SUL!T470)</f>
        <v>-</v>
      </c>
      <c r="F467" s="145" t="str">
        <f>IF(SP_SUL!B470="","*",SP_SUL!B470)</f>
        <v>*</v>
      </c>
      <c r="G467" s="145" t="str">
        <f>IF(SP_SUL!D470="","*",SP_SUL!D470)</f>
        <v>*</v>
      </c>
      <c r="H467" s="145" t="str">
        <f>IF(SP_SUL!F470="","*",SP_SUL!F470)</f>
        <v>*</v>
      </c>
      <c r="I467" s="145" t="str">
        <f>IF(SP_SUL!H470="","*",SP_SUL!H470)</f>
        <v>*</v>
      </c>
      <c r="J467" s="145" t="str">
        <f>IF(SP_SUL!I470="","*",SP_SUL!I470)</f>
        <v>*</v>
      </c>
      <c r="K467" s="139" t="str">
        <f>IF(SP_SUL!M470="","*",SP_SUL!M470)</f>
        <v>-</v>
      </c>
      <c r="L467" s="139" t="str">
        <f>IF(SP_SUL!N470="","*",SP_SUL!N470)</f>
        <v>-</v>
      </c>
      <c r="M467" s="140" t="str">
        <f>IF(SP_SUL!J470="","*",SP_SUL!J470)</f>
        <v>*</v>
      </c>
      <c r="N467" s="144" t="str">
        <f>IF(SP_SUL!K470="","*",SP_SUL!K470)</f>
        <v>*</v>
      </c>
      <c r="O467" s="144" t="str">
        <f>IF(SP_SUL!L470="","*",SP_SUL!L470)</f>
        <v>*</v>
      </c>
      <c r="P467" s="143" t="str">
        <f>IF(SP_SUL!O470="","*",SP_SUL!O470)</f>
        <v>*</v>
      </c>
      <c r="Q467" s="143" t="str">
        <f>IF(SP_SUL!P470="","*",SP_SUL!P470)</f>
        <v>*</v>
      </c>
      <c r="R467" s="145" t="str">
        <f>IF(SP_SUL!Q470="","*",CONCATENATE(SP_SUL!Q470," ",SP_SUL!R470))</f>
        <v>*</v>
      </c>
      <c r="S467" s="145" t="str">
        <f>IF(SP_SUL!V470="","*",SP_SUL!V470)</f>
        <v>*</v>
      </c>
      <c r="T467" s="145" t="str">
        <f>IF(SP_SUL!W470="","*",SP_SUL!W470)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IF(SP_SUL!Y471="","*",SP_SUL!Y471)</f>
        <v>*</v>
      </c>
      <c r="B468" s="146" t="str">
        <f>IF(SP_SUL!X471="","*",SP_SUL!X471)</f>
        <v>*</v>
      </c>
      <c r="C468" s="146" t="str">
        <f>IF(SP_SUL!Z471="","*",SP_SUL!Z471)</f>
        <v>*</v>
      </c>
      <c r="D468" s="139" t="str">
        <f>IF(SP_SUL!S471="","*",SP_SUL!S471)</f>
        <v>-</v>
      </c>
      <c r="E468" s="139" t="str">
        <f>IF(SP_SUL!T471="","*",SP_SUL!T471)</f>
        <v>-</v>
      </c>
      <c r="F468" s="145" t="str">
        <f>IF(SP_SUL!B471="","*",SP_SUL!B471)</f>
        <v>*</v>
      </c>
      <c r="G468" s="145" t="str">
        <f>IF(SP_SUL!D471="","*",SP_SUL!D471)</f>
        <v>*</v>
      </c>
      <c r="H468" s="145" t="str">
        <f>IF(SP_SUL!F471="","*",SP_SUL!F471)</f>
        <v>*</v>
      </c>
      <c r="I468" s="145" t="str">
        <f>IF(SP_SUL!H471="","*",SP_SUL!H471)</f>
        <v>*</v>
      </c>
      <c r="J468" s="145" t="str">
        <f>IF(SP_SUL!I471="","*",SP_SUL!I471)</f>
        <v>*</v>
      </c>
      <c r="K468" s="139" t="str">
        <f>IF(SP_SUL!M471="","*",SP_SUL!M471)</f>
        <v>-</v>
      </c>
      <c r="L468" s="139" t="str">
        <f>IF(SP_SUL!N471="","*",SP_SUL!N471)</f>
        <v>-</v>
      </c>
      <c r="M468" s="140" t="str">
        <f>IF(SP_SUL!J471="","*",SP_SUL!J471)</f>
        <v>*</v>
      </c>
      <c r="N468" s="144" t="str">
        <f>IF(SP_SUL!K471="","*",SP_SUL!K471)</f>
        <v>*</v>
      </c>
      <c r="O468" s="144" t="str">
        <f>IF(SP_SUL!L471="","*",SP_SUL!L471)</f>
        <v>*</v>
      </c>
      <c r="P468" s="143" t="str">
        <f>IF(SP_SUL!O471="","*",SP_SUL!O471)</f>
        <v>*</v>
      </c>
      <c r="Q468" s="143" t="str">
        <f>IF(SP_SUL!P471="","*",SP_SUL!P471)</f>
        <v>*</v>
      </c>
      <c r="R468" s="145" t="str">
        <f>IF(SP_SUL!Q471="","*",CONCATENATE(SP_SUL!Q471," ",SP_SUL!R471))</f>
        <v>*</v>
      </c>
      <c r="S468" s="145" t="str">
        <f>IF(SP_SUL!V471="","*",SP_SUL!V471)</f>
        <v>*</v>
      </c>
      <c r="T468" s="145" t="str">
        <f>IF(SP_SUL!W471="","*",SP_SUL!W471)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IF(SP_SUL!Y472="","*",SP_SUL!Y472)</f>
        <v>*</v>
      </c>
      <c r="B469" s="146" t="str">
        <f>IF(SP_SUL!X472="","*",SP_SUL!X472)</f>
        <v>*</v>
      </c>
      <c r="C469" s="146" t="str">
        <f>IF(SP_SUL!Z472="","*",SP_SUL!Z472)</f>
        <v>*</v>
      </c>
      <c r="D469" s="139" t="str">
        <f>IF(SP_SUL!S472="","*",SP_SUL!S472)</f>
        <v>-</v>
      </c>
      <c r="E469" s="139" t="str">
        <f>IF(SP_SUL!T472="","*",SP_SUL!T472)</f>
        <v>-</v>
      </c>
      <c r="F469" s="145" t="str">
        <f>IF(SP_SUL!B472="","*",SP_SUL!B472)</f>
        <v>*</v>
      </c>
      <c r="G469" s="145" t="str">
        <f>IF(SP_SUL!D472="","*",SP_SUL!D472)</f>
        <v>*</v>
      </c>
      <c r="H469" s="145" t="str">
        <f>IF(SP_SUL!F472="","*",SP_SUL!F472)</f>
        <v>*</v>
      </c>
      <c r="I469" s="145" t="str">
        <f>IF(SP_SUL!H472="","*",SP_SUL!H472)</f>
        <v>*</v>
      </c>
      <c r="J469" s="145" t="str">
        <f>IF(SP_SUL!I472="","*",SP_SUL!I472)</f>
        <v>*</v>
      </c>
      <c r="K469" s="139" t="str">
        <f>IF(SP_SUL!M472="","*",SP_SUL!M472)</f>
        <v>-</v>
      </c>
      <c r="L469" s="139" t="str">
        <f>IF(SP_SUL!N472="","*",SP_SUL!N472)</f>
        <v>-</v>
      </c>
      <c r="M469" s="140" t="str">
        <f>IF(SP_SUL!J472="","*",SP_SUL!J472)</f>
        <v>*</v>
      </c>
      <c r="N469" s="144" t="str">
        <f>IF(SP_SUL!K472="","*",SP_SUL!K472)</f>
        <v>*</v>
      </c>
      <c r="O469" s="144" t="str">
        <f>IF(SP_SUL!L472="","*",SP_SUL!L472)</f>
        <v>*</v>
      </c>
      <c r="P469" s="143" t="str">
        <f>IF(SP_SUL!O472="","*",SP_SUL!O472)</f>
        <v>*</v>
      </c>
      <c r="Q469" s="143" t="str">
        <f>IF(SP_SUL!P472="","*",SP_SUL!P472)</f>
        <v>*</v>
      </c>
      <c r="R469" s="145" t="str">
        <f>IF(SP_SUL!Q472="","*",CONCATENATE(SP_SUL!Q472," ",SP_SUL!R472))</f>
        <v>*</v>
      </c>
      <c r="S469" s="145" t="str">
        <f>IF(SP_SUL!V472="","*",SP_SUL!V472)</f>
        <v>*</v>
      </c>
      <c r="T469" s="145" t="str">
        <f>IF(SP_SUL!W472="","*",SP_SUL!W472)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IF(SP_SUL!Y473="","*",SP_SUL!Y473)</f>
        <v>*</v>
      </c>
      <c r="B470" s="146" t="str">
        <f>IF(SP_SUL!X473="","*",SP_SUL!X473)</f>
        <v>*</v>
      </c>
      <c r="C470" s="146" t="str">
        <f>IF(SP_SUL!Z473="","*",SP_SUL!Z473)</f>
        <v>*</v>
      </c>
      <c r="D470" s="139" t="str">
        <f>IF(SP_SUL!S473="","*",SP_SUL!S473)</f>
        <v>-</v>
      </c>
      <c r="E470" s="139" t="str">
        <f>IF(SP_SUL!T473="","*",SP_SUL!T473)</f>
        <v>-</v>
      </c>
      <c r="F470" s="145" t="str">
        <f>IF(SP_SUL!B473="","*",SP_SUL!B473)</f>
        <v>*</v>
      </c>
      <c r="G470" s="145" t="str">
        <f>IF(SP_SUL!D473="","*",SP_SUL!D473)</f>
        <v>*</v>
      </c>
      <c r="H470" s="145" t="str">
        <f>IF(SP_SUL!F473="","*",SP_SUL!F473)</f>
        <v>*</v>
      </c>
      <c r="I470" s="145" t="str">
        <f>IF(SP_SUL!H473="","*",SP_SUL!H473)</f>
        <v>*</v>
      </c>
      <c r="J470" s="145" t="str">
        <f>IF(SP_SUL!I473="","*",SP_SUL!I473)</f>
        <v>*</v>
      </c>
      <c r="K470" s="139" t="str">
        <f>IF(SP_SUL!M473="","*",SP_SUL!M473)</f>
        <v>-</v>
      </c>
      <c r="L470" s="139" t="str">
        <f>IF(SP_SUL!N473="","*",SP_SUL!N473)</f>
        <v>-</v>
      </c>
      <c r="M470" s="140" t="str">
        <f>IF(SP_SUL!J473="","*",SP_SUL!J473)</f>
        <v>*</v>
      </c>
      <c r="N470" s="144" t="str">
        <f>IF(SP_SUL!K473="","*",SP_SUL!K473)</f>
        <v>*</v>
      </c>
      <c r="O470" s="144" t="str">
        <f>IF(SP_SUL!L473="","*",SP_SUL!L473)</f>
        <v>*</v>
      </c>
      <c r="P470" s="143" t="str">
        <f>IF(SP_SUL!O473="","*",SP_SUL!O473)</f>
        <v>*</v>
      </c>
      <c r="Q470" s="143" t="str">
        <f>IF(SP_SUL!P473="","*",SP_SUL!P473)</f>
        <v>*</v>
      </c>
      <c r="R470" s="145" t="str">
        <f>IF(SP_SUL!Q473="","*",CONCATENATE(SP_SUL!Q473," ",SP_SUL!R473))</f>
        <v>*</v>
      </c>
      <c r="S470" s="145" t="str">
        <f>IF(SP_SUL!V473="","*",SP_SUL!V473)</f>
        <v>*</v>
      </c>
      <c r="T470" s="145" t="str">
        <f>IF(SP_SUL!W473="","*",SP_SUL!W473)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IF(SP_SUL!Y474="","*",SP_SUL!Y474)</f>
        <v>*</v>
      </c>
      <c r="B471" s="146" t="str">
        <f>IF(SP_SUL!X474="","*",SP_SUL!X474)</f>
        <v>*</v>
      </c>
      <c r="C471" s="146" t="str">
        <f>IF(SP_SUL!Z474="","*",SP_SUL!Z474)</f>
        <v>*</v>
      </c>
      <c r="D471" s="139" t="str">
        <f>IF(SP_SUL!S474="","*",SP_SUL!S474)</f>
        <v>-</v>
      </c>
      <c r="E471" s="139" t="str">
        <f>IF(SP_SUL!T474="","*",SP_SUL!T474)</f>
        <v>-</v>
      </c>
      <c r="F471" s="145" t="str">
        <f>IF(SP_SUL!B474="","*",SP_SUL!B474)</f>
        <v>*</v>
      </c>
      <c r="G471" s="145" t="str">
        <f>IF(SP_SUL!D474="","*",SP_SUL!D474)</f>
        <v>*</v>
      </c>
      <c r="H471" s="145" t="str">
        <f>IF(SP_SUL!F474="","*",SP_SUL!F474)</f>
        <v>*</v>
      </c>
      <c r="I471" s="145" t="str">
        <f>IF(SP_SUL!H474="","*",SP_SUL!H474)</f>
        <v>*</v>
      </c>
      <c r="J471" s="145" t="str">
        <f>IF(SP_SUL!I474="","*",SP_SUL!I474)</f>
        <v>*</v>
      </c>
      <c r="K471" s="139" t="str">
        <f>IF(SP_SUL!M474="","*",SP_SUL!M474)</f>
        <v>-</v>
      </c>
      <c r="L471" s="139" t="str">
        <f>IF(SP_SUL!N474="","*",SP_SUL!N474)</f>
        <v>-</v>
      </c>
      <c r="M471" s="140" t="str">
        <f>IF(SP_SUL!J474="","*",SP_SUL!J474)</f>
        <v>*</v>
      </c>
      <c r="N471" s="144" t="str">
        <f>IF(SP_SUL!K474="","*",SP_SUL!K474)</f>
        <v>*</v>
      </c>
      <c r="O471" s="144" t="str">
        <f>IF(SP_SUL!L474="","*",SP_SUL!L474)</f>
        <v>*</v>
      </c>
      <c r="P471" s="143" t="str">
        <f>IF(SP_SUL!O474="","*",SP_SUL!O474)</f>
        <v>*</v>
      </c>
      <c r="Q471" s="143" t="str">
        <f>IF(SP_SUL!P474="","*",SP_SUL!P474)</f>
        <v>*</v>
      </c>
      <c r="R471" s="145" t="str">
        <f>IF(SP_SUL!Q474="","*",CONCATENATE(SP_SUL!Q474," ",SP_SUL!R474))</f>
        <v>*</v>
      </c>
      <c r="S471" s="145" t="str">
        <f>IF(SP_SUL!V474="","*",SP_SUL!V474)</f>
        <v>*</v>
      </c>
      <c r="T471" s="145" t="str">
        <f>IF(SP_SUL!W474="","*",SP_SUL!W474)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IF(SP_SUL!Y475="","*",SP_SUL!Y475)</f>
        <v>*</v>
      </c>
      <c r="B472" s="146" t="str">
        <f>IF(SP_SUL!X475="","*",SP_SUL!X475)</f>
        <v>*</v>
      </c>
      <c r="C472" s="146" t="str">
        <f>IF(SP_SUL!Z475="","*",SP_SUL!Z475)</f>
        <v>*</v>
      </c>
      <c r="D472" s="139" t="str">
        <f>IF(SP_SUL!S475="","*",SP_SUL!S475)</f>
        <v>-</v>
      </c>
      <c r="E472" s="139" t="str">
        <f>IF(SP_SUL!T475="","*",SP_SUL!T475)</f>
        <v>-</v>
      </c>
      <c r="F472" s="145" t="str">
        <f>IF(SP_SUL!B475="","*",SP_SUL!B475)</f>
        <v>*</v>
      </c>
      <c r="G472" s="145" t="str">
        <f>IF(SP_SUL!D475="","*",SP_SUL!D475)</f>
        <v>*</v>
      </c>
      <c r="H472" s="145" t="str">
        <f>IF(SP_SUL!F475="","*",SP_SUL!F475)</f>
        <v>*</v>
      </c>
      <c r="I472" s="145" t="str">
        <f>IF(SP_SUL!H475="","*",SP_SUL!H475)</f>
        <v>*</v>
      </c>
      <c r="J472" s="145" t="str">
        <f>IF(SP_SUL!I475="","*",SP_SUL!I475)</f>
        <v>*</v>
      </c>
      <c r="K472" s="139" t="str">
        <f>IF(SP_SUL!M475="","*",SP_SUL!M475)</f>
        <v>-</v>
      </c>
      <c r="L472" s="139" t="str">
        <f>IF(SP_SUL!N475="","*",SP_SUL!N475)</f>
        <v>-</v>
      </c>
      <c r="M472" s="140" t="str">
        <f>IF(SP_SUL!J475="","*",SP_SUL!J475)</f>
        <v>*</v>
      </c>
      <c r="N472" s="144" t="str">
        <f>IF(SP_SUL!K475="","*",SP_SUL!K475)</f>
        <v>*</v>
      </c>
      <c r="O472" s="144" t="str">
        <f>IF(SP_SUL!L475="","*",SP_SUL!L475)</f>
        <v>*</v>
      </c>
      <c r="P472" s="143" t="str">
        <f>IF(SP_SUL!O475="","*",SP_SUL!O475)</f>
        <v>*</v>
      </c>
      <c r="Q472" s="143" t="str">
        <f>IF(SP_SUL!P475="","*",SP_SUL!P475)</f>
        <v>*</v>
      </c>
      <c r="R472" s="145" t="str">
        <f>IF(SP_SUL!Q475="","*",CONCATENATE(SP_SUL!Q475," ",SP_SUL!R475))</f>
        <v>*</v>
      </c>
      <c r="S472" s="145" t="str">
        <f>IF(SP_SUL!V475="","*",SP_SUL!V475)</f>
        <v>*</v>
      </c>
      <c r="T472" s="145" t="str">
        <f>IF(SP_SUL!W475="","*",SP_SUL!W475)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IF(SP_SUL!Y476="","*",SP_SUL!Y476)</f>
        <v>*</v>
      </c>
      <c r="B473" s="146" t="str">
        <f>IF(SP_SUL!X476="","*",SP_SUL!X476)</f>
        <v>*</v>
      </c>
      <c r="C473" s="146" t="str">
        <f>IF(SP_SUL!Z476="","*",SP_SUL!Z476)</f>
        <v>*</v>
      </c>
      <c r="D473" s="139" t="str">
        <f>IF(SP_SUL!S476="","*",SP_SUL!S476)</f>
        <v>-</v>
      </c>
      <c r="E473" s="139" t="str">
        <f>IF(SP_SUL!T476="","*",SP_SUL!T476)</f>
        <v>-</v>
      </c>
      <c r="F473" s="145" t="str">
        <f>IF(SP_SUL!B476="","*",SP_SUL!B476)</f>
        <v>*</v>
      </c>
      <c r="G473" s="145" t="str">
        <f>IF(SP_SUL!D476="","*",SP_SUL!D476)</f>
        <v>*</v>
      </c>
      <c r="H473" s="145" t="str">
        <f>IF(SP_SUL!F476="","*",SP_SUL!F476)</f>
        <v>*</v>
      </c>
      <c r="I473" s="145" t="str">
        <f>IF(SP_SUL!H476="","*",SP_SUL!H476)</f>
        <v>*</v>
      </c>
      <c r="J473" s="145" t="str">
        <f>IF(SP_SUL!I476="","*",SP_SUL!I476)</f>
        <v>*</v>
      </c>
      <c r="K473" s="139" t="str">
        <f>IF(SP_SUL!M476="","*",SP_SUL!M476)</f>
        <v>-</v>
      </c>
      <c r="L473" s="139" t="str">
        <f>IF(SP_SUL!N476="","*",SP_SUL!N476)</f>
        <v>-</v>
      </c>
      <c r="M473" s="140" t="str">
        <f>IF(SP_SUL!J476="","*",SP_SUL!J476)</f>
        <v>*</v>
      </c>
      <c r="N473" s="144" t="str">
        <f>IF(SP_SUL!K476="","*",SP_SUL!K476)</f>
        <v>*</v>
      </c>
      <c r="O473" s="144" t="str">
        <f>IF(SP_SUL!L476="","*",SP_SUL!L476)</f>
        <v>*</v>
      </c>
      <c r="P473" s="143" t="str">
        <f>IF(SP_SUL!O476="","*",SP_SUL!O476)</f>
        <v>*</v>
      </c>
      <c r="Q473" s="143" t="str">
        <f>IF(SP_SUL!P476="","*",SP_SUL!P476)</f>
        <v>*</v>
      </c>
      <c r="R473" s="145" t="str">
        <f>IF(SP_SUL!Q476="","*",CONCATENATE(SP_SUL!Q476," ",SP_SUL!R476))</f>
        <v>*</v>
      </c>
      <c r="S473" s="145" t="str">
        <f>IF(SP_SUL!V476="","*",SP_SUL!V476)</f>
        <v>*</v>
      </c>
      <c r="T473" s="145" t="str">
        <f>IF(SP_SUL!W476="","*",SP_SUL!W476)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IF(SP_SUL!Y477="","*",SP_SUL!Y477)</f>
        <v>*</v>
      </c>
      <c r="B474" s="146" t="str">
        <f>IF(SP_SUL!X477="","*",SP_SUL!X477)</f>
        <v>*</v>
      </c>
      <c r="C474" s="146" t="str">
        <f>IF(SP_SUL!Z477="","*",SP_SUL!Z477)</f>
        <v>*</v>
      </c>
      <c r="D474" s="139" t="str">
        <f>IF(SP_SUL!S477="","*",SP_SUL!S477)</f>
        <v>-</v>
      </c>
      <c r="E474" s="139" t="str">
        <f>IF(SP_SUL!T477="","*",SP_SUL!T477)</f>
        <v>-</v>
      </c>
      <c r="F474" s="145" t="str">
        <f>IF(SP_SUL!B477="","*",SP_SUL!B477)</f>
        <v>*</v>
      </c>
      <c r="G474" s="145" t="str">
        <f>IF(SP_SUL!D477="","*",SP_SUL!D477)</f>
        <v>*</v>
      </c>
      <c r="H474" s="145" t="str">
        <f>IF(SP_SUL!F477="","*",SP_SUL!F477)</f>
        <v>*</v>
      </c>
      <c r="I474" s="145" t="str">
        <f>IF(SP_SUL!H477="","*",SP_SUL!H477)</f>
        <v>*</v>
      </c>
      <c r="J474" s="145" t="str">
        <f>IF(SP_SUL!I477="","*",SP_SUL!I477)</f>
        <v>*</v>
      </c>
      <c r="K474" s="139" t="str">
        <f>IF(SP_SUL!M477="","*",SP_SUL!M477)</f>
        <v>-</v>
      </c>
      <c r="L474" s="139" t="str">
        <f>IF(SP_SUL!N477="","*",SP_SUL!N477)</f>
        <v>-</v>
      </c>
      <c r="M474" s="140" t="str">
        <f>IF(SP_SUL!J477="","*",SP_SUL!J477)</f>
        <v>*</v>
      </c>
      <c r="N474" s="144" t="str">
        <f>IF(SP_SUL!K477="","*",SP_SUL!K477)</f>
        <v>*</v>
      </c>
      <c r="O474" s="144" t="str">
        <f>IF(SP_SUL!L477="","*",SP_SUL!L477)</f>
        <v>*</v>
      </c>
      <c r="P474" s="143" t="str">
        <f>IF(SP_SUL!O477="","*",SP_SUL!O477)</f>
        <v>*</v>
      </c>
      <c r="Q474" s="143" t="str">
        <f>IF(SP_SUL!P477="","*",SP_SUL!P477)</f>
        <v>*</v>
      </c>
      <c r="R474" s="145" t="str">
        <f>IF(SP_SUL!Q477="","*",CONCATENATE(SP_SUL!Q477," ",SP_SUL!R477))</f>
        <v>*</v>
      </c>
      <c r="S474" s="145" t="str">
        <f>IF(SP_SUL!V477="","*",SP_SUL!V477)</f>
        <v>*</v>
      </c>
      <c r="T474" s="145" t="str">
        <f>IF(SP_SUL!W477="","*",SP_SUL!W477)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IF(SP_SUL!Y478="","*",SP_SUL!Y478)</f>
        <v>*</v>
      </c>
      <c r="B475" s="146" t="str">
        <f>IF(SP_SUL!X478="","*",SP_SUL!X478)</f>
        <v>*</v>
      </c>
      <c r="C475" s="146" t="str">
        <f>IF(SP_SUL!Z478="","*",SP_SUL!Z478)</f>
        <v>*</v>
      </c>
      <c r="D475" s="139" t="str">
        <f>IF(SP_SUL!S478="","*",SP_SUL!S478)</f>
        <v>-</v>
      </c>
      <c r="E475" s="139" t="str">
        <f>IF(SP_SUL!T478="","*",SP_SUL!T478)</f>
        <v>-</v>
      </c>
      <c r="F475" s="145" t="str">
        <f>IF(SP_SUL!B478="","*",SP_SUL!B478)</f>
        <v>*</v>
      </c>
      <c r="G475" s="145" t="str">
        <f>IF(SP_SUL!D478="","*",SP_SUL!D478)</f>
        <v>*</v>
      </c>
      <c r="H475" s="145" t="str">
        <f>IF(SP_SUL!F478="","*",SP_SUL!F478)</f>
        <v>*</v>
      </c>
      <c r="I475" s="145" t="str">
        <f>IF(SP_SUL!H478="","*",SP_SUL!H478)</f>
        <v>*</v>
      </c>
      <c r="J475" s="145" t="str">
        <f>IF(SP_SUL!I478="","*",SP_SUL!I478)</f>
        <v>*</v>
      </c>
      <c r="K475" s="139" t="str">
        <f>IF(SP_SUL!M478="","*",SP_SUL!M478)</f>
        <v>-</v>
      </c>
      <c r="L475" s="139" t="str">
        <f>IF(SP_SUL!N478="","*",SP_SUL!N478)</f>
        <v>-</v>
      </c>
      <c r="M475" s="140" t="str">
        <f>IF(SP_SUL!J478="","*",SP_SUL!J478)</f>
        <v>*</v>
      </c>
      <c r="N475" s="144" t="str">
        <f>IF(SP_SUL!K478="","*",SP_SUL!K478)</f>
        <v>*</v>
      </c>
      <c r="O475" s="144" t="str">
        <f>IF(SP_SUL!L478="","*",SP_SUL!L478)</f>
        <v>*</v>
      </c>
      <c r="P475" s="143" t="str">
        <f>IF(SP_SUL!O478="","*",SP_SUL!O478)</f>
        <v>*</v>
      </c>
      <c r="Q475" s="143" t="str">
        <f>IF(SP_SUL!P478="","*",SP_SUL!P478)</f>
        <v>*</v>
      </c>
      <c r="R475" s="145" t="str">
        <f>IF(SP_SUL!Q478="","*",CONCATENATE(SP_SUL!Q478," ",SP_SUL!R478))</f>
        <v>*</v>
      </c>
      <c r="S475" s="145" t="str">
        <f>IF(SP_SUL!V478="","*",SP_SUL!V478)</f>
        <v>*</v>
      </c>
      <c r="T475" s="145" t="str">
        <f>IF(SP_SUL!W478="","*",SP_SUL!W478)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IF(SP_SUL!Y479="","*",SP_SUL!Y479)</f>
        <v>*</v>
      </c>
      <c r="B476" s="146" t="str">
        <f>IF(SP_SUL!X479="","*",SP_SUL!X479)</f>
        <v>*</v>
      </c>
      <c r="C476" s="146" t="str">
        <f>IF(SP_SUL!Z479="","*",SP_SUL!Z479)</f>
        <v>*</v>
      </c>
      <c r="D476" s="139" t="str">
        <f>IF(SP_SUL!S479="","*",SP_SUL!S479)</f>
        <v>-</v>
      </c>
      <c r="E476" s="139" t="str">
        <f>IF(SP_SUL!T479="","*",SP_SUL!T479)</f>
        <v>-</v>
      </c>
      <c r="F476" s="145" t="str">
        <f>IF(SP_SUL!B479="","*",SP_SUL!B479)</f>
        <v>*</v>
      </c>
      <c r="G476" s="145" t="str">
        <f>IF(SP_SUL!D479="","*",SP_SUL!D479)</f>
        <v>*</v>
      </c>
      <c r="H476" s="145" t="str">
        <f>IF(SP_SUL!F479="","*",SP_SUL!F479)</f>
        <v>*</v>
      </c>
      <c r="I476" s="145" t="str">
        <f>IF(SP_SUL!H479="","*",SP_SUL!H479)</f>
        <v>*</v>
      </c>
      <c r="J476" s="145" t="str">
        <f>IF(SP_SUL!I479="","*",SP_SUL!I479)</f>
        <v>*</v>
      </c>
      <c r="K476" s="139" t="str">
        <f>IF(SP_SUL!M479="","*",SP_SUL!M479)</f>
        <v>-</v>
      </c>
      <c r="L476" s="139" t="str">
        <f>IF(SP_SUL!N479="","*",SP_SUL!N479)</f>
        <v>-</v>
      </c>
      <c r="M476" s="140" t="str">
        <f>IF(SP_SUL!J479="","*",SP_SUL!J479)</f>
        <v>*</v>
      </c>
      <c r="N476" s="144" t="str">
        <f>IF(SP_SUL!K479="","*",SP_SUL!K479)</f>
        <v>*</v>
      </c>
      <c r="O476" s="144" t="str">
        <f>IF(SP_SUL!L479="","*",SP_SUL!L479)</f>
        <v>*</v>
      </c>
      <c r="P476" s="143" t="str">
        <f>IF(SP_SUL!O479="","*",SP_SUL!O479)</f>
        <v>*</v>
      </c>
      <c r="Q476" s="143" t="str">
        <f>IF(SP_SUL!P479="","*",SP_SUL!P479)</f>
        <v>*</v>
      </c>
      <c r="R476" s="145" t="str">
        <f>IF(SP_SUL!Q479="","*",CONCATENATE(SP_SUL!Q479," ",SP_SUL!R479))</f>
        <v>*</v>
      </c>
      <c r="S476" s="145" t="str">
        <f>IF(SP_SUL!V479="","*",SP_SUL!V479)</f>
        <v>*</v>
      </c>
      <c r="T476" s="145" t="str">
        <f>IF(SP_SUL!W479="","*",SP_SUL!W479)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IF(SP_SUL!Y480="","*",SP_SUL!Y480)</f>
        <v>*</v>
      </c>
      <c r="B477" s="146" t="str">
        <f>IF(SP_SUL!X480="","*",SP_SUL!X480)</f>
        <v>*</v>
      </c>
      <c r="C477" s="146" t="str">
        <f>IF(SP_SUL!Z480="","*",SP_SUL!Z480)</f>
        <v>*</v>
      </c>
      <c r="D477" s="139" t="str">
        <f>IF(SP_SUL!S480="","*",SP_SUL!S480)</f>
        <v>-</v>
      </c>
      <c r="E477" s="139" t="str">
        <f>IF(SP_SUL!T480="","*",SP_SUL!T480)</f>
        <v>-</v>
      </c>
      <c r="F477" s="145" t="str">
        <f>IF(SP_SUL!B480="","*",SP_SUL!B480)</f>
        <v>*</v>
      </c>
      <c r="G477" s="145" t="str">
        <f>IF(SP_SUL!D480="","*",SP_SUL!D480)</f>
        <v>*</v>
      </c>
      <c r="H477" s="145" t="str">
        <f>IF(SP_SUL!F480="","*",SP_SUL!F480)</f>
        <v>*</v>
      </c>
      <c r="I477" s="145" t="str">
        <f>IF(SP_SUL!H480="","*",SP_SUL!H480)</f>
        <v>*</v>
      </c>
      <c r="J477" s="145" t="str">
        <f>IF(SP_SUL!I480="","*",SP_SUL!I480)</f>
        <v>*</v>
      </c>
      <c r="K477" s="139" t="str">
        <f>IF(SP_SUL!M480="","*",SP_SUL!M480)</f>
        <v>-</v>
      </c>
      <c r="L477" s="139" t="str">
        <f>IF(SP_SUL!N480="","*",SP_SUL!N480)</f>
        <v>-</v>
      </c>
      <c r="M477" s="140" t="str">
        <f>IF(SP_SUL!J480="","*",SP_SUL!J480)</f>
        <v>*</v>
      </c>
      <c r="N477" s="144" t="str">
        <f>IF(SP_SUL!K480="","*",SP_SUL!K480)</f>
        <v>*</v>
      </c>
      <c r="O477" s="144" t="str">
        <f>IF(SP_SUL!L480="","*",SP_SUL!L480)</f>
        <v>*</v>
      </c>
      <c r="P477" s="143" t="str">
        <f>IF(SP_SUL!O480="","*",SP_SUL!O480)</f>
        <v>*</v>
      </c>
      <c r="Q477" s="143" t="str">
        <f>IF(SP_SUL!P480="","*",SP_SUL!P480)</f>
        <v>*</v>
      </c>
      <c r="R477" s="145" t="str">
        <f>IF(SP_SUL!Q480="","*",CONCATENATE(SP_SUL!Q480," ",SP_SUL!R480))</f>
        <v>*</v>
      </c>
      <c r="S477" s="145" t="str">
        <f>IF(SP_SUL!V480="","*",SP_SUL!V480)</f>
        <v>*</v>
      </c>
      <c r="T477" s="145" t="str">
        <f>IF(SP_SUL!W480="","*",SP_SUL!W480)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IF(SP_SUL!Y481="","*",SP_SUL!Y481)</f>
        <v>*</v>
      </c>
      <c r="B478" s="146" t="str">
        <f>IF(SP_SUL!X481="","*",SP_SUL!X481)</f>
        <v>*</v>
      </c>
      <c r="C478" s="146" t="str">
        <f>IF(SP_SUL!Z481="","*",SP_SUL!Z481)</f>
        <v>*</v>
      </c>
      <c r="D478" s="139" t="str">
        <f>IF(SP_SUL!S481="","*",SP_SUL!S481)</f>
        <v>-</v>
      </c>
      <c r="E478" s="139" t="str">
        <f>IF(SP_SUL!T481="","*",SP_SUL!T481)</f>
        <v>-</v>
      </c>
      <c r="F478" s="145" t="str">
        <f>IF(SP_SUL!B481="","*",SP_SUL!B481)</f>
        <v>*</v>
      </c>
      <c r="G478" s="145" t="str">
        <f>IF(SP_SUL!D481="","*",SP_SUL!D481)</f>
        <v>*</v>
      </c>
      <c r="H478" s="145" t="str">
        <f>IF(SP_SUL!F481="","*",SP_SUL!F481)</f>
        <v>*</v>
      </c>
      <c r="I478" s="145" t="str">
        <f>IF(SP_SUL!H481="","*",SP_SUL!H481)</f>
        <v>*</v>
      </c>
      <c r="J478" s="145" t="str">
        <f>IF(SP_SUL!I481="","*",SP_SUL!I481)</f>
        <v>*</v>
      </c>
      <c r="K478" s="139" t="str">
        <f>IF(SP_SUL!M481="","*",SP_SUL!M481)</f>
        <v>-</v>
      </c>
      <c r="L478" s="139" t="str">
        <f>IF(SP_SUL!N481="","*",SP_SUL!N481)</f>
        <v>-</v>
      </c>
      <c r="M478" s="140" t="str">
        <f>IF(SP_SUL!J481="","*",SP_SUL!J481)</f>
        <v>*</v>
      </c>
      <c r="N478" s="144" t="str">
        <f>IF(SP_SUL!K481="","*",SP_SUL!K481)</f>
        <v>*</v>
      </c>
      <c r="O478" s="144" t="str">
        <f>IF(SP_SUL!L481="","*",SP_SUL!L481)</f>
        <v>*</v>
      </c>
      <c r="P478" s="143" t="str">
        <f>IF(SP_SUL!O481="","*",SP_SUL!O481)</f>
        <v>*</v>
      </c>
      <c r="Q478" s="143" t="str">
        <f>IF(SP_SUL!P481="","*",SP_SUL!P481)</f>
        <v>*</v>
      </c>
      <c r="R478" s="145" t="str">
        <f>IF(SP_SUL!Q481="","*",CONCATENATE(SP_SUL!Q481," ",SP_SUL!R481))</f>
        <v>*</v>
      </c>
      <c r="S478" s="145" t="str">
        <f>IF(SP_SUL!V481="","*",SP_SUL!V481)</f>
        <v>*</v>
      </c>
      <c r="T478" s="145" t="str">
        <f>IF(SP_SUL!W481="","*",SP_SUL!W481)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IF(SP_SUL!Y482="","*",SP_SUL!Y482)</f>
        <v>*</v>
      </c>
      <c r="B479" s="146" t="str">
        <f>IF(SP_SUL!X482="","*",SP_SUL!X482)</f>
        <v>*</v>
      </c>
      <c r="C479" s="146" t="str">
        <f>IF(SP_SUL!Z482="","*",SP_SUL!Z482)</f>
        <v>*</v>
      </c>
      <c r="D479" s="139" t="str">
        <f>IF(SP_SUL!S482="","*",SP_SUL!S482)</f>
        <v>-</v>
      </c>
      <c r="E479" s="139" t="str">
        <f>IF(SP_SUL!T482="","*",SP_SUL!T482)</f>
        <v>-</v>
      </c>
      <c r="F479" s="145" t="str">
        <f>IF(SP_SUL!B482="","*",SP_SUL!B482)</f>
        <v>*</v>
      </c>
      <c r="G479" s="145" t="str">
        <f>IF(SP_SUL!D482="","*",SP_SUL!D482)</f>
        <v>*</v>
      </c>
      <c r="H479" s="145" t="str">
        <f>IF(SP_SUL!F482="","*",SP_SUL!F482)</f>
        <v>*</v>
      </c>
      <c r="I479" s="145" t="str">
        <f>IF(SP_SUL!H482="","*",SP_SUL!H482)</f>
        <v>*</v>
      </c>
      <c r="J479" s="145" t="str">
        <f>IF(SP_SUL!I482="","*",SP_SUL!I482)</f>
        <v>*</v>
      </c>
      <c r="K479" s="139" t="str">
        <f>IF(SP_SUL!M482="","*",SP_SUL!M482)</f>
        <v>-</v>
      </c>
      <c r="L479" s="139" t="str">
        <f>IF(SP_SUL!N482="","*",SP_SUL!N482)</f>
        <v>-</v>
      </c>
      <c r="M479" s="140" t="str">
        <f>IF(SP_SUL!J482="","*",SP_SUL!J482)</f>
        <v>*</v>
      </c>
      <c r="N479" s="144" t="str">
        <f>IF(SP_SUL!K482="","*",SP_SUL!K482)</f>
        <v>*</v>
      </c>
      <c r="O479" s="144" t="str">
        <f>IF(SP_SUL!L482="","*",SP_SUL!L482)</f>
        <v>*</v>
      </c>
      <c r="P479" s="143" t="str">
        <f>IF(SP_SUL!O482="","*",SP_SUL!O482)</f>
        <v>*</v>
      </c>
      <c r="Q479" s="143" t="str">
        <f>IF(SP_SUL!P482="","*",SP_SUL!P482)</f>
        <v>*</v>
      </c>
      <c r="R479" s="145" t="str">
        <f>IF(SP_SUL!Q482="","*",CONCATENATE(SP_SUL!Q482," ",SP_SUL!R482))</f>
        <v>*</v>
      </c>
      <c r="S479" s="145" t="str">
        <f>IF(SP_SUL!V482="","*",SP_SUL!V482)</f>
        <v>*</v>
      </c>
      <c r="T479" s="145" t="str">
        <f>IF(SP_SUL!W482="","*",SP_SUL!W482)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IF(SP_SUL!Y483="","*",SP_SUL!Y483)</f>
        <v>*</v>
      </c>
      <c r="B480" s="146" t="str">
        <f>IF(SP_SUL!X483="","*",SP_SUL!X483)</f>
        <v>*</v>
      </c>
      <c r="C480" s="146" t="str">
        <f>IF(SP_SUL!Z483="","*",SP_SUL!Z483)</f>
        <v>*</v>
      </c>
      <c r="D480" s="139" t="str">
        <f>IF(SP_SUL!S483="","*",SP_SUL!S483)</f>
        <v>-</v>
      </c>
      <c r="E480" s="139" t="str">
        <f>IF(SP_SUL!T483="","*",SP_SUL!T483)</f>
        <v>-</v>
      </c>
      <c r="F480" s="145" t="str">
        <f>IF(SP_SUL!B483="","*",SP_SUL!B483)</f>
        <v>*</v>
      </c>
      <c r="G480" s="145" t="str">
        <f>IF(SP_SUL!D483="","*",SP_SUL!D483)</f>
        <v>*</v>
      </c>
      <c r="H480" s="145" t="str">
        <f>IF(SP_SUL!F483="","*",SP_SUL!F483)</f>
        <v>*</v>
      </c>
      <c r="I480" s="145" t="str">
        <f>IF(SP_SUL!H483="","*",SP_SUL!H483)</f>
        <v>*</v>
      </c>
      <c r="J480" s="145" t="str">
        <f>IF(SP_SUL!I483="","*",SP_SUL!I483)</f>
        <v>*</v>
      </c>
      <c r="K480" s="139" t="str">
        <f>IF(SP_SUL!M483="","*",SP_SUL!M483)</f>
        <v>-</v>
      </c>
      <c r="L480" s="139" t="str">
        <f>IF(SP_SUL!N483="","*",SP_SUL!N483)</f>
        <v>-</v>
      </c>
      <c r="M480" s="140" t="str">
        <f>IF(SP_SUL!J483="","*",SP_SUL!J483)</f>
        <v>*</v>
      </c>
      <c r="N480" s="144" t="str">
        <f>IF(SP_SUL!K483="","*",SP_SUL!K483)</f>
        <v>*</v>
      </c>
      <c r="O480" s="144" t="str">
        <f>IF(SP_SUL!L483="","*",SP_SUL!L483)</f>
        <v>*</v>
      </c>
      <c r="P480" s="143" t="str">
        <f>IF(SP_SUL!O483="","*",SP_SUL!O483)</f>
        <v>*</v>
      </c>
      <c r="Q480" s="143" t="str">
        <f>IF(SP_SUL!P483="","*",SP_SUL!P483)</f>
        <v>*</v>
      </c>
      <c r="R480" s="145" t="str">
        <f>IF(SP_SUL!Q483="","*",CONCATENATE(SP_SUL!Q483," ",SP_SUL!R483))</f>
        <v>*</v>
      </c>
      <c r="S480" s="145" t="str">
        <f>IF(SP_SUL!V483="","*",SP_SUL!V483)</f>
        <v>*</v>
      </c>
      <c r="T480" s="145" t="str">
        <f>IF(SP_SUL!W483="","*",SP_SUL!W483)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IF(SP_SUL!Y484="","*",SP_SUL!Y484)</f>
        <v>*</v>
      </c>
      <c r="B481" s="146" t="str">
        <f>IF(SP_SUL!X484="","*",SP_SUL!X484)</f>
        <v>*</v>
      </c>
      <c r="C481" s="146" t="str">
        <f>IF(SP_SUL!Z484="","*",SP_SUL!Z484)</f>
        <v>*</v>
      </c>
      <c r="D481" s="139" t="str">
        <f>IF(SP_SUL!S484="","*",SP_SUL!S484)</f>
        <v>-</v>
      </c>
      <c r="E481" s="139" t="str">
        <f>IF(SP_SUL!T484="","*",SP_SUL!T484)</f>
        <v>-</v>
      </c>
      <c r="F481" s="145" t="str">
        <f>IF(SP_SUL!B484="","*",SP_SUL!B484)</f>
        <v>*</v>
      </c>
      <c r="G481" s="145" t="str">
        <f>IF(SP_SUL!D484="","*",SP_SUL!D484)</f>
        <v>*</v>
      </c>
      <c r="H481" s="145" t="str">
        <f>IF(SP_SUL!F484="","*",SP_SUL!F484)</f>
        <v>*</v>
      </c>
      <c r="I481" s="145" t="str">
        <f>IF(SP_SUL!H484="","*",SP_SUL!H484)</f>
        <v>*</v>
      </c>
      <c r="J481" s="145" t="str">
        <f>IF(SP_SUL!I484="","*",SP_SUL!I484)</f>
        <v>*</v>
      </c>
      <c r="K481" s="139" t="str">
        <f>IF(SP_SUL!M484="","*",SP_SUL!M484)</f>
        <v>-</v>
      </c>
      <c r="L481" s="139" t="str">
        <f>IF(SP_SUL!N484="","*",SP_SUL!N484)</f>
        <v>-</v>
      </c>
      <c r="M481" s="140" t="str">
        <f>IF(SP_SUL!J484="","*",SP_SUL!J484)</f>
        <v>*</v>
      </c>
      <c r="N481" s="144" t="str">
        <f>IF(SP_SUL!K484="","*",SP_SUL!K484)</f>
        <v>*</v>
      </c>
      <c r="O481" s="144" t="str">
        <f>IF(SP_SUL!L484="","*",SP_SUL!L484)</f>
        <v>*</v>
      </c>
      <c r="P481" s="143" t="str">
        <f>IF(SP_SUL!O484="","*",SP_SUL!O484)</f>
        <v>*</v>
      </c>
      <c r="Q481" s="143" t="str">
        <f>IF(SP_SUL!P484="","*",SP_SUL!P484)</f>
        <v>*</v>
      </c>
      <c r="R481" s="145" t="str">
        <f>IF(SP_SUL!Q484="","*",CONCATENATE(SP_SUL!Q484," ",SP_SUL!R484))</f>
        <v>*</v>
      </c>
      <c r="S481" s="145" t="str">
        <f>IF(SP_SUL!V484="","*",SP_SUL!V484)</f>
        <v>*</v>
      </c>
      <c r="T481" s="145" t="str">
        <f>IF(SP_SUL!W484="","*",SP_SUL!W484)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IF(SP_SUL!Y485="","*",SP_SUL!Y485)</f>
        <v>*</v>
      </c>
      <c r="B482" s="146" t="str">
        <f>IF(SP_SUL!X485="","*",SP_SUL!X485)</f>
        <v>*</v>
      </c>
      <c r="C482" s="146" t="str">
        <f>IF(SP_SUL!Z485="","*",SP_SUL!Z485)</f>
        <v>*</v>
      </c>
      <c r="D482" s="139" t="str">
        <f>IF(SP_SUL!S485="","*",SP_SUL!S485)</f>
        <v>-</v>
      </c>
      <c r="E482" s="139" t="str">
        <f>IF(SP_SUL!T485="","*",SP_SUL!T485)</f>
        <v>-</v>
      </c>
      <c r="F482" s="145" t="str">
        <f>IF(SP_SUL!B485="","*",SP_SUL!B485)</f>
        <v>*</v>
      </c>
      <c r="G482" s="145" t="str">
        <f>IF(SP_SUL!D485="","*",SP_SUL!D485)</f>
        <v>*</v>
      </c>
      <c r="H482" s="145" t="str">
        <f>IF(SP_SUL!F485="","*",SP_SUL!F485)</f>
        <v>*</v>
      </c>
      <c r="I482" s="145" t="str">
        <f>IF(SP_SUL!H485="","*",SP_SUL!H485)</f>
        <v>*</v>
      </c>
      <c r="J482" s="145" t="str">
        <f>IF(SP_SUL!I485="","*",SP_SUL!I485)</f>
        <v>*</v>
      </c>
      <c r="K482" s="139" t="str">
        <f>IF(SP_SUL!M485="","*",SP_SUL!M485)</f>
        <v>-</v>
      </c>
      <c r="L482" s="139" t="str">
        <f>IF(SP_SUL!N485="","*",SP_SUL!N485)</f>
        <v>-</v>
      </c>
      <c r="M482" s="140" t="str">
        <f>IF(SP_SUL!J485="","*",SP_SUL!J485)</f>
        <v>*</v>
      </c>
      <c r="N482" s="144" t="str">
        <f>IF(SP_SUL!K485="","*",SP_SUL!K485)</f>
        <v>*</v>
      </c>
      <c r="O482" s="144" t="str">
        <f>IF(SP_SUL!L485="","*",SP_SUL!L485)</f>
        <v>*</v>
      </c>
      <c r="P482" s="143" t="str">
        <f>IF(SP_SUL!O485="","*",SP_SUL!O485)</f>
        <v>*</v>
      </c>
      <c r="Q482" s="143" t="str">
        <f>IF(SP_SUL!P485="","*",SP_SUL!P485)</f>
        <v>*</v>
      </c>
      <c r="R482" s="145" t="str">
        <f>IF(SP_SUL!Q485="","*",CONCATENATE(SP_SUL!Q485," ",SP_SUL!R485))</f>
        <v>*</v>
      </c>
      <c r="S482" s="145" t="str">
        <f>IF(SP_SUL!V485="","*",SP_SUL!V485)</f>
        <v>*</v>
      </c>
      <c r="T482" s="145" t="str">
        <f>IF(SP_SUL!W485="","*",SP_SUL!W485)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IF(SP_SUL!Y486="","*",SP_SUL!Y486)</f>
        <v>*</v>
      </c>
      <c r="B483" s="146" t="str">
        <f>IF(SP_SUL!X486="","*",SP_SUL!X486)</f>
        <v>*</v>
      </c>
      <c r="C483" s="146" t="str">
        <f>IF(SP_SUL!Z486="","*",SP_SUL!Z486)</f>
        <v>*</v>
      </c>
      <c r="D483" s="139" t="str">
        <f>IF(SP_SUL!S486="","*",SP_SUL!S486)</f>
        <v>-</v>
      </c>
      <c r="E483" s="139" t="str">
        <f>IF(SP_SUL!T486="","*",SP_SUL!T486)</f>
        <v>-</v>
      </c>
      <c r="F483" s="145" t="str">
        <f>IF(SP_SUL!B486="","*",SP_SUL!B486)</f>
        <v>*</v>
      </c>
      <c r="G483" s="145" t="str">
        <f>IF(SP_SUL!D486="","*",SP_SUL!D486)</f>
        <v>*</v>
      </c>
      <c r="H483" s="145" t="str">
        <f>IF(SP_SUL!F486="","*",SP_SUL!F486)</f>
        <v>*</v>
      </c>
      <c r="I483" s="145" t="str">
        <f>IF(SP_SUL!H486="","*",SP_SUL!H486)</f>
        <v>*</v>
      </c>
      <c r="J483" s="145" t="str">
        <f>IF(SP_SUL!I486="","*",SP_SUL!I486)</f>
        <v>*</v>
      </c>
      <c r="K483" s="139" t="str">
        <f>IF(SP_SUL!M486="","*",SP_SUL!M486)</f>
        <v>-</v>
      </c>
      <c r="L483" s="139" t="str">
        <f>IF(SP_SUL!N486="","*",SP_SUL!N486)</f>
        <v>-</v>
      </c>
      <c r="M483" s="140" t="str">
        <f>IF(SP_SUL!J486="","*",SP_SUL!J486)</f>
        <v>*</v>
      </c>
      <c r="N483" s="144" t="str">
        <f>IF(SP_SUL!K486="","*",SP_SUL!K486)</f>
        <v>*</v>
      </c>
      <c r="O483" s="144" t="str">
        <f>IF(SP_SUL!L486="","*",SP_SUL!L486)</f>
        <v>*</v>
      </c>
      <c r="P483" s="143" t="str">
        <f>IF(SP_SUL!O486="","*",SP_SUL!O486)</f>
        <v>*</v>
      </c>
      <c r="Q483" s="143" t="str">
        <f>IF(SP_SUL!P486="","*",SP_SUL!P486)</f>
        <v>*</v>
      </c>
      <c r="R483" s="145" t="str">
        <f>IF(SP_SUL!Q486="","*",CONCATENATE(SP_SUL!Q486," ",SP_SUL!R486))</f>
        <v>*</v>
      </c>
      <c r="S483" s="145" t="str">
        <f>IF(SP_SUL!V486="","*",SP_SUL!V486)</f>
        <v>*</v>
      </c>
      <c r="T483" s="145" t="str">
        <f>IF(SP_SUL!W486="","*",SP_SUL!W486)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IF(SP_SUL!Y487="","*",SP_SUL!Y487)</f>
        <v>*</v>
      </c>
      <c r="B484" s="146" t="str">
        <f>IF(SP_SUL!X487="","*",SP_SUL!X487)</f>
        <v>*</v>
      </c>
      <c r="C484" s="146" t="str">
        <f>IF(SP_SUL!Z487="","*",SP_SUL!Z487)</f>
        <v>*</v>
      </c>
      <c r="D484" s="139" t="str">
        <f>IF(SP_SUL!S487="","*",SP_SUL!S487)</f>
        <v>-</v>
      </c>
      <c r="E484" s="139" t="str">
        <f>IF(SP_SUL!T487="","*",SP_SUL!T487)</f>
        <v>-</v>
      </c>
      <c r="F484" s="145" t="str">
        <f>IF(SP_SUL!B487="","*",SP_SUL!B487)</f>
        <v>*</v>
      </c>
      <c r="G484" s="145" t="str">
        <f>IF(SP_SUL!D487="","*",SP_SUL!D487)</f>
        <v>*</v>
      </c>
      <c r="H484" s="145" t="str">
        <f>IF(SP_SUL!F487="","*",SP_SUL!F487)</f>
        <v>*</v>
      </c>
      <c r="I484" s="145" t="str">
        <f>IF(SP_SUL!H487="","*",SP_SUL!H487)</f>
        <v>*</v>
      </c>
      <c r="J484" s="145" t="str">
        <f>IF(SP_SUL!I487="","*",SP_SUL!I487)</f>
        <v>*</v>
      </c>
      <c r="K484" s="139" t="str">
        <f>IF(SP_SUL!M487="","*",SP_SUL!M487)</f>
        <v>-</v>
      </c>
      <c r="L484" s="139" t="str">
        <f>IF(SP_SUL!N487="","*",SP_SUL!N487)</f>
        <v>-</v>
      </c>
      <c r="M484" s="140" t="str">
        <f>IF(SP_SUL!J487="","*",SP_SUL!J487)</f>
        <v>*</v>
      </c>
      <c r="N484" s="144" t="str">
        <f>IF(SP_SUL!K487="","*",SP_SUL!K487)</f>
        <v>*</v>
      </c>
      <c r="O484" s="144" t="str">
        <f>IF(SP_SUL!L487="","*",SP_SUL!L487)</f>
        <v>*</v>
      </c>
      <c r="P484" s="143" t="str">
        <f>IF(SP_SUL!O487="","*",SP_SUL!O487)</f>
        <v>*</v>
      </c>
      <c r="Q484" s="143" t="str">
        <f>IF(SP_SUL!P487="","*",SP_SUL!P487)</f>
        <v>*</v>
      </c>
      <c r="R484" s="145" t="str">
        <f>IF(SP_SUL!Q487="","*",CONCATENATE(SP_SUL!Q487," ",SP_SUL!R487))</f>
        <v>*</v>
      </c>
      <c r="S484" s="145" t="str">
        <f>IF(SP_SUL!V487="","*",SP_SUL!V487)</f>
        <v>*</v>
      </c>
      <c r="T484" s="145" t="str">
        <f>IF(SP_SUL!W487="","*",SP_SUL!W487)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IF(SP_SUL!Y488="","*",SP_SUL!Y488)</f>
        <v>*</v>
      </c>
      <c r="B485" s="146" t="str">
        <f>IF(SP_SUL!X488="","*",SP_SUL!X488)</f>
        <v>*</v>
      </c>
      <c r="C485" s="146" t="str">
        <f>IF(SP_SUL!Z488="","*",SP_SUL!Z488)</f>
        <v>*</v>
      </c>
      <c r="D485" s="139" t="str">
        <f>IF(SP_SUL!S488="","*",SP_SUL!S488)</f>
        <v>-</v>
      </c>
      <c r="E485" s="139" t="str">
        <f>IF(SP_SUL!T488="","*",SP_SUL!T488)</f>
        <v>-</v>
      </c>
      <c r="F485" s="145" t="str">
        <f>IF(SP_SUL!B488="","*",SP_SUL!B488)</f>
        <v>*</v>
      </c>
      <c r="G485" s="145" t="str">
        <f>IF(SP_SUL!D488="","*",SP_SUL!D488)</f>
        <v>*</v>
      </c>
      <c r="H485" s="145" t="str">
        <f>IF(SP_SUL!F488="","*",SP_SUL!F488)</f>
        <v>*</v>
      </c>
      <c r="I485" s="145" t="str">
        <f>IF(SP_SUL!H488="","*",SP_SUL!H488)</f>
        <v>*</v>
      </c>
      <c r="J485" s="145" t="str">
        <f>IF(SP_SUL!I488="","*",SP_SUL!I488)</f>
        <v>*</v>
      </c>
      <c r="K485" s="139" t="str">
        <f>IF(SP_SUL!M488="","*",SP_SUL!M488)</f>
        <v>-</v>
      </c>
      <c r="L485" s="139" t="str">
        <f>IF(SP_SUL!N488="","*",SP_SUL!N488)</f>
        <v>-</v>
      </c>
      <c r="M485" s="140" t="str">
        <f>IF(SP_SUL!J488="","*",SP_SUL!J488)</f>
        <v>*</v>
      </c>
      <c r="N485" s="144" t="str">
        <f>IF(SP_SUL!K488="","*",SP_SUL!K488)</f>
        <v>*</v>
      </c>
      <c r="O485" s="144" t="str">
        <f>IF(SP_SUL!L488="","*",SP_SUL!L488)</f>
        <v>*</v>
      </c>
      <c r="P485" s="143" t="str">
        <f>IF(SP_SUL!O488="","*",SP_SUL!O488)</f>
        <v>*</v>
      </c>
      <c r="Q485" s="143" t="str">
        <f>IF(SP_SUL!P488="","*",SP_SUL!P488)</f>
        <v>*</v>
      </c>
      <c r="R485" s="145" t="str">
        <f>IF(SP_SUL!Q488="","*",CONCATENATE(SP_SUL!Q488," ",SP_SUL!R488))</f>
        <v>*</v>
      </c>
      <c r="S485" s="145" t="str">
        <f>IF(SP_SUL!V488="","*",SP_SUL!V488)</f>
        <v>*</v>
      </c>
      <c r="T485" s="145" t="str">
        <f>IF(SP_SUL!W488="","*",SP_SUL!W488)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IF(SP_SUL!Y489="","*",SP_SUL!Y489)</f>
        <v>*</v>
      </c>
      <c r="B486" s="146" t="str">
        <f>IF(SP_SUL!X489="","*",SP_SUL!X489)</f>
        <v>*</v>
      </c>
      <c r="C486" s="146" t="str">
        <f>IF(SP_SUL!Z489="","*",SP_SUL!Z489)</f>
        <v>*</v>
      </c>
      <c r="D486" s="139" t="str">
        <f>IF(SP_SUL!S489="","*",SP_SUL!S489)</f>
        <v>-</v>
      </c>
      <c r="E486" s="139" t="str">
        <f>IF(SP_SUL!T489="","*",SP_SUL!T489)</f>
        <v>-</v>
      </c>
      <c r="F486" s="145" t="str">
        <f>IF(SP_SUL!B489="","*",SP_SUL!B489)</f>
        <v>*</v>
      </c>
      <c r="G486" s="145" t="str">
        <f>IF(SP_SUL!D489="","*",SP_SUL!D489)</f>
        <v>*</v>
      </c>
      <c r="H486" s="145" t="str">
        <f>IF(SP_SUL!F489="","*",SP_SUL!F489)</f>
        <v>*</v>
      </c>
      <c r="I486" s="145" t="str">
        <f>IF(SP_SUL!H489="","*",SP_SUL!H489)</f>
        <v>*</v>
      </c>
      <c r="J486" s="145" t="str">
        <f>IF(SP_SUL!I489="","*",SP_SUL!I489)</f>
        <v>*</v>
      </c>
      <c r="K486" s="139" t="str">
        <f>IF(SP_SUL!M489="","*",SP_SUL!M489)</f>
        <v>-</v>
      </c>
      <c r="L486" s="139" t="str">
        <f>IF(SP_SUL!N489="","*",SP_SUL!N489)</f>
        <v>-</v>
      </c>
      <c r="M486" s="140" t="str">
        <f>IF(SP_SUL!J489="","*",SP_SUL!J489)</f>
        <v>*</v>
      </c>
      <c r="N486" s="144" t="str">
        <f>IF(SP_SUL!K489="","*",SP_SUL!K489)</f>
        <v>*</v>
      </c>
      <c r="O486" s="144" t="str">
        <f>IF(SP_SUL!L489="","*",SP_SUL!L489)</f>
        <v>*</v>
      </c>
      <c r="P486" s="143" t="str">
        <f>IF(SP_SUL!O489="","*",SP_SUL!O489)</f>
        <v>*</v>
      </c>
      <c r="Q486" s="143" t="str">
        <f>IF(SP_SUL!P489="","*",SP_SUL!P489)</f>
        <v>*</v>
      </c>
      <c r="R486" s="145" t="str">
        <f>IF(SP_SUL!Q489="","*",CONCATENATE(SP_SUL!Q489," ",SP_SUL!R489))</f>
        <v>*</v>
      </c>
      <c r="S486" s="145" t="str">
        <f>IF(SP_SUL!V489="","*",SP_SUL!V489)</f>
        <v>*</v>
      </c>
      <c r="T486" s="145" t="str">
        <f>IF(SP_SUL!W489="","*",SP_SUL!W489)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IF(SP_SUL!Y490="","*",SP_SUL!Y490)</f>
        <v>*</v>
      </c>
      <c r="B487" s="146" t="str">
        <f>IF(SP_SUL!X490="","*",SP_SUL!X490)</f>
        <v>*</v>
      </c>
      <c r="C487" s="146" t="str">
        <f>IF(SP_SUL!Z490="","*",SP_SUL!Z490)</f>
        <v>*</v>
      </c>
      <c r="D487" s="139" t="str">
        <f>IF(SP_SUL!S490="","*",SP_SUL!S490)</f>
        <v>-</v>
      </c>
      <c r="E487" s="139" t="str">
        <f>IF(SP_SUL!T490="","*",SP_SUL!T490)</f>
        <v>-</v>
      </c>
      <c r="F487" s="145" t="str">
        <f>IF(SP_SUL!B490="","*",SP_SUL!B490)</f>
        <v>*</v>
      </c>
      <c r="G487" s="145" t="str">
        <f>IF(SP_SUL!D490="","*",SP_SUL!D490)</f>
        <v>*</v>
      </c>
      <c r="H487" s="145" t="str">
        <f>IF(SP_SUL!F490="","*",SP_SUL!F490)</f>
        <v>*</v>
      </c>
      <c r="I487" s="145" t="str">
        <f>IF(SP_SUL!H490="","*",SP_SUL!H490)</f>
        <v>*</v>
      </c>
      <c r="J487" s="145" t="str">
        <f>IF(SP_SUL!I490="","*",SP_SUL!I490)</f>
        <v>*</v>
      </c>
      <c r="K487" s="139" t="str">
        <f>IF(SP_SUL!M490="","*",SP_SUL!M490)</f>
        <v>-</v>
      </c>
      <c r="L487" s="139" t="str">
        <f>IF(SP_SUL!N490="","*",SP_SUL!N490)</f>
        <v>-</v>
      </c>
      <c r="M487" s="140" t="str">
        <f>IF(SP_SUL!J490="","*",SP_SUL!J490)</f>
        <v>*</v>
      </c>
      <c r="N487" s="144" t="str">
        <f>IF(SP_SUL!K490="","*",SP_SUL!K490)</f>
        <v>*</v>
      </c>
      <c r="O487" s="144" t="str">
        <f>IF(SP_SUL!L490="","*",SP_SUL!L490)</f>
        <v>*</v>
      </c>
      <c r="P487" s="143" t="str">
        <f>IF(SP_SUL!O490="","*",SP_SUL!O490)</f>
        <v>*</v>
      </c>
      <c r="Q487" s="143" t="str">
        <f>IF(SP_SUL!P490="","*",SP_SUL!P490)</f>
        <v>*</v>
      </c>
      <c r="R487" s="145" t="str">
        <f>IF(SP_SUL!Q490="","*",CONCATENATE(SP_SUL!Q490," ",SP_SUL!R490))</f>
        <v>*</v>
      </c>
      <c r="S487" s="145" t="str">
        <f>IF(SP_SUL!V490="","*",SP_SUL!V490)</f>
        <v>*</v>
      </c>
      <c r="T487" s="145" t="str">
        <f>IF(SP_SUL!W490="","*",SP_SUL!W490)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IF(SP_SUL!Y491="","*",SP_SUL!Y491)</f>
        <v>*</v>
      </c>
      <c r="B488" s="146" t="str">
        <f>IF(SP_SUL!X491="","*",SP_SUL!X491)</f>
        <v>*</v>
      </c>
      <c r="C488" s="146" t="str">
        <f>IF(SP_SUL!Z491="","*",SP_SUL!Z491)</f>
        <v>*</v>
      </c>
      <c r="D488" s="139" t="str">
        <f>IF(SP_SUL!S491="","*",SP_SUL!S491)</f>
        <v>-</v>
      </c>
      <c r="E488" s="139" t="str">
        <f>IF(SP_SUL!T491="","*",SP_SUL!T491)</f>
        <v>-</v>
      </c>
      <c r="F488" s="145" t="str">
        <f>IF(SP_SUL!B491="","*",SP_SUL!B491)</f>
        <v>*</v>
      </c>
      <c r="G488" s="145" t="str">
        <f>IF(SP_SUL!D491="","*",SP_SUL!D491)</f>
        <v>*</v>
      </c>
      <c r="H488" s="145" t="str">
        <f>IF(SP_SUL!F491="","*",SP_SUL!F491)</f>
        <v>*</v>
      </c>
      <c r="I488" s="145" t="str">
        <f>IF(SP_SUL!H491="","*",SP_SUL!H491)</f>
        <v>*</v>
      </c>
      <c r="J488" s="145" t="str">
        <f>IF(SP_SUL!I491="","*",SP_SUL!I491)</f>
        <v>*</v>
      </c>
      <c r="K488" s="139" t="str">
        <f>IF(SP_SUL!M491="","*",SP_SUL!M491)</f>
        <v>-</v>
      </c>
      <c r="L488" s="139" t="str">
        <f>IF(SP_SUL!N491="","*",SP_SUL!N491)</f>
        <v>-</v>
      </c>
      <c r="M488" s="140" t="str">
        <f>IF(SP_SUL!J491="","*",SP_SUL!J491)</f>
        <v>*</v>
      </c>
      <c r="N488" s="144" t="str">
        <f>IF(SP_SUL!K491="","*",SP_SUL!K491)</f>
        <v>*</v>
      </c>
      <c r="O488" s="144" t="str">
        <f>IF(SP_SUL!L491="","*",SP_SUL!L491)</f>
        <v>*</v>
      </c>
      <c r="P488" s="143" t="str">
        <f>IF(SP_SUL!O491="","*",SP_SUL!O491)</f>
        <v>*</v>
      </c>
      <c r="Q488" s="143" t="str">
        <f>IF(SP_SUL!P491="","*",SP_SUL!P491)</f>
        <v>*</v>
      </c>
      <c r="R488" s="145" t="str">
        <f>IF(SP_SUL!Q491="","*",CONCATENATE(SP_SUL!Q491," ",SP_SUL!R491))</f>
        <v>*</v>
      </c>
      <c r="S488" s="145" t="str">
        <f>IF(SP_SUL!V491="","*",SP_SUL!V491)</f>
        <v>*</v>
      </c>
      <c r="T488" s="145" t="str">
        <f>IF(SP_SUL!W491="","*",SP_SUL!W491)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IF(SP_SUL!Y492="","*",SP_SUL!Y492)</f>
        <v>*</v>
      </c>
      <c r="B489" s="146" t="str">
        <f>IF(SP_SUL!X492="","*",SP_SUL!X492)</f>
        <v>*</v>
      </c>
      <c r="C489" s="146" t="str">
        <f>IF(SP_SUL!Z492="","*",SP_SUL!Z492)</f>
        <v>*</v>
      </c>
      <c r="D489" s="139" t="str">
        <f>IF(SP_SUL!S492="","*",SP_SUL!S492)</f>
        <v>-</v>
      </c>
      <c r="E489" s="139" t="str">
        <f>IF(SP_SUL!T492="","*",SP_SUL!T492)</f>
        <v>-</v>
      </c>
      <c r="F489" s="145" t="str">
        <f>IF(SP_SUL!B492="","*",SP_SUL!B492)</f>
        <v>*</v>
      </c>
      <c r="G489" s="145" t="str">
        <f>IF(SP_SUL!D492="","*",SP_SUL!D492)</f>
        <v>*</v>
      </c>
      <c r="H489" s="145" t="str">
        <f>IF(SP_SUL!F492="","*",SP_SUL!F492)</f>
        <v>*</v>
      </c>
      <c r="I489" s="145" t="str">
        <f>IF(SP_SUL!H492="","*",SP_SUL!H492)</f>
        <v>*</v>
      </c>
      <c r="J489" s="145" t="str">
        <f>IF(SP_SUL!I492="","*",SP_SUL!I492)</f>
        <v>*</v>
      </c>
      <c r="K489" s="139" t="str">
        <f>IF(SP_SUL!M492="","*",SP_SUL!M492)</f>
        <v>-</v>
      </c>
      <c r="L489" s="139" t="str">
        <f>IF(SP_SUL!N492="","*",SP_SUL!N492)</f>
        <v>-</v>
      </c>
      <c r="M489" s="140" t="str">
        <f>IF(SP_SUL!J492="","*",SP_SUL!J492)</f>
        <v>*</v>
      </c>
      <c r="N489" s="144" t="str">
        <f>IF(SP_SUL!K492="","*",SP_SUL!K492)</f>
        <v>*</v>
      </c>
      <c r="O489" s="144" t="str">
        <f>IF(SP_SUL!L492="","*",SP_SUL!L492)</f>
        <v>*</v>
      </c>
      <c r="P489" s="143" t="str">
        <f>IF(SP_SUL!O492="","*",SP_SUL!O492)</f>
        <v>*</v>
      </c>
      <c r="Q489" s="143" t="str">
        <f>IF(SP_SUL!P492="","*",SP_SUL!P492)</f>
        <v>*</v>
      </c>
      <c r="R489" s="145" t="str">
        <f>IF(SP_SUL!Q492="","*",CONCATENATE(SP_SUL!Q492," ",SP_SUL!R492))</f>
        <v>*</v>
      </c>
      <c r="S489" s="145" t="str">
        <f>IF(SP_SUL!V492="","*",SP_SUL!V492)</f>
        <v>*</v>
      </c>
      <c r="T489" s="145" t="str">
        <f>IF(SP_SUL!W492="","*",SP_SUL!W492)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IF(SP_SUL!Y493="","*",SP_SUL!Y493)</f>
        <v>*</v>
      </c>
      <c r="B490" s="146" t="str">
        <f>IF(SP_SUL!X493="","*",SP_SUL!X493)</f>
        <v>*</v>
      </c>
      <c r="C490" s="146" t="str">
        <f>IF(SP_SUL!Z493="","*",SP_SUL!Z493)</f>
        <v>*</v>
      </c>
      <c r="D490" s="139" t="str">
        <f>IF(SP_SUL!S493="","*",SP_SUL!S493)</f>
        <v>-</v>
      </c>
      <c r="E490" s="139" t="str">
        <f>IF(SP_SUL!T493="","*",SP_SUL!T493)</f>
        <v>-</v>
      </c>
      <c r="F490" s="145" t="str">
        <f>IF(SP_SUL!B493="","*",SP_SUL!B493)</f>
        <v>*</v>
      </c>
      <c r="G490" s="145" t="str">
        <f>IF(SP_SUL!D493="","*",SP_SUL!D493)</f>
        <v>*</v>
      </c>
      <c r="H490" s="145" t="str">
        <f>IF(SP_SUL!F493="","*",SP_SUL!F493)</f>
        <v>*</v>
      </c>
      <c r="I490" s="145" t="str">
        <f>IF(SP_SUL!H493="","*",SP_SUL!H493)</f>
        <v>*</v>
      </c>
      <c r="J490" s="145" t="str">
        <f>IF(SP_SUL!I493="","*",SP_SUL!I493)</f>
        <v>*</v>
      </c>
      <c r="K490" s="139" t="str">
        <f>IF(SP_SUL!M493="","*",SP_SUL!M493)</f>
        <v>-</v>
      </c>
      <c r="L490" s="139" t="str">
        <f>IF(SP_SUL!N493="","*",SP_SUL!N493)</f>
        <v>-</v>
      </c>
      <c r="M490" s="140" t="str">
        <f>IF(SP_SUL!J493="","*",SP_SUL!J493)</f>
        <v>*</v>
      </c>
      <c r="N490" s="144" t="str">
        <f>IF(SP_SUL!K493="","*",SP_SUL!K493)</f>
        <v>*</v>
      </c>
      <c r="O490" s="144" t="str">
        <f>IF(SP_SUL!L493="","*",SP_SUL!L493)</f>
        <v>*</v>
      </c>
      <c r="P490" s="143" t="str">
        <f>IF(SP_SUL!O493="","*",SP_SUL!O493)</f>
        <v>*</v>
      </c>
      <c r="Q490" s="143" t="str">
        <f>IF(SP_SUL!P493="","*",SP_SUL!P493)</f>
        <v>*</v>
      </c>
      <c r="R490" s="145" t="str">
        <f>IF(SP_SUL!Q493="","*",CONCATENATE(SP_SUL!Q493," ",SP_SUL!R493))</f>
        <v>*</v>
      </c>
      <c r="S490" s="145" t="str">
        <f>IF(SP_SUL!V493="","*",SP_SUL!V493)</f>
        <v>*</v>
      </c>
      <c r="T490" s="145" t="str">
        <f>IF(SP_SUL!W493="","*",SP_SUL!W493)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IF(SP_SUL!Y494="","*",SP_SUL!Y494)</f>
        <v>*</v>
      </c>
      <c r="B491" s="146" t="str">
        <f>IF(SP_SUL!X494="","*",SP_SUL!X494)</f>
        <v>*</v>
      </c>
      <c r="C491" s="146" t="str">
        <f>IF(SP_SUL!Z494="","*",SP_SUL!Z494)</f>
        <v>*</v>
      </c>
      <c r="D491" s="139" t="str">
        <f>IF(SP_SUL!S494="","*",SP_SUL!S494)</f>
        <v>-</v>
      </c>
      <c r="E491" s="139" t="str">
        <f>IF(SP_SUL!T494="","*",SP_SUL!T494)</f>
        <v>-</v>
      </c>
      <c r="F491" s="145" t="str">
        <f>IF(SP_SUL!B494="","*",SP_SUL!B494)</f>
        <v>*</v>
      </c>
      <c r="G491" s="145" t="str">
        <f>IF(SP_SUL!D494="","*",SP_SUL!D494)</f>
        <v>*</v>
      </c>
      <c r="H491" s="145" t="str">
        <f>IF(SP_SUL!F494="","*",SP_SUL!F494)</f>
        <v>*</v>
      </c>
      <c r="I491" s="145" t="str">
        <f>IF(SP_SUL!H494="","*",SP_SUL!H494)</f>
        <v>*</v>
      </c>
      <c r="J491" s="145" t="str">
        <f>IF(SP_SUL!I494="","*",SP_SUL!I494)</f>
        <v>*</v>
      </c>
      <c r="K491" s="139" t="str">
        <f>IF(SP_SUL!M494="","*",SP_SUL!M494)</f>
        <v>-</v>
      </c>
      <c r="L491" s="139" t="str">
        <f>IF(SP_SUL!N494="","*",SP_SUL!N494)</f>
        <v>-</v>
      </c>
      <c r="M491" s="140" t="str">
        <f>IF(SP_SUL!J494="","*",SP_SUL!J494)</f>
        <v>*</v>
      </c>
      <c r="N491" s="144" t="str">
        <f>IF(SP_SUL!K494="","*",SP_SUL!K494)</f>
        <v>*</v>
      </c>
      <c r="O491" s="144" t="str">
        <f>IF(SP_SUL!L494="","*",SP_SUL!L494)</f>
        <v>*</v>
      </c>
      <c r="P491" s="143" t="str">
        <f>IF(SP_SUL!O494="","*",SP_SUL!O494)</f>
        <v>*</v>
      </c>
      <c r="Q491" s="143" t="str">
        <f>IF(SP_SUL!P494="","*",SP_SUL!P494)</f>
        <v>*</v>
      </c>
      <c r="R491" s="145" t="str">
        <f>IF(SP_SUL!Q494="","*",CONCATENATE(SP_SUL!Q494," ",SP_SUL!R494))</f>
        <v>*</v>
      </c>
      <c r="S491" s="145" t="str">
        <f>IF(SP_SUL!V494="","*",SP_SUL!V494)</f>
        <v>*</v>
      </c>
      <c r="T491" s="145" t="str">
        <f>IF(SP_SUL!W494="","*",SP_SUL!W494)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IF(SP_SUL!Y495="","*",SP_SUL!Y495)</f>
        <v>*</v>
      </c>
      <c r="B492" s="146" t="str">
        <f>IF(SP_SUL!X495="","*",SP_SUL!X495)</f>
        <v>*</v>
      </c>
      <c r="C492" s="146" t="str">
        <f>IF(SP_SUL!Z495="","*",SP_SUL!Z495)</f>
        <v>*</v>
      </c>
      <c r="D492" s="139" t="str">
        <f>IF(SP_SUL!S495="","*",SP_SUL!S495)</f>
        <v>-</v>
      </c>
      <c r="E492" s="139" t="str">
        <f>IF(SP_SUL!T495="","*",SP_SUL!T495)</f>
        <v>-</v>
      </c>
      <c r="F492" s="145" t="str">
        <f>IF(SP_SUL!B495="","*",SP_SUL!B495)</f>
        <v>*</v>
      </c>
      <c r="G492" s="145" t="str">
        <f>IF(SP_SUL!D495="","*",SP_SUL!D495)</f>
        <v>*</v>
      </c>
      <c r="H492" s="145" t="str">
        <f>IF(SP_SUL!F495="","*",SP_SUL!F495)</f>
        <v>*</v>
      </c>
      <c r="I492" s="145" t="str">
        <f>IF(SP_SUL!H495="","*",SP_SUL!H495)</f>
        <v>*</v>
      </c>
      <c r="J492" s="145" t="str">
        <f>IF(SP_SUL!I495="","*",SP_SUL!I495)</f>
        <v>*</v>
      </c>
      <c r="K492" s="139" t="str">
        <f>IF(SP_SUL!M495="","*",SP_SUL!M495)</f>
        <v>-</v>
      </c>
      <c r="L492" s="139" t="str">
        <f>IF(SP_SUL!N495="","*",SP_SUL!N495)</f>
        <v>-</v>
      </c>
      <c r="M492" s="140" t="str">
        <f>IF(SP_SUL!J495="","*",SP_SUL!J495)</f>
        <v>*</v>
      </c>
      <c r="N492" s="144" t="str">
        <f>IF(SP_SUL!K495="","*",SP_SUL!K495)</f>
        <v>*</v>
      </c>
      <c r="O492" s="144" t="str">
        <f>IF(SP_SUL!L495="","*",SP_SUL!L495)</f>
        <v>*</v>
      </c>
      <c r="P492" s="143" t="str">
        <f>IF(SP_SUL!O495="","*",SP_SUL!O495)</f>
        <v>*</v>
      </c>
      <c r="Q492" s="143" t="str">
        <f>IF(SP_SUL!P495="","*",SP_SUL!P495)</f>
        <v>*</v>
      </c>
      <c r="R492" s="145" t="str">
        <f>IF(SP_SUL!Q495="","*",CONCATENATE(SP_SUL!Q495," ",SP_SUL!R495))</f>
        <v>*</v>
      </c>
      <c r="S492" s="145" t="str">
        <f>IF(SP_SUL!V495="","*",SP_SUL!V495)</f>
        <v>*</v>
      </c>
      <c r="T492" s="145" t="str">
        <f>IF(SP_SUL!W495="","*",SP_SUL!W495)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IF(SP_SUL!Y496="","*",SP_SUL!Y496)</f>
        <v>*</v>
      </c>
      <c r="B493" s="146" t="str">
        <f>IF(SP_SUL!X496="","*",SP_SUL!X496)</f>
        <v>*</v>
      </c>
      <c r="C493" s="146" t="str">
        <f>IF(SP_SUL!Z496="","*",SP_SUL!Z496)</f>
        <v>*</v>
      </c>
      <c r="D493" s="139" t="str">
        <f>IF(SP_SUL!S496="","*",SP_SUL!S496)</f>
        <v>-</v>
      </c>
      <c r="E493" s="139" t="str">
        <f>IF(SP_SUL!T496="","*",SP_SUL!T496)</f>
        <v>-</v>
      </c>
      <c r="F493" s="145" t="str">
        <f>IF(SP_SUL!B496="","*",SP_SUL!B496)</f>
        <v>*</v>
      </c>
      <c r="G493" s="145" t="str">
        <f>IF(SP_SUL!D496="","*",SP_SUL!D496)</f>
        <v>*</v>
      </c>
      <c r="H493" s="145" t="str">
        <f>IF(SP_SUL!F496="","*",SP_SUL!F496)</f>
        <v>*</v>
      </c>
      <c r="I493" s="145" t="str">
        <f>IF(SP_SUL!H496="","*",SP_SUL!H496)</f>
        <v>*</v>
      </c>
      <c r="J493" s="145" t="str">
        <f>IF(SP_SUL!I496="","*",SP_SUL!I496)</f>
        <v>*</v>
      </c>
      <c r="K493" s="139" t="str">
        <f>IF(SP_SUL!M496="","*",SP_SUL!M496)</f>
        <v>-</v>
      </c>
      <c r="L493" s="139" t="str">
        <f>IF(SP_SUL!N496="","*",SP_SUL!N496)</f>
        <v>-</v>
      </c>
      <c r="M493" s="140" t="str">
        <f>IF(SP_SUL!J496="","*",SP_SUL!J496)</f>
        <v>*</v>
      </c>
      <c r="N493" s="144" t="str">
        <f>IF(SP_SUL!K496="","*",SP_SUL!K496)</f>
        <v>*</v>
      </c>
      <c r="O493" s="144" t="str">
        <f>IF(SP_SUL!L496="","*",SP_SUL!L496)</f>
        <v>*</v>
      </c>
      <c r="P493" s="143" t="str">
        <f>IF(SP_SUL!O496="","*",SP_SUL!O496)</f>
        <v>*</v>
      </c>
      <c r="Q493" s="143" t="str">
        <f>IF(SP_SUL!P496="","*",SP_SUL!P496)</f>
        <v>*</v>
      </c>
      <c r="R493" s="145" t="str">
        <f>IF(SP_SUL!Q496="","*",CONCATENATE(SP_SUL!Q496," ",SP_SUL!R496))</f>
        <v>*</v>
      </c>
      <c r="S493" s="145" t="str">
        <f>IF(SP_SUL!V496="","*",SP_SUL!V496)</f>
        <v>*</v>
      </c>
      <c r="T493" s="145" t="str">
        <f>IF(SP_SUL!W496="","*",SP_SUL!W496)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IF(SP_SUL!Y497="","*",SP_SUL!Y497)</f>
        <v>*</v>
      </c>
      <c r="B494" s="146" t="str">
        <f>IF(SP_SUL!X497="","*",SP_SUL!X497)</f>
        <v>*</v>
      </c>
      <c r="C494" s="146" t="str">
        <f>IF(SP_SUL!Z497="","*",SP_SUL!Z497)</f>
        <v>*</v>
      </c>
      <c r="D494" s="139" t="str">
        <f>IF(SP_SUL!S497="","*",SP_SUL!S497)</f>
        <v>-</v>
      </c>
      <c r="E494" s="139" t="str">
        <f>IF(SP_SUL!T497="","*",SP_SUL!T497)</f>
        <v>-</v>
      </c>
      <c r="F494" s="145" t="str">
        <f>IF(SP_SUL!B497="","*",SP_SUL!B497)</f>
        <v>*</v>
      </c>
      <c r="G494" s="145" t="str">
        <f>IF(SP_SUL!D497="","*",SP_SUL!D497)</f>
        <v>*</v>
      </c>
      <c r="H494" s="145" t="str">
        <f>IF(SP_SUL!F497="","*",SP_SUL!F497)</f>
        <v>*</v>
      </c>
      <c r="I494" s="145" t="str">
        <f>IF(SP_SUL!H497="","*",SP_SUL!H497)</f>
        <v>*</v>
      </c>
      <c r="J494" s="145" t="str">
        <f>IF(SP_SUL!I497="","*",SP_SUL!I497)</f>
        <v>*</v>
      </c>
      <c r="K494" s="139" t="str">
        <f>IF(SP_SUL!M497="","*",SP_SUL!M497)</f>
        <v>-</v>
      </c>
      <c r="L494" s="139" t="str">
        <f>IF(SP_SUL!N497="","*",SP_SUL!N497)</f>
        <v>-</v>
      </c>
      <c r="M494" s="140" t="str">
        <f>IF(SP_SUL!J497="","*",SP_SUL!J497)</f>
        <v>*</v>
      </c>
      <c r="N494" s="144" t="str">
        <f>IF(SP_SUL!K497="","*",SP_SUL!K497)</f>
        <v>*</v>
      </c>
      <c r="O494" s="144" t="str">
        <f>IF(SP_SUL!L497="","*",SP_SUL!L497)</f>
        <v>*</v>
      </c>
      <c r="P494" s="143" t="str">
        <f>IF(SP_SUL!O497="","*",SP_SUL!O497)</f>
        <v>*</v>
      </c>
      <c r="Q494" s="143" t="str">
        <f>IF(SP_SUL!P497="","*",SP_SUL!P497)</f>
        <v>*</v>
      </c>
      <c r="R494" s="145" t="str">
        <f>IF(SP_SUL!Q497="","*",CONCATENATE(SP_SUL!Q497," ",SP_SUL!R497))</f>
        <v>*</v>
      </c>
      <c r="S494" s="145" t="str">
        <f>IF(SP_SUL!V497="","*",SP_SUL!V497)</f>
        <v>*</v>
      </c>
      <c r="T494" s="145" t="str">
        <f>IF(SP_SUL!W497="","*",SP_SUL!W497)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IF(SP_SUL!Y498="","*",SP_SUL!Y498)</f>
        <v>*</v>
      </c>
      <c r="B495" s="146" t="str">
        <f>IF(SP_SUL!X498="","*",SP_SUL!X498)</f>
        <v>*</v>
      </c>
      <c r="C495" s="146" t="str">
        <f>IF(SP_SUL!Z498="","*",SP_SUL!Z498)</f>
        <v>*</v>
      </c>
      <c r="D495" s="139" t="str">
        <f>IF(SP_SUL!S498="","*",SP_SUL!S498)</f>
        <v>-</v>
      </c>
      <c r="E495" s="139" t="str">
        <f>IF(SP_SUL!T498="","*",SP_SUL!T498)</f>
        <v>-</v>
      </c>
      <c r="F495" s="145" t="str">
        <f>IF(SP_SUL!B498="","*",SP_SUL!B498)</f>
        <v>*</v>
      </c>
      <c r="G495" s="145" t="str">
        <f>IF(SP_SUL!D498="","*",SP_SUL!D498)</f>
        <v>*</v>
      </c>
      <c r="H495" s="145" t="str">
        <f>IF(SP_SUL!F498="","*",SP_SUL!F498)</f>
        <v>*</v>
      </c>
      <c r="I495" s="145" t="str">
        <f>IF(SP_SUL!H498="","*",SP_SUL!H498)</f>
        <v>*</v>
      </c>
      <c r="J495" s="145" t="str">
        <f>IF(SP_SUL!I498="","*",SP_SUL!I498)</f>
        <v>*</v>
      </c>
      <c r="K495" s="139" t="str">
        <f>IF(SP_SUL!M498="","*",SP_SUL!M498)</f>
        <v>-</v>
      </c>
      <c r="L495" s="139" t="str">
        <f>IF(SP_SUL!N498="","*",SP_SUL!N498)</f>
        <v>-</v>
      </c>
      <c r="M495" s="140" t="str">
        <f>IF(SP_SUL!J498="","*",SP_SUL!J498)</f>
        <v>*</v>
      </c>
      <c r="N495" s="144" t="str">
        <f>IF(SP_SUL!K498="","*",SP_SUL!K498)</f>
        <v>*</v>
      </c>
      <c r="O495" s="144" t="str">
        <f>IF(SP_SUL!L498="","*",SP_SUL!L498)</f>
        <v>*</v>
      </c>
      <c r="P495" s="143" t="str">
        <f>IF(SP_SUL!O498="","*",SP_SUL!O498)</f>
        <v>*</v>
      </c>
      <c r="Q495" s="143" t="str">
        <f>IF(SP_SUL!P498="","*",SP_SUL!P498)</f>
        <v>*</v>
      </c>
      <c r="R495" s="145" t="str">
        <f>IF(SP_SUL!Q498="","*",CONCATENATE(SP_SUL!Q498," ",SP_SUL!R498))</f>
        <v>*</v>
      </c>
      <c r="S495" s="145" t="str">
        <f>IF(SP_SUL!V498="","*",SP_SUL!V498)</f>
        <v>*</v>
      </c>
      <c r="T495" s="145" t="str">
        <f>IF(SP_SUL!W498="","*",SP_SUL!W498)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IF(SP_SUL!Y499="","*",SP_SUL!Y499)</f>
        <v>*</v>
      </c>
      <c r="B496" s="146" t="str">
        <f>IF(SP_SUL!X499="","*",SP_SUL!X499)</f>
        <v>*</v>
      </c>
      <c r="C496" s="146" t="str">
        <f>IF(SP_SUL!Z499="","*",SP_SUL!Z499)</f>
        <v>*</v>
      </c>
      <c r="D496" s="139" t="str">
        <f>IF(SP_SUL!S499="","*",SP_SUL!S499)</f>
        <v>-</v>
      </c>
      <c r="E496" s="139" t="str">
        <f>IF(SP_SUL!T499="","*",SP_SUL!T499)</f>
        <v>-</v>
      </c>
      <c r="F496" s="145" t="str">
        <f>IF(SP_SUL!B499="","*",SP_SUL!B499)</f>
        <v>*</v>
      </c>
      <c r="G496" s="145" t="str">
        <f>IF(SP_SUL!D499="","*",SP_SUL!D499)</f>
        <v>*</v>
      </c>
      <c r="H496" s="145" t="str">
        <f>IF(SP_SUL!F499="","*",SP_SUL!F499)</f>
        <v>*</v>
      </c>
      <c r="I496" s="145" t="str">
        <f>IF(SP_SUL!H499="","*",SP_SUL!H499)</f>
        <v>*</v>
      </c>
      <c r="J496" s="145" t="str">
        <f>IF(SP_SUL!I499="","*",SP_SUL!I499)</f>
        <v>*</v>
      </c>
      <c r="K496" s="139" t="str">
        <f>IF(SP_SUL!M499="","*",SP_SUL!M499)</f>
        <v>-</v>
      </c>
      <c r="L496" s="139" t="str">
        <f>IF(SP_SUL!N499="","*",SP_SUL!N499)</f>
        <v>-</v>
      </c>
      <c r="M496" s="140" t="str">
        <f>IF(SP_SUL!J499="","*",SP_SUL!J499)</f>
        <v>*</v>
      </c>
      <c r="N496" s="144" t="str">
        <f>IF(SP_SUL!K499="","*",SP_SUL!K499)</f>
        <v>*</v>
      </c>
      <c r="O496" s="144" t="str">
        <f>IF(SP_SUL!L499="","*",SP_SUL!L499)</f>
        <v>*</v>
      </c>
      <c r="P496" s="143" t="str">
        <f>IF(SP_SUL!O499="","*",SP_SUL!O499)</f>
        <v>*</v>
      </c>
      <c r="Q496" s="143" t="str">
        <f>IF(SP_SUL!P499="","*",SP_SUL!P499)</f>
        <v>*</v>
      </c>
      <c r="R496" s="145" t="str">
        <f>IF(SP_SUL!Q499="","*",CONCATENATE(SP_SUL!Q499," ",SP_SUL!R499))</f>
        <v>*</v>
      </c>
      <c r="S496" s="145" t="str">
        <f>IF(SP_SUL!V499="","*",SP_SUL!V499)</f>
        <v>*</v>
      </c>
      <c r="T496" s="145" t="str">
        <f>IF(SP_SUL!W499="","*",SP_SUL!W499)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IF(SP_SUL!Y500="","*",SP_SUL!Y500)</f>
        <v>*</v>
      </c>
      <c r="B497" s="146" t="str">
        <f>IF(SP_SUL!X500="","*",SP_SUL!X500)</f>
        <v>*</v>
      </c>
      <c r="C497" s="146" t="str">
        <f>IF(SP_SUL!Z500="","*",SP_SUL!Z500)</f>
        <v>*</v>
      </c>
      <c r="D497" s="139" t="str">
        <f>IF(SP_SUL!S500="","*",SP_SUL!S500)</f>
        <v>-</v>
      </c>
      <c r="E497" s="139" t="str">
        <f>IF(SP_SUL!T500="","*",SP_SUL!T500)</f>
        <v>-</v>
      </c>
      <c r="F497" s="145" t="str">
        <f>IF(SP_SUL!B500="","*",SP_SUL!B500)</f>
        <v>*</v>
      </c>
      <c r="G497" s="145" t="str">
        <f>IF(SP_SUL!D500="","*",SP_SUL!D500)</f>
        <v>*</v>
      </c>
      <c r="H497" s="145" t="str">
        <f>IF(SP_SUL!F500="","*",SP_SUL!F500)</f>
        <v>*</v>
      </c>
      <c r="I497" s="145" t="str">
        <f>IF(SP_SUL!H500="","*",SP_SUL!H500)</f>
        <v>*</v>
      </c>
      <c r="J497" s="145" t="str">
        <f>IF(SP_SUL!I500="","*",SP_SUL!I500)</f>
        <v>*</v>
      </c>
      <c r="K497" s="139" t="str">
        <f>IF(SP_SUL!M500="","*",SP_SUL!M500)</f>
        <v>-</v>
      </c>
      <c r="L497" s="139" t="str">
        <f>IF(SP_SUL!N500="","*",SP_SUL!N500)</f>
        <v>-</v>
      </c>
      <c r="M497" s="140" t="str">
        <f>IF(SP_SUL!J500="","*",SP_SUL!J500)</f>
        <v>*</v>
      </c>
      <c r="N497" s="144" t="str">
        <f>IF(SP_SUL!K500="","*",SP_SUL!K500)</f>
        <v>*</v>
      </c>
      <c r="O497" s="144" t="str">
        <f>IF(SP_SUL!L500="","*",SP_SUL!L500)</f>
        <v>*</v>
      </c>
      <c r="P497" s="143" t="str">
        <f>IF(SP_SUL!O500="","*",SP_SUL!O500)</f>
        <v>*</v>
      </c>
      <c r="Q497" s="143" t="str">
        <f>IF(SP_SUL!P500="","*",SP_SUL!P500)</f>
        <v>*</v>
      </c>
      <c r="R497" s="145" t="str">
        <f>IF(SP_SUL!Q500="","*",CONCATENATE(SP_SUL!Q500," ",SP_SUL!R500))</f>
        <v>*</v>
      </c>
      <c r="S497" s="145" t="str">
        <f>IF(SP_SUL!V500="","*",SP_SUL!V500)</f>
        <v>*</v>
      </c>
      <c r="T497" s="145" t="str">
        <f>IF(SP_SUL!W500="","*",SP_SUL!W500)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IF(SP_SUL!Y501="","*",SP_SUL!Y501)</f>
        <v>*</v>
      </c>
      <c r="B498" s="146" t="str">
        <f>IF(SP_SUL!X501="","*",SP_SUL!X501)</f>
        <v>*</v>
      </c>
      <c r="C498" s="146" t="str">
        <f>IF(SP_SUL!Z501="","*",SP_SUL!Z501)</f>
        <v>*</v>
      </c>
      <c r="D498" s="139" t="str">
        <f>IF(SP_SUL!S501="","*",SP_SUL!S501)</f>
        <v>-</v>
      </c>
      <c r="E498" s="139" t="str">
        <f>IF(SP_SUL!T501="","*",SP_SUL!T501)</f>
        <v>-</v>
      </c>
      <c r="F498" s="145" t="str">
        <f>IF(SP_SUL!B501="","*",SP_SUL!B501)</f>
        <v>*</v>
      </c>
      <c r="G498" s="145" t="str">
        <f>IF(SP_SUL!D501="","*",SP_SUL!D501)</f>
        <v>*</v>
      </c>
      <c r="H498" s="145" t="str">
        <f>IF(SP_SUL!F501="","*",SP_SUL!F501)</f>
        <v>*</v>
      </c>
      <c r="I498" s="145" t="str">
        <f>IF(SP_SUL!H501="","*",SP_SUL!H501)</f>
        <v>*</v>
      </c>
      <c r="J498" s="145" t="str">
        <f>IF(SP_SUL!I501="","*",SP_SUL!I501)</f>
        <v>*</v>
      </c>
      <c r="K498" s="139" t="str">
        <f>IF(SP_SUL!M501="","*",SP_SUL!M501)</f>
        <v>-</v>
      </c>
      <c r="L498" s="139" t="str">
        <f>IF(SP_SUL!N501="","*",SP_SUL!N501)</f>
        <v>-</v>
      </c>
      <c r="M498" s="140" t="str">
        <f>IF(SP_SUL!J501="","*",SP_SUL!J501)</f>
        <v>*</v>
      </c>
      <c r="N498" s="144" t="str">
        <f>IF(SP_SUL!K501="","*",SP_SUL!K501)</f>
        <v>*</v>
      </c>
      <c r="O498" s="144" t="str">
        <f>IF(SP_SUL!L501="","*",SP_SUL!L501)</f>
        <v>*</v>
      </c>
      <c r="P498" s="143" t="str">
        <f>IF(SP_SUL!O501="","*",SP_SUL!O501)</f>
        <v>*</v>
      </c>
      <c r="Q498" s="143" t="str">
        <f>IF(SP_SUL!P501="","*",SP_SUL!P501)</f>
        <v>*</v>
      </c>
      <c r="R498" s="145" t="str">
        <f>IF(SP_SUL!Q501="","*",CONCATENATE(SP_SUL!Q501," ",SP_SUL!R501))</f>
        <v>*</v>
      </c>
      <c r="S498" s="145" t="str">
        <f>IF(SP_SUL!V501="","*",SP_SUL!V501)</f>
        <v>*</v>
      </c>
      <c r="T498" s="145" t="str">
        <f>IF(SP_SUL!W501="","*",SP_SUL!W501)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IF(SP_SUL!Y502="","*",SP_SUL!Y502)</f>
        <v>*</v>
      </c>
      <c r="B499" s="146" t="str">
        <f>IF(SP_SUL!X502="","*",SP_SUL!X502)</f>
        <v>*</v>
      </c>
      <c r="C499" s="146" t="str">
        <f>IF(SP_SUL!Z502="","*",SP_SUL!Z502)</f>
        <v>*</v>
      </c>
      <c r="D499" s="139" t="str">
        <f>IF(SP_SUL!S502="","*",SP_SUL!S502)</f>
        <v>-</v>
      </c>
      <c r="E499" s="139" t="str">
        <f>IF(SP_SUL!T502="","*",SP_SUL!T502)</f>
        <v>-</v>
      </c>
      <c r="F499" s="145" t="str">
        <f>IF(SP_SUL!B502="","*",SP_SUL!B502)</f>
        <v>*</v>
      </c>
      <c r="G499" s="145" t="str">
        <f>IF(SP_SUL!D502="","*",SP_SUL!D502)</f>
        <v>*</v>
      </c>
      <c r="H499" s="145" t="str">
        <f>IF(SP_SUL!F502="","*",SP_SUL!F502)</f>
        <v>*</v>
      </c>
      <c r="I499" s="145" t="str">
        <f>IF(SP_SUL!H502="","*",SP_SUL!H502)</f>
        <v>*</v>
      </c>
      <c r="J499" s="145" t="str">
        <f>IF(SP_SUL!I502="","*",SP_SUL!I502)</f>
        <v>*</v>
      </c>
      <c r="K499" s="139" t="str">
        <f>IF(SP_SUL!M502="","*",SP_SUL!M502)</f>
        <v>-</v>
      </c>
      <c r="L499" s="139" t="str">
        <f>IF(SP_SUL!N502="","*",SP_SUL!N502)</f>
        <v>-</v>
      </c>
      <c r="M499" s="140" t="str">
        <f>IF(SP_SUL!J502="","*",SP_SUL!J502)</f>
        <v>*</v>
      </c>
      <c r="N499" s="144" t="str">
        <f>IF(SP_SUL!K502="","*",SP_SUL!K502)</f>
        <v>*</v>
      </c>
      <c r="O499" s="144" t="str">
        <f>IF(SP_SUL!L502="","*",SP_SUL!L502)</f>
        <v>*</v>
      </c>
      <c r="P499" s="143" t="str">
        <f>IF(SP_SUL!O502="","*",SP_SUL!O502)</f>
        <v>*</v>
      </c>
      <c r="Q499" s="143" t="str">
        <f>IF(SP_SUL!P502="","*",SP_SUL!P502)</f>
        <v>*</v>
      </c>
      <c r="R499" s="145" t="str">
        <f>IF(SP_SUL!Q502="","*",CONCATENATE(SP_SUL!Q502," ",SP_SUL!R502))</f>
        <v>*</v>
      </c>
      <c r="S499" s="145" t="str">
        <f>IF(SP_SUL!V502="","*",SP_SUL!V502)</f>
        <v>*</v>
      </c>
      <c r="T499" s="145" t="str">
        <f>IF(SP_SUL!W502="","*",SP_SUL!W502)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IF(SP_SUL!Y503="","*",SP_SUL!Y503)</f>
        <v>*</v>
      </c>
      <c r="B500" s="146" t="str">
        <f>IF(SP_SUL!X503="","*",SP_SUL!X503)</f>
        <v>*</v>
      </c>
      <c r="C500" s="146" t="str">
        <f>IF(SP_SUL!Z503="","*",SP_SUL!Z503)</f>
        <v>*</v>
      </c>
      <c r="D500" s="139" t="str">
        <f>IF(SP_SUL!S503="","*",SP_SUL!S503)</f>
        <v>-</v>
      </c>
      <c r="E500" s="139" t="str">
        <f>IF(SP_SUL!T503="","*",SP_SUL!T503)</f>
        <v>-</v>
      </c>
      <c r="F500" s="145" t="str">
        <f>IF(SP_SUL!B503="","*",SP_SUL!B503)</f>
        <v>*</v>
      </c>
      <c r="G500" s="145" t="str">
        <f>IF(SP_SUL!D503="","*",SP_SUL!D503)</f>
        <v>*</v>
      </c>
      <c r="H500" s="145" t="str">
        <f>IF(SP_SUL!F503="","*",SP_SUL!F503)</f>
        <v>*</v>
      </c>
      <c r="I500" s="145" t="str">
        <f>IF(SP_SUL!H503="","*",SP_SUL!H503)</f>
        <v>*</v>
      </c>
      <c r="J500" s="145" t="str">
        <f>IF(SP_SUL!I503="","*",SP_SUL!I503)</f>
        <v>*</v>
      </c>
      <c r="K500" s="139" t="str">
        <f>IF(SP_SUL!M503="","*",SP_SUL!M503)</f>
        <v>-</v>
      </c>
      <c r="L500" s="139" t="str">
        <f>IF(SP_SUL!N503="","*",SP_SUL!N503)</f>
        <v>-</v>
      </c>
      <c r="M500" s="140" t="str">
        <f>IF(SP_SUL!J503="","*",SP_SUL!J503)</f>
        <v>*</v>
      </c>
      <c r="N500" s="144" t="str">
        <f>IF(SP_SUL!K503="","*",SP_SUL!K503)</f>
        <v>*</v>
      </c>
      <c r="O500" s="144" t="str">
        <f>IF(SP_SUL!L503="","*",SP_SUL!L503)</f>
        <v>*</v>
      </c>
      <c r="P500" s="143" t="str">
        <f>IF(SP_SUL!O503="","*",SP_SUL!O503)</f>
        <v>*</v>
      </c>
      <c r="Q500" s="143" t="str">
        <f>IF(SP_SUL!P503="","*",SP_SUL!P503)</f>
        <v>*</v>
      </c>
      <c r="R500" s="145" t="str">
        <f>IF(SP_SUL!Q503="","*",CONCATENATE(SP_SUL!Q503," ",SP_SUL!R503))</f>
        <v>*</v>
      </c>
      <c r="S500" s="145" t="str">
        <f>IF(SP_SUL!V503="","*",SP_SUL!V503)</f>
        <v>*</v>
      </c>
      <c r="T500" s="145" t="str">
        <f>IF(SP_SUL!W503="","*",SP_SUL!W503)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IF(SP_SUL!Y504="","*",SP_SUL!Y504)</f>
        <v>*</v>
      </c>
      <c r="B501" s="146" t="str">
        <f>IF(SP_SUL!X504="","*",SP_SUL!X504)</f>
        <v>*</v>
      </c>
      <c r="C501" s="146" t="str">
        <f>IF(SP_SUL!Z504="","*",SP_SUL!Z504)</f>
        <v>*</v>
      </c>
      <c r="D501" s="139" t="str">
        <f>IF(SP_SUL!S504="","*",SP_SUL!S504)</f>
        <v>-</v>
      </c>
      <c r="E501" s="139" t="str">
        <f>IF(SP_SUL!T504="","*",SP_SUL!T504)</f>
        <v>-</v>
      </c>
      <c r="F501" s="145" t="str">
        <f>IF(SP_SUL!B504="","*",SP_SUL!B504)</f>
        <v>*</v>
      </c>
      <c r="G501" s="145" t="str">
        <f>IF(SP_SUL!D504="","*",SP_SUL!D504)</f>
        <v>*</v>
      </c>
      <c r="H501" s="145" t="str">
        <f>IF(SP_SUL!F504="","*",SP_SUL!F504)</f>
        <v>*</v>
      </c>
      <c r="I501" s="145" t="str">
        <f>IF(SP_SUL!H504="","*",SP_SUL!H504)</f>
        <v>*</v>
      </c>
      <c r="J501" s="145" t="str">
        <f>IF(SP_SUL!I504="","*",SP_SUL!I504)</f>
        <v>*</v>
      </c>
      <c r="K501" s="139" t="str">
        <f>IF(SP_SUL!M504="","*",SP_SUL!M504)</f>
        <v>-</v>
      </c>
      <c r="L501" s="139" t="str">
        <f>IF(SP_SUL!N504="","*",SP_SUL!N504)</f>
        <v>-</v>
      </c>
      <c r="M501" s="140" t="str">
        <f>IF(SP_SUL!J504="","*",SP_SUL!J504)</f>
        <v>*</v>
      </c>
      <c r="N501" s="144" t="str">
        <f>IF(SP_SUL!K504="","*",SP_SUL!K504)</f>
        <v>*</v>
      </c>
      <c r="O501" s="144" t="str">
        <f>IF(SP_SUL!L504="","*",SP_SUL!L504)</f>
        <v>*</v>
      </c>
      <c r="P501" s="143" t="str">
        <f>IF(SP_SUL!O504="","*",SP_SUL!O504)</f>
        <v>*</v>
      </c>
      <c r="Q501" s="143" t="str">
        <f>IF(SP_SUL!P504="","*",SP_SUL!P504)</f>
        <v>*</v>
      </c>
      <c r="R501" s="145" t="str">
        <f>IF(SP_SUL!Q504="","*",CONCATENATE(SP_SUL!Q504," ",SP_SUL!R504))</f>
        <v>*</v>
      </c>
      <c r="S501" s="145" t="str">
        <f>IF(SP_SUL!V504="","*",SP_SUL!V504)</f>
        <v>*</v>
      </c>
      <c r="T501" s="145" t="str">
        <f>IF(SP_SUL!W504="","*",SP_SUL!W504)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IF(SP_SUL!Y505="","*",SP_SUL!Y505)</f>
        <v>*</v>
      </c>
      <c r="B502" s="146" t="str">
        <f>IF(SP_SUL!X505="","*",SP_SUL!X505)</f>
        <v>*</v>
      </c>
      <c r="C502" s="146" t="str">
        <f>IF(SP_SUL!Z505="","*",SP_SUL!Z505)</f>
        <v>*</v>
      </c>
      <c r="D502" s="139" t="str">
        <f>IF(SP_SUL!S505="","*",SP_SUL!S505)</f>
        <v>-</v>
      </c>
      <c r="E502" s="139" t="str">
        <f>IF(SP_SUL!T505="","*",SP_SUL!T505)</f>
        <v>-</v>
      </c>
      <c r="F502" s="145" t="str">
        <f>IF(SP_SUL!B505="","*",SP_SUL!B505)</f>
        <v>*</v>
      </c>
      <c r="G502" s="145" t="str">
        <f>IF(SP_SUL!D505="","*",SP_SUL!D505)</f>
        <v>*</v>
      </c>
      <c r="H502" s="145" t="str">
        <f>IF(SP_SUL!F505="","*",SP_SUL!F505)</f>
        <v>*</v>
      </c>
      <c r="I502" s="145" t="str">
        <f>IF(SP_SUL!H505="","*",SP_SUL!H505)</f>
        <v>*</v>
      </c>
      <c r="J502" s="145" t="str">
        <f>IF(SP_SUL!I505="","*",SP_SUL!I505)</f>
        <v>*</v>
      </c>
      <c r="K502" s="139" t="str">
        <f>IF(SP_SUL!M505="","*",SP_SUL!M505)</f>
        <v>-</v>
      </c>
      <c r="L502" s="139" t="str">
        <f>IF(SP_SUL!N505="","*",SP_SUL!N505)</f>
        <v>-</v>
      </c>
      <c r="M502" s="140" t="str">
        <f>IF(SP_SUL!J505="","*",SP_SUL!J505)</f>
        <v>*</v>
      </c>
      <c r="N502" s="144" t="str">
        <f>IF(SP_SUL!K505="","*",SP_SUL!K505)</f>
        <v>*</v>
      </c>
      <c r="O502" s="144" t="str">
        <f>IF(SP_SUL!L505="","*",SP_SUL!L505)</f>
        <v>*</v>
      </c>
      <c r="P502" s="143" t="str">
        <f>IF(SP_SUL!O505="","*",SP_SUL!O505)</f>
        <v>*</v>
      </c>
      <c r="Q502" s="143" t="str">
        <f>IF(SP_SUL!P505="","*",SP_SUL!P505)</f>
        <v>*</v>
      </c>
      <c r="R502" s="145" t="str">
        <f>IF(SP_SUL!Q505="","*",CONCATENATE(SP_SUL!Q505," ",SP_SUL!R505))</f>
        <v>*</v>
      </c>
      <c r="S502" s="145" t="str">
        <f>IF(SP_SUL!V505="","*",SP_SUL!V505)</f>
        <v>*</v>
      </c>
      <c r="T502" s="145" t="str">
        <f>IF(SP_SUL!W505="","*",SP_SUL!W505)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IF(SP_SUL!Y506="","*",SP_SUL!Y506)</f>
        <v>*</v>
      </c>
      <c r="B503" s="146" t="str">
        <f>IF(SP_SUL!X506="","*",SP_SUL!X506)</f>
        <v>*</v>
      </c>
      <c r="C503" s="146" t="str">
        <f>IF(SP_SUL!Z506="","*",SP_SUL!Z506)</f>
        <v>*</v>
      </c>
      <c r="D503" s="139" t="str">
        <f>IF(SP_SUL!S506="","*",SP_SUL!S506)</f>
        <v>-</v>
      </c>
      <c r="E503" s="139" t="str">
        <f>IF(SP_SUL!T506="","*",SP_SUL!T506)</f>
        <v>-</v>
      </c>
      <c r="F503" s="145" t="str">
        <f>IF(SP_SUL!B506="","*",SP_SUL!B506)</f>
        <v>*</v>
      </c>
      <c r="G503" s="145" t="str">
        <f>IF(SP_SUL!D506="","*",SP_SUL!D506)</f>
        <v>*</v>
      </c>
      <c r="H503" s="145" t="str">
        <f>IF(SP_SUL!F506="","*",SP_SUL!F506)</f>
        <v>*</v>
      </c>
      <c r="I503" s="145" t="str">
        <f>IF(SP_SUL!H506="","*",SP_SUL!H506)</f>
        <v>*</v>
      </c>
      <c r="J503" s="145" t="str">
        <f>IF(SP_SUL!I506="","*",SP_SUL!I506)</f>
        <v>*</v>
      </c>
      <c r="K503" s="139" t="str">
        <f>IF(SP_SUL!M506="","*",SP_SUL!M506)</f>
        <v>-</v>
      </c>
      <c r="L503" s="139" t="str">
        <f>IF(SP_SUL!N506="","*",SP_SUL!N506)</f>
        <v>-</v>
      </c>
      <c r="M503" s="140" t="str">
        <f>IF(SP_SUL!J506="","*",SP_SUL!J506)</f>
        <v>*</v>
      </c>
      <c r="N503" s="144" t="str">
        <f>IF(SP_SUL!K506="","*",SP_SUL!K506)</f>
        <v>*</v>
      </c>
      <c r="O503" s="144" t="str">
        <f>IF(SP_SUL!L506="","*",SP_SUL!L506)</f>
        <v>*</v>
      </c>
      <c r="P503" s="143" t="str">
        <f>IF(SP_SUL!O506="","*",SP_SUL!O506)</f>
        <v>*</v>
      </c>
      <c r="Q503" s="143" t="str">
        <f>IF(SP_SUL!P506="","*",SP_SUL!P506)</f>
        <v>*</v>
      </c>
      <c r="R503" s="145" t="str">
        <f>IF(SP_SUL!Q506="","*",CONCATENATE(SP_SUL!Q506," ",SP_SUL!R506))</f>
        <v>*</v>
      </c>
      <c r="S503" s="145" t="str">
        <f>IF(SP_SUL!V506="","*",SP_SUL!V506)</f>
        <v>*</v>
      </c>
      <c r="T503" s="145" t="str">
        <f>IF(SP_SUL!W506="","*",SP_SUL!W506)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IF(SP_SUL!Y507="","*",SP_SUL!Y507)</f>
        <v>*</v>
      </c>
      <c r="B504" s="146" t="str">
        <f>IF(SP_SUL!X507="","*",SP_SUL!X507)</f>
        <v>*</v>
      </c>
      <c r="C504" s="146" t="str">
        <f>IF(SP_SUL!Z507="","*",SP_SUL!Z507)</f>
        <v>*</v>
      </c>
      <c r="D504" s="139" t="str">
        <f>IF(SP_SUL!S507="","*",SP_SUL!S507)</f>
        <v>-</v>
      </c>
      <c r="E504" s="139" t="str">
        <f>IF(SP_SUL!T507="","*",SP_SUL!T507)</f>
        <v>-</v>
      </c>
      <c r="F504" s="145" t="str">
        <f>IF(SP_SUL!B507="","*",SP_SUL!B507)</f>
        <v>*</v>
      </c>
      <c r="G504" s="145" t="str">
        <f>IF(SP_SUL!D507="","*",SP_SUL!D507)</f>
        <v>*</v>
      </c>
      <c r="H504" s="145" t="str">
        <f>IF(SP_SUL!F507="","*",SP_SUL!F507)</f>
        <v>*</v>
      </c>
      <c r="I504" s="145" t="str">
        <f>IF(SP_SUL!H507="","*",SP_SUL!H507)</f>
        <v>*</v>
      </c>
      <c r="J504" s="145" t="str">
        <f>IF(SP_SUL!I507="","*",SP_SUL!I507)</f>
        <v>*</v>
      </c>
      <c r="K504" s="139" t="str">
        <f>IF(SP_SUL!M507="","*",SP_SUL!M507)</f>
        <v>-</v>
      </c>
      <c r="L504" s="139" t="str">
        <f>IF(SP_SUL!N507="","*",SP_SUL!N507)</f>
        <v>-</v>
      </c>
      <c r="M504" s="140" t="str">
        <f>IF(SP_SUL!J507="","*",SP_SUL!J507)</f>
        <v>*</v>
      </c>
      <c r="N504" s="144" t="str">
        <f>IF(SP_SUL!K507="","*",SP_SUL!K507)</f>
        <v>*</v>
      </c>
      <c r="O504" s="144" t="str">
        <f>IF(SP_SUL!L507="","*",SP_SUL!L507)</f>
        <v>*</v>
      </c>
      <c r="P504" s="143" t="str">
        <f>IF(SP_SUL!O507="","*",SP_SUL!O507)</f>
        <v>*</v>
      </c>
      <c r="Q504" s="143" t="str">
        <f>IF(SP_SUL!P507="","*",SP_SUL!P507)</f>
        <v>*</v>
      </c>
      <c r="R504" s="145" t="str">
        <f>IF(SP_SUL!Q507="","*",CONCATENATE(SP_SUL!Q507," ",SP_SUL!R507))</f>
        <v>*</v>
      </c>
      <c r="S504" s="145" t="str">
        <f>IF(SP_SUL!V507="","*",SP_SUL!V507)</f>
        <v>*</v>
      </c>
      <c r="T504" s="145" t="str">
        <f>IF(SP_SUL!W507="","*",SP_SUL!W507)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IF(SP_SUL!Y508="","*",SP_SUL!Y508)</f>
        <v>*</v>
      </c>
      <c r="B505" s="146" t="str">
        <f>IF(SP_SUL!X508="","*",SP_SUL!X508)</f>
        <v>*</v>
      </c>
      <c r="C505" s="146" t="str">
        <f>IF(SP_SUL!Z508="","*",SP_SUL!Z508)</f>
        <v>*</v>
      </c>
      <c r="D505" s="139" t="str">
        <f>IF(SP_SUL!S508="","*",SP_SUL!S508)</f>
        <v>-</v>
      </c>
      <c r="E505" s="139" t="str">
        <f>IF(SP_SUL!T508="","*",SP_SUL!T508)</f>
        <v>-</v>
      </c>
      <c r="F505" s="145" t="str">
        <f>IF(SP_SUL!B508="","*",SP_SUL!B508)</f>
        <v>*</v>
      </c>
      <c r="G505" s="145" t="str">
        <f>IF(SP_SUL!D508="","*",SP_SUL!D508)</f>
        <v>*</v>
      </c>
      <c r="H505" s="145" t="str">
        <f>IF(SP_SUL!F508="","*",SP_SUL!F508)</f>
        <v>*</v>
      </c>
      <c r="I505" s="145" t="str">
        <f>IF(SP_SUL!H508="","*",SP_SUL!H508)</f>
        <v>*</v>
      </c>
      <c r="J505" s="145" t="str">
        <f>IF(SP_SUL!I508="","*",SP_SUL!I508)</f>
        <v>*</v>
      </c>
      <c r="K505" s="139" t="str">
        <f>IF(SP_SUL!M508="","*",SP_SUL!M508)</f>
        <v>-</v>
      </c>
      <c r="L505" s="139" t="str">
        <f>IF(SP_SUL!N508="","*",SP_SUL!N508)</f>
        <v>-</v>
      </c>
      <c r="M505" s="140" t="str">
        <f>IF(SP_SUL!J508="","*",SP_SUL!J508)</f>
        <v>*</v>
      </c>
      <c r="N505" s="144" t="str">
        <f>IF(SP_SUL!K508="","*",SP_SUL!K508)</f>
        <v>*</v>
      </c>
      <c r="O505" s="144" t="str">
        <f>IF(SP_SUL!L508="","*",SP_SUL!L508)</f>
        <v>*</v>
      </c>
      <c r="P505" s="143" t="str">
        <f>IF(SP_SUL!O508="","*",SP_SUL!O508)</f>
        <v>*</v>
      </c>
      <c r="Q505" s="143" t="str">
        <f>IF(SP_SUL!P508="","*",SP_SUL!P508)</f>
        <v>*</v>
      </c>
      <c r="R505" s="145" t="str">
        <f>IF(SP_SUL!Q508="","*",CONCATENATE(SP_SUL!Q508," ",SP_SUL!R508))</f>
        <v>*</v>
      </c>
      <c r="S505" s="145" t="str">
        <f>IF(SP_SUL!V508="","*",SP_SUL!V508)</f>
        <v>*</v>
      </c>
      <c r="T505" s="145" t="str">
        <f>IF(SP_SUL!W508="","*",SP_SUL!W508)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IF(SP_SUL!Y509="","*",SP_SUL!Y509)</f>
        <v>*</v>
      </c>
      <c r="B506" s="146" t="str">
        <f>IF(SP_SUL!X509="","*",SP_SUL!X509)</f>
        <v>*</v>
      </c>
      <c r="C506" s="146" t="str">
        <f>IF(SP_SUL!Z509="","*",SP_SUL!Z509)</f>
        <v>*</v>
      </c>
      <c r="D506" s="139" t="str">
        <f>IF(SP_SUL!S509="","*",SP_SUL!S509)</f>
        <v>-</v>
      </c>
      <c r="E506" s="139" t="str">
        <f>IF(SP_SUL!T509="","*",SP_SUL!T509)</f>
        <v>-</v>
      </c>
      <c r="F506" s="145" t="str">
        <f>IF(SP_SUL!B509="","*",SP_SUL!B509)</f>
        <v>*</v>
      </c>
      <c r="G506" s="145" t="str">
        <f>IF(SP_SUL!D509="","*",SP_SUL!D509)</f>
        <v>*</v>
      </c>
      <c r="H506" s="145" t="str">
        <f>IF(SP_SUL!F509="","*",SP_SUL!F509)</f>
        <v>*</v>
      </c>
      <c r="I506" s="145" t="str">
        <f>IF(SP_SUL!H509="","*",SP_SUL!H509)</f>
        <v>*</v>
      </c>
      <c r="J506" s="145" t="str">
        <f>IF(SP_SUL!I509="","*",SP_SUL!I509)</f>
        <v>*</v>
      </c>
      <c r="K506" s="139" t="str">
        <f>IF(SP_SUL!M509="","*",SP_SUL!M509)</f>
        <v>-</v>
      </c>
      <c r="L506" s="139" t="str">
        <f>IF(SP_SUL!N509="","*",SP_SUL!N509)</f>
        <v>-</v>
      </c>
      <c r="M506" s="140" t="str">
        <f>IF(SP_SUL!J509="","*",SP_SUL!J509)</f>
        <v>*</v>
      </c>
      <c r="N506" s="144" t="str">
        <f>IF(SP_SUL!K509="","*",SP_SUL!K509)</f>
        <v>*</v>
      </c>
      <c r="O506" s="144" t="str">
        <f>IF(SP_SUL!L509="","*",SP_SUL!L509)</f>
        <v>*</v>
      </c>
      <c r="P506" s="143" t="str">
        <f>IF(SP_SUL!O509="","*",SP_SUL!O509)</f>
        <v>*</v>
      </c>
      <c r="Q506" s="143" t="str">
        <f>IF(SP_SUL!P509="","*",SP_SUL!P509)</f>
        <v>*</v>
      </c>
      <c r="R506" s="145" t="str">
        <f>IF(SP_SUL!Q509="","*",CONCATENATE(SP_SUL!Q509," ",SP_SUL!R509))</f>
        <v>*</v>
      </c>
      <c r="S506" s="145" t="str">
        <f>IF(SP_SUL!V509="","*",SP_SUL!V509)</f>
        <v>*</v>
      </c>
      <c r="T506" s="145" t="str">
        <f>IF(SP_SUL!W509="","*",SP_SUL!W509)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IF(SP_SUL!Y510="","*",SP_SUL!Y510)</f>
        <v>*</v>
      </c>
      <c r="B507" s="146" t="str">
        <f>IF(SP_SUL!X510="","*",SP_SUL!X510)</f>
        <v>*</v>
      </c>
      <c r="C507" s="146" t="str">
        <f>IF(SP_SUL!Z510="","*",SP_SUL!Z510)</f>
        <v>*</v>
      </c>
      <c r="D507" s="139" t="str">
        <f>IF(SP_SUL!S510="","*",SP_SUL!S510)</f>
        <v>-</v>
      </c>
      <c r="E507" s="139" t="str">
        <f>IF(SP_SUL!T510="","*",SP_SUL!T510)</f>
        <v>-</v>
      </c>
      <c r="F507" s="145" t="str">
        <f>IF(SP_SUL!B510="","*",SP_SUL!B510)</f>
        <v>*</v>
      </c>
      <c r="G507" s="145" t="str">
        <f>IF(SP_SUL!D510="","*",SP_SUL!D510)</f>
        <v>*</v>
      </c>
      <c r="H507" s="145" t="str">
        <f>IF(SP_SUL!F510="","*",SP_SUL!F510)</f>
        <v>*</v>
      </c>
      <c r="I507" s="145" t="str">
        <f>IF(SP_SUL!H510="","*",SP_SUL!H510)</f>
        <v>*</v>
      </c>
      <c r="J507" s="145" t="str">
        <f>IF(SP_SUL!I510="","*",SP_SUL!I510)</f>
        <v>*</v>
      </c>
      <c r="K507" s="139" t="str">
        <f>IF(SP_SUL!M510="","*",SP_SUL!M510)</f>
        <v>-</v>
      </c>
      <c r="L507" s="139" t="str">
        <f>IF(SP_SUL!N510="","*",SP_SUL!N510)</f>
        <v>-</v>
      </c>
      <c r="M507" s="140" t="str">
        <f>IF(SP_SUL!J510="","*",SP_SUL!J510)</f>
        <v>*</v>
      </c>
      <c r="N507" s="144" t="str">
        <f>IF(SP_SUL!K510="","*",SP_SUL!K510)</f>
        <v>*</v>
      </c>
      <c r="O507" s="144" t="str">
        <f>IF(SP_SUL!L510="","*",SP_SUL!L510)</f>
        <v>*</v>
      </c>
      <c r="P507" s="143" t="str">
        <f>IF(SP_SUL!O510="","*",SP_SUL!O510)</f>
        <v>*</v>
      </c>
      <c r="Q507" s="143" t="str">
        <f>IF(SP_SUL!P510="","*",SP_SUL!P510)</f>
        <v>*</v>
      </c>
      <c r="R507" s="145" t="str">
        <f>IF(SP_SUL!Q510="","*",CONCATENATE(SP_SUL!Q510," ",SP_SUL!R510))</f>
        <v>*</v>
      </c>
      <c r="S507" s="145" t="str">
        <f>IF(SP_SUL!V510="","*",SP_SUL!V510)</f>
        <v>*</v>
      </c>
      <c r="T507" s="145" t="str">
        <f>IF(SP_SUL!W510="","*",SP_SUL!W510)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IF(SP_SUL!Y511="","*",SP_SUL!Y511)</f>
        <v>*</v>
      </c>
      <c r="B508" s="146" t="str">
        <f>IF(SP_SUL!X511="","*",SP_SUL!X511)</f>
        <v>*</v>
      </c>
      <c r="C508" s="146" t="str">
        <f>IF(SP_SUL!Z511="","*",SP_SUL!Z511)</f>
        <v>*</v>
      </c>
      <c r="D508" s="139" t="str">
        <f>IF(SP_SUL!S511="","*",SP_SUL!S511)</f>
        <v>-</v>
      </c>
      <c r="E508" s="139" t="str">
        <f>IF(SP_SUL!T511="","*",SP_SUL!T511)</f>
        <v>-</v>
      </c>
      <c r="F508" s="145" t="str">
        <f>IF(SP_SUL!B511="","*",SP_SUL!B511)</f>
        <v>*</v>
      </c>
      <c r="G508" s="145" t="str">
        <f>IF(SP_SUL!D511="","*",SP_SUL!D511)</f>
        <v>*</v>
      </c>
      <c r="H508" s="145" t="str">
        <f>IF(SP_SUL!F511="","*",SP_SUL!F511)</f>
        <v>*</v>
      </c>
      <c r="I508" s="145" t="str">
        <f>IF(SP_SUL!H511="","*",SP_SUL!H511)</f>
        <v>*</v>
      </c>
      <c r="J508" s="145" t="str">
        <f>IF(SP_SUL!I511="","*",SP_SUL!I511)</f>
        <v>*</v>
      </c>
      <c r="K508" s="139" t="str">
        <f>IF(SP_SUL!M511="","*",SP_SUL!M511)</f>
        <v>-</v>
      </c>
      <c r="L508" s="139" t="str">
        <f>IF(SP_SUL!N511="","*",SP_SUL!N511)</f>
        <v>-</v>
      </c>
      <c r="M508" s="140" t="str">
        <f>IF(SP_SUL!J511="","*",SP_SUL!J511)</f>
        <v>*</v>
      </c>
      <c r="N508" s="144" t="str">
        <f>IF(SP_SUL!K511="","*",SP_SUL!K511)</f>
        <v>*</v>
      </c>
      <c r="O508" s="144" t="str">
        <f>IF(SP_SUL!L511="","*",SP_SUL!L511)</f>
        <v>*</v>
      </c>
      <c r="P508" s="143" t="str">
        <f>IF(SP_SUL!O511="","*",SP_SUL!O511)</f>
        <v>*</v>
      </c>
      <c r="Q508" s="143" t="str">
        <f>IF(SP_SUL!P511="","*",SP_SUL!P511)</f>
        <v>*</v>
      </c>
      <c r="R508" s="145" t="str">
        <f>IF(SP_SUL!Q511="","*",CONCATENATE(SP_SUL!Q511," ",SP_SUL!R511))</f>
        <v>*</v>
      </c>
      <c r="S508" s="145" t="str">
        <f>IF(SP_SUL!V511="","*",SP_SUL!V511)</f>
        <v>*</v>
      </c>
      <c r="T508" s="145" t="str">
        <f>IF(SP_SUL!W511="","*",SP_SUL!W511)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IF(SP_SUL!Y512="","*",SP_SUL!Y512)</f>
        <v>*</v>
      </c>
      <c r="B509" s="146" t="str">
        <f>IF(SP_SUL!X512="","*",SP_SUL!X512)</f>
        <v>*</v>
      </c>
      <c r="C509" s="146" t="str">
        <f>IF(SP_SUL!Z512="","*",SP_SUL!Z512)</f>
        <v>*</v>
      </c>
      <c r="D509" s="139" t="str">
        <f>IF(SP_SUL!S512="","*",SP_SUL!S512)</f>
        <v>-</v>
      </c>
      <c r="E509" s="139" t="str">
        <f>IF(SP_SUL!T512="","*",SP_SUL!T512)</f>
        <v>-</v>
      </c>
      <c r="F509" s="145" t="str">
        <f>IF(SP_SUL!B512="","*",SP_SUL!B512)</f>
        <v>*</v>
      </c>
      <c r="G509" s="145" t="str">
        <f>IF(SP_SUL!D512="","*",SP_SUL!D512)</f>
        <v>*</v>
      </c>
      <c r="H509" s="145" t="str">
        <f>IF(SP_SUL!F512="","*",SP_SUL!F512)</f>
        <v>*</v>
      </c>
      <c r="I509" s="145" t="str">
        <f>IF(SP_SUL!H512="","*",SP_SUL!H512)</f>
        <v>*</v>
      </c>
      <c r="J509" s="145" t="str">
        <f>IF(SP_SUL!I512="","*",SP_SUL!I512)</f>
        <v>*</v>
      </c>
      <c r="K509" s="139" t="str">
        <f>IF(SP_SUL!M512="","*",SP_SUL!M512)</f>
        <v>-</v>
      </c>
      <c r="L509" s="139" t="str">
        <f>IF(SP_SUL!N512="","*",SP_SUL!N512)</f>
        <v>-</v>
      </c>
      <c r="M509" s="140" t="str">
        <f>IF(SP_SUL!J512="","*",SP_SUL!J512)</f>
        <v>*</v>
      </c>
      <c r="N509" s="144" t="str">
        <f>IF(SP_SUL!K512="","*",SP_SUL!K512)</f>
        <v>*</v>
      </c>
      <c r="O509" s="144" t="str">
        <f>IF(SP_SUL!L512="","*",SP_SUL!L512)</f>
        <v>*</v>
      </c>
      <c r="P509" s="143" t="str">
        <f>IF(SP_SUL!O512="","*",SP_SUL!O512)</f>
        <v>*</v>
      </c>
      <c r="Q509" s="143" t="str">
        <f>IF(SP_SUL!P512="","*",SP_SUL!P512)</f>
        <v>*</v>
      </c>
      <c r="R509" s="145" t="str">
        <f>IF(SP_SUL!Q512="","*",CONCATENATE(SP_SUL!Q512," ",SP_SUL!R512))</f>
        <v>*</v>
      </c>
      <c r="S509" s="145" t="str">
        <f>IF(SP_SUL!V512="","*",SP_SUL!V512)</f>
        <v>*</v>
      </c>
      <c r="T509" s="145" t="str">
        <f>IF(SP_SUL!W512="","*",SP_SUL!W512)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IF(SP_SUL!Y513="","*",SP_SUL!Y513)</f>
        <v>*</v>
      </c>
      <c r="B510" s="146" t="str">
        <f>IF(SP_SUL!X513="","*",SP_SUL!X513)</f>
        <v>*</v>
      </c>
      <c r="C510" s="146" t="str">
        <f>IF(SP_SUL!Z513="","*",SP_SUL!Z513)</f>
        <v>*</v>
      </c>
      <c r="D510" s="139" t="str">
        <f>IF(SP_SUL!S513="","*",SP_SUL!S513)</f>
        <v>-</v>
      </c>
      <c r="E510" s="139" t="str">
        <f>IF(SP_SUL!T513="","*",SP_SUL!T513)</f>
        <v>-</v>
      </c>
      <c r="F510" s="145" t="str">
        <f>IF(SP_SUL!B513="","*",SP_SUL!B513)</f>
        <v>*</v>
      </c>
      <c r="G510" s="145" t="str">
        <f>IF(SP_SUL!D513="","*",SP_SUL!D513)</f>
        <v>*</v>
      </c>
      <c r="H510" s="145" t="str">
        <f>IF(SP_SUL!F513="","*",SP_SUL!F513)</f>
        <v>*</v>
      </c>
      <c r="I510" s="145" t="str">
        <f>IF(SP_SUL!H513="","*",SP_SUL!H513)</f>
        <v>*</v>
      </c>
      <c r="J510" s="145" t="str">
        <f>IF(SP_SUL!I513="","*",SP_SUL!I513)</f>
        <v>*</v>
      </c>
      <c r="K510" s="139" t="str">
        <f>IF(SP_SUL!M513="","*",SP_SUL!M513)</f>
        <v>-</v>
      </c>
      <c r="L510" s="139" t="str">
        <f>IF(SP_SUL!N513="","*",SP_SUL!N513)</f>
        <v>-</v>
      </c>
      <c r="M510" s="140" t="str">
        <f>IF(SP_SUL!J513="","*",SP_SUL!J513)</f>
        <v>*</v>
      </c>
      <c r="N510" s="144" t="str">
        <f>IF(SP_SUL!K513="","*",SP_SUL!K513)</f>
        <v>*</v>
      </c>
      <c r="O510" s="144" t="str">
        <f>IF(SP_SUL!L513="","*",SP_SUL!L513)</f>
        <v>*</v>
      </c>
      <c r="P510" s="143" t="str">
        <f>IF(SP_SUL!O513="","*",SP_SUL!O513)</f>
        <v>*</v>
      </c>
      <c r="Q510" s="143" t="str">
        <f>IF(SP_SUL!P513="","*",SP_SUL!P513)</f>
        <v>*</v>
      </c>
      <c r="R510" s="145" t="str">
        <f>IF(SP_SUL!Q513="","*",CONCATENATE(SP_SUL!Q513," ",SP_SUL!R513))</f>
        <v>*</v>
      </c>
      <c r="S510" s="145" t="str">
        <f>IF(SP_SUL!V513="","*",SP_SUL!V513)</f>
        <v>*</v>
      </c>
      <c r="T510" s="145" t="str">
        <f>IF(SP_SUL!W513="","*",SP_SUL!W513)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IF(SP_SUL!Y514="","*",SP_SUL!Y514)</f>
        <v>*</v>
      </c>
      <c r="B511" s="146" t="str">
        <f>IF(SP_SUL!X514="","*",SP_SUL!X514)</f>
        <v>*</v>
      </c>
      <c r="C511" s="146" t="str">
        <f>IF(SP_SUL!Z514="","*",SP_SUL!Z514)</f>
        <v>*</v>
      </c>
      <c r="D511" s="139" t="str">
        <f>IF(SP_SUL!S514="","*",SP_SUL!S514)</f>
        <v>-</v>
      </c>
      <c r="E511" s="139" t="str">
        <f>IF(SP_SUL!T514="","*",SP_SUL!T514)</f>
        <v>-</v>
      </c>
      <c r="F511" s="145" t="str">
        <f>IF(SP_SUL!B514="","*",SP_SUL!B514)</f>
        <v>*</v>
      </c>
      <c r="G511" s="145" t="str">
        <f>IF(SP_SUL!D514="","*",SP_SUL!D514)</f>
        <v>*</v>
      </c>
      <c r="H511" s="145" t="str">
        <f>IF(SP_SUL!F514="","*",SP_SUL!F514)</f>
        <v>*</v>
      </c>
      <c r="I511" s="145" t="str">
        <f>IF(SP_SUL!H514="","*",SP_SUL!H514)</f>
        <v>*</v>
      </c>
      <c r="J511" s="145" t="str">
        <f>IF(SP_SUL!I514="","*",SP_SUL!I514)</f>
        <v>*</v>
      </c>
      <c r="K511" s="139" t="str">
        <f>IF(SP_SUL!M514="","*",SP_SUL!M514)</f>
        <v>-</v>
      </c>
      <c r="L511" s="139" t="str">
        <f>IF(SP_SUL!N514="","*",SP_SUL!N514)</f>
        <v>-</v>
      </c>
      <c r="M511" s="140" t="str">
        <f>IF(SP_SUL!J514="","*",SP_SUL!J514)</f>
        <v>*</v>
      </c>
      <c r="N511" s="144" t="str">
        <f>IF(SP_SUL!K514="","*",SP_SUL!K514)</f>
        <v>*</v>
      </c>
      <c r="O511" s="144" t="str">
        <f>IF(SP_SUL!L514="","*",SP_SUL!L514)</f>
        <v>*</v>
      </c>
      <c r="P511" s="143" t="str">
        <f>IF(SP_SUL!O514="","*",SP_SUL!O514)</f>
        <v>*</v>
      </c>
      <c r="Q511" s="143" t="str">
        <f>IF(SP_SUL!P514="","*",SP_SUL!P514)</f>
        <v>*</v>
      </c>
      <c r="R511" s="145" t="str">
        <f>IF(SP_SUL!Q514="","*",CONCATENATE(SP_SUL!Q514," ",SP_SUL!R514))</f>
        <v>*</v>
      </c>
      <c r="S511" s="145" t="str">
        <f>IF(SP_SUL!V514="","*",SP_SUL!V514)</f>
        <v>*</v>
      </c>
      <c r="T511" s="145" t="str">
        <f>IF(SP_SUL!W514="","*",SP_SUL!W514)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IF(SP_SUL!Y515="","*",SP_SUL!Y515)</f>
        <v>*</v>
      </c>
      <c r="B512" s="146" t="str">
        <f>IF(SP_SUL!X515="","*",SP_SUL!X515)</f>
        <v>*</v>
      </c>
      <c r="C512" s="146" t="str">
        <f>IF(SP_SUL!Z515="","*",SP_SUL!Z515)</f>
        <v>*</v>
      </c>
      <c r="D512" s="139" t="str">
        <f>IF(SP_SUL!S515="","*",SP_SUL!S515)</f>
        <v>-</v>
      </c>
      <c r="E512" s="139" t="str">
        <f>IF(SP_SUL!T515="","*",SP_SUL!T515)</f>
        <v>-</v>
      </c>
      <c r="F512" s="145" t="str">
        <f>IF(SP_SUL!B515="","*",SP_SUL!B515)</f>
        <v>*</v>
      </c>
      <c r="G512" s="145" t="str">
        <f>IF(SP_SUL!D515="","*",SP_SUL!D515)</f>
        <v>*</v>
      </c>
      <c r="H512" s="145" t="str">
        <f>IF(SP_SUL!F515="","*",SP_SUL!F515)</f>
        <v>*</v>
      </c>
      <c r="I512" s="145" t="str">
        <f>IF(SP_SUL!H515="","*",SP_SUL!H515)</f>
        <v>*</v>
      </c>
      <c r="J512" s="145" t="str">
        <f>IF(SP_SUL!I515="","*",SP_SUL!I515)</f>
        <v>*</v>
      </c>
      <c r="K512" s="139" t="str">
        <f>IF(SP_SUL!M515="","*",SP_SUL!M515)</f>
        <v>-</v>
      </c>
      <c r="L512" s="139" t="str">
        <f>IF(SP_SUL!N515="","*",SP_SUL!N515)</f>
        <v>-</v>
      </c>
      <c r="M512" s="140" t="str">
        <f>IF(SP_SUL!J515="","*",SP_SUL!J515)</f>
        <v>*</v>
      </c>
      <c r="N512" s="144" t="str">
        <f>IF(SP_SUL!K515="","*",SP_SUL!K515)</f>
        <v>*</v>
      </c>
      <c r="O512" s="144" t="str">
        <f>IF(SP_SUL!L515="","*",SP_SUL!L515)</f>
        <v>*</v>
      </c>
      <c r="P512" s="143" t="str">
        <f>IF(SP_SUL!O515="","*",SP_SUL!O515)</f>
        <v>*</v>
      </c>
      <c r="Q512" s="143" t="str">
        <f>IF(SP_SUL!P515="","*",SP_SUL!P515)</f>
        <v>*</v>
      </c>
      <c r="R512" s="145" t="str">
        <f>IF(SP_SUL!Q515="","*",CONCATENATE(SP_SUL!Q515," ",SP_SUL!R515))</f>
        <v>*</v>
      </c>
      <c r="S512" s="145" t="str">
        <f>IF(SP_SUL!V515="","*",SP_SUL!V515)</f>
        <v>*</v>
      </c>
      <c r="T512" s="145" t="str">
        <f>IF(SP_SUL!W515="","*",SP_SUL!W515)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IF(SP_SUL!Y516="","*",SP_SUL!Y516)</f>
        <v>*</v>
      </c>
      <c r="B513" s="146" t="str">
        <f>IF(SP_SUL!X516="","*",SP_SUL!X516)</f>
        <v>*</v>
      </c>
      <c r="C513" s="146" t="str">
        <f>IF(SP_SUL!Z516="","*",SP_SUL!Z516)</f>
        <v>*</v>
      </c>
      <c r="D513" s="139" t="str">
        <f>IF(SP_SUL!S516="","*",SP_SUL!S516)</f>
        <v>-</v>
      </c>
      <c r="E513" s="139" t="str">
        <f>IF(SP_SUL!T516="","*",SP_SUL!T516)</f>
        <v>-</v>
      </c>
      <c r="F513" s="145" t="str">
        <f>IF(SP_SUL!B516="","*",SP_SUL!B516)</f>
        <v>*</v>
      </c>
      <c r="G513" s="145" t="str">
        <f>IF(SP_SUL!D516="","*",SP_SUL!D516)</f>
        <v>*</v>
      </c>
      <c r="H513" s="145" t="str">
        <f>IF(SP_SUL!F516="","*",SP_SUL!F516)</f>
        <v>*</v>
      </c>
      <c r="I513" s="145" t="str">
        <f>IF(SP_SUL!H516="","*",SP_SUL!H516)</f>
        <v>*</v>
      </c>
      <c r="J513" s="145" t="str">
        <f>IF(SP_SUL!I516="","*",SP_SUL!I516)</f>
        <v>*</v>
      </c>
      <c r="K513" s="139" t="str">
        <f>IF(SP_SUL!M516="","*",SP_SUL!M516)</f>
        <v>-</v>
      </c>
      <c r="L513" s="139" t="str">
        <f>IF(SP_SUL!N516="","*",SP_SUL!N516)</f>
        <v>-</v>
      </c>
      <c r="M513" s="140" t="str">
        <f>IF(SP_SUL!J516="","*",SP_SUL!J516)</f>
        <v>*</v>
      </c>
      <c r="N513" s="144" t="str">
        <f>IF(SP_SUL!K516="","*",SP_SUL!K516)</f>
        <v>*</v>
      </c>
      <c r="O513" s="144" t="str">
        <f>IF(SP_SUL!L516="","*",SP_SUL!L516)</f>
        <v>*</v>
      </c>
      <c r="P513" s="143" t="str">
        <f>IF(SP_SUL!O516="","*",SP_SUL!O516)</f>
        <v>*</v>
      </c>
      <c r="Q513" s="143" t="str">
        <f>IF(SP_SUL!P516="","*",SP_SUL!P516)</f>
        <v>*</v>
      </c>
      <c r="R513" s="145" t="str">
        <f>IF(SP_SUL!Q516="","*",CONCATENATE(SP_SUL!Q516," ",SP_SUL!R516))</f>
        <v>*</v>
      </c>
      <c r="S513" s="145" t="str">
        <f>IF(SP_SUL!V516="","*",SP_SUL!V516)</f>
        <v>*</v>
      </c>
      <c r="T513" s="145" t="str">
        <f>IF(SP_SUL!W516="","*",SP_SUL!W516)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IF(SP_SUL!Y517="","*",SP_SUL!Y517)</f>
        <v>*</v>
      </c>
      <c r="B514" s="146" t="str">
        <f>IF(SP_SUL!X517="","*",SP_SUL!X517)</f>
        <v>*</v>
      </c>
      <c r="C514" s="146" t="str">
        <f>IF(SP_SUL!Z517="","*",SP_SUL!Z517)</f>
        <v>*</v>
      </c>
      <c r="D514" s="139" t="str">
        <f>IF(SP_SUL!S517="","*",SP_SUL!S517)</f>
        <v>-</v>
      </c>
      <c r="E514" s="139" t="str">
        <f>IF(SP_SUL!T517="","*",SP_SUL!T517)</f>
        <v>-</v>
      </c>
      <c r="F514" s="145" t="str">
        <f>IF(SP_SUL!B517="","*",SP_SUL!B517)</f>
        <v>*</v>
      </c>
      <c r="G514" s="145" t="str">
        <f>IF(SP_SUL!D517="","*",SP_SUL!D517)</f>
        <v>*</v>
      </c>
      <c r="H514" s="145" t="str">
        <f>IF(SP_SUL!F517="","*",SP_SUL!F517)</f>
        <v>*</v>
      </c>
      <c r="I514" s="145" t="str">
        <f>IF(SP_SUL!H517="","*",SP_SUL!H517)</f>
        <v>*</v>
      </c>
      <c r="J514" s="145" t="str">
        <f>IF(SP_SUL!I517="","*",SP_SUL!I517)</f>
        <v>*</v>
      </c>
      <c r="K514" s="139" t="str">
        <f>IF(SP_SUL!M517="","*",SP_SUL!M517)</f>
        <v>-</v>
      </c>
      <c r="L514" s="139" t="str">
        <f>IF(SP_SUL!N517="","*",SP_SUL!N517)</f>
        <v>-</v>
      </c>
      <c r="M514" s="140" t="str">
        <f>IF(SP_SUL!J517="","*",SP_SUL!J517)</f>
        <v>*</v>
      </c>
      <c r="N514" s="144" t="str">
        <f>IF(SP_SUL!K517="","*",SP_SUL!K517)</f>
        <v>*</v>
      </c>
      <c r="O514" s="144" t="str">
        <f>IF(SP_SUL!L517="","*",SP_SUL!L517)</f>
        <v>*</v>
      </c>
      <c r="P514" s="143" t="str">
        <f>IF(SP_SUL!O517="","*",SP_SUL!O517)</f>
        <v>*</v>
      </c>
      <c r="Q514" s="143" t="str">
        <f>IF(SP_SUL!P517="","*",SP_SUL!P517)</f>
        <v>*</v>
      </c>
      <c r="R514" s="145" t="str">
        <f>IF(SP_SUL!Q517="","*",CONCATENATE(SP_SUL!Q517," ",SP_SUL!R517))</f>
        <v>*</v>
      </c>
      <c r="S514" s="145" t="str">
        <f>IF(SP_SUL!V517="","*",SP_SUL!V517)</f>
        <v>*</v>
      </c>
      <c r="T514" s="145" t="str">
        <f>IF(SP_SUL!W517="","*",SP_SUL!W517)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IF(SP_SUL!Y518="","*",SP_SUL!Y518)</f>
        <v>*</v>
      </c>
      <c r="B515" s="146" t="str">
        <f>IF(SP_SUL!X518="","*",SP_SUL!X518)</f>
        <v>*</v>
      </c>
      <c r="C515" s="146" t="str">
        <f>IF(SP_SUL!Z518="","*",SP_SUL!Z518)</f>
        <v>*</v>
      </c>
      <c r="D515" s="139" t="str">
        <f>IF(SP_SUL!S518="","*",SP_SUL!S518)</f>
        <v>-</v>
      </c>
      <c r="E515" s="139" t="str">
        <f>IF(SP_SUL!T518="","*",SP_SUL!T518)</f>
        <v>-</v>
      </c>
      <c r="F515" s="145" t="str">
        <f>IF(SP_SUL!B518="","*",SP_SUL!B518)</f>
        <v>*</v>
      </c>
      <c r="G515" s="145" t="str">
        <f>IF(SP_SUL!D518="","*",SP_SUL!D518)</f>
        <v>*</v>
      </c>
      <c r="H515" s="145" t="str">
        <f>IF(SP_SUL!F518="","*",SP_SUL!F518)</f>
        <v>*</v>
      </c>
      <c r="I515" s="145" t="str">
        <f>IF(SP_SUL!H518="","*",SP_SUL!H518)</f>
        <v>*</v>
      </c>
      <c r="J515" s="145" t="str">
        <f>IF(SP_SUL!I518="","*",SP_SUL!I518)</f>
        <v>*</v>
      </c>
      <c r="K515" s="139" t="str">
        <f>IF(SP_SUL!M518="","*",SP_SUL!M518)</f>
        <v>-</v>
      </c>
      <c r="L515" s="139" t="str">
        <f>IF(SP_SUL!N518="","*",SP_SUL!N518)</f>
        <v>-</v>
      </c>
      <c r="M515" s="140" t="str">
        <f>IF(SP_SUL!J518="","*",SP_SUL!J518)</f>
        <v>*</v>
      </c>
      <c r="N515" s="144" t="str">
        <f>IF(SP_SUL!K518="","*",SP_SUL!K518)</f>
        <v>*</v>
      </c>
      <c r="O515" s="144" t="str">
        <f>IF(SP_SUL!L518="","*",SP_SUL!L518)</f>
        <v>*</v>
      </c>
      <c r="P515" s="143" t="str">
        <f>IF(SP_SUL!O518="","*",SP_SUL!O518)</f>
        <v>*</v>
      </c>
      <c r="Q515" s="143" t="str">
        <f>IF(SP_SUL!P518="","*",SP_SUL!P518)</f>
        <v>*</v>
      </c>
      <c r="R515" s="145" t="str">
        <f>IF(SP_SUL!Q518="","*",CONCATENATE(SP_SUL!Q518," ",SP_SUL!R518))</f>
        <v>*</v>
      </c>
      <c r="S515" s="145" t="str">
        <f>IF(SP_SUL!V518="","*",SP_SUL!V518)</f>
        <v>*</v>
      </c>
      <c r="T515" s="145" t="str">
        <f>IF(SP_SUL!W518="","*",SP_SUL!W518)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IF(SP_SUL!Y519="","*",SP_SUL!Y519)</f>
        <v>*</v>
      </c>
      <c r="B516" s="146" t="str">
        <f>IF(SP_SUL!X519="","*",SP_SUL!X519)</f>
        <v>*</v>
      </c>
      <c r="C516" s="146" t="str">
        <f>IF(SP_SUL!Z519="","*",SP_SUL!Z519)</f>
        <v>*</v>
      </c>
      <c r="D516" s="139" t="str">
        <f>IF(SP_SUL!S519="","*",SP_SUL!S519)</f>
        <v>-</v>
      </c>
      <c r="E516" s="139" t="str">
        <f>IF(SP_SUL!T519="","*",SP_SUL!T519)</f>
        <v>-</v>
      </c>
      <c r="F516" s="145" t="str">
        <f>IF(SP_SUL!B519="","*",SP_SUL!B519)</f>
        <v>*</v>
      </c>
      <c r="G516" s="145" t="str">
        <f>IF(SP_SUL!D519="","*",SP_SUL!D519)</f>
        <v>*</v>
      </c>
      <c r="H516" s="145" t="str">
        <f>IF(SP_SUL!F519="","*",SP_SUL!F519)</f>
        <v>*</v>
      </c>
      <c r="I516" s="145" t="str">
        <f>IF(SP_SUL!H519="","*",SP_SUL!H519)</f>
        <v>*</v>
      </c>
      <c r="J516" s="145" t="str">
        <f>IF(SP_SUL!I519="","*",SP_SUL!I519)</f>
        <v>*</v>
      </c>
      <c r="K516" s="139" t="str">
        <f>IF(SP_SUL!M519="","*",SP_SUL!M519)</f>
        <v>-</v>
      </c>
      <c r="L516" s="139" t="str">
        <f>IF(SP_SUL!N519="","*",SP_SUL!N519)</f>
        <v>-</v>
      </c>
      <c r="M516" s="140" t="str">
        <f>IF(SP_SUL!J519="","*",SP_SUL!J519)</f>
        <v>*</v>
      </c>
      <c r="N516" s="144" t="str">
        <f>IF(SP_SUL!K519="","*",SP_SUL!K519)</f>
        <v>*</v>
      </c>
      <c r="O516" s="144" t="str">
        <f>IF(SP_SUL!L519="","*",SP_SUL!L519)</f>
        <v>*</v>
      </c>
      <c r="P516" s="143" t="str">
        <f>IF(SP_SUL!O519="","*",SP_SUL!O519)</f>
        <v>*</v>
      </c>
      <c r="Q516" s="143" t="str">
        <f>IF(SP_SUL!P519="","*",SP_SUL!P519)</f>
        <v>*</v>
      </c>
      <c r="R516" s="145" t="str">
        <f>IF(SP_SUL!Q519="","*",CONCATENATE(SP_SUL!Q519," ",SP_SUL!R519))</f>
        <v>*</v>
      </c>
      <c r="S516" s="145" t="str">
        <f>IF(SP_SUL!V519="","*",SP_SUL!V519)</f>
        <v>*</v>
      </c>
      <c r="T516" s="145" t="str">
        <f>IF(SP_SUL!W519="","*",SP_SUL!W519)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IF(SP_SUL!Y520="","*",SP_SUL!Y520)</f>
        <v>*</v>
      </c>
      <c r="B517" s="146" t="str">
        <f>IF(SP_SUL!X520="","*",SP_SUL!X520)</f>
        <v>*</v>
      </c>
      <c r="C517" s="146" t="str">
        <f>IF(SP_SUL!Z520="","*",SP_SUL!Z520)</f>
        <v>*</v>
      </c>
      <c r="D517" s="139" t="str">
        <f>IF(SP_SUL!S520="","*",SP_SUL!S520)</f>
        <v>-</v>
      </c>
      <c r="E517" s="139" t="str">
        <f>IF(SP_SUL!T520="","*",SP_SUL!T520)</f>
        <v>-</v>
      </c>
      <c r="F517" s="145" t="str">
        <f>IF(SP_SUL!B520="","*",SP_SUL!B520)</f>
        <v>*</v>
      </c>
      <c r="G517" s="145" t="str">
        <f>IF(SP_SUL!D520="","*",SP_SUL!D520)</f>
        <v>*</v>
      </c>
      <c r="H517" s="145" t="str">
        <f>IF(SP_SUL!F520="","*",SP_SUL!F520)</f>
        <v>*</v>
      </c>
      <c r="I517" s="145" t="str">
        <f>IF(SP_SUL!H520="","*",SP_SUL!H520)</f>
        <v>*</v>
      </c>
      <c r="J517" s="145" t="str">
        <f>IF(SP_SUL!I520="","*",SP_SUL!I520)</f>
        <v>*</v>
      </c>
      <c r="K517" s="139" t="str">
        <f>IF(SP_SUL!M520="","*",SP_SUL!M520)</f>
        <v>-</v>
      </c>
      <c r="L517" s="139" t="str">
        <f>IF(SP_SUL!N520="","*",SP_SUL!N520)</f>
        <v>-</v>
      </c>
      <c r="M517" s="140" t="str">
        <f>IF(SP_SUL!J520="","*",SP_SUL!J520)</f>
        <v>*</v>
      </c>
      <c r="N517" s="144" t="str">
        <f>IF(SP_SUL!K520="","*",SP_SUL!K520)</f>
        <v>*</v>
      </c>
      <c r="O517" s="144" t="str">
        <f>IF(SP_SUL!L520="","*",SP_SUL!L520)</f>
        <v>*</v>
      </c>
      <c r="P517" s="143" t="str">
        <f>IF(SP_SUL!O520="","*",SP_SUL!O520)</f>
        <v>*</v>
      </c>
      <c r="Q517" s="143" t="str">
        <f>IF(SP_SUL!P520="","*",SP_SUL!P520)</f>
        <v>*</v>
      </c>
      <c r="R517" s="145" t="str">
        <f>IF(SP_SUL!Q520="","*",CONCATENATE(SP_SUL!Q520," ",SP_SUL!R520))</f>
        <v>*</v>
      </c>
      <c r="S517" s="145" t="str">
        <f>IF(SP_SUL!V520="","*",SP_SUL!V520)</f>
        <v>*</v>
      </c>
      <c r="T517" s="145" t="str">
        <f>IF(SP_SUL!W520="","*",SP_SUL!W520)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IF(SP_SUL!Y521="","*",SP_SUL!Y521)</f>
        <v>*</v>
      </c>
      <c r="B518" s="146" t="str">
        <f>IF(SP_SUL!X521="","*",SP_SUL!X521)</f>
        <v>*</v>
      </c>
      <c r="C518" s="146" t="str">
        <f>IF(SP_SUL!Z521="","*",SP_SUL!Z521)</f>
        <v>*</v>
      </c>
      <c r="D518" s="139" t="str">
        <f>IF(SP_SUL!S521="","*",SP_SUL!S521)</f>
        <v>-</v>
      </c>
      <c r="E518" s="139" t="str">
        <f>IF(SP_SUL!T521="","*",SP_SUL!T521)</f>
        <v>-</v>
      </c>
      <c r="F518" s="145" t="str">
        <f>IF(SP_SUL!B521="","*",SP_SUL!B521)</f>
        <v>*</v>
      </c>
      <c r="G518" s="145" t="str">
        <f>IF(SP_SUL!D521="","*",SP_SUL!D521)</f>
        <v>*</v>
      </c>
      <c r="H518" s="145" t="str">
        <f>IF(SP_SUL!F521="","*",SP_SUL!F521)</f>
        <v>*</v>
      </c>
      <c r="I518" s="145" t="str">
        <f>IF(SP_SUL!H521="","*",SP_SUL!H521)</f>
        <v>*</v>
      </c>
      <c r="J518" s="145" t="str">
        <f>IF(SP_SUL!I521="","*",SP_SUL!I521)</f>
        <v>*</v>
      </c>
      <c r="K518" s="139" t="str">
        <f>IF(SP_SUL!M521="","*",SP_SUL!M521)</f>
        <v>-</v>
      </c>
      <c r="L518" s="139" t="str">
        <f>IF(SP_SUL!N521="","*",SP_SUL!N521)</f>
        <v>-</v>
      </c>
      <c r="M518" s="140" t="str">
        <f>IF(SP_SUL!J521="","*",SP_SUL!J521)</f>
        <v>*</v>
      </c>
      <c r="N518" s="144" t="str">
        <f>IF(SP_SUL!K521="","*",SP_SUL!K521)</f>
        <v>*</v>
      </c>
      <c r="O518" s="144" t="str">
        <f>IF(SP_SUL!L521="","*",SP_SUL!L521)</f>
        <v>*</v>
      </c>
      <c r="P518" s="143" t="str">
        <f>IF(SP_SUL!O521="","*",SP_SUL!O521)</f>
        <v>*</v>
      </c>
      <c r="Q518" s="143" t="str">
        <f>IF(SP_SUL!P521="","*",SP_SUL!P521)</f>
        <v>*</v>
      </c>
      <c r="R518" s="145" t="str">
        <f>IF(SP_SUL!Q521="","*",CONCATENATE(SP_SUL!Q521," ",SP_SUL!R521))</f>
        <v>*</v>
      </c>
      <c r="S518" s="145" t="str">
        <f>IF(SP_SUL!V521="","*",SP_SUL!V521)</f>
        <v>*</v>
      </c>
      <c r="T518" s="145" t="str">
        <f>IF(SP_SUL!W521="","*",SP_SUL!W521)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IF(SP_SUL!Y522="","*",SP_SUL!Y522)</f>
        <v>*</v>
      </c>
      <c r="B519" s="146" t="str">
        <f>IF(SP_SUL!X522="","*",SP_SUL!X522)</f>
        <v>*</v>
      </c>
      <c r="C519" s="146" t="str">
        <f>IF(SP_SUL!Z522="","*",SP_SUL!Z522)</f>
        <v>*</v>
      </c>
      <c r="D519" s="139" t="str">
        <f>IF(SP_SUL!S522="","*",SP_SUL!S522)</f>
        <v>-</v>
      </c>
      <c r="E519" s="139" t="str">
        <f>IF(SP_SUL!T522="","*",SP_SUL!T522)</f>
        <v>-</v>
      </c>
      <c r="F519" s="145" t="str">
        <f>IF(SP_SUL!B522="","*",SP_SUL!B522)</f>
        <v>*</v>
      </c>
      <c r="G519" s="145" t="str">
        <f>IF(SP_SUL!D522="","*",SP_SUL!D522)</f>
        <v>*</v>
      </c>
      <c r="H519" s="145" t="str">
        <f>IF(SP_SUL!F522="","*",SP_SUL!F522)</f>
        <v>*</v>
      </c>
      <c r="I519" s="145" t="str">
        <f>IF(SP_SUL!H522="","*",SP_SUL!H522)</f>
        <v>*</v>
      </c>
      <c r="J519" s="145" t="str">
        <f>IF(SP_SUL!I522="","*",SP_SUL!I522)</f>
        <v>*</v>
      </c>
      <c r="K519" s="139" t="str">
        <f>IF(SP_SUL!M522="","*",SP_SUL!M522)</f>
        <v>-</v>
      </c>
      <c r="L519" s="139" t="str">
        <f>IF(SP_SUL!N522="","*",SP_SUL!N522)</f>
        <v>-</v>
      </c>
      <c r="M519" s="140" t="str">
        <f>IF(SP_SUL!J522="","*",SP_SUL!J522)</f>
        <v>*</v>
      </c>
      <c r="N519" s="144" t="str">
        <f>IF(SP_SUL!K522="","*",SP_SUL!K522)</f>
        <v>*</v>
      </c>
      <c r="O519" s="144" t="str">
        <f>IF(SP_SUL!L522="","*",SP_SUL!L522)</f>
        <v>*</v>
      </c>
      <c r="P519" s="143" t="str">
        <f>IF(SP_SUL!O522="","*",SP_SUL!O522)</f>
        <v>*</v>
      </c>
      <c r="Q519" s="143" t="str">
        <f>IF(SP_SUL!P522="","*",SP_SUL!P522)</f>
        <v>*</v>
      </c>
      <c r="R519" s="145" t="str">
        <f>IF(SP_SUL!Q522="","*",CONCATENATE(SP_SUL!Q522," ",SP_SUL!R522))</f>
        <v>*</v>
      </c>
      <c r="S519" s="145" t="str">
        <f>IF(SP_SUL!V522="","*",SP_SUL!V522)</f>
        <v>*</v>
      </c>
      <c r="T519" s="145" t="str">
        <f>IF(SP_SUL!W522="","*",SP_SUL!W522)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IF(SP_SUL!Y523="","*",SP_SUL!Y523)</f>
        <v>*</v>
      </c>
      <c r="B520" s="146" t="str">
        <f>IF(SP_SUL!X523="","*",SP_SUL!X523)</f>
        <v>*</v>
      </c>
      <c r="C520" s="146" t="str">
        <f>IF(SP_SUL!Z523="","*",SP_SUL!Z523)</f>
        <v>*</v>
      </c>
      <c r="D520" s="139" t="str">
        <f>IF(SP_SUL!S523="","*",SP_SUL!S523)</f>
        <v>-</v>
      </c>
      <c r="E520" s="139" t="str">
        <f>IF(SP_SUL!T523="","*",SP_SUL!T523)</f>
        <v>-</v>
      </c>
      <c r="F520" s="145" t="str">
        <f>IF(SP_SUL!B523="","*",SP_SUL!B523)</f>
        <v>*</v>
      </c>
      <c r="G520" s="145" t="str">
        <f>IF(SP_SUL!D523="","*",SP_SUL!D523)</f>
        <v>*</v>
      </c>
      <c r="H520" s="145" t="str">
        <f>IF(SP_SUL!F523="","*",SP_SUL!F523)</f>
        <v>*</v>
      </c>
      <c r="I520" s="145" t="str">
        <f>IF(SP_SUL!H523="","*",SP_SUL!H523)</f>
        <v>*</v>
      </c>
      <c r="J520" s="145" t="str">
        <f>IF(SP_SUL!I523="","*",SP_SUL!I523)</f>
        <v>*</v>
      </c>
      <c r="K520" s="139" t="str">
        <f>IF(SP_SUL!M523="","*",SP_SUL!M523)</f>
        <v>-</v>
      </c>
      <c r="L520" s="139" t="str">
        <f>IF(SP_SUL!N523="","*",SP_SUL!N523)</f>
        <v>-</v>
      </c>
      <c r="M520" s="140" t="str">
        <f>IF(SP_SUL!J523="","*",SP_SUL!J523)</f>
        <v>*</v>
      </c>
      <c r="N520" s="144" t="str">
        <f>IF(SP_SUL!K523="","*",SP_SUL!K523)</f>
        <v>*</v>
      </c>
      <c r="O520" s="144" t="str">
        <f>IF(SP_SUL!L523="","*",SP_SUL!L523)</f>
        <v>*</v>
      </c>
      <c r="P520" s="143" t="str">
        <f>IF(SP_SUL!O523="","*",SP_SUL!O523)</f>
        <v>*</v>
      </c>
      <c r="Q520" s="143" t="str">
        <f>IF(SP_SUL!P523="","*",SP_SUL!P523)</f>
        <v>*</v>
      </c>
      <c r="R520" s="145" t="str">
        <f>IF(SP_SUL!Q523="","*",CONCATENATE(SP_SUL!Q523," ",SP_SUL!R523))</f>
        <v>*</v>
      </c>
      <c r="S520" s="145" t="str">
        <f>IF(SP_SUL!V523="","*",SP_SUL!V523)</f>
        <v>*</v>
      </c>
      <c r="T520" s="145" t="str">
        <f>IF(SP_SUL!W523="","*",SP_SUL!W523)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IF(SP_SUL!Y524="","*",SP_SUL!Y524)</f>
        <v>*</v>
      </c>
      <c r="B521" s="146" t="str">
        <f>IF(SP_SUL!X524="","*",SP_SUL!X524)</f>
        <v>*</v>
      </c>
      <c r="C521" s="146" t="str">
        <f>IF(SP_SUL!Z524="","*",SP_SUL!Z524)</f>
        <v>*</v>
      </c>
      <c r="D521" s="139" t="str">
        <f>IF(SP_SUL!S524="","*",SP_SUL!S524)</f>
        <v>-</v>
      </c>
      <c r="E521" s="139" t="str">
        <f>IF(SP_SUL!T524="","*",SP_SUL!T524)</f>
        <v>-</v>
      </c>
      <c r="F521" s="145" t="str">
        <f>IF(SP_SUL!B524="","*",SP_SUL!B524)</f>
        <v>*</v>
      </c>
      <c r="G521" s="145" t="str">
        <f>IF(SP_SUL!D524="","*",SP_SUL!D524)</f>
        <v>*</v>
      </c>
      <c r="H521" s="145" t="str">
        <f>IF(SP_SUL!F524="","*",SP_SUL!F524)</f>
        <v>*</v>
      </c>
      <c r="I521" s="145" t="str">
        <f>IF(SP_SUL!H524="","*",SP_SUL!H524)</f>
        <v>*</v>
      </c>
      <c r="J521" s="145" t="str">
        <f>IF(SP_SUL!I524="","*",SP_SUL!I524)</f>
        <v>*</v>
      </c>
      <c r="K521" s="139" t="str">
        <f>IF(SP_SUL!M524="","*",SP_SUL!M524)</f>
        <v>-</v>
      </c>
      <c r="L521" s="139" t="str">
        <f>IF(SP_SUL!N524="","*",SP_SUL!N524)</f>
        <v>-</v>
      </c>
      <c r="M521" s="140" t="str">
        <f>IF(SP_SUL!J524="","*",SP_SUL!J524)</f>
        <v>*</v>
      </c>
      <c r="N521" s="144" t="str">
        <f>IF(SP_SUL!K524="","*",SP_SUL!K524)</f>
        <v>*</v>
      </c>
      <c r="O521" s="144" t="str">
        <f>IF(SP_SUL!L524="","*",SP_SUL!L524)</f>
        <v>*</v>
      </c>
      <c r="P521" s="143" t="str">
        <f>IF(SP_SUL!O524="","*",SP_SUL!O524)</f>
        <v>*</v>
      </c>
      <c r="Q521" s="143" t="str">
        <f>IF(SP_SUL!P524="","*",SP_SUL!P524)</f>
        <v>*</v>
      </c>
      <c r="R521" s="145" t="str">
        <f>IF(SP_SUL!Q524="","*",CONCATENATE(SP_SUL!Q524," ",SP_SUL!R524))</f>
        <v>*</v>
      </c>
      <c r="S521" s="145" t="str">
        <f>IF(SP_SUL!V524="","*",SP_SUL!V524)</f>
        <v>*</v>
      </c>
      <c r="T521" s="145" t="str">
        <f>IF(SP_SUL!W524="","*",SP_SUL!W524)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IF(SP_SUL!Y525="","*",SP_SUL!Y525)</f>
        <v>*</v>
      </c>
      <c r="B522" s="146" t="str">
        <f>IF(SP_SUL!X525="","*",SP_SUL!X525)</f>
        <v>*</v>
      </c>
      <c r="C522" s="146" t="str">
        <f>IF(SP_SUL!Z525="","*",SP_SUL!Z525)</f>
        <v>*</v>
      </c>
      <c r="D522" s="139" t="str">
        <f>IF(SP_SUL!S525="","*",SP_SUL!S525)</f>
        <v>-</v>
      </c>
      <c r="E522" s="139" t="str">
        <f>IF(SP_SUL!T525="","*",SP_SUL!T525)</f>
        <v>-</v>
      </c>
      <c r="F522" s="145" t="str">
        <f>IF(SP_SUL!B525="","*",SP_SUL!B525)</f>
        <v>*</v>
      </c>
      <c r="G522" s="145" t="str">
        <f>IF(SP_SUL!D525="","*",SP_SUL!D525)</f>
        <v>*</v>
      </c>
      <c r="H522" s="145" t="str">
        <f>IF(SP_SUL!F525="","*",SP_SUL!F525)</f>
        <v>*</v>
      </c>
      <c r="I522" s="145" t="str">
        <f>IF(SP_SUL!H525="","*",SP_SUL!H525)</f>
        <v>*</v>
      </c>
      <c r="J522" s="145" t="str">
        <f>IF(SP_SUL!I525="","*",SP_SUL!I525)</f>
        <v>*</v>
      </c>
      <c r="K522" s="139" t="str">
        <f>IF(SP_SUL!M525="","*",SP_SUL!M525)</f>
        <v>-</v>
      </c>
      <c r="L522" s="139" t="str">
        <f>IF(SP_SUL!N525="","*",SP_SUL!N525)</f>
        <v>-</v>
      </c>
      <c r="M522" s="140" t="str">
        <f>IF(SP_SUL!J525="","*",SP_SUL!J525)</f>
        <v>*</v>
      </c>
      <c r="N522" s="144" t="str">
        <f>IF(SP_SUL!K525="","*",SP_SUL!K525)</f>
        <v>*</v>
      </c>
      <c r="O522" s="144" t="str">
        <f>IF(SP_SUL!L525="","*",SP_SUL!L525)</f>
        <v>*</v>
      </c>
      <c r="P522" s="143" t="str">
        <f>IF(SP_SUL!O525="","*",SP_SUL!O525)</f>
        <v>*</v>
      </c>
      <c r="Q522" s="143" t="str">
        <f>IF(SP_SUL!P525="","*",SP_SUL!P525)</f>
        <v>*</v>
      </c>
      <c r="R522" s="145" t="str">
        <f>IF(SP_SUL!Q525="","*",CONCATENATE(SP_SUL!Q525," ",SP_SUL!R525))</f>
        <v>*</v>
      </c>
      <c r="S522" s="145" t="str">
        <f>IF(SP_SUL!V525="","*",SP_SUL!V525)</f>
        <v>*</v>
      </c>
      <c r="T522" s="145" t="str">
        <f>IF(SP_SUL!W525="","*",SP_SUL!W525)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IF(SP_SUL!Y526="","*",SP_SUL!Y526)</f>
        <v>*</v>
      </c>
      <c r="B523" s="146" t="str">
        <f>IF(SP_SUL!X526="","*",SP_SUL!X526)</f>
        <v>*</v>
      </c>
      <c r="C523" s="146" t="str">
        <f>IF(SP_SUL!Z526="","*",SP_SUL!Z526)</f>
        <v>*</v>
      </c>
      <c r="D523" s="139" t="str">
        <f>IF(SP_SUL!S526="","*",SP_SUL!S526)</f>
        <v>-</v>
      </c>
      <c r="E523" s="139" t="str">
        <f>IF(SP_SUL!T526="","*",SP_SUL!T526)</f>
        <v>-</v>
      </c>
      <c r="F523" s="145" t="str">
        <f>IF(SP_SUL!B526="","*",SP_SUL!B526)</f>
        <v>*</v>
      </c>
      <c r="G523" s="145" t="str">
        <f>IF(SP_SUL!D526="","*",SP_SUL!D526)</f>
        <v>*</v>
      </c>
      <c r="H523" s="145" t="str">
        <f>IF(SP_SUL!F526="","*",SP_SUL!F526)</f>
        <v>*</v>
      </c>
      <c r="I523" s="145" t="str">
        <f>IF(SP_SUL!H526="","*",SP_SUL!H526)</f>
        <v>*</v>
      </c>
      <c r="J523" s="145" t="str">
        <f>IF(SP_SUL!I526="","*",SP_SUL!I526)</f>
        <v>*</v>
      </c>
      <c r="K523" s="139" t="str">
        <f>IF(SP_SUL!M526="","*",SP_SUL!M526)</f>
        <v>-</v>
      </c>
      <c r="L523" s="139" t="str">
        <f>IF(SP_SUL!N526="","*",SP_SUL!N526)</f>
        <v>-</v>
      </c>
      <c r="M523" s="140" t="str">
        <f>IF(SP_SUL!J526="","*",SP_SUL!J526)</f>
        <v>*</v>
      </c>
      <c r="N523" s="144" t="str">
        <f>IF(SP_SUL!K526="","*",SP_SUL!K526)</f>
        <v>*</v>
      </c>
      <c r="O523" s="144" t="str">
        <f>IF(SP_SUL!L526="","*",SP_SUL!L526)</f>
        <v>*</v>
      </c>
      <c r="P523" s="143" t="str">
        <f>IF(SP_SUL!O526="","*",SP_SUL!O526)</f>
        <v>*</v>
      </c>
      <c r="Q523" s="143" t="str">
        <f>IF(SP_SUL!P526="","*",SP_SUL!P526)</f>
        <v>*</v>
      </c>
      <c r="R523" s="145" t="str">
        <f>IF(SP_SUL!Q526="","*",CONCATENATE(SP_SUL!Q526," ",SP_SUL!R526))</f>
        <v>*</v>
      </c>
      <c r="S523" s="145" t="str">
        <f>IF(SP_SUL!V526="","*",SP_SUL!V526)</f>
        <v>*</v>
      </c>
      <c r="T523" s="145" t="str">
        <f>IF(SP_SUL!W526="","*",SP_SUL!W526)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IF(SP_SUL!Y527="","*",SP_SUL!Y527)</f>
        <v>*</v>
      </c>
      <c r="B524" s="146" t="str">
        <f>IF(SP_SUL!X527="","*",SP_SUL!X527)</f>
        <v>*</v>
      </c>
      <c r="C524" s="146" t="str">
        <f>IF(SP_SUL!Z527="","*",SP_SUL!Z527)</f>
        <v>*</v>
      </c>
      <c r="D524" s="139" t="str">
        <f>IF(SP_SUL!S527="","*",SP_SUL!S527)</f>
        <v>-</v>
      </c>
      <c r="E524" s="139" t="str">
        <f>IF(SP_SUL!T527="","*",SP_SUL!T527)</f>
        <v>-</v>
      </c>
      <c r="F524" s="145" t="str">
        <f>IF(SP_SUL!B527="","*",SP_SUL!B527)</f>
        <v>*</v>
      </c>
      <c r="G524" s="145" t="str">
        <f>IF(SP_SUL!D527="","*",SP_SUL!D527)</f>
        <v>*</v>
      </c>
      <c r="H524" s="145" t="str">
        <f>IF(SP_SUL!F527="","*",SP_SUL!F527)</f>
        <v>*</v>
      </c>
      <c r="I524" s="145" t="str">
        <f>IF(SP_SUL!H527="","*",SP_SUL!H527)</f>
        <v>*</v>
      </c>
      <c r="J524" s="145" t="str">
        <f>IF(SP_SUL!I527="","*",SP_SUL!I527)</f>
        <v>*</v>
      </c>
      <c r="K524" s="139" t="str">
        <f>IF(SP_SUL!M527="","*",SP_SUL!M527)</f>
        <v>-</v>
      </c>
      <c r="L524" s="139" t="str">
        <f>IF(SP_SUL!N527="","*",SP_SUL!N527)</f>
        <v>-</v>
      </c>
      <c r="M524" s="140" t="str">
        <f>IF(SP_SUL!J527="","*",SP_SUL!J527)</f>
        <v>*</v>
      </c>
      <c r="N524" s="144" t="str">
        <f>IF(SP_SUL!K527="","*",SP_SUL!K527)</f>
        <v>*</v>
      </c>
      <c r="O524" s="144" t="str">
        <f>IF(SP_SUL!L527="","*",SP_SUL!L527)</f>
        <v>*</v>
      </c>
      <c r="P524" s="143" t="str">
        <f>IF(SP_SUL!O527="","*",SP_SUL!O527)</f>
        <v>*</v>
      </c>
      <c r="Q524" s="143" t="str">
        <f>IF(SP_SUL!P527="","*",SP_SUL!P527)</f>
        <v>*</v>
      </c>
      <c r="R524" s="145" t="str">
        <f>IF(SP_SUL!Q527="","*",CONCATENATE(SP_SUL!Q527," ",SP_SUL!R527))</f>
        <v>*</v>
      </c>
      <c r="S524" s="145" t="str">
        <f>IF(SP_SUL!V527="","*",SP_SUL!V527)</f>
        <v>*</v>
      </c>
      <c r="T524" s="145" t="str">
        <f>IF(SP_SUL!W527="","*",SP_SUL!W527)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IF(SP_SUL!Y528="","*",SP_SUL!Y528)</f>
        <v>*</v>
      </c>
      <c r="B525" s="146" t="str">
        <f>IF(SP_SUL!X528="","*",SP_SUL!X528)</f>
        <v>*</v>
      </c>
      <c r="C525" s="146" t="str">
        <f>IF(SP_SUL!Z528="","*",SP_SUL!Z528)</f>
        <v>*</v>
      </c>
      <c r="D525" s="139" t="str">
        <f>IF(SP_SUL!S528="","*",SP_SUL!S528)</f>
        <v>-</v>
      </c>
      <c r="E525" s="139" t="str">
        <f>IF(SP_SUL!T528="","*",SP_SUL!T528)</f>
        <v>-</v>
      </c>
      <c r="F525" s="145" t="str">
        <f>IF(SP_SUL!B528="","*",SP_SUL!B528)</f>
        <v>*</v>
      </c>
      <c r="G525" s="145" t="str">
        <f>IF(SP_SUL!D528="","*",SP_SUL!D528)</f>
        <v>*</v>
      </c>
      <c r="H525" s="145" t="str">
        <f>IF(SP_SUL!F528="","*",SP_SUL!F528)</f>
        <v>*</v>
      </c>
      <c r="I525" s="145" t="str">
        <f>IF(SP_SUL!H528="","*",SP_SUL!H528)</f>
        <v>*</v>
      </c>
      <c r="J525" s="145" t="str">
        <f>IF(SP_SUL!I528="","*",SP_SUL!I528)</f>
        <v>*</v>
      </c>
      <c r="K525" s="139" t="str">
        <f>IF(SP_SUL!M528="","*",SP_SUL!M528)</f>
        <v>-</v>
      </c>
      <c r="L525" s="139" t="str">
        <f>IF(SP_SUL!N528="","*",SP_SUL!N528)</f>
        <v>-</v>
      </c>
      <c r="M525" s="140" t="str">
        <f>IF(SP_SUL!J528="","*",SP_SUL!J528)</f>
        <v>*</v>
      </c>
      <c r="N525" s="144" t="str">
        <f>IF(SP_SUL!K528="","*",SP_SUL!K528)</f>
        <v>*</v>
      </c>
      <c r="O525" s="144" t="str">
        <f>IF(SP_SUL!L528="","*",SP_SUL!L528)</f>
        <v>*</v>
      </c>
      <c r="P525" s="143" t="str">
        <f>IF(SP_SUL!O528="","*",SP_SUL!O528)</f>
        <v>*</v>
      </c>
      <c r="Q525" s="143" t="str">
        <f>IF(SP_SUL!P528="","*",SP_SUL!P528)</f>
        <v>*</v>
      </c>
      <c r="R525" s="145" t="str">
        <f>IF(SP_SUL!Q528="","*",CONCATENATE(SP_SUL!Q528," ",SP_SUL!R528))</f>
        <v>*</v>
      </c>
      <c r="S525" s="145" t="str">
        <f>IF(SP_SUL!V528="","*",SP_SUL!V528)</f>
        <v>*</v>
      </c>
      <c r="T525" s="145" t="str">
        <f>IF(SP_SUL!W528="","*",SP_SUL!W528)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IF(SP_SUL!Y529="","*",SP_SUL!Y529)</f>
        <v>*</v>
      </c>
      <c r="B526" s="146" t="str">
        <f>IF(SP_SUL!X529="","*",SP_SUL!X529)</f>
        <v>*</v>
      </c>
      <c r="C526" s="146" t="str">
        <f>IF(SP_SUL!Z529="","*",SP_SUL!Z529)</f>
        <v>*</v>
      </c>
      <c r="D526" s="139" t="str">
        <f>IF(SP_SUL!S529="","*",SP_SUL!S529)</f>
        <v>-</v>
      </c>
      <c r="E526" s="139" t="str">
        <f>IF(SP_SUL!T529="","*",SP_SUL!T529)</f>
        <v>-</v>
      </c>
      <c r="F526" s="145" t="str">
        <f>IF(SP_SUL!B529="","*",SP_SUL!B529)</f>
        <v>*</v>
      </c>
      <c r="G526" s="145" t="str">
        <f>IF(SP_SUL!D529="","*",SP_SUL!D529)</f>
        <v>*</v>
      </c>
      <c r="H526" s="145" t="str">
        <f>IF(SP_SUL!F529="","*",SP_SUL!F529)</f>
        <v>*</v>
      </c>
      <c r="I526" s="145" t="str">
        <f>IF(SP_SUL!H529="","*",SP_SUL!H529)</f>
        <v>*</v>
      </c>
      <c r="J526" s="145" t="str">
        <f>IF(SP_SUL!I529="","*",SP_SUL!I529)</f>
        <v>*</v>
      </c>
      <c r="K526" s="139" t="str">
        <f>IF(SP_SUL!M529="","*",SP_SUL!M529)</f>
        <v>-</v>
      </c>
      <c r="L526" s="139" t="str">
        <f>IF(SP_SUL!N529="","*",SP_SUL!N529)</f>
        <v>-</v>
      </c>
      <c r="M526" s="140" t="str">
        <f>IF(SP_SUL!J529="","*",SP_SUL!J529)</f>
        <v>*</v>
      </c>
      <c r="N526" s="144" t="str">
        <f>IF(SP_SUL!K529="","*",SP_SUL!K529)</f>
        <v>*</v>
      </c>
      <c r="O526" s="144" t="str">
        <f>IF(SP_SUL!L529="","*",SP_SUL!L529)</f>
        <v>*</v>
      </c>
      <c r="P526" s="143" t="str">
        <f>IF(SP_SUL!O529="","*",SP_SUL!O529)</f>
        <v>*</v>
      </c>
      <c r="Q526" s="143" t="str">
        <f>IF(SP_SUL!P529="","*",SP_SUL!P529)</f>
        <v>*</v>
      </c>
      <c r="R526" s="145" t="str">
        <f>IF(SP_SUL!Q529="","*",CONCATENATE(SP_SUL!Q529," ",SP_SUL!R529))</f>
        <v>*</v>
      </c>
      <c r="S526" s="145" t="str">
        <f>IF(SP_SUL!V529="","*",SP_SUL!V529)</f>
        <v>*</v>
      </c>
      <c r="T526" s="145" t="str">
        <f>IF(SP_SUL!W529="","*",SP_SUL!W529)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IF(SP_SUL!Y530="","*",SP_SUL!Y530)</f>
        <v>*</v>
      </c>
      <c r="B527" s="146" t="str">
        <f>IF(SP_SUL!X530="","*",SP_SUL!X530)</f>
        <v>*</v>
      </c>
      <c r="C527" s="146" t="str">
        <f>IF(SP_SUL!Z530="","*",SP_SUL!Z530)</f>
        <v>*</v>
      </c>
      <c r="D527" s="139" t="str">
        <f>IF(SP_SUL!S530="","*",SP_SUL!S530)</f>
        <v>-</v>
      </c>
      <c r="E527" s="139" t="str">
        <f>IF(SP_SUL!T530="","*",SP_SUL!T530)</f>
        <v>-</v>
      </c>
      <c r="F527" s="145" t="str">
        <f>IF(SP_SUL!B530="","*",SP_SUL!B530)</f>
        <v>*</v>
      </c>
      <c r="G527" s="145" t="str">
        <f>IF(SP_SUL!D530="","*",SP_SUL!D530)</f>
        <v>*</v>
      </c>
      <c r="H527" s="145" t="str">
        <f>IF(SP_SUL!F530="","*",SP_SUL!F530)</f>
        <v>*</v>
      </c>
      <c r="I527" s="145" t="str">
        <f>IF(SP_SUL!H530="","*",SP_SUL!H530)</f>
        <v>*</v>
      </c>
      <c r="J527" s="145" t="str">
        <f>IF(SP_SUL!I530="","*",SP_SUL!I530)</f>
        <v>*</v>
      </c>
      <c r="K527" s="139" t="str">
        <f>IF(SP_SUL!M530="","*",SP_SUL!M530)</f>
        <v>-</v>
      </c>
      <c r="L527" s="139" t="str">
        <f>IF(SP_SUL!N530="","*",SP_SUL!N530)</f>
        <v>-</v>
      </c>
      <c r="M527" s="140" t="str">
        <f>IF(SP_SUL!J530="","*",SP_SUL!J530)</f>
        <v>*</v>
      </c>
      <c r="N527" s="144" t="str">
        <f>IF(SP_SUL!K530="","*",SP_SUL!K530)</f>
        <v>*</v>
      </c>
      <c r="O527" s="144" t="str">
        <f>IF(SP_SUL!L530="","*",SP_SUL!L530)</f>
        <v>*</v>
      </c>
      <c r="P527" s="143" t="str">
        <f>IF(SP_SUL!O530="","*",SP_SUL!O530)</f>
        <v>*</v>
      </c>
      <c r="Q527" s="143" t="str">
        <f>IF(SP_SUL!P530="","*",SP_SUL!P530)</f>
        <v>*</v>
      </c>
      <c r="R527" s="145" t="str">
        <f>IF(SP_SUL!Q530="","*",CONCATENATE(SP_SUL!Q530," ",SP_SUL!R530))</f>
        <v>*</v>
      </c>
      <c r="S527" s="145" t="str">
        <f>IF(SP_SUL!V530="","*",SP_SUL!V530)</f>
        <v>*</v>
      </c>
      <c r="T527" s="145" t="str">
        <f>IF(SP_SUL!W530="","*",SP_SUL!W530)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IF(SP_SUL!Y531="","*",SP_SUL!Y531)</f>
        <v>*</v>
      </c>
      <c r="B528" s="146" t="str">
        <f>IF(SP_SUL!X531="","*",SP_SUL!X531)</f>
        <v>*</v>
      </c>
      <c r="C528" s="146" t="str">
        <f>IF(SP_SUL!Z531="","*",SP_SUL!Z531)</f>
        <v>*</v>
      </c>
      <c r="D528" s="139" t="str">
        <f>IF(SP_SUL!S531="","*",SP_SUL!S531)</f>
        <v>-</v>
      </c>
      <c r="E528" s="139" t="str">
        <f>IF(SP_SUL!T531="","*",SP_SUL!T531)</f>
        <v>-</v>
      </c>
      <c r="F528" s="145" t="str">
        <f>IF(SP_SUL!B531="","*",SP_SUL!B531)</f>
        <v>*</v>
      </c>
      <c r="G528" s="145" t="str">
        <f>IF(SP_SUL!D531="","*",SP_SUL!D531)</f>
        <v>*</v>
      </c>
      <c r="H528" s="145" t="str">
        <f>IF(SP_SUL!F531="","*",SP_SUL!F531)</f>
        <v>*</v>
      </c>
      <c r="I528" s="145" t="str">
        <f>IF(SP_SUL!H531="","*",SP_SUL!H531)</f>
        <v>*</v>
      </c>
      <c r="J528" s="145" t="str">
        <f>IF(SP_SUL!I531="","*",SP_SUL!I531)</f>
        <v>*</v>
      </c>
      <c r="K528" s="139" t="str">
        <f>IF(SP_SUL!M531="","*",SP_SUL!M531)</f>
        <v>-</v>
      </c>
      <c r="L528" s="139" t="str">
        <f>IF(SP_SUL!N531="","*",SP_SUL!N531)</f>
        <v>-</v>
      </c>
      <c r="M528" s="140" t="str">
        <f>IF(SP_SUL!J531="","*",SP_SUL!J531)</f>
        <v>*</v>
      </c>
      <c r="N528" s="144" t="str">
        <f>IF(SP_SUL!K531="","*",SP_SUL!K531)</f>
        <v>*</v>
      </c>
      <c r="O528" s="144" t="str">
        <f>IF(SP_SUL!L531="","*",SP_SUL!L531)</f>
        <v>*</v>
      </c>
      <c r="P528" s="143" t="str">
        <f>IF(SP_SUL!O531="","*",SP_SUL!O531)</f>
        <v>*</v>
      </c>
      <c r="Q528" s="143" t="str">
        <f>IF(SP_SUL!P531="","*",SP_SUL!P531)</f>
        <v>*</v>
      </c>
      <c r="R528" s="145" t="str">
        <f>IF(SP_SUL!Q531="","*",CONCATENATE(SP_SUL!Q531," ",SP_SUL!R531))</f>
        <v>*</v>
      </c>
      <c r="S528" s="145" t="str">
        <f>IF(SP_SUL!V531="","*",SP_SUL!V531)</f>
        <v>*</v>
      </c>
      <c r="T528" s="145" t="str">
        <f>IF(SP_SUL!W531="","*",SP_SUL!W531)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IF(SP_SUL!Y532="","*",SP_SUL!Y532)</f>
        <v>*</v>
      </c>
      <c r="B529" s="146" t="str">
        <f>IF(SP_SUL!X532="","*",SP_SUL!X532)</f>
        <v>*</v>
      </c>
      <c r="C529" s="146" t="str">
        <f>IF(SP_SUL!Z532="","*",SP_SUL!Z532)</f>
        <v>*</v>
      </c>
      <c r="D529" s="139" t="str">
        <f>IF(SP_SUL!S532="","*",SP_SUL!S532)</f>
        <v>-</v>
      </c>
      <c r="E529" s="139" t="str">
        <f>IF(SP_SUL!T532="","*",SP_SUL!T532)</f>
        <v>-</v>
      </c>
      <c r="F529" s="145" t="str">
        <f>IF(SP_SUL!B532="","*",SP_SUL!B532)</f>
        <v>*</v>
      </c>
      <c r="G529" s="145" t="str">
        <f>IF(SP_SUL!D532="","*",SP_SUL!D532)</f>
        <v>*</v>
      </c>
      <c r="H529" s="145" t="str">
        <f>IF(SP_SUL!F532="","*",SP_SUL!F532)</f>
        <v>*</v>
      </c>
      <c r="I529" s="145" t="str">
        <f>IF(SP_SUL!H532="","*",SP_SUL!H532)</f>
        <v>*</v>
      </c>
      <c r="J529" s="145" t="str">
        <f>IF(SP_SUL!I532="","*",SP_SUL!I532)</f>
        <v>*</v>
      </c>
      <c r="K529" s="139" t="str">
        <f>IF(SP_SUL!M532="","*",SP_SUL!M532)</f>
        <v>-</v>
      </c>
      <c r="L529" s="139" t="str">
        <f>IF(SP_SUL!N532="","*",SP_SUL!N532)</f>
        <v>-</v>
      </c>
      <c r="M529" s="140" t="str">
        <f>IF(SP_SUL!J532="","*",SP_SUL!J532)</f>
        <v>*</v>
      </c>
      <c r="N529" s="144" t="str">
        <f>IF(SP_SUL!K532="","*",SP_SUL!K532)</f>
        <v>*</v>
      </c>
      <c r="O529" s="144" t="str">
        <f>IF(SP_SUL!L532="","*",SP_SUL!L532)</f>
        <v>*</v>
      </c>
      <c r="P529" s="143" t="str">
        <f>IF(SP_SUL!O532="","*",SP_SUL!O532)</f>
        <v>*</v>
      </c>
      <c r="Q529" s="143" t="str">
        <f>IF(SP_SUL!P532="","*",SP_SUL!P532)</f>
        <v>*</v>
      </c>
      <c r="R529" s="145" t="str">
        <f>IF(SP_SUL!Q532="","*",CONCATENATE(SP_SUL!Q532," ",SP_SUL!R532))</f>
        <v>*</v>
      </c>
      <c r="S529" s="145" t="str">
        <f>IF(SP_SUL!V532="","*",SP_SUL!V532)</f>
        <v>*</v>
      </c>
      <c r="T529" s="145" t="str">
        <f>IF(SP_SUL!W532="","*",SP_SUL!W532)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IF(SP_SUL!Y533="","*",SP_SUL!Y533)</f>
        <v>*</v>
      </c>
      <c r="B530" s="146" t="str">
        <f>IF(SP_SUL!X533="","*",SP_SUL!X533)</f>
        <v>*</v>
      </c>
      <c r="C530" s="146" t="str">
        <f>IF(SP_SUL!Z533="","*",SP_SUL!Z533)</f>
        <v>*</v>
      </c>
      <c r="D530" s="139" t="str">
        <f>IF(SP_SUL!S533="","*",SP_SUL!S533)</f>
        <v>-</v>
      </c>
      <c r="E530" s="139" t="str">
        <f>IF(SP_SUL!T533="","*",SP_SUL!T533)</f>
        <v>-</v>
      </c>
      <c r="F530" s="145" t="str">
        <f>IF(SP_SUL!B533="","*",SP_SUL!B533)</f>
        <v>*</v>
      </c>
      <c r="G530" s="145" t="str">
        <f>IF(SP_SUL!D533="","*",SP_SUL!D533)</f>
        <v>*</v>
      </c>
      <c r="H530" s="145" t="str">
        <f>IF(SP_SUL!F533="","*",SP_SUL!F533)</f>
        <v>*</v>
      </c>
      <c r="I530" s="145" t="str">
        <f>IF(SP_SUL!H533="","*",SP_SUL!H533)</f>
        <v>*</v>
      </c>
      <c r="J530" s="145" t="str">
        <f>IF(SP_SUL!I533="","*",SP_SUL!I533)</f>
        <v>*</v>
      </c>
      <c r="K530" s="139" t="str">
        <f>IF(SP_SUL!M533="","*",SP_SUL!M533)</f>
        <v>-</v>
      </c>
      <c r="L530" s="139" t="str">
        <f>IF(SP_SUL!N533="","*",SP_SUL!N533)</f>
        <v>-</v>
      </c>
      <c r="M530" s="140" t="str">
        <f>IF(SP_SUL!J533="","*",SP_SUL!J533)</f>
        <v>*</v>
      </c>
      <c r="N530" s="144" t="str">
        <f>IF(SP_SUL!K533="","*",SP_SUL!K533)</f>
        <v>*</v>
      </c>
      <c r="O530" s="144" t="str">
        <f>IF(SP_SUL!L533="","*",SP_SUL!L533)</f>
        <v>*</v>
      </c>
      <c r="P530" s="143" t="str">
        <f>IF(SP_SUL!O533="","*",SP_SUL!O533)</f>
        <v>*</v>
      </c>
      <c r="Q530" s="143" t="str">
        <f>IF(SP_SUL!P533="","*",SP_SUL!P533)</f>
        <v>*</v>
      </c>
      <c r="R530" s="145" t="str">
        <f>IF(SP_SUL!Q533="","*",CONCATENATE(SP_SUL!Q533," ",SP_SUL!R533))</f>
        <v>*</v>
      </c>
      <c r="S530" s="145" t="str">
        <f>IF(SP_SUL!V533="","*",SP_SUL!V533)</f>
        <v>*</v>
      </c>
      <c r="T530" s="145" t="str">
        <f>IF(SP_SUL!W533="","*",SP_SUL!W533)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IF(SP_SUL!Y534="","*",SP_SUL!Y534)</f>
        <v>*</v>
      </c>
      <c r="B531" s="146" t="str">
        <f>IF(SP_SUL!X534="","*",SP_SUL!X534)</f>
        <v>*</v>
      </c>
      <c r="C531" s="146" t="str">
        <f>IF(SP_SUL!Z534="","*",SP_SUL!Z534)</f>
        <v>*</v>
      </c>
      <c r="D531" s="139" t="str">
        <f>IF(SP_SUL!S534="","*",SP_SUL!S534)</f>
        <v>-</v>
      </c>
      <c r="E531" s="139" t="str">
        <f>IF(SP_SUL!T534="","*",SP_SUL!T534)</f>
        <v>-</v>
      </c>
      <c r="F531" s="145" t="str">
        <f>IF(SP_SUL!B534="","*",SP_SUL!B534)</f>
        <v>*</v>
      </c>
      <c r="G531" s="145" t="str">
        <f>IF(SP_SUL!D534="","*",SP_SUL!D534)</f>
        <v>*</v>
      </c>
      <c r="H531" s="145" t="str">
        <f>IF(SP_SUL!F534="","*",SP_SUL!F534)</f>
        <v>*</v>
      </c>
      <c r="I531" s="145" t="str">
        <f>IF(SP_SUL!H534="","*",SP_SUL!H534)</f>
        <v>*</v>
      </c>
      <c r="J531" s="145" t="str">
        <f>IF(SP_SUL!I534="","*",SP_SUL!I534)</f>
        <v>*</v>
      </c>
      <c r="K531" s="139" t="str">
        <f>IF(SP_SUL!M534="","*",SP_SUL!M534)</f>
        <v>-</v>
      </c>
      <c r="L531" s="139" t="str">
        <f>IF(SP_SUL!N534="","*",SP_SUL!N534)</f>
        <v>-</v>
      </c>
      <c r="M531" s="140" t="str">
        <f>IF(SP_SUL!J534="","*",SP_SUL!J534)</f>
        <v>*</v>
      </c>
      <c r="N531" s="144" t="str">
        <f>IF(SP_SUL!K534="","*",SP_SUL!K534)</f>
        <v>*</v>
      </c>
      <c r="O531" s="144" t="str">
        <f>IF(SP_SUL!L534="","*",SP_SUL!L534)</f>
        <v>*</v>
      </c>
      <c r="P531" s="143" t="str">
        <f>IF(SP_SUL!O534="","*",SP_SUL!O534)</f>
        <v>*</v>
      </c>
      <c r="Q531" s="143" t="str">
        <f>IF(SP_SUL!P534="","*",SP_SUL!P534)</f>
        <v>*</v>
      </c>
      <c r="R531" s="145" t="str">
        <f>IF(SP_SUL!Q534="","*",CONCATENATE(SP_SUL!Q534," ",SP_SUL!R534))</f>
        <v>*</v>
      </c>
      <c r="S531" s="145" t="str">
        <f>IF(SP_SUL!V534="","*",SP_SUL!V534)</f>
        <v>*</v>
      </c>
      <c r="T531" s="145" t="str">
        <f>IF(SP_SUL!W534="","*",SP_SUL!W534)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IF(SP_SUL!Y535="","*",SP_SUL!Y535)</f>
        <v>*</v>
      </c>
      <c r="B532" s="146" t="str">
        <f>IF(SP_SUL!X535="","*",SP_SUL!X535)</f>
        <v>*</v>
      </c>
      <c r="C532" s="146" t="str">
        <f>IF(SP_SUL!Z535="","*",SP_SUL!Z535)</f>
        <v>*</v>
      </c>
      <c r="D532" s="139" t="str">
        <f>IF(SP_SUL!S535="","*",SP_SUL!S535)</f>
        <v>-</v>
      </c>
      <c r="E532" s="139" t="str">
        <f>IF(SP_SUL!T535="","*",SP_SUL!T535)</f>
        <v>-</v>
      </c>
      <c r="F532" s="145" t="str">
        <f>IF(SP_SUL!B535="","*",SP_SUL!B535)</f>
        <v>*</v>
      </c>
      <c r="G532" s="145" t="str">
        <f>IF(SP_SUL!D535="","*",SP_SUL!D535)</f>
        <v>*</v>
      </c>
      <c r="H532" s="145" t="str">
        <f>IF(SP_SUL!F535="","*",SP_SUL!F535)</f>
        <v>*</v>
      </c>
      <c r="I532" s="145" t="str">
        <f>IF(SP_SUL!H535="","*",SP_SUL!H535)</f>
        <v>*</v>
      </c>
      <c r="J532" s="145" t="str">
        <f>IF(SP_SUL!I535="","*",SP_SUL!I535)</f>
        <v>*</v>
      </c>
      <c r="K532" s="139" t="str">
        <f>IF(SP_SUL!M535="","*",SP_SUL!M535)</f>
        <v>-</v>
      </c>
      <c r="L532" s="139" t="str">
        <f>IF(SP_SUL!N535="","*",SP_SUL!N535)</f>
        <v>-</v>
      </c>
      <c r="M532" s="140" t="str">
        <f>IF(SP_SUL!J535="","*",SP_SUL!J535)</f>
        <v>*</v>
      </c>
      <c r="N532" s="144" t="str">
        <f>IF(SP_SUL!K535="","*",SP_SUL!K535)</f>
        <v>*</v>
      </c>
      <c r="O532" s="144" t="str">
        <f>IF(SP_SUL!L535="","*",SP_SUL!L535)</f>
        <v>*</v>
      </c>
      <c r="P532" s="143" t="str">
        <f>IF(SP_SUL!O535="","*",SP_SUL!O535)</f>
        <v>*</v>
      </c>
      <c r="Q532" s="143" t="str">
        <f>IF(SP_SUL!P535="","*",SP_SUL!P535)</f>
        <v>*</v>
      </c>
      <c r="R532" s="145" t="str">
        <f>IF(SP_SUL!Q535="","*",CONCATENATE(SP_SUL!Q535," ",SP_SUL!R535))</f>
        <v>*</v>
      </c>
      <c r="S532" s="145" t="str">
        <f>IF(SP_SUL!V535="","*",SP_SUL!V535)</f>
        <v>*</v>
      </c>
      <c r="T532" s="145" t="str">
        <f>IF(SP_SUL!W535="","*",SP_SUL!W535)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IF(SP_SUL!Y536="","*",SP_SUL!Y536)</f>
        <v>*</v>
      </c>
      <c r="B533" s="146" t="str">
        <f>IF(SP_SUL!X536="","*",SP_SUL!X536)</f>
        <v>*</v>
      </c>
      <c r="C533" s="146" t="str">
        <f>IF(SP_SUL!Z536="","*",SP_SUL!Z536)</f>
        <v>*</v>
      </c>
      <c r="D533" s="139" t="str">
        <f>IF(SP_SUL!S536="","*",SP_SUL!S536)</f>
        <v>-</v>
      </c>
      <c r="E533" s="139" t="str">
        <f>IF(SP_SUL!T536="","*",SP_SUL!T536)</f>
        <v>-</v>
      </c>
      <c r="F533" s="145" t="str">
        <f>IF(SP_SUL!B536="","*",SP_SUL!B536)</f>
        <v>*</v>
      </c>
      <c r="G533" s="145" t="str">
        <f>IF(SP_SUL!D536="","*",SP_SUL!D536)</f>
        <v>*</v>
      </c>
      <c r="H533" s="145" t="str">
        <f>IF(SP_SUL!F536="","*",SP_SUL!F536)</f>
        <v>*</v>
      </c>
      <c r="I533" s="145" t="str">
        <f>IF(SP_SUL!H536="","*",SP_SUL!H536)</f>
        <v>*</v>
      </c>
      <c r="J533" s="145" t="str">
        <f>IF(SP_SUL!I536="","*",SP_SUL!I536)</f>
        <v>*</v>
      </c>
      <c r="K533" s="139" t="str">
        <f>IF(SP_SUL!M536="","*",SP_SUL!M536)</f>
        <v>-</v>
      </c>
      <c r="L533" s="139" t="str">
        <f>IF(SP_SUL!N536="","*",SP_SUL!N536)</f>
        <v>-</v>
      </c>
      <c r="M533" s="140" t="str">
        <f>IF(SP_SUL!J536="","*",SP_SUL!J536)</f>
        <v>*</v>
      </c>
      <c r="N533" s="144" t="str">
        <f>IF(SP_SUL!K536="","*",SP_SUL!K536)</f>
        <v>*</v>
      </c>
      <c r="O533" s="144" t="str">
        <f>IF(SP_SUL!L536="","*",SP_SUL!L536)</f>
        <v>*</v>
      </c>
      <c r="P533" s="143" t="str">
        <f>IF(SP_SUL!O536="","*",SP_SUL!O536)</f>
        <v>*</v>
      </c>
      <c r="Q533" s="143" t="str">
        <f>IF(SP_SUL!P536="","*",SP_SUL!P536)</f>
        <v>*</v>
      </c>
      <c r="R533" s="145" t="str">
        <f>IF(SP_SUL!Q536="","*",CONCATENATE(SP_SUL!Q536," ",SP_SUL!R536))</f>
        <v>*</v>
      </c>
      <c r="S533" s="145" t="str">
        <f>IF(SP_SUL!V536="","*",SP_SUL!V536)</f>
        <v>*</v>
      </c>
      <c r="T533" s="145" t="str">
        <f>IF(SP_SUL!W536="","*",SP_SUL!W536)</f>
        <v>*</v>
      </c>
      <c r="U533" s="137" t="str">
        <f ca="1">_xlfn.XLOOKUP(G533&amp;$U$2,BS_CONTROLE[CHAVE],BS_CONTROLE[Quantidade_11],"-")</f>
        <v>-</v>
      </c>
      <c r="V533" s="137" t="str">
        <f ca="1">_xlfn.XLOOKUP(G533&amp;$V$2,BS_CONTROLE[CHAVE],BS_CONTROLE[Quantidade_11],"-")</f>
        <v>-</v>
      </c>
      <c r="W533" s="137" t="str">
        <f ca="1">_xlfn.XLOOKUP(G533&amp;$W$2,BS_CONTROLE[CHAVE],BS_CONTROLE[Quantidade_11],"-")</f>
        <v>-</v>
      </c>
    </row>
    <row r="534" spans="1:23" hidden="1">
      <c r="A534" s="146" t="str">
        <f>IF(SP_SUL!Y537="","*",SP_SUL!Y537)</f>
        <v>*</v>
      </c>
      <c r="B534" s="146" t="str">
        <f>IF(SP_SUL!X537="","*",SP_SUL!X537)</f>
        <v>*</v>
      </c>
      <c r="C534" s="146" t="str">
        <f>IF(SP_SUL!Z537="","*",SP_SUL!Z537)</f>
        <v>*</v>
      </c>
      <c r="D534" s="139" t="str">
        <f>IF(SP_SUL!S537="","*",SP_SUL!S537)</f>
        <v>-</v>
      </c>
      <c r="E534" s="139" t="str">
        <f>IF(SP_SUL!T537="","*",SP_SUL!T537)</f>
        <v>-</v>
      </c>
      <c r="F534" s="145" t="str">
        <f>IF(SP_SUL!B537="","*",SP_SUL!B537)</f>
        <v>*</v>
      </c>
      <c r="G534" s="145" t="str">
        <f>IF(SP_SUL!D537="","*",SP_SUL!D537)</f>
        <v>*</v>
      </c>
      <c r="H534" s="145" t="str">
        <f>IF(SP_SUL!F537="","*",SP_SUL!F537)</f>
        <v>*</v>
      </c>
      <c r="I534" s="145" t="str">
        <f>IF(SP_SUL!H537="","*",SP_SUL!H537)</f>
        <v>*</v>
      </c>
      <c r="J534" s="145" t="str">
        <f>IF(SP_SUL!I537="","*",SP_SUL!I537)</f>
        <v>*</v>
      </c>
      <c r="K534" s="139" t="str">
        <f>IF(SP_SUL!M537="","*",SP_SUL!M537)</f>
        <v>-</v>
      </c>
      <c r="L534" s="139" t="str">
        <f>IF(SP_SUL!N537="","*",SP_SUL!N537)</f>
        <v>-</v>
      </c>
      <c r="M534" s="140" t="str">
        <f>IF(SP_SUL!J537="","*",SP_SUL!J537)</f>
        <v>*</v>
      </c>
      <c r="N534" s="144" t="str">
        <f>IF(SP_SUL!K537="","*",SP_SUL!K537)</f>
        <v>*</v>
      </c>
      <c r="O534" s="144" t="str">
        <f>IF(SP_SUL!L537="","*",SP_SUL!L537)</f>
        <v>*</v>
      </c>
      <c r="P534" s="143" t="str">
        <f>IF(SP_SUL!O537="","*",SP_SUL!O537)</f>
        <v>*</v>
      </c>
      <c r="Q534" s="143" t="str">
        <f>IF(SP_SUL!P537="","*",SP_SUL!P537)</f>
        <v>*</v>
      </c>
      <c r="R534" s="145" t="str">
        <f>IF(SP_SUL!Q537="","*",CONCATENATE(SP_SUL!Q537," ",SP_SUL!R537))</f>
        <v>*</v>
      </c>
      <c r="S534" s="145" t="str">
        <f>IF(SP_SUL!V537="","*",SP_SUL!V537)</f>
        <v>*</v>
      </c>
      <c r="T534" s="145" t="str">
        <f>IF(SP_SUL!W537="","*",SP_SUL!W537)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IF(SP_SUL!Y538="","*",SP_SUL!Y538)</f>
        <v>*</v>
      </c>
      <c r="B535" s="146" t="str">
        <f>IF(SP_SUL!X538="","*",SP_SUL!X538)</f>
        <v>*</v>
      </c>
      <c r="C535" s="146" t="str">
        <f>IF(SP_SUL!Z538="","*",SP_SUL!Z538)</f>
        <v>*</v>
      </c>
      <c r="D535" s="139" t="str">
        <f>IF(SP_SUL!S538="","*",SP_SUL!S538)</f>
        <v>-</v>
      </c>
      <c r="E535" s="139" t="str">
        <f>IF(SP_SUL!T538="","*",SP_SUL!T538)</f>
        <v>-</v>
      </c>
      <c r="F535" s="145" t="str">
        <f>IF(SP_SUL!B538="","*",SP_SUL!B538)</f>
        <v>*</v>
      </c>
      <c r="G535" s="145" t="str">
        <f>IF(SP_SUL!D538="","*",SP_SUL!D538)</f>
        <v>*</v>
      </c>
      <c r="H535" s="145" t="str">
        <f>IF(SP_SUL!F538="","*",SP_SUL!F538)</f>
        <v>*</v>
      </c>
      <c r="I535" s="145" t="str">
        <f>IF(SP_SUL!H538="","*",SP_SUL!H538)</f>
        <v>*</v>
      </c>
      <c r="J535" s="145" t="str">
        <f>IF(SP_SUL!I538="","*",SP_SUL!I538)</f>
        <v>*</v>
      </c>
      <c r="K535" s="139" t="str">
        <f>IF(SP_SUL!M538="","*",SP_SUL!M538)</f>
        <v>-</v>
      </c>
      <c r="L535" s="139" t="str">
        <f>IF(SP_SUL!N538="","*",SP_SUL!N538)</f>
        <v>-</v>
      </c>
      <c r="M535" s="140" t="str">
        <f>IF(SP_SUL!J538="","*",SP_SUL!J538)</f>
        <v>*</v>
      </c>
      <c r="N535" s="144" t="str">
        <f>IF(SP_SUL!K538="","*",SP_SUL!K538)</f>
        <v>*</v>
      </c>
      <c r="O535" s="144" t="str">
        <f>IF(SP_SUL!L538="","*",SP_SUL!L538)</f>
        <v>*</v>
      </c>
      <c r="P535" s="143" t="str">
        <f>IF(SP_SUL!O538="","*",SP_SUL!O538)</f>
        <v>*</v>
      </c>
      <c r="Q535" s="143" t="str">
        <f>IF(SP_SUL!P538="","*",SP_SUL!P538)</f>
        <v>*</v>
      </c>
      <c r="R535" s="145" t="str">
        <f>IF(SP_SUL!Q538="","*",CONCATENATE(SP_SUL!Q538," ",SP_SUL!R538))</f>
        <v>*</v>
      </c>
      <c r="S535" s="145" t="str">
        <f>IF(SP_SUL!V538="","*",SP_SUL!V538)</f>
        <v>*</v>
      </c>
      <c r="T535" s="145" t="str">
        <f>IF(SP_SUL!W538="","*",SP_SUL!W538)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IF(SP_SUL!Y539="","*",SP_SUL!Y539)</f>
        <v>*</v>
      </c>
      <c r="B536" s="146" t="str">
        <f>IF(SP_SUL!X539="","*",SP_SUL!X539)</f>
        <v>*</v>
      </c>
      <c r="C536" s="146" t="str">
        <f>IF(SP_SUL!Z539="","*",SP_SUL!Z539)</f>
        <v>*</v>
      </c>
      <c r="D536" s="139" t="str">
        <f>IF(SP_SUL!S539="","*",SP_SUL!S539)</f>
        <v>-</v>
      </c>
      <c r="E536" s="139" t="str">
        <f>IF(SP_SUL!T539="","*",SP_SUL!T539)</f>
        <v>-</v>
      </c>
      <c r="F536" s="145" t="str">
        <f>IF(SP_SUL!B539="","*",SP_SUL!B539)</f>
        <v>*</v>
      </c>
      <c r="G536" s="145" t="str">
        <f>IF(SP_SUL!D539="","*",SP_SUL!D539)</f>
        <v>*</v>
      </c>
      <c r="H536" s="145" t="str">
        <f>IF(SP_SUL!F539="","*",SP_SUL!F539)</f>
        <v>*</v>
      </c>
      <c r="I536" s="145" t="str">
        <f>IF(SP_SUL!H539="","*",SP_SUL!H539)</f>
        <v>*</v>
      </c>
      <c r="J536" s="145" t="str">
        <f>IF(SP_SUL!I539="","*",SP_SUL!I539)</f>
        <v>*</v>
      </c>
      <c r="K536" s="139" t="str">
        <f>IF(SP_SUL!M539="","*",SP_SUL!M539)</f>
        <v>-</v>
      </c>
      <c r="L536" s="139" t="str">
        <f>IF(SP_SUL!N539="","*",SP_SUL!N539)</f>
        <v>-</v>
      </c>
      <c r="M536" s="140" t="str">
        <f>IF(SP_SUL!J539="","*",SP_SUL!J539)</f>
        <v>*</v>
      </c>
      <c r="N536" s="144" t="str">
        <f>IF(SP_SUL!K539="","*",SP_SUL!K539)</f>
        <v>*</v>
      </c>
      <c r="O536" s="144" t="str">
        <f>IF(SP_SUL!L539="","*",SP_SUL!L539)</f>
        <v>*</v>
      </c>
      <c r="P536" s="143" t="str">
        <f>IF(SP_SUL!O539="","*",SP_SUL!O539)</f>
        <v>*</v>
      </c>
      <c r="Q536" s="143" t="str">
        <f>IF(SP_SUL!P539="","*",SP_SUL!P539)</f>
        <v>*</v>
      </c>
      <c r="R536" s="145" t="str">
        <f>IF(SP_SUL!Q539="","*",CONCATENATE(SP_SUL!Q539," ",SP_SUL!R539))</f>
        <v>*</v>
      </c>
      <c r="S536" s="145" t="str">
        <f>IF(SP_SUL!V539="","*",SP_SUL!V539)</f>
        <v>*</v>
      </c>
      <c r="T536" s="145" t="str">
        <f>IF(SP_SUL!W539="","*",SP_SUL!W539)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IF(SP_SUL!Y540="","*",SP_SUL!Y540)</f>
        <v>*</v>
      </c>
      <c r="B537" s="146" t="str">
        <f>IF(SP_SUL!X540="","*",SP_SUL!X540)</f>
        <v>*</v>
      </c>
      <c r="C537" s="146" t="str">
        <f>IF(SP_SUL!Z540="","*",SP_SUL!Z540)</f>
        <v>*</v>
      </c>
      <c r="D537" s="139" t="str">
        <f>IF(SP_SUL!S540="","*",SP_SUL!S540)</f>
        <v>-</v>
      </c>
      <c r="E537" s="139" t="str">
        <f>IF(SP_SUL!T540="","*",SP_SUL!T540)</f>
        <v>-</v>
      </c>
      <c r="F537" s="145" t="str">
        <f>IF(SP_SUL!B540="","*",SP_SUL!B540)</f>
        <v>*</v>
      </c>
      <c r="G537" s="145" t="str">
        <f>IF(SP_SUL!D540="","*",SP_SUL!D540)</f>
        <v>*</v>
      </c>
      <c r="H537" s="145" t="str">
        <f>IF(SP_SUL!F540="","*",SP_SUL!F540)</f>
        <v>*</v>
      </c>
      <c r="I537" s="145" t="str">
        <f>IF(SP_SUL!H540="","*",SP_SUL!H540)</f>
        <v>*</v>
      </c>
      <c r="J537" s="145" t="str">
        <f>IF(SP_SUL!I540="","*",SP_SUL!I540)</f>
        <v>*</v>
      </c>
      <c r="K537" s="139" t="str">
        <f>IF(SP_SUL!M540="","*",SP_SUL!M540)</f>
        <v>-</v>
      </c>
      <c r="L537" s="139" t="str">
        <f>IF(SP_SUL!N540="","*",SP_SUL!N540)</f>
        <v>-</v>
      </c>
      <c r="M537" s="140" t="str">
        <f>IF(SP_SUL!J540="","*",SP_SUL!J540)</f>
        <v>*</v>
      </c>
      <c r="N537" s="144" t="str">
        <f>IF(SP_SUL!K540="","*",SP_SUL!K540)</f>
        <v>*</v>
      </c>
      <c r="O537" s="144" t="str">
        <f>IF(SP_SUL!L540="","*",SP_SUL!L540)</f>
        <v>*</v>
      </c>
      <c r="P537" s="143" t="str">
        <f>IF(SP_SUL!O540="","*",SP_SUL!O540)</f>
        <v>*</v>
      </c>
      <c r="Q537" s="143" t="str">
        <f>IF(SP_SUL!P540="","*",SP_SUL!P540)</f>
        <v>*</v>
      </c>
      <c r="R537" s="145" t="str">
        <f>IF(SP_SUL!Q540="","*",CONCATENATE(SP_SUL!Q540," ",SP_SUL!R540))</f>
        <v>*</v>
      </c>
      <c r="S537" s="145" t="str">
        <f>IF(SP_SUL!V540="","*",SP_SUL!V540)</f>
        <v>*</v>
      </c>
      <c r="T537" s="145" t="str">
        <f>IF(SP_SUL!W540="","*",SP_SUL!W540)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IF(SP_SUL!Y541="","*",SP_SUL!Y541)</f>
        <v>*</v>
      </c>
      <c r="B538" s="146" t="str">
        <f>IF(SP_SUL!X541="","*",SP_SUL!X541)</f>
        <v>*</v>
      </c>
      <c r="C538" s="146" t="str">
        <f>IF(SP_SUL!Z541="","*",SP_SUL!Z541)</f>
        <v>*</v>
      </c>
      <c r="D538" s="139" t="str">
        <f>IF(SP_SUL!S541="","*",SP_SUL!S541)</f>
        <v>-</v>
      </c>
      <c r="E538" s="139" t="str">
        <f>IF(SP_SUL!T541="","*",SP_SUL!T541)</f>
        <v>-</v>
      </c>
      <c r="F538" s="145" t="str">
        <f>IF(SP_SUL!B541="","*",SP_SUL!B541)</f>
        <v>*</v>
      </c>
      <c r="G538" s="145" t="str">
        <f>IF(SP_SUL!D541="","*",SP_SUL!D541)</f>
        <v>*</v>
      </c>
      <c r="H538" s="145" t="str">
        <f>IF(SP_SUL!F541="","*",SP_SUL!F541)</f>
        <v>*</v>
      </c>
      <c r="I538" s="145" t="str">
        <f>IF(SP_SUL!H541="","*",SP_SUL!H541)</f>
        <v>*</v>
      </c>
      <c r="J538" s="145" t="str">
        <f>IF(SP_SUL!I541="","*",SP_SUL!I541)</f>
        <v>*</v>
      </c>
      <c r="K538" s="139" t="str">
        <f>IF(SP_SUL!M541="","*",SP_SUL!M541)</f>
        <v>-</v>
      </c>
      <c r="L538" s="139" t="str">
        <f>IF(SP_SUL!N541="","*",SP_SUL!N541)</f>
        <v>-</v>
      </c>
      <c r="M538" s="140" t="str">
        <f>IF(SP_SUL!J541="","*",SP_SUL!J541)</f>
        <v>*</v>
      </c>
      <c r="N538" s="144" t="str">
        <f>IF(SP_SUL!K541="","*",SP_SUL!K541)</f>
        <v>*</v>
      </c>
      <c r="O538" s="144" t="str">
        <f>IF(SP_SUL!L541="","*",SP_SUL!L541)</f>
        <v>*</v>
      </c>
      <c r="P538" s="143" t="str">
        <f>IF(SP_SUL!O541="","*",SP_SUL!O541)</f>
        <v>*</v>
      </c>
      <c r="Q538" s="143" t="str">
        <f>IF(SP_SUL!P541="","*",SP_SUL!P541)</f>
        <v>*</v>
      </c>
      <c r="R538" s="145" t="str">
        <f>IF(SP_SUL!Q541="","*",CONCATENATE(SP_SUL!Q541," ",SP_SUL!R541))</f>
        <v>*</v>
      </c>
      <c r="S538" s="145" t="str">
        <f>IF(SP_SUL!V541="","*",SP_SUL!V541)</f>
        <v>*</v>
      </c>
      <c r="T538" s="145" t="str">
        <f>IF(SP_SUL!W541="","*",SP_SUL!W541)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IF(SP_SUL!Y542="","*",SP_SUL!Y542)</f>
        <v>*</v>
      </c>
      <c r="B539" s="146" t="str">
        <f>IF(SP_SUL!X542="","*",SP_SUL!X542)</f>
        <v>*</v>
      </c>
      <c r="C539" s="146" t="str">
        <f>IF(SP_SUL!Z542="","*",SP_SUL!Z542)</f>
        <v>*</v>
      </c>
      <c r="D539" s="139" t="str">
        <f>IF(SP_SUL!S542="","*",SP_SUL!S542)</f>
        <v>-</v>
      </c>
      <c r="E539" s="139" t="str">
        <f>IF(SP_SUL!T542="","*",SP_SUL!T542)</f>
        <v>-</v>
      </c>
      <c r="F539" s="145" t="str">
        <f>IF(SP_SUL!B542="","*",SP_SUL!B542)</f>
        <v>*</v>
      </c>
      <c r="G539" s="145" t="str">
        <f>IF(SP_SUL!D542="","*",SP_SUL!D542)</f>
        <v>*</v>
      </c>
      <c r="H539" s="145" t="str">
        <f>IF(SP_SUL!F542="","*",SP_SUL!F542)</f>
        <v>*</v>
      </c>
      <c r="I539" s="145" t="str">
        <f>IF(SP_SUL!H542="","*",SP_SUL!H542)</f>
        <v>*</v>
      </c>
      <c r="J539" s="145" t="str">
        <f>IF(SP_SUL!I542="","*",SP_SUL!I542)</f>
        <v>*</v>
      </c>
      <c r="K539" s="139" t="str">
        <f>IF(SP_SUL!M542="","*",SP_SUL!M542)</f>
        <v>-</v>
      </c>
      <c r="L539" s="139" t="str">
        <f>IF(SP_SUL!N542="","*",SP_SUL!N542)</f>
        <v>-</v>
      </c>
      <c r="M539" s="140" t="str">
        <f>IF(SP_SUL!J542="","*",SP_SUL!J542)</f>
        <v>*</v>
      </c>
      <c r="N539" s="144" t="str">
        <f>IF(SP_SUL!K542="","*",SP_SUL!K542)</f>
        <v>*</v>
      </c>
      <c r="O539" s="144" t="str">
        <f>IF(SP_SUL!L542="","*",SP_SUL!L542)</f>
        <v>*</v>
      </c>
      <c r="P539" s="143" t="str">
        <f>IF(SP_SUL!O542="","*",SP_SUL!O542)</f>
        <v>*</v>
      </c>
      <c r="Q539" s="143" t="str">
        <f>IF(SP_SUL!P542="","*",SP_SUL!P542)</f>
        <v>*</v>
      </c>
      <c r="R539" s="145" t="str">
        <f>IF(SP_SUL!Q542="","*",CONCATENATE(SP_SUL!Q542," ",SP_SUL!R542))</f>
        <v>*</v>
      </c>
      <c r="S539" s="145" t="str">
        <f>IF(SP_SUL!V542="","*",SP_SUL!V542)</f>
        <v>*</v>
      </c>
      <c r="T539" s="145" t="str">
        <f>IF(SP_SUL!W542="","*",SP_SUL!W542)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IF(SP_SUL!Y543="","*",SP_SUL!Y543)</f>
        <v>*</v>
      </c>
      <c r="B540" s="146" t="str">
        <f>IF(SP_SUL!X543="","*",SP_SUL!X543)</f>
        <v>*</v>
      </c>
      <c r="C540" s="146" t="str">
        <f>IF(SP_SUL!Z543="","*",SP_SUL!Z543)</f>
        <v>*</v>
      </c>
      <c r="D540" s="139" t="str">
        <f>IF(SP_SUL!S543="","*",SP_SUL!S543)</f>
        <v>-</v>
      </c>
      <c r="E540" s="139" t="str">
        <f>IF(SP_SUL!T543="","*",SP_SUL!T543)</f>
        <v>-</v>
      </c>
      <c r="F540" s="145" t="str">
        <f>IF(SP_SUL!B543="","*",SP_SUL!B543)</f>
        <v>*</v>
      </c>
      <c r="G540" s="145" t="str">
        <f>IF(SP_SUL!D543="","*",SP_SUL!D543)</f>
        <v>*</v>
      </c>
      <c r="H540" s="145" t="str">
        <f>IF(SP_SUL!F543="","*",SP_SUL!F543)</f>
        <v>*</v>
      </c>
      <c r="I540" s="145" t="str">
        <f>IF(SP_SUL!H543="","*",SP_SUL!H543)</f>
        <v>*</v>
      </c>
      <c r="J540" s="145" t="str">
        <f>IF(SP_SUL!I543="","*",SP_SUL!I543)</f>
        <v>*</v>
      </c>
      <c r="K540" s="139" t="str">
        <f>IF(SP_SUL!M543="","*",SP_SUL!M543)</f>
        <v>-</v>
      </c>
      <c r="L540" s="139" t="str">
        <f>IF(SP_SUL!N543="","*",SP_SUL!N543)</f>
        <v>-</v>
      </c>
      <c r="M540" s="140" t="str">
        <f>IF(SP_SUL!J543="","*",SP_SUL!J543)</f>
        <v>*</v>
      </c>
      <c r="N540" s="144" t="str">
        <f>IF(SP_SUL!K543="","*",SP_SUL!K543)</f>
        <v>*</v>
      </c>
      <c r="O540" s="144" t="str">
        <f>IF(SP_SUL!L543="","*",SP_SUL!L543)</f>
        <v>*</v>
      </c>
      <c r="P540" s="143" t="str">
        <f>IF(SP_SUL!O543="","*",SP_SUL!O543)</f>
        <v>*</v>
      </c>
      <c r="Q540" s="143" t="str">
        <f>IF(SP_SUL!P543="","*",SP_SUL!P543)</f>
        <v>*</v>
      </c>
      <c r="R540" s="145" t="str">
        <f>IF(SP_SUL!Q543="","*",CONCATENATE(SP_SUL!Q543," ",SP_SUL!R543))</f>
        <v>*</v>
      </c>
      <c r="S540" s="145" t="str">
        <f>IF(SP_SUL!V543="","*",SP_SUL!V543)</f>
        <v>*</v>
      </c>
      <c r="T540" s="145" t="str">
        <f>IF(SP_SUL!W543="","*",SP_SUL!W543)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IF(SP_SUL!Y544="","*",SP_SUL!Y544)</f>
        <v>*</v>
      </c>
      <c r="B541" s="146" t="str">
        <f>IF(SP_SUL!X544="","*",SP_SUL!X544)</f>
        <v>*</v>
      </c>
      <c r="C541" s="146" t="str">
        <f>IF(SP_SUL!Z544="","*",SP_SUL!Z544)</f>
        <v>*</v>
      </c>
      <c r="D541" s="139" t="str">
        <f>IF(SP_SUL!S544="","*",SP_SUL!S544)</f>
        <v>-</v>
      </c>
      <c r="E541" s="139" t="str">
        <f>IF(SP_SUL!T544="","*",SP_SUL!T544)</f>
        <v>-</v>
      </c>
      <c r="F541" s="145" t="str">
        <f>IF(SP_SUL!B544="","*",SP_SUL!B544)</f>
        <v>*</v>
      </c>
      <c r="G541" s="145" t="str">
        <f>IF(SP_SUL!D544="","*",SP_SUL!D544)</f>
        <v>*</v>
      </c>
      <c r="H541" s="145" t="str">
        <f>IF(SP_SUL!F544="","*",SP_SUL!F544)</f>
        <v>*</v>
      </c>
      <c r="I541" s="145" t="str">
        <f>IF(SP_SUL!H544="","*",SP_SUL!H544)</f>
        <v>*</v>
      </c>
      <c r="J541" s="145" t="str">
        <f>IF(SP_SUL!I544="","*",SP_SUL!I544)</f>
        <v>*</v>
      </c>
      <c r="K541" s="139" t="str">
        <f>IF(SP_SUL!M544="","*",SP_SUL!M544)</f>
        <v>-</v>
      </c>
      <c r="L541" s="139" t="str">
        <f>IF(SP_SUL!N544="","*",SP_SUL!N544)</f>
        <v>-</v>
      </c>
      <c r="M541" s="140" t="str">
        <f>IF(SP_SUL!J544="","*",SP_SUL!J544)</f>
        <v>*</v>
      </c>
      <c r="N541" s="144" t="str">
        <f>IF(SP_SUL!K544="","*",SP_SUL!K544)</f>
        <v>*</v>
      </c>
      <c r="O541" s="144" t="str">
        <f>IF(SP_SUL!L544="","*",SP_SUL!L544)</f>
        <v>*</v>
      </c>
      <c r="P541" s="143" t="str">
        <f>IF(SP_SUL!O544="","*",SP_SUL!O544)</f>
        <v>*</v>
      </c>
      <c r="Q541" s="143" t="str">
        <f>IF(SP_SUL!P544="","*",SP_SUL!P544)</f>
        <v>*</v>
      </c>
      <c r="R541" s="145" t="str">
        <f>IF(SP_SUL!Q544="","*",CONCATENATE(SP_SUL!Q544," ",SP_SUL!R544))</f>
        <v>*</v>
      </c>
      <c r="S541" s="145" t="str">
        <f>IF(SP_SUL!V544="","*",SP_SUL!V544)</f>
        <v>*</v>
      </c>
      <c r="T541" s="145" t="str">
        <f>IF(SP_SUL!W544="","*",SP_SUL!W544)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IF(SP_SUL!Y545="","*",SP_SUL!Y545)</f>
        <v>*</v>
      </c>
      <c r="B542" s="146" t="str">
        <f>IF(SP_SUL!X545="","*",SP_SUL!X545)</f>
        <v>*</v>
      </c>
      <c r="C542" s="146" t="str">
        <f>IF(SP_SUL!Z545="","*",SP_SUL!Z545)</f>
        <v>*</v>
      </c>
      <c r="D542" s="139" t="str">
        <f>IF(SP_SUL!S545="","*",SP_SUL!S545)</f>
        <v>-</v>
      </c>
      <c r="E542" s="139" t="str">
        <f>IF(SP_SUL!T545="","*",SP_SUL!T545)</f>
        <v>-</v>
      </c>
      <c r="F542" s="145" t="str">
        <f>IF(SP_SUL!B545="","*",SP_SUL!B545)</f>
        <v>*</v>
      </c>
      <c r="G542" s="145" t="str">
        <f>IF(SP_SUL!D545="","*",SP_SUL!D545)</f>
        <v>*</v>
      </c>
      <c r="H542" s="145" t="str">
        <f>IF(SP_SUL!F545="","*",SP_SUL!F545)</f>
        <v>*</v>
      </c>
      <c r="I542" s="145" t="str">
        <f>IF(SP_SUL!H545="","*",SP_SUL!H545)</f>
        <v>*</v>
      </c>
      <c r="J542" s="145" t="str">
        <f>IF(SP_SUL!I545="","*",SP_SUL!I545)</f>
        <v>*</v>
      </c>
      <c r="K542" s="139" t="str">
        <f>IF(SP_SUL!M545="","*",SP_SUL!M545)</f>
        <v>-</v>
      </c>
      <c r="L542" s="139" t="str">
        <f>IF(SP_SUL!N545="","*",SP_SUL!N545)</f>
        <v>-</v>
      </c>
      <c r="M542" s="140" t="str">
        <f>IF(SP_SUL!J545="","*",SP_SUL!J545)</f>
        <v>*</v>
      </c>
      <c r="N542" s="144" t="str">
        <f>IF(SP_SUL!K545="","*",SP_SUL!K545)</f>
        <v>*</v>
      </c>
      <c r="O542" s="144" t="str">
        <f>IF(SP_SUL!L545="","*",SP_SUL!L545)</f>
        <v>*</v>
      </c>
      <c r="P542" s="143" t="str">
        <f>IF(SP_SUL!O545="","*",SP_SUL!O545)</f>
        <v>*</v>
      </c>
      <c r="Q542" s="143" t="str">
        <f>IF(SP_SUL!P545="","*",SP_SUL!P545)</f>
        <v>*</v>
      </c>
      <c r="R542" s="145" t="str">
        <f>IF(SP_SUL!Q545="","*",CONCATENATE(SP_SUL!Q545," ",SP_SUL!R545))</f>
        <v>*</v>
      </c>
      <c r="S542" s="145" t="str">
        <f>IF(SP_SUL!V545="","*",SP_SUL!V545)</f>
        <v>*</v>
      </c>
      <c r="T542" s="145" t="str">
        <f>IF(SP_SUL!W545="","*",SP_SUL!W545)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IF(SP_SUL!Y546="","*",SP_SUL!Y546)</f>
        <v>*</v>
      </c>
      <c r="B543" s="146" t="str">
        <f>IF(SP_SUL!X546="","*",SP_SUL!X546)</f>
        <v>*</v>
      </c>
      <c r="C543" s="146" t="str">
        <f>IF(SP_SUL!Z546="","*",SP_SUL!Z546)</f>
        <v>*</v>
      </c>
      <c r="D543" s="139" t="str">
        <f>IF(SP_SUL!S546="","*",SP_SUL!S546)</f>
        <v>-</v>
      </c>
      <c r="E543" s="139" t="str">
        <f>IF(SP_SUL!T546="","*",SP_SUL!T546)</f>
        <v>-</v>
      </c>
      <c r="F543" s="145" t="str">
        <f>IF(SP_SUL!B546="","*",SP_SUL!B546)</f>
        <v>*</v>
      </c>
      <c r="G543" s="145" t="str">
        <f>IF(SP_SUL!D546="","*",SP_SUL!D546)</f>
        <v>*</v>
      </c>
      <c r="H543" s="145" t="str">
        <f>IF(SP_SUL!F546="","*",SP_SUL!F546)</f>
        <v>*</v>
      </c>
      <c r="I543" s="145" t="str">
        <f>IF(SP_SUL!H546="","*",SP_SUL!H546)</f>
        <v>*</v>
      </c>
      <c r="J543" s="145" t="str">
        <f>IF(SP_SUL!I546="","*",SP_SUL!I546)</f>
        <v>*</v>
      </c>
      <c r="K543" s="139" t="str">
        <f>IF(SP_SUL!M546="","*",SP_SUL!M546)</f>
        <v>-</v>
      </c>
      <c r="L543" s="139" t="str">
        <f>IF(SP_SUL!N546="","*",SP_SUL!N546)</f>
        <v>-</v>
      </c>
      <c r="M543" s="140" t="str">
        <f>IF(SP_SUL!J546="","*",SP_SUL!J546)</f>
        <v>*</v>
      </c>
      <c r="N543" s="144" t="str">
        <f>IF(SP_SUL!K546="","*",SP_SUL!K546)</f>
        <v>*</v>
      </c>
      <c r="O543" s="144" t="str">
        <f>IF(SP_SUL!L546="","*",SP_SUL!L546)</f>
        <v>*</v>
      </c>
      <c r="P543" s="143" t="str">
        <f>IF(SP_SUL!O546="","*",SP_SUL!O546)</f>
        <v>*</v>
      </c>
      <c r="Q543" s="143" t="str">
        <f>IF(SP_SUL!P546="","*",SP_SUL!P546)</f>
        <v>*</v>
      </c>
      <c r="R543" s="145" t="str">
        <f>IF(SP_SUL!Q546="","*",CONCATENATE(SP_SUL!Q546," ",SP_SUL!R546))</f>
        <v>*</v>
      </c>
      <c r="S543" s="145" t="str">
        <f>IF(SP_SUL!V546="","*",SP_SUL!V546)</f>
        <v>*</v>
      </c>
      <c r="T543" s="145" t="str">
        <f>IF(SP_SUL!W546="","*",SP_SUL!W546)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IF(SP_SUL!Y547="","*",SP_SUL!Y547)</f>
        <v>*</v>
      </c>
      <c r="B544" s="146" t="str">
        <f>IF(SP_SUL!X547="","*",SP_SUL!X547)</f>
        <v>*</v>
      </c>
      <c r="C544" s="146" t="str">
        <f>IF(SP_SUL!Z547="","*",SP_SUL!Z547)</f>
        <v>*</v>
      </c>
      <c r="D544" s="139" t="str">
        <f>IF(SP_SUL!S547="","*",SP_SUL!S547)</f>
        <v>-</v>
      </c>
      <c r="E544" s="139" t="str">
        <f>IF(SP_SUL!T547="","*",SP_SUL!T547)</f>
        <v>-</v>
      </c>
      <c r="F544" s="145" t="str">
        <f>IF(SP_SUL!B547="","*",SP_SUL!B547)</f>
        <v>*</v>
      </c>
      <c r="G544" s="145" t="str">
        <f>IF(SP_SUL!D547="","*",SP_SUL!D547)</f>
        <v>*</v>
      </c>
      <c r="H544" s="145" t="str">
        <f>IF(SP_SUL!F547="","*",SP_SUL!F547)</f>
        <v>*</v>
      </c>
      <c r="I544" s="145" t="str">
        <f>IF(SP_SUL!H547="","*",SP_SUL!H547)</f>
        <v>*</v>
      </c>
      <c r="J544" s="145" t="str">
        <f>IF(SP_SUL!I547="","*",SP_SUL!I547)</f>
        <v>*</v>
      </c>
      <c r="K544" s="139" t="str">
        <f>IF(SP_SUL!M547="","*",SP_SUL!M547)</f>
        <v>-</v>
      </c>
      <c r="L544" s="139" t="str">
        <f>IF(SP_SUL!N547="","*",SP_SUL!N547)</f>
        <v>-</v>
      </c>
      <c r="M544" s="140" t="str">
        <f>IF(SP_SUL!J547="","*",SP_SUL!J547)</f>
        <v>*</v>
      </c>
      <c r="N544" s="144" t="str">
        <f>IF(SP_SUL!K547="","*",SP_SUL!K547)</f>
        <v>*</v>
      </c>
      <c r="O544" s="144" t="str">
        <f>IF(SP_SUL!L547="","*",SP_SUL!L547)</f>
        <v>*</v>
      </c>
      <c r="P544" s="143" t="str">
        <f>IF(SP_SUL!O547="","*",SP_SUL!O547)</f>
        <v>*</v>
      </c>
      <c r="Q544" s="143" t="str">
        <f>IF(SP_SUL!P547="","*",SP_SUL!P547)</f>
        <v>*</v>
      </c>
      <c r="R544" s="145" t="str">
        <f>IF(SP_SUL!Q547="","*",CONCATENATE(SP_SUL!Q547," ",SP_SUL!R547))</f>
        <v>*</v>
      </c>
      <c r="S544" s="145" t="str">
        <f>IF(SP_SUL!V547="","*",SP_SUL!V547)</f>
        <v>*</v>
      </c>
      <c r="T544" s="145" t="str">
        <f>IF(SP_SUL!W547="","*",SP_SUL!W547)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IF(SP_SUL!Y548="","*",SP_SUL!Y548)</f>
        <v>*</v>
      </c>
      <c r="B545" s="146" t="str">
        <f>IF(SP_SUL!X548="","*",SP_SUL!X548)</f>
        <v>*</v>
      </c>
      <c r="C545" s="146" t="str">
        <f>IF(SP_SUL!Z548="","*",SP_SUL!Z548)</f>
        <v>*</v>
      </c>
      <c r="D545" s="139" t="str">
        <f>IF(SP_SUL!S548="","*",SP_SUL!S548)</f>
        <v>-</v>
      </c>
      <c r="E545" s="139" t="str">
        <f>IF(SP_SUL!T548="","*",SP_SUL!T548)</f>
        <v>-</v>
      </c>
      <c r="F545" s="145" t="str">
        <f>IF(SP_SUL!B548="","*",SP_SUL!B548)</f>
        <v>*</v>
      </c>
      <c r="G545" s="145" t="str">
        <f>IF(SP_SUL!D548="","*",SP_SUL!D548)</f>
        <v>*</v>
      </c>
      <c r="H545" s="145" t="str">
        <f>IF(SP_SUL!F548="","*",SP_SUL!F548)</f>
        <v>*</v>
      </c>
      <c r="I545" s="145" t="str">
        <f>IF(SP_SUL!H548="","*",SP_SUL!H548)</f>
        <v>*</v>
      </c>
      <c r="J545" s="145" t="str">
        <f>IF(SP_SUL!I548="","*",SP_SUL!I548)</f>
        <v>*</v>
      </c>
      <c r="K545" s="139" t="str">
        <f>IF(SP_SUL!M548="","*",SP_SUL!M548)</f>
        <v>-</v>
      </c>
      <c r="L545" s="139" t="str">
        <f>IF(SP_SUL!N548="","*",SP_SUL!N548)</f>
        <v>-</v>
      </c>
      <c r="M545" s="140" t="str">
        <f>IF(SP_SUL!J548="","*",SP_SUL!J548)</f>
        <v>*</v>
      </c>
      <c r="N545" s="144" t="str">
        <f>IF(SP_SUL!K548="","*",SP_SUL!K548)</f>
        <v>*</v>
      </c>
      <c r="O545" s="144" t="str">
        <f>IF(SP_SUL!L548="","*",SP_SUL!L548)</f>
        <v>*</v>
      </c>
      <c r="P545" s="143" t="str">
        <f>IF(SP_SUL!O548="","*",SP_SUL!O548)</f>
        <v>*</v>
      </c>
      <c r="Q545" s="143" t="str">
        <f>IF(SP_SUL!P548="","*",SP_SUL!P548)</f>
        <v>*</v>
      </c>
      <c r="R545" s="145" t="str">
        <f>IF(SP_SUL!Q548="","*",CONCATENATE(SP_SUL!Q548," ",SP_SUL!R548))</f>
        <v>*</v>
      </c>
      <c r="S545" s="145" t="str">
        <f>IF(SP_SUL!V548="","*",SP_SUL!V548)</f>
        <v>*</v>
      </c>
      <c r="T545" s="145" t="str">
        <f>IF(SP_SUL!W548="","*",SP_SUL!W548)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IF(SP_SUL!Y549="","*",SP_SUL!Y549)</f>
        <v>*</v>
      </c>
      <c r="B546" s="146" t="str">
        <f>IF(SP_SUL!X549="","*",SP_SUL!X549)</f>
        <v>*</v>
      </c>
      <c r="C546" s="146" t="str">
        <f>IF(SP_SUL!Z549="","*",SP_SUL!Z549)</f>
        <v>*</v>
      </c>
      <c r="D546" s="139" t="str">
        <f>IF(SP_SUL!S549="","*",SP_SUL!S549)</f>
        <v>-</v>
      </c>
      <c r="E546" s="139" t="str">
        <f>IF(SP_SUL!T549="","*",SP_SUL!T549)</f>
        <v>-</v>
      </c>
      <c r="F546" s="145" t="str">
        <f>IF(SP_SUL!B549="","*",SP_SUL!B549)</f>
        <v>*</v>
      </c>
      <c r="G546" s="145" t="str">
        <f>IF(SP_SUL!D549="","*",SP_SUL!D549)</f>
        <v>*</v>
      </c>
      <c r="H546" s="145" t="str">
        <f>IF(SP_SUL!F549="","*",SP_SUL!F549)</f>
        <v>*</v>
      </c>
      <c r="I546" s="145" t="str">
        <f>IF(SP_SUL!H549="","*",SP_SUL!H549)</f>
        <v>*</v>
      </c>
      <c r="J546" s="145" t="str">
        <f>IF(SP_SUL!I549="","*",SP_SUL!I549)</f>
        <v>*</v>
      </c>
      <c r="K546" s="139" t="str">
        <f>IF(SP_SUL!M549="","*",SP_SUL!M549)</f>
        <v>-</v>
      </c>
      <c r="L546" s="139" t="str">
        <f>IF(SP_SUL!N549="","*",SP_SUL!N549)</f>
        <v>-</v>
      </c>
      <c r="M546" s="140" t="str">
        <f>IF(SP_SUL!J549="","*",SP_SUL!J549)</f>
        <v>*</v>
      </c>
      <c r="N546" s="144" t="str">
        <f>IF(SP_SUL!K549="","*",SP_SUL!K549)</f>
        <v>*</v>
      </c>
      <c r="O546" s="144" t="str">
        <f>IF(SP_SUL!L549="","*",SP_SUL!L549)</f>
        <v>*</v>
      </c>
      <c r="P546" s="143" t="str">
        <f>IF(SP_SUL!O549="","*",SP_SUL!O549)</f>
        <v>*</v>
      </c>
      <c r="Q546" s="143" t="str">
        <f>IF(SP_SUL!P549="","*",SP_SUL!P549)</f>
        <v>*</v>
      </c>
      <c r="R546" s="145" t="str">
        <f>IF(SP_SUL!Q549="","*",CONCATENATE(SP_SUL!Q549," ",SP_SUL!R549))</f>
        <v>*</v>
      </c>
      <c r="S546" s="145" t="str">
        <f>IF(SP_SUL!V549="","*",SP_SUL!V549)</f>
        <v>*</v>
      </c>
      <c r="T546" s="145" t="str">
        <f>IF(SP_SUL!W549="","*",SP_SUL!W549)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IF(SP_SUL!Y550="","*",SP_SUL!Y550)</f>
        <v>*</v>
      </c>
      <c r="B547" s="146" t="str">
        <f>IF(SP_SUL!X550="","*",SP_SUL!X550)</f>
        <v>*</v>
      </c>
      <c r="C547" s="146" t="str">
        <f>IF(SP_SUL!Z550="","*",SP_SUL!Z550)</f>
        <v>*</v>
      </c>
      <c r="D547" s="139" t="str">
        <f>IF(SP_SUL!S550="","*",SP_SUL!S550)</f>
        <v>-</v>
      </c>
      <c r="E547" s="139" t="str">
        <f>IF(SP_SUL!T550="","*",SP_SUL!T550)</f>
        <v>-</v>
      </c>
      <c r="F547" s="145" t="str">
        <f>IF(SP_SUL!B550="","*",SP_SUL!B550)</f>
        <v>*</v>
      </c>
      <c r="G547" s="145" t="str">
        <f>IF(SP_SUL!D550="","*",SP_SUL!D550)</f>
        <v>*</v>
      </c>
      <c r="H547" s="145" t="str">
        <f>IF(SP_SUL!F550="","*",SP_SUL!F550)</f>
        <v>*</v>
      </c>
      <c r="I547" s="145" t="str">
        <f>IF(SP_SUL!H550="","*",SP_SUL!H550)</f>
        <v>*</v>
      </c>
      <c r="J547" s="145" t="str">
        <f>IF(SP_SUL!I550="","*",SP_SUL!I550)</f>
        <v>*</v>
      </c>
      <c r="K547" s="139" t="str">
        <f>IF(SP_SUL!M550="","*",SP_SUL!M550)</f>
        <v>-</v>
      </c>
      <c r="L547" s="139" t="str">
        <f>IF(SP_SUL!N550="","*",SP_SUL!N550)</f>
        <v>-</v>
      </c>
      <c r="M547" s="140" t="str">
        <f>IF(SP_SUL!J550="","*",SP_SUL!J550)</f>
        <v>*</v>
      </c>
      <c r="N547" s="144" t="str">
        <f>IF(SP_SUL!K550="","*",SP_SUL!K550)</f>
        <v>*</v>
      </c>
      <c r="O547" s="144" t="str">
        <f>IF(SP_SUL!L550="","*",SP_SUL!L550)</f>
        <v>*</v>
      </c>
      <c r="P547" s="143" t="str">
        <f>IF(SP_SUL!O550="","*",SP_SUL!O550)</f>
        <v>*</v>
      </c>
      <c r="Q547" s="143" t="str">
        <f>IF(SP_SUL!P550="","*",SP_SUL!P550)</f>
        <v>*</v>
      </c>
      <c r="R547" s="145" t="str">
        <f>IF(SP_SUL!Q550="","*",CONCATENATE(SP_SUL!Q550," ",SP_SUL!R550))</f>
        <v>*</v>
      </c>
      <c r="S547" s="145" t="str">
        <f>IF(SP_SUL!V550="","*",SP_SUL!V550)</f>
        <v>*</v>
      </c>
      <c r="T547" s="145" t="str">
        <f>IF(SP_SUL!W550="","*",SP_SUL!W550)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IF(SP_SUL!Y551="","*",SP_SUL!Y551)</f>
        <v>*</v>
      </c>
      <c r="B548" s="146" t="str">
        <f>IF(SP_SUL!X551="","*",SP_SUL!X551)</f>
        <v>*</v>
      </c>
      <c r="C548" s="146" t="str">
        <f>IF(SP_SUL!Z551="","*",SP_SUL!Z551)</f>
        <v>*</v>
      </c>
      <c r="D548" s="139" t="str">
        <f>IF(SP_SUL!S551="","*",SP_SUL!S551)</f>
        <v>-</v>
      </c>
      <c r="E548" s="139" t="str">
        <f>IF(SP_SUL!T551="","*",SP_SUL!T551)</f>
        <v>-</v>
      </c>
      <c r="F548" s="145" t="str">
        <f>IF(SP_SUL!B551="","*",SP_SUL!B551)</f>
        <v>*</v>
      </c>
      <c r="G548" s="145" t="str">
        <f>IF(SP_SUL!D551="","*",SP_SUL!D551)</f>
        <v>*</v>
      </c>
      <c r="H548" s="145" t="str">
        <f>IF(SP_SUL!F551="","*",SP_SUL!F551)</f>
        <v>*</v>
      </c>
      <c r="I548" s="145" t="str">
        <f>IF(SP_SUL!H551="","*",SP_SUL!H551)</f>
        <v>*</v>
      </c>
      <c r="J548" s="145" t="str">
        <f>IF(SP_SUL!I551="","*",SP_SUL!I551)</f>
        <v>*</v>
      </c>
      <c r="K548" s="139" t="str">
        <f>IF(SP_SUL!M551="","*",SP_SUL!M551)</f>
        <v>-</v>
      </c>
      <c r="L548" s="139" t="str">
        <f>IF(SP_SUL!N551="","*",SP_SUL!N551)</f>
        <v>-</v>
      </c>
      <c r="M548" s="140" t="str">
        <f>IF(SP_SUL!J551="","*",SP_SUL!J551)</f>
        <v>*</v>
      </c>
      <c r="N548" s="144" t="str">
        <f>IF(SP_SUL!K551="","*",SP_SUL!K551)</f>
        <v>*</v>
      </c>
      <c r="O548" s="144" t="str">
        <f>IF(SP_SUL!L551="","*",SP_SUL!L551)</f>
        <v>*</v>
      </c>
      <c r="P548" s="143" t="str">
        <f>IF(SP_SUL!O551="","*",SP_SUL!O551)</f>
        <v>*</v>
      </c>
      <c r="Q548" s="143" t="str">
        <f>IF(SP_SUL!P551="","*",SP_SUL!P551)</f>
        <v>*</v>
      </c>
      <c r="R548" s="145" t="str">
        <f>IF(SP_SUL!Q551="","*",CONCATENATE(SP_SUL!Q551," ",SP_SUL!R551))</f>
        <v>*</v>
      </c>
      <c r="S548" s="145" t="str">
        <f>IF(SP_SUL!V551="","*",SP_SUL!V551)</f>
        <v>*</v>
      </c>
      <c r="T548" s="145" t="str">
        <f>IF(SP_SUL!W551="","*",SP_SUL!W551)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IF(SP_SUL!Y552="","*",SP_SUL!Y552)</f>
        <v>*</v>
      </c>
      <c r="B549" s="146" t="str">
        <f>IF(SP_SUL!X552="","*",SP_SUL!X552)</f>
        <v>*</v>
      </c>
      <c r="C549" s="146" t="str">
        <f>IF(SP_SUL!Z552="","*",SP_SUL!Z552)</f>
        <v>*</v>
      </c>
      <c r="D549" s="139" t="str">
        <f>IF(SP_SUL!S552="","*",SP_SUL!S552)</f>
        <v>-</v>
      </c>
      <c r="E549" s="139" t="str">
        <f>IF(SP_SUL!T552="","*",SP_SUL!T552)</f>
        <v>-</v>
      </c>
      <c r="F549" s="145" t="str">
        <f>IF(SP_SUL!B552="","*",SP_SUL!B552)</f>
        <v>*</v>
      </c>
      <c r="G549" s="145" t="str">
        <f>IF(SP_SUL!D552="","*",SP_SUL!D552)</f>
        <v>*</v>
      </c>
      <c r="H549" s="145" t="str">
        <f>IF(SP_SUL!F552="","*",SP_SUL!F552)</f>
        <v>*</v>
      </c>
      <c r="I549" s="145" t="str">
        <f>IF(SP_SUL!H552="","*",SP_SUL!H552)</f>
        <v>*</v>
      </c>
      <c r="J549" s="145" t="str">
        <f>IF(SP_SUL!I552="","*",SP_SUL!I552)</f>
        <v>*</v>
      </c>
      <c r="K549" s="139" t="str">
        <f>IF(SP_SUL!M552="","*",SP_SUL!M552)</f>
        <v>-</v>
      </c>
      <c r="L549" s="139" t="str">
        <f>IF(SP_SUL!N552="","*",SP_SUL!N552)</f>
        <v>-</v>
      </c>
      <c r="M549" s="140" t="str">
        <f>IF(SP_SUL!J552="","*",SP_SUL!J552)</f>
        <v>*</v>
      </c>
      <c r="N549" s="144" t="str">
        <f>IF(SP_SUL!K552="","*",SP_SUL!K552)</f>
        <v>*</v>
      </c>
      <c r="O549" s="144" t="str">
        <f>IF(SP_SUL!L552="","*",SP_SUL!L552)</f>
        <v>*</v>
      </c>
      <c r="P549" s="143" t="str">
        <f>IF(SP_SUL!O552="","*",SP_SUL!O552)</f>
        <v>*</v>
      </c>
      <c r="Q549" s="143" t="str">
        <f>IF(SP_SUL!P552="","*",SP_SUL!P552)</f>
        <v>*</v>
      </c>
      <c r="R549" s="145" t="str">
        <f>IF(SP_SUL!Q552="","*",CONCATENATE(SP_SUL!Q552," ",SP_SUL!R552))</f>
        <v>*</v>
      </c>
      <c r="S549" s="145" t="str">
        <f>IF(SP_SUL!V552="","*",SP_SUL!V552)</f>
        <v>*</v>
      </c>
      <c r="T549" s="145" t="str">
        <f>IF(SP_SUL!W552="","*",SP_SUL!W552)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IF(SP_SUL!Y553="","*",SP_SUL!Y553)</f>
        <v>*</v>
      </c>
      <c r="B550" s="146" t="str">
        <f>IF(SP_SUL!X553="","*",SP_SUL!X553)</f>
        <v>*</v>
      </c>
      <c r="C550" s="146" t="str">
        <f>IF(SP_SUL!Z553="","*",SP_SUL!Z553)</f>
        <v>*</v>
      </c>
      <c r="D550" s="139" t="str">
        <f>IF(SP_SUL!S553="","*",SP_SUL!S553)</f>
        <v>-</v>
      </c>
      <c r="E550" s="139" t="str">
        <f>IF(SP_SUL!T553="","*",SP_SUL!T553)</f>
        <v>-</v>
      </c>
      <c r="F550" s="145" t="str">
        <f>IF(SP_SUL!B553="","*",SP_SUL!B553)</f>
        <v>*</v>
      </c>
      <c r="G550" s="145" t="str">
        <f>IF(SP_SUL!D553="","*",SP_SUL!D553)</f>
        <v>*</v>
      </c>
      <c r="H550" s="145" t="str">
        <f>IF(SP_SUL!F553="","*",SP_SUL!F553)</f>
        <v>*</v>
      </c>
      <c r="I550" s="145" t="str">
        <f>IF(SP_SUL!H553="","*",SP_SUL!H553)</f>
        <v>*</v>
      </c>
      <c r="J550" s="145" t="str">
        <f>IF(SP_SUL!I553="","*",SP_SUL!I553)</f>
        <v>*</v>
      </c>
      <c r="K550" s="139" t="str">
        <f>IF(SP_SUL!M553="","*",SP_SUL!M553)</f>
        <v>-</v>
      </c>
      <c r="L550" s="139" t="str">
        <f>IF(SP_SUL!N553="","*",SP_SUL!N553)</f>
        <v>-</v>
      </c>
      <c r="M550" s="140" t="str">
        <f>IF(SP_SUL!J553="","*",SP_SUL!J553)</f>
        <v>*</v>
      </c>
      <c r="N550" s="144" t="str">
        <f>IF(SP_SUL!K553="","*",SP_SUL!K553)</f>
        <v>*</v>
      </c>
      <c r="O550" s="144" t="str">
        <f>IF(SP_SUL!L553="","*",SP_SUL!L553)</f>
        <v>*</v>
      </c>
      <c r="P550" s="143" t="str">
        <f>IF(SP_SUL!O553="","*",SP_SUL!O553)</f>
        <v>*</v>
      </c>
      <c r="Q550" s="143" t="str">
        <f>IF(SP_SUL!P553="","*",SP_SUL!P553)</f>
        <v>*</v>
      </c>
      <c r="R550" s="145" t="str">
        <f>IF(SP_SUL!Q553="","*",CONCATENATE(SP_SUL!Q553," ",SP_SUL!R553))</f>
        <v>*</v>
      </c>
      <c r="S550" s="145" t="str">
        <f>IF(SP_SUL!V553="","*",SP_SUL!V553)</f>
        <v>*</v>
      </c>
      <c r="T550" s="145" t="str">
        <f>IF(SP_SUL!W553="","*",SP_SUL!W553)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IF(SP_SUL!Y554="","*",SP_SUL!Y554)</f>
        <v>*</v>
      </c>
      <c r="B551" s="146" t="str">
        <f>IF(SP_SUL!X554="","*",SP_SUL!X554)</f>
        <v>*</v>
      </c>
      <c r="C551" s="146" t="str">
        <f>IF(SP_SUL!Z554="","*",SP_SUL!Z554)</f>
        <v>*</v>
      </c>
      <c r="D551" s="139" t="str">
        <f>IF(SP_SUL!S554="","*",SP_SUL!S554)</f>
        <v>-</v>
      </c>
      <c r="E551" s="139" t="str">
        <f>IF(SP_SUL!T554="","*",SP_SUL!T554)</f>
        <v>-</v>
      </c>
      <c r="F551" s="145" t="str">
        <f>IF(SP_SUL!B554="","*",SP_SUL!B554)</f>
        <v>*</v>
      </c>
      <c r="G551" s="145" t="str">
        <f>IF(SP_SUL!D554="","*",SP_SUL!D554)</f>
        <v>*</v>
      </c>
      <c r="H551" s="145" t="str">
        <f>IF(SP_SUL!F554="","*",SP_SUL!F554)</f>
        <v>*</v>
      </c>
      <c r="I551" s="145" t="str">
        <f>IF(SP_SUL!H554="","*",SP_SUL!H554)</f>
        <v>*</v>
      </c>
      <c r="J551" s="145" t="str">
        <f>IF(SP_SUL!I554="","*",SP_SUL!I554)</f>
        <v>*</v>
      </c>
      <c r="K551" s="139" t="str">
        <f>IF(SP_SUL!M554="","*",SP_SUL!M554)</f>
        <v>-</v>
      </c>
      <c r="L551" s="139" t="str">
        <f>IF(SP_SUL!N554="","*",SP_SUL!N554)</f>
        <v>-</v>
      </c>
      <c r="M551" s="140" t="str">
        <f>IF(SP_SUL!J554="","*",SP_SUL!J554)</f>
        <v>*</v>
      </c>
      <c r="N551" s="144" t="str">
        <f>IF(SP_SUL!K554="","*",SP_SUL!K554)</f>
        <v>*</v>
      </c>
      <c r="O551" s="144" t="str">
        <f>IF(SP_SUL!L554="","*",SP_SUL!L554)</f>
        <v>*</v>
      </c>
      <c r="P551" s="143" t="str">
        <f>IF(SP_SUL!O554="","*",SP_SUL!O554)</f>
        <v>*</v>
      </c>
      <c r="Q551" s="143" t="str">
        <f>IF(SP_SUL!P554="","*",SP_SUL!P554)</f>
        <v>*</v>
      </c>
      <c r="R551" s="145" t="str">
        <f>IF(SP_SUL!Q554="","*",CONCATENATE(SP_SUL!Q554," ",SP_SUL!R554))</f>
        <v>*</v>
      </c>
      <c r="S551" s="145" t="str">
        <f>IF(SP_SUL!V554="","*",SP_SUL!V554)</f>
        <v>*</v>
      </c>
      <c r="T551" s="145" t="str">
        <f>IF(SP_SUL!W554="","*",SP_SUL!W554)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IF(SP_SUL!Y555="","*",SP_SUL!Y555)</f>
        <v>*</v>
      </c>
      <c r="B552" s="146" t="str">
        <f>IF(SP_SUL!X555="","*",SP_SUL!X555)</f>
        <v>*</v>
      </c>
      <c r="C552" s="146" t="str">
        <f>IF(SP_SUL!Z555="","*",SP_SUL!Z555)</f>
        <v>*</v>
      </c>
      <c r="D552" s="139" t="str">
        <f>IF(SP_SUL!S555="","*",SP_SUL!S555)</f>
        <v>-</v>
      </c>
      <c r="E552" s="139" t="str">
        <f>IF(SP_SUL!T555="","*",SP_SUL!T555)</f>
        <v>-</v>
      </c>
      <c r="F552" s="145" t="str">
        <f>IF(SP_SUL!B555="","*",SP_SUL!B555)</f>
        <v>*</v>
      </c>
      <c r="G552" s="145" t="str">
        <f>IF(SP_SUL!D555="","*",SP_SUL!D555)</f>
        <v>*</v>
      </c>
      <c r="H552" s="145" t="str">
        <f>IF(SP_SUL!F555="","*",SP_SUL!F555)</f>
        <v>*</v>
      </c>
      <c r="I552" s="145" t="str">
        <f>IF(SP_SUL!H555="","*",SP_SUL!H555)</f>
        <v>*</v>
      </c>
      <c r="J552" s="145" t="str">
        <f>IF(SP_SUL!I555="","*",SP_SUL!I555)</f>
        <v>*</v>
      </c>
      <c r="K552" s="139" t="str">
        <f>IF(SP_SUL!M555="","*",SP_SUL!M555)</f>
        <v>-</v>
      </c>
      <c r="L552" s="139" t="str">
        <f>IF(SP_SUL!N555="","*",SP_SUL!N555)</f>
        <v>-</v>
      </c>
      <c r="M552" s="140" t="str">
        <f>IF(SP_SUL!J555="","*",SP_SUL!J555)</f>
        <v>*</v>
      </c>
      <c r="N552" s="144" t="str">
        <f>IF(SP_SUL!K555="","*",SP_SUL!K555)</f>
        <v>*</v>
      </c>
      <c r="O552" s="144" t="str">
        <f>IF(SP_SUL!L555="","*",SP_SUL!L555)</f>
        <v>*</v>
      </c>
      <c r="P552" s="143" t="str">
        <f>IF(SP_SUL!O555="","*",SP_SUL!O555)</f>
        <v>*</v>
      </c>
      <c r="Q552" s="143" t="str">
        <f>IF(SP_SUL!P555="","*",SP_SUL!P555)</f>
        <v>*</v>
      </c>
      <c r="R552" s="145" t="str">
        <f>IF(SP_SUL!Q555="","*",CONCATENATE(SP_SUL!Q555," ",SP_SUL!R555))</f>
        <v>*</v>
      </c>
      <c r="S552" s="145" t="str">
        <f>IF(SP_SUL!V555="","*",SP_SUL!V555)</f>
        <v>*</v>
      </c>
      <c r="T552" s="145" t="str">
        <f>IF(SP_SUL!W555="","*",SP_SUL!W555)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IF(SP_SUL!Y556="","*",SP_SUL!Y556)</f>
        <v>*</v>
      </c>
      <c r="B553" s="146" t="str">
        <f>IF(SP_SUL!X556="","*",SP_SUL!X556)</f>
        <v>*</v>
      </c>
      <c r="C553" s="146" t="str">
        <f>IF(SP_SUL!Z556="","*",SP_SUL!Z556)</f>
        <v>*</v>
      </c>
      <c r="D553" s="139" t="str">
        <f>IF(SP_SUL!S556="","*",SP_SUL!S556)</f>
        <v>-</v>
      </c>
      <c r="E553" s="139" t="str">
        <f>IF(SP_SUL!T556="","*",SP_SUL!T556)</f>
        <v>-</v>
      </c>
      <c r="F553" s="145" t="str">
        <f>IF(SP_SUL!B556="","*",SP_SUL!B556)</f>
        <v>*</v>
      </c>
      <c r="G553" s="145" t="str">
        <f>IF(SP_SUL!D556="","*",SP_SUL!D556)</f>
        <v>*</v>
      </c>
      <c r="H553" s="145" t="str">
        <f>IF(SP_SUL!F556="","*",SP_SUL!F556)</f>
        <v>*</v>
      </c>
      <c r="I553" s="145" t="str">
        <f>IF(SP_SUL!H556="","*",SP_SUL!H556)</f>
        <v>*</v>
      </c>
      <c r="J553" s="145" t="str">
        <f>IF(SP_SUL!I556="","*",SP_SUL!I556)</f>
        <v>*</v>
      </c>
      <c r="K553" s="139" t="str">
        <f>IF(SP_SUL!M556="","*",SP_SUL!M556)</f>
        <v>-</v>
      </c>
      <c r="L553" s="139" t="str">
        <f>IF(SP_SUL!N556="","*",SP_SUL!N556)</f>
        <v>-</v>
      </c>
      <c r="M553" s="140" t="str">
        <f>IF(SP_SUL!J556="","*",SP_SUL!J556)</f>
        <v>*</v>
      </c>
      <c r="N553" s="144" t="str">
        <f>IF(SP_SUL!K556="","*",SP_SUL!K556)</f>
        <v>*</v>
      </c>
      <c r="O553" s="144" t="str">
        <f>IF(SP_SUL!L556="","*",SP_SUL!L556)</f>
        <v>*</v>
      </c>
      <c r="P553" s="143" t="str">
        <f>IF(SP_SUL!O556="","*",SP_SUL!O556)</f>
        <v>*</v>
      </c>
      <c r="Q553" s="143" t="str">
        <f>IF(SP_SUL!P556="","*",SP_SUL!P556)</f>
        <v>*</v>
      </c>
      <c r="R553" s="145" t="str">
        <f>IF(SP_SUL!Q556="","*",CONCATENATE(SP_SUL!Q556," ",SP_SUL!R556))</f>
        <v>*</v>
      </c>
      <c r="S553" s="145" t="str">
        <f>IF(SP_SUL!V556="","*",SP_SUL!V556)</f>
        <v>*</v>
      </c>
      <c r="T553" s="145" t="str">
        <f>IF(SP_SUL!W556="","*",SP_SUL!W556)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IF(SP_SUL!Y557="","*",SP_SUL!Y557)</f>
        <v>*</v>
      </c>
      <c r="B554" s="146" t="str">
        <f>IF(SP_SUL!X557="","*",SP_SUL!X557)</f>
        <v>*</v>
      </c>
      <c r="C554" s="146" t="str">
        <f>IF(SP_SUL!Z557="","*",SP_SUL!Z557)</f>
        <v>*</v>
      </c>
      <c r="D554" s="139" t="str">
        <f>IF(SP_SUL!S557="","*",SP_SUL!S557)</f>
        <v>-</v>
      </c>
      <c r="E554" s="139" t="str">
        <f>IF(SP_SUL!T557="","*",SP_SUL!T557)</f>
        <v>-</v>
      </c>
      <c r="F554" s="145" t="str">
        <f>IF(SP_SUL!B557="","*",SP_SUL!B557)</f>
        <v>*</v>
      </c>
      <c r="G554" s="145" t="str">
        <f>IF(SP_SUL!D557="","*",SP_SUL!D557)</f>
        <v>*</v>
      </c>
      <c r="H554" s="145" t="str">
        <f>IF(SP_SUL!F557="","*",SP_SUL!F557)</f>
        <v>*</v>
      </c>
      <c r="I554" s="145" t="str">
        <f>IF(SP_SUL!H557="","*",SP_SUL!H557)</f>
        <v>*</v>
      </c>
      <c r="J554" s="145" t="str">
        <f>IF(SP_SUL!I557="","*",SP_SUL!I557)</f>
        <v>*</v>
      </c>
      <c r="K554" s="139" t="str">
        <f>IF(SP_SUL!M557="","*",SP_SUL!M557)</f>
        <v>-</v>
      </c>
      <c r="L554" s="139" t="str">
        <f>IF(SP_SUL!N557="","*",SP_SUL!N557)</f>
        <v>-</v>
      </c>
      <c r="M554" s="140" t="str">
        <f>IF(SP_SUL!J557="","*",SP_SUL!J557)</f>
        <v>*</v>
      </c>
      <c r="N554" s="144" t="str">
        <f>IF(SP_SUL!K557="","*",SP_SUL!K557)</f>
        <v>*</v>
      </c>
      <c r="O554" s="144" t="str">
        <f>IF(SP_SUL!L557="","*",SP_SUL!L557)</f>
        <v>*</v>
      </c>
      <c r="P554" s="143" t="str">
        <f>IF(SP_SUL!O557="","*",SP_SUL!O557)</f>
        <v>*</v>
      </c>
      <c r="Q554" s="143" t="str">
        <f>IF(SP_SUL!P557="","*",SP_SUL!P557)</f>
        <v>*</v>
      </c>
      <c r="R554" s="145" t="str">
        <f>IF(SP_SUL!Q557="","*",CONCATENATE(SP_SUL!Q557," ",SP_SUL!R557))</f>
        <v>*</v>
      </c>
      <c r="S554" s="145" t="str">
        <f>IF(SP_SUL!V557="","*",SP_SUL!V557)</f>
        <v>*</v>
      </c>
      <c r="T554" s="145" t="str">
        <f>IF(SP_SUL!W557="","*",SP_SUL!W557)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IF(SP_SUL!Y558="","*",SP_SUL!Y558)</f>
        <v>*</v>
      </c>
      <c r="B555" s="146" t="str">
        <f>IF(SP_SUL!X558="","*",SP_SUL!X558)</f>
        <v>*</v>
      </c>
      <c r="C555" s="146" t="str">
        <f>IF(SP_SUL!Z558="","*",SP_SUL!Z558)</f>
        <v>*</v>
      </c>
      <c r="D555" s="139" t="str">
        <f>IF(SP_SUL!S558="","*",SP_SUL!S558)</f>
        <v>-</v>
      </c>
      <c r="E555" s="139" t="str">
        <f>IF(SP_SUL!T558="","*",SP_SUL!T558)</f>
        <v>-</v>
      </c>
      <c r="F555" s="145" t="str">
        <f>IF(SP_SUL!B558="","*",SP_SUL!B558)</f>
        <v>*</v>
      </c>
      <c r="G555" s="145" t="str">
        <f>IF(SP_SUL!D558="","*",SP_SUL!D558)</f>
        <v>*</v>
      </c>
      <c r="H555" s="145" t="str">
        <f>IF(SP_SUL!F558="","*",SP_SUL!F558)</f>
        <v>*</v>
      </c>
      <c r="I555" s="145" t="str">
        <f>IF(SP_SUL!H558="","*",SP_SUL!H558)</f>
        <v>*</v>
      </c>
      <c r="J555" s="145" t="str">
        <f>IF(SP_SUL!I558="","*",SP_SUL!I558)</f>
        <v>*</v>
      </c>
      <c r="K555" s="139" t="str">
        <f>IF(SP_SUL!M558="","*",SP_SUL!M558)</f>
        <v>-</v>
      </c>
      <c r="L555" s="139" t="str">
        <f>IF(SP_SUL!N558="","*",SP_SUL!N558)</f>
        <v>-</v>
      </c>
      <c r="M555" s="140" t="str">
        <f>IF(SP_SUL!J558="","*",SP_SUL!J558)</f>
        <v>*</v>
      </c>
      <c r="N555" s="144" t="str">
        <f>IF(SP_SUL!K558="","*",SP_SUL!K558)</f>
        <v>*</v>
      </c>
      <c r="O555" s="144" t="str">
        <f>IF(SP_SUL!L558="","*",SP_SUL!L558)</f>
        <v>*</v>
      </c>
      <c r="P555" s="143" t="str">
        <f>IF(SP_SUL!O558="","*",SP_SUL!O558)</f>
        <v>*</v>
      </c>
      <c r="Q555" s="143" t="str">
        <f>IF(SP_SUL!P558="","*",SP_SUL!P558)</f>
        <v>*</v>
      </c>
      <c r="R555" s="145" t="str">
        <f>IF(SP_SUL!Q558="","*",CONCATENATE(SP_SUL!Q558," ",SP_SUL!R558))</f>
        <v>*</v>
      </c>
      <c r="S555" s="145" t="str">
        <f>IF(SP_SUL!V558="","*",SP_SUL!V558)</f>
        <v>*</v>
      </c>
      <c r="T555" s="145" t="str">
        <f>IF(SP_SUL!W558="","*",SP_SUL!W558)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IF(SP_SUL!Y559="","*",SP_SUL!Y559)</f>
        <v>*</v>
      </c>
      <c r="B556" s="146" t="str">
        <f>IF(SP_SUL!X559="","*",SP_SUL!X559)</f>
        <v>*</v>
      </c>
      <c r="C556" s="146" t="str">
        <f>IF(SP_SUL!Z559="","*",SP_SUL!Z559)</f>
        <v>*</v>
      </c>
      <c r="D556" s="139" t="str">
        <f>IF(SP_SUL!S559="","*",SP_SUL!S559)</f>
        <v>-</v>
      </c>
      <c r="E556" s="139" t="str">
        <f>IF(SP_SUL!T559="","*",SP_SUL!T559)</f>
        <v>-</v>
      </c>
      <c r="F556" s="145" t="str">
        <f>IF(SP_SUL!B559="","*",SP_SUL!B559)</f>
        <v>*</v>
      </c>
      <c r="G556" s="145" t="str">
        <f>IF(SP_SUL!D559="","*",SP_SUL!D559)</f>
        <v>*</v>
      </c>
      <c r="H556" s="145" t="str">
        <f>IF(SP_SUL!F559="","*",SP_SUL!F559)</f>
        <v>*</v>
      </c>
      <c r="I556" s="145" t="str">
        <f>IF(SP_SUL!H559="","*",SP_SUL!H559)</f>
        <v>*</v>
      </c>
      <c r="J556" s="145" t="str">
        <f>IF(SP_SUL!I559="","*",SP_SUL!I559)</f>
        <v>*</v>
      </c>
      <c r="K556" s="139" t="str">
        <f>IF(SP_SUL!M559="","*",SP_SUL!M559)</f>
        <v>-</v>
      </c>
      <c r="L556" s="139" t="str">
        <f>IF(SP_SUL!N559="","*",SP_SUL!N559)</f>
        <v>-</v>
      </c>
      <c r="M556" s="140" t="str">
        <f>IF(SP_SUL!J559="","*",SP_SUL!J559)</f>
        <v>*</v>
      </c>
      <c r="N556" s="144" t="str">
        <f>IF(SP_SUL!K559="","*",SP_SUL!K559)</f>
        <v>*</v>
      </c>
      <c r="O556" s="144" t="str">
        <f>IF(SP_SUL!L559="","*",SP_SUL!L559)</f>
        <v>*</v>
      </c>
      <c r="P556" s="143" t="str">
        <f>IF(SP_SUL!O559="","*",SP_SUL!O559)</f>
        <v>*</v>
      </c>
      <c r="Q556" s="143" t="str">
        <f>IF(SP_SUL!P559="","*",SP_SUL!P559)</f>
        <v>*</v>
      </c>
      <c r="R556" s="145" t="str">
        <f>IF(SP_SUL!Q559="","*",CONCATENATE(SP_SUL!Q559," ",SP_SUL!R559))</f>
        <v>*</v>
      </c>
      <c r="S556" s="145" t="str">
        <f>IF(SP_SUL!V559="","*",SP_SUL!V559)</f>
        <v>*</v>
      </c>
      <c r="T556" s="145" t="str">
        <f>IF(SP_SUL!W559="","*",SP_SUL!W559)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IF(SP_SUL!Y560="","*",SP_SUL!Y560)</f>
        <v>*</v>
      </c>
      <c r="B557" s="146" t="str">
        <f>IF(SP_SUL!X560="","*",SP_SUL!X560)</f>
        <v>*</v>
      </c>
      <c r="C557" s="146" t="str">
        <f>IF(SP_SUL!Z560="","*",SP_SUL!Z560)</f>
        <v>*</v>
      </c>
      <c r="D557" s="139" t="str">
        <f>IF(SP_SUL!S560="","*",SP_SUL!S560)</f>
        <v>-</v>
      </c>
      <c r="E557" s="139" t="str">
        <f>IF(SP_SUL!T560="","*",SP_SUL!T560)</f>
        <v>-</v>
      </c>
      <c r="F557" s="145" t="str">
        <f>IF(SP_SUL!B560="","*",SP_SUL!B560)</f>
        <v>*</v>
      </c>
      <c r="G557" s="145" t="str">
        <f>IF(SP_SUL!D560="","*",SP_SUL!D560)</f>
        <v>*</v>
      </c>
      <c r="H557" s="145" t="str">
        <f>IF(SP_SUL!F560="","*",SP_SUL!F560)</f>
        <v>*</v>
      </c>
      <c r="I557" s="145" t="str">
        <f>IF(SP_SUL!H560="","*",SP_SUL!H560)</f>
        <v>*</v>
      </c>
      <c r="J557" s="145" t="str">
        <f>IF(SP_SUL!I560="","*",SP_SUL!I560)</f>
        <v>*</v>
      </c>
      <c r="K557" s="139" t="str">
        <f>IF(SP_SUL!M560="","*",SP_SUL!M560)</f>
        <v>-</v>
      </c>
      <c r="L557" s="139" t="str">
        <f>IF(SP_SUL!N560="","*",SP_SUL!N560)</f>
        <v>-</v>
      </c>
      <c r="M557" s="140" t="str">
        <f>IF(SP_SUL!J560="","*",SP_SUL!J560)</f>
        <v>*</v>
      </c>
      <c r="N557" s="144" t="str">
        <f>IF(SP_SUL!K560="","*",SP_SUL!K560)</f>
        <v>*</v>
      </c>
      <c r="O557" s="144" t="str">
        <f>IF(SP_SUL!L560="","*",SP_SUL!L560)</f>
        <v>*</v>
      </c>
      <c r="P557" s="143" t="str">
        <f>IF(SP_SUL!O560="","*",SP_SUL!O560)</f>
        <v>*</v>
      </c>
      <c r="Q557" s="143" t="str">
        <f>IF(SP_SUL!P560="","*",SP_SUL!P560)</f>
        <v>*</v>
      </c>
      <c r="R557" s="145" t="str">
        <f>IF(SP_SUL!Q560="","*",CONCATENATE(SP_SUL!Q560," ",SP_SUL!R560))</f>
        <v>*</v>
      </c>
      <c r="S557" s="145" t="str">
        <f>IF(SP_SUL!V560="","*",SP_SUL!V560)</f>
        <v>*</v>
      </c>
      <c r="T557" s="145" t="str">
        <f>IF(SP_SUL!W560="","*",SP_SUL!W560)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IF(SP_SUL!Y561="","*",SP_SUL!Y561)</f>
        <v>*</v>
      </c>
      <c r="B558" s="146" t="str">
        <f>IF(SP_SUL!X561="","*",SP_SUL!X561)</f>
        <v>*</v>
      </c>
      <c r="C558" s="146" t="str">
        <f>IF(SP_SUL!Z561="","*",SP_SUL!Z561)</f>
        <v>*</v>
      </c>
      <c r="D558" s="139" t="str">
        <f>IF(SP_SUL!S561="","*",SP_SUL!S561)</f>
        <v>-</v>
      </c>
      <c r="E558" s="139" t="str">
        <f>IF(SP_SUL!T561="","*",SP_SUL!T561)</f>
        <v>-</v>
      </c>
      <c r="F558" s="145" t="str">
        <f>IF(SP_SUL!B561="","*",SP_SUL!B561)</f>
        <v>*</v>
      </c>
      <c r="G558" s="145" t="str">
        <f>IF(SP_SUL!D561="","*",SP_SUL!D561)</f>
        <v>*</v>
      </c>
      <c r="H558" s="145" t="str">
        <f>IF(SP_SUL!F561="","*",SP_SUL!F561)</f>
        <v>*</v>
      </c>
      <c r="I558" s="145" t="str">
        <f>IF(SP_SUL!H561="","*",SP_SUL!H561)</f>
        <v>*</v>
      </c>
      <c r="J558" s="145" t="str">
        <f>IF(SP_SUL!I561="","*",SP_SUL!I561)</f>
        <v>*</v>
      </c>
      <c r="K558" s="139" t="str">
        <f>IF(SP_SUL!M561="","*",SP_SUL!M561)</f>
        <v>-</v>
      </c>
      <c r="L558" s="139" t="str">
        <f>IF(SP_SUL!N561="","*",SP_SUL!N561)</f>
        <v>-</v>
      </c>
      <c r="M558" s="140" t="str">
        <f>IF(SP_SUL!J561="","*",SP_SUL!J561)</f>
        <v>*</v>
      </c>
      <c r="N558" s="144" t="str">
        <f>IF(SP_SUL!K561="","*",SP_SUL!K561)</f>
        <v>*</v>
      </c>
      <c r="O558" s="144" t="str">
        <f>IF(SP_SUL!L561="","*",SP_SUL!L561)</f>
        <v>*</v>
      </c>
      <c r="P558" s="143" t="str">
        <f>IF(SP_SUL!O561="","*",SP_SUL!O561)</f>
        <v>*</v>
      </c>
      <c r="Q558" s="143" t="str">
        <f>IF(SP_SUL!P561="","*",SP_SUL!P561)</f>
        <v>*</v>
      </c>
      <c r="R558" s="145" t="str">
        <f>IF(SP_SUL!Q561="","*",CONCATENATE(SP_SUL!Q561," ",SP_SUL!R561))</f>
        <v>*</v>
      </c>
      <c r="S558" s="145" t="str">
        <f>IF(SP_SUL!V561="","*",SP_SUL!V561)</f>
        <v>*</v>
      </c>
      <c r="T558" s="145" t="str">
        <f>IF(SP_SUL!W561="","*",SP_SUL!W561)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IF(SP_SUL!Y562="","*",SP_SUL!Y562)</f>
        <v>*</v>
      </c>
      <c r="B559" s="146" t="str">
        <f>IF(SP_SUL!X562="","*",SP_SUL!X562)</f>
        <v>*</v>
      </c>
      <c r="C559" s="146" t="str">
        <f>IF(SP_SUL!Z562="","*",SP_SUL!Z562)</f>
        <v>*</v>
      </c>
      <c r="D559" s="139" t="str">
        <f>IF(SP_SUL!S562="","*",SP_SUL!S562)</f>
        <v>-</v>
      </c>
      <c r="E559" s="139" t="str">
        <f>IF(SP_SUL!T562="","*",SP_SUL!T562)</f>
        <v>-</v>
      </c>
      <c r="F559" s="145" t="str">
        <f>IF(SP_SUL!B562="","*",SP_SUL!B562)</f>
        <v>*</v>
      </c>
      <c r="G559" s="145" t="str">
        <f>IF(SP_SUL!D562="","*",SP_SUL!D562)</f>
        <v>*</v>
      </c>
      <c r="H559" s="145" t="str">
        <f>IF(SP_SUL!F562="","*",SP_SUL!F562)</f>
        <v>*</v>
      </c>
      <c r="I559" s="145" t="str">
        <f>IF(SP_SUL!H562="","*",SP_SUL!H562)</f>
        <v>*</v>
      </c>
      <c r="J559" s="145" t="str">
        <f>IF(SP_SUL!I562="","*",SP_SUL!I562)</f>
        <v>*</v>
      </c>
      <c r="K559" s="139" t="str">
        <f>IF(SP_SUL!M562="","*",SP_SUL!M562)</f>
        <v>-</v>
      </c>
      <c r="L559" s="139" t="str">
        <f>IF(SP_SUL!N562="","*",SP_SUL!N562)</f>
        <v>-</v>
      </c>
      <c r="M559" s="140" t="str">
        <f>IF(SP_SUL!J562="","*",SP_SUL!J562)</f>
        <v>*</v>
      </c>
      <c r="N559" s="144" t="str">
        <f>IF(SP_SUL!K562="","*",SP_SUL!K562)</f>
        <v>*</v>
      </c>
      <c r="O559" s="144" t="str">
        <f>IF(SP_SUL!L562="","*",SP_SUL!L562)</f>
        <v>*</v>
      </c>
      <c r="P559" s="143" t="str">
        <f>IF(SP_SUL!O562="","*",SP_SUL!O562)</f>
        <v>*</v>
      </c>
      <c r="Q559" s="143" t="str">
        <f>IF(SP_SUL!P562="","*",SP_SUL!P562)</f>
        <v>*</v>
      </c>
      <c r="R559" s="145" t="str">
        <f>IF(SP_SUL!Q562="","*",CONCATENATE(SP_SUL!Q562," ",SP_SUL!R562))</f>
        <v>*</v>
      </c>
      <c r="S559" s="145" t="str">
        <f>IF(SP_SUL!V562="","*",SP_SUL!V562)</f>
        <v>*</v>
      </c>
      <c r="T559" s="145" t="str">
        <f>IF(SP_SUL!W562="","*",SP_SUL!W562)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IF(SP_SUL!Y563="","*",SP_SUL!Y563)</f>
        <v>*</v>
      </c>
      <c r="B560" s="146" t="str">
        <f>IF(SP_SUL!X563="","*",SP_SUL!X563)</f>
        <v>*</v>
      </c>
      <c r="C560" s="146" t="str">
        <f>IF(SP_SUL!Z563="","*",SP_SUL!Z563)</f>
        <v>*</v>
      </c>
      <c r="D560" s="139" t="str">
        <f>IF(SP_SUL!S563="","*",SP_SUL!S563)</f>
        <v>-</v>
      </c>
      <c r="E560" s="139" t="str">
        <f>IF(SP_SUL!T563="","*",SP_SUL!T563)</f>
        <v>-</v>
      </c>
      <c r="F560" s="145" t="str">
        <f>IF(SP_SUL!B563="","*",SP_SUL!B563)</f>
        <v>*</v>
      </c>
      <c r="G560" s="145" t="str">
        <f>IF(SP_SUL!D563="","*",SP_SUL!D563)</f>
        <v>*</v>
      </c>
      <c r="H560" s="145" t="str">
        <f>IF(SP_SUL!F563="","*",SP_SUL!F563)</f>
        <v>*</v>
      </c>
      <c r="I560" s="145" t="str">
        <f>IF(SP_SUL!H563="","*",SP_SUL!H563)</f>
        <v>*</v>
      </c>
      <c r="J560" s="145" t="str">
        <f>IF(SP_SUL!I563="","*",SP_SUL!I563)</f>
        <v>*</v>
      </c>
      <c r="K560" s="139" t="str">
        <f>IF(SP_SUL!M563="","*",SP_SUL!M563)</f>
        <v>-</v>
      </c>
      <c r="L560" s="139" t="str">
        <f>IF(SP_SUL!N563="","*",SP_SUL!N563)</f>
        <v>-</v>
      </c>
      <c r="M560" s="140" t="str">
        <f>IF(SP_SUL!J563="","*",SP_SUL!J563)</f>
        <v>*</v>
      </c>
      <c r="N560" s="144" t="str">
        <f>IF(SP_SUL!K563="","*",SP_SUL!K563)</f>
        <v>*</v>
      </c>
      <c r="O560" s="144" t="str">
        <f>IF(SP_SUL!L563="","*",SP_SUL!L563)</f>
        <v>*</v>
      </c>
      <c r="P560" s="143" t="str">
        <f>IF(SP_SUL!O563="","*",SP_SUL!O563)</f>
        <v>*</v>
      </c>
      <c r="Q560" s="143" t="str">
        <f>IF(SP_SUL!P563="","*",SP_SUL!P563)</f>
        <v>*</v>
      </c>
      <c r="R560" s="145" t="str">
        <f>IF(SP_SUL!Q563="","*",CONCATENATE(SP_SUL!Q563," ",SP_SUL!R563))</f>
        <v>*</v>
      </c>
      <c r="S560" s="145" t="str">
        <f>IF(SP_SUL!V563="","*",SP_SUL!V563)</f>
        <v>*</v>
      </c>
      <c r="T560" s="145" t="str">
        <f>IF(SP_SUL!W563="","*",SP_SUL!W563)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IF(SP_SUL!Y564="","*",SP_SUL!Y564)</f>
        <v>*</v>
      </c>
      <c r="B561" s="146" t="str">
        <f>IF(SP_SUL!X564="","*",SP_SUL!X564)</f>
        <v>*</v>
      </c>
      <c r="C561" s="146" t="str">
        <f>IF(SP_SUL!Z564="","*",SP_SUL!Z564)</f>
        <v>*</v>
      </c>
      <c r="D561" s="139" t="str">
        <f>IF(SP_SUL!S564="","*",SP_SUL!S564)</f>
        <v>-</v>
      </c>
      <c r="E561" s="139" t="str">
        <f>IF(SP_SUL!T564="","*",SP_SUL!T564)</f>
        <v>-</v>
      </c>
      <c r="F561" s="145" t="str">
        <f>IF(SP_SUL!B564="","*",SP_SUL!B564)</f>
        <v>*</v>
      </c>
      <c r="G561" s="145" t="str">
        <f>IF(SP_SUL!D564="","*",SP_SUL!D564)</f>
        <v>*</v>
      </c>
      <c r="H561" s="145" t="str">
        <f>IF(SP_SUL!F564="","*",SP_SUL!F564)</f>
        <v>*</v>
      </c>
      <c r="I561" s="145" t="str">
        <f>IF(SP_SUL!H564="","*",SP_SUL!H564)</f>
        <v>*</v>
      </c>
      <c r="J561" s="145" t="str">
        <f>IF(SP_SUL!I564="","*",SP_SUL!I564)</f>
        <v>*</v>
      </c>
      <c r="K561" s="139" t="str">
        <f>IF(SP_SUL!M564="","*",SP_SUL!M564)</f>
        <v>-</v>
      </c>
      <c r="L561" s="139" t="str">
        <f>IF(SP_SUL!N564="","*",SP_SUL!N564)</f>
        <v>-</v>
      </c>
      <c r="M561" s="140" t="str">
        <f>IF(SP_SUL!J564="","*",SP_SUL!J564)</f>
        <v>*</v>
      </c>
      <c r="N561" s="144" t="str">
        <f>IF(SP_SUL!K564="","*",SP_SUL!K564)</f>
        <v>*</v>
      </c>
      <c r="O561" s="144" t="str">
        <f>IF(SP_SUL!L564="","*",SP_SUL!L564)</f>
        <v>*</v>
      </c>
      <c r="P561" s="143" t="str">
        <f>IF(SP_SUL!O564="","*",SP_SUL!O564)</f>
        <v>*</v>
      </c>
      <c r="Q561" s="143" t="str">
        <f>IF(SP_SUL!P564="","*",SP_SUL!P564)</f>
        <v>*</v>
      </c>
      <c r="R561" s="145" t="str">
        <f>IF(SP_SUL!Q564="","*",CONCATENATE(SP_SUL!Q564," ",SP_SUL!R564))</f>
        <v>*</v>
      </c>
      <c r="S561" s="145" t="str">
        <f>IF(SP_SUL!V564="","*",SP_SUL!V564)</f>
        <v>*</v>
      </c>
      <c r="T561" s="145" t="str">
        <f>IF(SP_SUL!W564="","*",SP_SUL!W564)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IF(SP_SUL!Y565="","*",SP_SUL!Y565)</f>
        <v>*</v>
      </c>
      <c r="B562" s="146" t="str">
        <f>IF(SP_SUL!X565="","*",SP_SUL!X565)</f>
        <v>*</v>
      </c>
      <c r="C562" s="146" t="str">
        <f>IF(SP_SUL!Z565="","*",SP_SUL!Z565)</f>
        <v>*</v>
      </c>
      <c r="D562" s="139" t="str">
        <f>IF(SP_SUL!S565="","*",SP_SUL!S565)</f>
        <v>-</v>
      </c>
      <c r="E562" s="139" t="str">
        <f>IF(SP_SUL!T565="","*",SP_SUL!T565)</f>
        <v>-</v>
      </c>
      <c r="F562" s="145" t="str">
        <f>IF(SP_SUL!B565="","*",SP_SUL!B565)</f>
        <v>*</v>
      </c>
      <c r="G562" s="145" t="str">
        <f>IF(SP_SUL!D565="","*",SP_SUL!D565)</f>
        <v>*</v>
      </c>
      <c r="H562" s="145" t="str">
        <f>IF(SP_SUL!F565="","*",SP_SUL!F565)</f>
        <v>*</v>
      </c>
      <c r="I562" s="145" t="str">
        <f>IF(SP_SUL!H565="","*",SP_SUL!H565)</f>
        <v>*</v>
      </c>
      <c r="J562" s="145" t="str">
        <f>IF(SP_SUL!I565="","*",SP_SUL!I565)</f>
        <v>*</v>
      </c>
      <c r="K562" s="139" t="str">
        <f>IF(SP_SUL!M565="","*",SP_SUL!M565)</f>
        <v>-</v>
      </c>
      <c r="L562" s="139" t="str">
        <f>IF(SP_SUL!N565="","*",SP_SUL!N565)</f>
        <v>-</v>
      </c>
      <c r="M562" s="140" t="str">
        <f>IF(SP_SUL!J565="","*",SP_SUL!J565)</f>
        <v>*</v>
      </c>
      <c r="N562" s="144" t="str">
        <f>IF(SP_SUL!K565="","*",SP_SUL!K565)</f>
        <v>*</v>
      </c>
      <c r="O562" s="144" t="str">
        <f>IF(SP_SUL!L565="","*",SP_SUL!L565)</f>
        <v>*</v>
      </c>
      <c r="P562" s="143" t="str">
        <f>IF(SP_SUL!O565="","*",SP_SUL!O565)</f>
        <v>*</v>
      </c>
      <c r="Q562" s="143" t="str">
        <f>IF(SP_SUL!P565="","*",SP_SUL!P565)</f>
        <v>*</v>
      </c>
      <c r="R562" s="145" t="str">
        <f>IF(SP_SUL!Q565="","*",CONCATENATE(SP_SUL!Q565," ",SP_SUL!R565))</f>
        <v>*</v>
      </c>
      <c r="S562" s="145" t="str">
        <f>IF(SP_SUL!V565="","*",SP_SUL!V565)</f>
        <v>*</v>
      </c>
      <c r="T562" s="145" t="str">
        <f>IF(SP_SUL!W565="","*",SP_SUL!W565)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IF(SP_SUL!Y566="","*",SP_SUL!Y566)</f>
        <v>*</v>
      </c>
      <c r="B563" s="146" t="str">
        <f>IF(SP_SUL!X566="","*",SP_SUL!X566)</f>
        <v>*</v>
      </c>
      <c r="C563" s="146" t="str">
        <f>IF(SP_SUL!Z566="","*",SP_SUL!Z566)</f>
        <v>*</v>
      </c>
      <c r="D563" s="139" t="str">
        <f>IF(SP_SUL!S566="","*",SP_SUL!S566)</f>
        <v>-</v>
      </c>
      <c r="E563" s="139" t="str">
        <f>IF(SP_SUL!T566="","*",SP_SUL!T566)</f>
        <v>-</v>
      </c>
      <c r="F563" s="145" t="str">
        <f>IF(SP_SUL!B566="","*",SP_SUL!B566)</f>
        <v>*</v>
      </c>
      <c r="G563" s="145" t="str">
        <f>IF(SP_SUL!D566="","*",SP_SUL!D566)</f>
        <v>*</v>
      </c>
      <c r="H563" s="145" t="str">
        <f>IF(SP_SUL!F566="","*",SP_SUL!F566)</f>
        <v>*</v>
      </c>
      <c r="I563" s="145" t="str">
        <f>IF(SP_SUL!H566="","*",SP_SUL!H566)</f>
        <v>*</v>
      </c>
      <c r="J563" s="145" t="str">
        <f>IF(SP_SUL!I566="","*",SP_SUL!I566)</f>
        <v>*</v>
      </c>
      <c r="K563" s="139" t="str">
        <f>IF(SP_SUL!M566="","*",SP_SUL!M566)</f>
        <v>-</v>
      </c>
      <c r="L563" s="139" t="str">
        <f>IF(SP_SUL!N566="","*",SP_SUL!N566)</f>
        <v>-</v>
      </c>
      <c r="M563" s="140" t="str">
        <f>IF(SP_SUL!J566="","*",SP_SUL!J566)</f>
        <v>*</v>
      </c>
      <c r="N563" s="144" t="str">
        <f>IF(SP_SUL!K566="","*",SP_SUL!K566)</f>
        <v>*</v>
      </c>
      <c r="O563" s="144" t="str">
        <f>IF(SP_SUL!L566="","*",SP_SUL!L566)</f>
        <v>*</v>
      </c>
      <c r="P563" s="143" t="str">
        <f>IF(SP_SUL!O566="","*",SP_SUL!O566)</f>
        <v>*</v>
      </c>
      <c r="Q563" s="143" t="str">
        <f>IF(SP_SUL!P566="","*",SP_SUL!P566)</f>
        <v>*</v>
      </c>
      <c r="R563" s="145" t="str">
        <f>IF(SP_SUL!Q566="","*",CONCATENATE(SP_SUL!Q566," ",SP_SUL!R566))</f>
        <v>*</v>
      </c>
      <c r="S563" s="145" t="str">
        <f>IF(SP_SUL!V566="","*",SP_SUL!V566)</f>
        <v>*</v>
      </c>
      <c r="T563" s="145" t="str">
        <f>IF(SP_SUL!W566="","*",SP_SUL!W566)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IF(SP_SUL!Y567="","*",SP_SUL!Y567)</f>
        <v>*</v>
      </c>
      <c r="B564" s="146" t="str">
        <f>IF(SP_SUL!X567="","*",SP_SUL!X567)</f>
        <v>*</v>
      </c>
      <c r="C564" s="146" t="str">
        <f>IF(SP_SUL!Z567="","*",SP_SUL!Z567)</f>
        <v>*</v>
      </c>
      <c r="D564" s="139" t="str">
        <f>IF(SP_SUL!S567="","*",SP_SUL!S567)</f>
        <v>-</v>
      </c>
      <c r="E564" s="139" t="str">
        <f>IF(SP_SUL!T567="","*",SP_SUL!T567)</f>
        <v>-</v>
      </c>
      <c r="F564" s="145" t="str">
        <f>IF(SP_SUL!B567="","*",SP_SUL!B567)</f>
        <v>*</v>
      </c>
      <c r="G564" s="145" t="str">
        <f>IF(SP_SUL!D567="","*",SP_SUL!D567)</f>
        <v>*</v>
      </c>
      <c r="H564" s="145" t="str">
        <f>IF(SP_SUL!F567="","*",SP_SUL!F567)</f>
        <v>*</v>
      </c>
      <c r="I564" s="145" t="str">
        <f>IF(SP_SUL!H567="","*",SP_SUL!H567)</f>
        <v>*</v>
      </c>
      <c r="J564" s="145" t="str">
        <f>IF(SP_SUL!I567="","*",SP_SUL!I567)</f>
        <v>*</v>
      </c>
      <c r="K564" s="139" t="str">
        <f>IF(SP_SUL!M567="","*",SP_SUL!M567)</f>
        <v>-</v>
      </c>
      <c r="L564" s="139" t="str">
        <f>IF(SP_SUL!N567="","*",SP_SUL!N567)</f>
        <v>-</v>
      </c>
      <c r="M564" s="140" t="str">
        <f>IF(SP_SUL!J567="","*",SP_SUL!J567)</f>
        <v>*</v>
      </c>
      <c r="N564" s="144" t="str">
        <f>IF(SP_SUL!K567="","*",SP_SUL!K567)</f>
        <v>*</v>
      </c>
      <c r="O564" s="144" t="str">
        <f>IF(SP_SUL!L567="","*",SP_SUL!L567)</f>
        <v>*</v>
      </c>
      <c r="P564" s="143" t="str">
        <f>IF(SP_SUL!O567="","*",SP_SUL!O567)</f>
        <v>*</v>
      </c>
      <c r="Q564" s="143" t="str">
        <f>IF(SP_SUL!P567="","*",SP_SUL!P567)</f>
        <v>*</v>
      </c>
      <c r="R564" s="145" t="str">
        <f>IF(SP_SUL!Q567="","*",CONCATENATE(SP_SUL!Q567," ",SP_SUL!R567))</f>
        <v>*</v>
      </c>
      <c r="S564" s="145" t="str">
        <f>IF(SP_SUL!V567="","*",SP_SUL!V567)</f>
        <v>*</v>
      </c>
      <c r="T564" s="145" t="str">
        <f>IF(SP_SUL!W567="","*",SP_SUL!W567)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IF(SP_SUL!Y568="","*",SP_SUL!Y568)</f>
        <v>*</v>
      </c>
      <c r="B565" s="146" t="str">
        <f>IF(SP_SUL!X568="","*",SP_SUL!X568)</f>
        <v>*</v>
      </c>
      <c r="C565" s="146" t="str">
        <f>IF(SP_SUL!Z568="","*",SP_SUL!Z568)</f>
        <v>*</v>
      </c>
      <c r="D565" s="139" t="str">
        <f>IF(SP_SUL!S568="","*",SP_SUL!S568)</f>
        <v>-</v>
      </c>
      <c r="E565" s="139" t="str">
        <f>IF(SP_SUL!T568="","*",SP_SUL!T568)</f>
        <v>-</v>
      </c>
      <c r="F565" s="145" t="str">
        <f>IF(SP_SUL!B568="","*",SP_SUL!B568)</f>
        <v>*</v>
      </c>
      <c r="G565" s="145" t="str">
        <f>IF(SP_SUL!D568="","*",SP_SUL!D568)</f>
        <v>*</v>
      </c>
      <c r="H565" s="145" t="str">
        <f>IF(SP_SUL!F568="","*",SP_SUL!F568)</f>
        <v>*</v>
      </c>
      <c r="I565" s="145" t="str">
        <f>IF(SP_SUL!H568="","*",SP_SUL!H568)</f>
        <v>*</v>
      </c>
      <c r="J565" s="145" t="str">
        <f>IF(SP_SUL!I568="","*",SP_SUL!I568)</f>
        <v>*</v>
      </c>
      <c r="K565" s="139" t="str">
        <f>IF(SP_SUL!M568="","*",SP_SUL!M568)</f>
        <v>-</v>
      </c>
      <c r="L565" s="139" t="str">
        <f>IF(SP_SUL!N568="","*",SP_SUL!N568)</f>
        <v>-</v>
      </c>
      <c r="M565" s="140" t="str">
        <f>IF(SP_SUL!J568="","*",SP_SUL!J568)</f>
        <v>*</v>
      </c>
      <c r="N565" s="144" t="str">
        <f>IF(SP_SUL!K568="","*",SP_SUL!K568)</f>
        <v>*</v>
      </c>
      <c r="O565" s="144" t="str">
        <f>IF(SP_SUL!L568="","*",SP_SUL!L568)</f>
        <v>*</v>
      </c>
      <c r="P565" s="143" t="str">
        <f>IF(SP_SUL!O568="","*",SP_SUL!O568)</f>
        <v>*</v>
      </c>
      <c r="Q565" s="143" t="str">
        <f>IF(SP_SUL!P568="","*",SP_SUL!P568)</f>
        <v>*</v>
      </c>
      <c r="R565" s="145" t="str">
        <f>IF(SP_SUL!Q568="","*",CONCATENATE(SP_SUL!Q568," ",SP_SUL!R568))</f>
        <v>*</v>
      </c>
      <c r="S565" s="145" t="str">
        <f>IF(SP_SUL!V568="","*",SP_SUL!V568)</f>
        <v>*</v>
      </c>
      <c r="T565" s="145" t="str">
        <f>IF(SP_SUL!W568="","*",SP_SUL!W568)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IF(SP_SUL!Y569="","*",SP_SUL!Y569)</f>
        <v>*</v>
      </c>
      <c r="B566" s="146" t="str">
        <f>IF(SP_SUL!X569="","*",SP_SUL!X569)</f>
        <v>*</v>
      </c>
      <c r="C566" s="146" t="str">
        <f>IF(SP_SUL!Z569="","*",SP_SUL!Z569)</f>
        <v>*</v>
      </c>
      <c r="D566" s="139" t="str">
        <f>IF(SP_SUL!S569="","*",SP_SUL!S569)</f>
        <v>-</v>
      </c>
      <c r="E566" s="139" t="str">
        <f>IF(SP_SUL!T569="","*",SP_SUL!T569)</f>
        <v>-</v>
      </c>
      <c r="F566" s="145" t="str">
        <f>IF(SP_SUL!B569="","*",SP_SUL!B569)</f>
        <v>*</v>
      </c>
      <c r="G566" s="145" t="str">
        <f>IF(SP_SUL!D569="","*",SP_SUL!D569)</f>
        <v>*</v>
      </c>
      <c r="H566" s="145" t="str">
        <f>IF(SP_SUL!F569="","*",SP_SUL!F569)</f>
        <v>*</v>
      </c>
      <c r="I566" s="145" t="str">
        <f>IF(SP_SUL!H569="","*",SP_SUL!H569)</f>
        <v>*</v>
      </c>
      <c r="J566" s="145" t="str">
        <f>IF(SP_SUL!I569="","*",SP_SUL!I569)</f>
        <v>*</v>
      </c>
      <c r="K566" s="139" t="str">
        <f>IF(SP_SUL!M569="","*",SP_SUL!M569)</f>
        <v>-</v>
      </c>
      <c r="L566" s="139" t="str">
        <f>IF(SP_SUL!N569="","*",SP_SUL!N569)</f>
        <v>-</v>
      </c>
      <c r="M566" s="140" t="str">
        <f>IF(SP_SUL!J569="","*",SP_SUL!J569)</f>
        <v>*</v>
      </c>
      <c r="N566" s="144" t="str">
        <f>IF(SP_SUL!K569="","*",SP_SUL!K569)</f>
        <v>*</v>
      </c>
      <c r="O566" s="144" t="str">
        <f>IF(SP_SUL!L569="","*",SP_SUL!L569)</f>
        <v>*</v>
      </c>
      <c r="P566" s="143" t="str">
        <f>IF(SP_SUL!O569="","*",SP_SUL!O569)</f>
        <v>*</v>
      </c>
      <c r="Q566" s="143" t="str">
        <f>IF(SP_SUL!P569="","*",SP_SUL!P569)</f>
        <v>*</v>
      </c>
      <c r="R566" s="145" t="str">
        <f>IF(SP_SUL!Q569="","*",CONCATENATE(SP_SUL!Q569," ",SP_SUL!R569))</f>
        <v>*</v>
      </c>
      <c r="S566" s="145" t="str">
        <f>IF(SP_SUL!V569="","*",SP_SUL!V569)</f>
        <v>*</v>
      </c>
      <c r="T566" s="145" t="str">
        <f>IF(SP_SUL!W569="","*",SP_SUL!W569)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IF(SP_SUL!Y570="","*",SP_SUL!Y570)</f>
        <v>*</v>
      </c>
      <c r="B567" s="146" t="str">
        <f>IF(SP_SUL!X570="","*",SP_SUL!X570)</f>
        <v>*</v>
      </c>
      <c r="C567" s="146" t="str">
        <f>IF(SP_SUL!Z570="","*",SP_SUL!Z570)</f>
        <v>*</v>
      </c>
      <c r="D567" s="139" t="str">
        <f>IF(SP_SUL!S570="","*",SP_SUL!S570)</f>
        <v>-</v>
      </c>
      <c r="E567" s="139" t="str">
        <f>IF(SP_SUL!T570="","*",SP_SUL!T570)</f>
        <v>-</v>
      </c>
      <c r="F567" s="145" t="str">
        <f>IF(SP_SUL!B570="","*",SP_SUL!B570)</f>
        <v>*</v>
      </c>
      <c r="G567" s="145" t="str">
        <f>IF(SP_SUL!D570="","*",SP_SUL!D570)</f>
        <v>*</v>
      </c>
      <c r="H567" s="145" t="str">
        <f>IF(SP_SUL!F570="","*",SP_SUL!F570)</f>
        <v>*</v>
      </c>
      <c r="I567" s="145" t="str">
        <f>IF(SP_SUL!H570="","*",SP_SUL!H570)</f>
        <v>*</v>
      </c>
      <c r="J567" s="145" t="str">
        <f>IF(SP_SUL!I570="","*",SP_SUL!I570)</f>
        <v>*</v>
      </c>
      <c r="K567" s="139" t="str">
        <f>IF(SP_SUL!M570="","*",SP_SUL!M570)</f>
        <v>-</v>
      </c>
      <c r="L567" s="139" t="str">
        <f>IF(SP_SUL!N570="","*",SP_SUL!N570)</f>
        <v>-</v>
      </c>
      <c r="M567" s="140" t="str">
        <f>IF(SP_SUL!J570="","*",SP_SUL!J570)</f>
        <v>*</v>
      </c>
      <c r="N567" s="144" t="str">
        <f>IF(SP_SUL!K570="","*",SP_SUL!K570)</f>
        <v>*</v>
      </c>
      <c r="O567" s="144" t="str">
        <f>IF(SP_SUL!L570="","*",SP_SUL!L570)</f>
        <v>*</v>
      </c>
      <c r="P567" s="143" t="str">
        <f>IF(SP_SUL!O570="","*",SP_SUL!O570)</f>
        <v>*</v>
      </c>
      <c r="Q567" s="143" t="str">
        <f>IF(SP_SUL!P570="","*",SP_SUL!P570)</f>
        <v>*</v>
      </c>
      <c r="R567" s="145" t="str">
        <f>IF(SP_SUL!Q570="","*",CONCATENATE(SP_SUL!Q570," ",SP_SUL!R570))</f>
        <v>*</v>
      </c>
      <c r="S567" s="145" t="str">
        <f>IF(SP_SUL!V570="","*",SP_SUL!V570)</f>
        <v>*</v>
      </c>
      <c r="T567" s="145" t="str">
        <f>IF(SP_SUL!W570="","*",SP_SUL!W570)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IF(SP_SUL!Y571="","*",SP_SUL!Y571)</f>
        <v>*</v>
      </c>
      <c r="B568" s="146" t="str">
        <f>IF(SP_SUL!X571="","*",SP_SUL!X571)</f>
        <v>*</v>
      </c>
      <c r="C568" s="146" t="str">
        <f>IF(SP_SUL!Z571="","*",SP_SUL!Z571)</f>
        <v>*</v>
      </c>
      <c r="D568" s="139" t="str">
        <f>IF(SP_SUL!S571="","*",SP_SUL!S571)</f>
        <v>-</v>
      </c>
      <c r="E568" s="139" t="str">
        <f>IF(SP_SUL!T571="","*",SP_SUL!T571)</f>
        <v>-</v>
      </c>
      <c r="F568" s="145" t="str">
        <f>IF(SP_SUL!B571="","*",SP_SUL!B571)</f>
        <v>*</v>
      </c>
      <c r="G568" s="145" t="str">
        <f>IF(SP_SUL!D571="","*",SP_SUL!D571)</f>
        <v>*</v>
      </c>
      <c r="H568" s="145" t="str">
        <f>IF(SP_SUL!F571="","*",SP_SUL!F571)</f>
        <v>*</v>
      </c>
      <c r="I568" s="145" t="str">
        <f>IF(SP_SUL!H571="","*",SP_SUL!H571)</f>
        <v>*</v>
      </c>
      <c r="J568" s="145" t="str">
        <f>IF(SP_SUL!I571="","*",SP_SUL!I571)</f>
        <v>*</v>
      </c>
      <c r="K568" s="139" t="str">
        <f>IF(SP_SUL!M571="","*",SP_SUL!M571)</f>
        <v>-</v>
      </c>
      <c r="L568" s="139" t="str">
        <f>IF(SP_SUL!N571="","*",SP_SUL!N571)</f>
        <v>-</v>
      </c>
      <c r="M568" s="140" t="str">
        <f>IF(SP_SUL!J571="","*",SP_SUL!J571)</f>
        <v>*</v>
      </c>
      <c r="N568" s="144" t="str">
        <f>IF(SP_SUL!K571="","*",SP_SUL!K571)</f>
        <v>*</v>
      </c>
      <c r="O568" s="144" t="str">
        <f>IF(SP_SUL!L571="","*",SP_SUL!L571)</f>
        <v>*</v>
      </c>
      <c r="P568" s="143" t="str">
        <f>IF(SP_SUL!O571="","*",SP_SUL!O571)</f>
        <v>*</v>
      </c>
      <c r="Q568" s="143" t="str">
        <f>IF(SP_SUL!P571="","*",SP_SUL!P571)</f>
        <v>*</v>
      </c>
      <c r="R568" s="145" t="str">
        <f>IF(SP_SUL!Q571="","*",CONCATENATE(SP_SUL!Q571," ",SP_SUL!R571))</f>
        <v>*</v>
      </c>
      <c r="S568" s="145" t="str">
        <f>IF(SP_SUL!V571="","*",SP_SUL!V571)</f>
        <v>*</v>
      </c>
      <c r="T568" s="145" t="str">
        <f>IF(SP_SUL!W571="","*",SP_SUL!W571)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IF(SP_SUL!Y572="","*",SP_SUL!Y572)</f>
        <v>*</v>
      </c>
      <c r="B569" s="146" t="str">
        <f>IF(SP_SUL!X572="","*",SP_SUL!X572)</f>
        <v>*</v>
      </c>
      <c r="C569" s="146" t="str">
        <f>IF(SP_SUL!Z572="","*",SP_SUL!Z572)</f>
        <v>*</v>
      </c>
      <c r="D569" s="139" t="str">
        <f>IF(SP_SUL!S572="","*",SP_SUL!S572)</f>
        <v>-</v>
      </c>
      <c r="E569" s="139" t="str">
        <f>IF(SP_SUL!T572="","*",SP_SUL!T572)</f>
        <v>-</v>
      </c>
      <c r="F569" s="145" t="str">
        <f>IF(SP_SUL!B572="","*",SP_SUL!B572)</f>
        <v>*</v>
      </c>
      <c r="G569" s="145" t="str">
        <f>IF(SP_SUL!D572="","*",SP_SUL!D572)</f>
        <v>*</v>
      </c>
      <c r="H569" s="145" t="str">
        <f>IF(SP_SUL!F572="","*",SP_SUL!F572)</f>
        <v>*</v>
      </c>
      <c r="I569" s="145" t="str">
        <f>IF(SP_SUL!H572="","*",SP_SUL!H572)</f>
        <v>*</v>
      </c>
      <c r="J569" s="145" t="str">
        <f>IF(SP_SUL!I572="","*",SP_SUL!I572)</f>
        <v>*</v>
      </c>
      <c r="K569" s="139" t="str">
        <f>IF(SP_SUL!M572="","*",SP_SUL!M572)</f>
        <v>-</v>
      </c>
      <c r="L569" s="139" t="str">
        <f>IF(SP_SUL!N572="","*",SP_SUL!N572)</f>
        <v>-</v>
      </c>
      <c r="M569" s="140" t="str">
        <f>IF(SP_SUL!J572="","*",SP_SUL!J572)</f>
        <v>*</v>
      </c>
      <c r="N569" s="144" t="str">
        <f>IF(SP_SUL!K572="","*",SP_SUL!K572)</f>
        <v>*</v>
      </c>
      <c r="O569" s="144" t="str">
        <f>IF(SP_SUL!L572="","*",SP_SUL!L572)</f>
        <v>*</v>
      </c>
      <c r="P569" s="143" t="str">
        <f>IF(SP_SUL!O572="","*",SP_SUL!O572)</f>
        <v>*</v>
      </c>
      <c r="Q569" s="143" t="str">
        <f>IF(SP_SUL!P572="","*",SP_SUL!P572)</f>
        <v>*</v>
      </c>
      <c r="R569" s="145" t="str">
        <f>IF(SP_SUL!Q572="","*",CONCATENATE(SP_SUL!Q572," ",SP_SUL!R572))</f>
        <v>*</v>
      </c>
      <c r="S569" s="145" t="str">
        <f>IF(SP_SUL!V572="","*",SP_SUL!V572)</f>
        <v>*</v>
      </c>
      <c r="T569" s="145" t="str">
        <f>IF(SP_SUL!W572="","*",SP_SUL!W572)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IF(SP_SUL!Y573="","*",SP_SUL!Y573)</f>
        <v>*</v>
      </c>
      <c r="B570" s="146" t="str">
        <f>IF(SP_SUL!X573="","*",SP_SUL!X573)</f>
        <v>*</v>
      </c>
      <c r="C570" s="146" t="str">
        <f>IF(SP_SUL!Z573="","*",SP_SUL!Z573)</f>
        <v>*</v>
      </c>
      <c r="D570" s="139" t="str">
        <f>IF(SP_SUL!S573="","*",SP_SUL!S573)</f>
        <v>-</v>
      </c>
      <c r="E570" s="139" t="str">
        <f>IF(SP_SUL!T573="","*",SP_SUL!T573)</f>
        <v>-</v>
      </c>
      <c r="F570" s="145" t="str">
        <f>IF(SP_SUL!B573="","*",SP_SUL!B573)</f>
        <v>*</v>
      </c>
      <c r="G570" s="145" t="str">
        <f>IF(SP_SUL!D573="","*",SP_SUL!D573)</f>
        <v>*</v>
      </c>
      <c r="H570" s="145" t="str">
        <f>IF(SP_SUL!F573="","*",SP_SUL!F573)</f>
        <v>*</v>
      </c>
      <c r="I570" s="145" t="str">
        <f>IF(SP_SUL!H573="","*",SP_SUL!H573)</f>
        <v>*</v>
      </c>
      <c r="J570" s="145" t="str">
        <f>IF(SP_SUL!I573="","*",SP_SUL!I573)</f>
        <v>*</v>
      </c>
      <c r="K570" s="139" t="str">
        <f>IF(SP_SUL!M573="","*",SP_SUL!M573)</f>
        <v>-</v>
      </c>
      <c r="L570" s="139" t="str">
        <f>IF(SP_SUL!N573="","*",SP_SUL!N573)</f>
        <v>-</v>
      </c>
      <c r="M570" s="140" t="str">
        <f>IF(SP_SUL!J573="","*",SP_SUL!J573)</f>
        <v>*</v>
      </c>
      <c r="N570" s="144" t="str">
        <f>IF(SP_SUL!K573="","*",SP_SUL!K573)</f>
        <v>*</v>
      </c>
      <c r="O570" s="144" t="str">
        <f>IF(SP_SUL!L573="","*",SP_SUL!L573)</f>
        <v>*</v>
      </c>
      <c r="P570" s="143" t="str">
        <f>IF(SP_SUL!O573="","*",SP_SUL!O573)</f>
        <v>*</v>
      </c>
      <c r="Q570" s="143" t="str">
        <f>IF(SP_SUL!P573="","*",SP_SUL!P573)</f>
        <v>*</v>
      </c>
      <c r="R570" s="145" t="str">
        <f>IF(SP_SUL!Q573="","*",CONCATENATE(SP_SUL!Q573," ",SP_SUL!R573))</f>
        <v>*</v>
      </c>
      <c r="S570" s="145" t="str">
        <f>IF(SP_SUL!V573="","*",SP_SUL!V573)</f>
        <v>*</v>
      </c>
      <c r="T570" s="145" t="str">
        <f>IF(SP_SUL!W573="","*",SP_SUL!W573)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IF(SP_SUL!Y574="","*",SP_SUL!Y574)</f>
        <v>*</v>
      </c>
      <c r="B571" s="146" t="str">
        <f>IF(SP_SUL!X574="","*",SP_SUL!X574)</f>
        <v>*</v>
      </c>
      <c r="C571" s="146" t="str">
        <f>IF(SP_SUL!Z574="","*",SP_SUL!Z574)</f>
        <v>*</v>
      </c>
      <c r="D571" s="139" t="str">
        <f>IF(SP_SUL!S574="","*",SP_SUL!S574)</f>
        <v>-</v>
      </c>
      <c r="E571" s="139" t="str">
        <f>IF(SP_SUL!T574="","*",SP_SUL!T574)</f>
        <v>-</v>
      </c>
      <c r="F571" s="145" t="str">
        <f>IF(SP_SUL!B574="","*",SP_SUL!B574)</f>
        <v>*</v>
      </c>
      <c r="G571" s="145" t="str">
        <f>IF(SP_SUL!D574="","*",SP_SUL!D574)</f>
        <v>*</v>
      </c>
      <c r="H571" s="145" t="str">
        <f>IF(SP_SUL!F574="","*",SP_SUL!F574)</f>
        <v>*</v>
      </c>
      <c r="I571" s="145" t="str">
        <f>IF(SP_SUL!H574="","*",SP_SUL!H574)</f>
        <v>*</v>
      </c>
      <c r="J571" s="145" t="str">
        <f>IF(SP_SUL!I574="","*",SP_SUL!I574)</f>
        <v>*</v>
      </c>
      <c r="K571" s="139" t="str">
        <f>IF(SP_SUL!M574="","*",SP_SUL!M574)</f>
        <v>-</v>
      </c>
      <c r="L571" s="139" t="str">
        <f>IF(SP_SUL!N574="","*",SP_SUL!N574)</f>
        <v>-</v>
      </c>
      <c r="M571" s="140" t="str">
        <f>IF(SP_SUL!J574="","*",SP_SUL!J574)</f>
        <v>*</v>
      </c>
      <c r="N571" s="144" t="str">
        <f>IF(SP_SUL!K574="","*",SP_SUL!K574)</f>
        <v>*</v>
      </c>
      <c r="O571" s="144" t="str">
        <f>IF(SP_SUL!L574="","*",SP_SUL!L574)</f>
        <v>*</v>
      </c>
      <c r="P571" s="143" t="str">
        <f>IF(SP_SUL!O574="","*",SP_SUL!O574)</f>
        <v>*</v>
      </c>
      <c r="Q571" s="143" t="str">
        <f>IF(SP_SUL!P574="","*",SP_SUL!P574)</f>
        <v>*</v>
      </c>
      <c r="R571" s="145" t="str">
        <f>IF(SP_SUL!Q574="","*",CONCATENATE(SP_SUL!Q574," ",SP_SUL!R574))</f>
        <v>*</v>
      </c>
      <c r="S571" s="145" t="str">
        <f>IF(SP_SUL!V574="","*",SP_SUL!V574)</f>
        <v>*</v>
      </c>
      <c r="T571" s="145" t="str">
        <f>IF(SP_SUL!W574="","*",SP_SUL!W574)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IF(SP_SUL!Y575="","*",SP_SUL!Y575)</f>
        <v>*</v>
      </c>
      <c r="B572" s="146" t="str">
        <f>IF(SP_SUL!X575="","*",SP_SUL!X575)</f>
        <v>*</v>
      </c>
      <c r="C572" s="146" t="str">
        <f>IF(SP_SUL!Z575="","*",SP_SUL!Z575)</f>
        <v>*</v>
      </c>
      <c r="D572" s="139" t="str">
        <f>IF(SP_SUL!S575="","*",SP_SUL!S575)</f>
        <v>-</v>
      </c>
      <c r="E572" s="139" t="str">
        <f>IF(SP_SUL!T575="","*",SP_SUL!T575)</f>
        <v>-</v>
      </c>
      <c r="F572" s="145" t="str">
        <f>IF(SP_SUL!B575="","*",SP_SUL!B575)</f>
        <v>*</v>
      </c>
      <c r="G572" s="145" t="str">
        <f>IF(SP_SUL!D575="","*",SP_SUL!D575)</f>
        <v>*</v>
      </c>
      <c r="H572" s="145" t="str">
        <f>IF(SP_SUL!F575="","*",SP_SUL!F575)</f>
        <v>*</v>
      </c>
      <c r="I572" s="145" t="str">
        <f>IF(SP_SUL!H575="","*",SP_SUL!H575)</f>
        <v>*</v>
      </c>
      <c r="J572" s="145" t="str">
        <f>IF(SP_SUL!I575="","*",SP_SUL!I575)</f>
        <v>*</v>
      </c>
      <c r="K572" s="139" t="str">
        <f>IF(SP_SUL!M575="","*",SP_SUL!M575)</f>
        <v>-</v>
      </c>
      <c r="L572" s="139" t="str">
        <f>IF(SP_SUL!N575="","*",SP_SUL!N575)</f>
        <v>-</v>
      </c>
      <c r="M572" s="140" t="str">
        <f>IF(SP_SUL!J575="","*",SP_SUL!J575)</f>
        <v>*</v>
      </c>
      <c r="N572" s="144" t="str">
        <f>IF(SP_SUL!K575="","*",SP_SUL!K575)</f>
        <v>*</v>
      </c>
      <c r="O572" s="144" t="str">
        <f>IF(SP_SUL!L575="","*",SP_SUL!L575)</f>
        <v>*</v>
      </c>
      <c r="P572" s="143" t="str">
        <f>IF(SP_SUL!O575="","*",SP_SUL!O575)</f>
        <v>*</v>
      </c>
      <c r="Q572" s="143" t="str">
        <f>IF(SP_SUL!P575="","*",SP_SUL!P575)</f>
        <v>*</v>
      </c>
      <c r="R572" s="145" t="str">
        <f>IF(SP_SUL!Q575="","*",CONCATENATE(SP_SUL!Q575," ",SP_SUL!R575))</f>
        <v>*</v>
      </c>
      <c r="S572" s="145" t="str">
        <f>IF(SP_SUL!V575="","*",SP_SUL!V575)</f>
        <v>*</v>
      </c>
      <c r="T572" s="145" t="str">
        <f>IF(SP_SUL!W575="","*",SP_SUL!W575)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IF(SP_SUL!Y576="","*",SP_SUL!Y576)</f>
        <v>*</v>
      </c>
      <c r="B573" s="146" t="str">
        <f>IF(SP_SUL!X576="","*",SP_SUL!X576)</f>
        <v>*</v>
      </c>
      <c r="C573" s="146" t="str">
        <f>IF(SP_SUL!Z576="","*",SP_SUL!Z576)</f>
        <v>*</v>
      </c>
      <c r="D573" s="139" t="str">
        <f>IF(SP_SUL!S576="","*",SP_SUL!S576)</f>
        <v>-</v>
      </c>
      <c r="E573" s="139" t="str">
        <f>IF(SP_SUL!T576="","*",SP_SUL!T576)</f>
        <v>-</v>
      </c>
      <c r="F573" s="145" t="str">
        <f>IF(SP_SUL!B576="","*",SP_SUL!B576)</f>
        <v>*</v>
      </c>
      <c r="G573" s="145" t="str">
        <f>IF(SP_SUL!D576="","*",SP_SUL!D576)</f>
        <v>*</v>
      </c>
      <c r="H573" s="145" t="str">
        <f>IF(SP_SUL!F576="","*",SP_SUL!F576)</f>
        <v>*</v>
      </c>
      <c r="I573" s="145" t="str">
        <f>IF(SP_SUL!H576="","*",SP_SUL!H576)</f>
        <v>*</v>
      </c>
      <c r="J573" s="145" t="str">
        <f>IF(SP_SUL!I576="","*",SP_SUL!I576)</f>
        <v>*</v>
      </c>
      <c r="K573" s="139" t="str">
        <f>IF(SP_SUL!M576="","*",SP_SUL!M576)</f>
        <v>-</v>
      </c>
      <c r="L573" s="139" t="str">
        <f>IF(SP_SUL!N576="","*",SP_SUL!N576)</f>
        <v>-</v>
      </c>
      <c r="M573" s="140" t="str">
        <f>IF(SP_SUL!J576="","*",SP_SUL!J576)</f>
        <v>*</v>
      </c>
      <c r="N573" s="144" t="str">
        <f>IF(SP_SUL!K576="","*",SP_SUL!K576)</f>
        <v>*</v>
      </c>
      <c r="O573" s="144" t="str">
        <f>IF(SP_SUL!L576="","*",SP_SUL!L576)</f>
        <v>*</v>
      </c>
      <c r="P573" s="143" t="str">
        <f>IF(SP_SUL!O576="","*",SP_SUL!O576)</f>
        <v>*</v>
      </c>
      <c r="Q573" s="143" t="str">
        <f>IF(SP_SUL!P576="","*",SP_SUL!P576)</f>
        <v>*</v>
      </c>
      <c r="R573" s="145" t="str">
        <f>IF(SP_SUL!Q576="","*",CONCATENATE(SP_SUL!Q576," ",SP_SUL!R576))</f>
        <v>*</v>
      </c>
      <c r="S573" s="145" t="str">
        <f>IF(SP_SUL!V576="","*",SP_SUL!V576)</f>
        <v>*</v>
      </c>
      <c r="T573" s="145" t="str">
        <f>IF(SP_SUL!W576="","*",SP_SUL!W576)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IF(SP_SUL!Y577="","*",SP_SUL!Y577)</f>
        <v>*</v>
      </c>
      <c r="B574" s="146" t="str">
        <f>IF(SP_SUL!X577="","*",SP_SUL!X577)</f>
        <v>*</v>
      </c>
      <c r="C574" s="146" t="str">
        <f>IF(SP_SUL!Z577="","*",SP_SUL!Z577)</f>
        <v>*</v>
      </c>
      <c r="D574" s="139" t="str">
        <f>IF(SP_SUL!S577="","*",SP_SUL!S577)</f>
        <v>-</v>
      </c>
      <c r="E574" s="139" t="str">
        <f>IF(SP_SUL!T577="","*",SP_SUL!T577)</f>
        <v>-</v>
      </c>
      <c r="F574" s="145" t="str">
        <f>IF(SP_SUL!B577="","*",SP_SUL!B577)</f>
        <v>*</v>
      </c>
      <c r="G574" s="145" t="str">
        <f>IF(SP_SUL!D577="","*",SP_SUL!D577)</f>
        <v>*</v>
      </c>
      <c r="H574" s="145" t="str">
        <f>IF(SP_SUL!F577="","*",SP_SUL!F577)</f>
        <v>*</v>
      </c>
      <c r="I574" s="145" t="str">
        <f>IF(SP_SUL!H577="","*",SP_SUL!H577)</f>
        <v>*</v>
      </c>
      <c r="J574" s="145" t="str">
        <f>IF(SP_SUL!I577="","*",SP_SUL!I577)</f>
        <v>*</v>
      </c>
      <c r="K574" s="139" t="str">
        <f>IF(SP_SUL!M577="","*",SP_SUL!M577)</f>
        <v>-</v>
      </c>
      <c r="L574" s="139" t="str">
        <f>IF(SP_SUL!N577="","*",SP_SUL!N577)</f>
        <v>-</v>
      </c>
      <c r="M574" s="140" t="str">
        <f>IF(SP_SUL!J577="","*",SP_SUL!J577)</f>
        <v>*</v>
      </c>
      <c r="N574" s="144" t="str">
        <f>IF(SP_SUL!K577="","*",SP_SUL!K577)</f>
        <v>*</v>
      </c>
      <c r="O574" s="144" t="str">
        <f>IF(SP_SUL!L577="","*",SP_SUL!L577)</f>
        <v>*</v>
      </c>
      <c r="P574" s="143" t="str">
        <f>IF(SP_SUL!O577="","*",SP_SUL!O577)</f>
        <v>*</v>
      </c>
      <c r="Q574" s="143" t="str">
        <f>IF(SP_SUL!P577="","*",SP_SUL!P577)</f>
        <v>*</v>
      </c>
      <c r="R574" s="145" t="str">
        <f>IF(SP_SUL!Q577="","*",CONCATENATE(SP_SUL!Q577," ",SP_SUL!R577))</f>
        <v>*</v>
      </c>
      <c r="S574" s="145" t="str">
        <f>IF(SP_SUL!V577="","*",SP_SUL!V577)</f>
        <v>*</v>
      </c>
      <c r="T574" s="145" t="str">
        <f>IF(SP_SUL!W577="","*",SP_SUL!W577)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IF(SP_SUL!Y578="","*",SP_SUL!Y578)</f>
        <v>*</v>
      </c>
      <c r="B575" s="146" t="str">
        <f>IF(SP_SUL!X578="","*",SP_SUL!X578)</f>
        <v>*</v>
      </c>
      <c r="C575" s="146" t="str">
        <f>IF(SP_SUL!Z578="","*",SP_SUL!Z578)</f>
        <v>*</v>
      </c>
      <c r="D575" s="139" t="str">
        <f>IF(SP_SUL!S578="","*",SP_SUL!S578)</f>
        <v>-</v>
      </c>
      <c r="E575" s="139" t="str">
        <f>IF(SP_SUL!T578="","*",SP_SUL!T578)</f>
        <v>-</v>
      </c>
      <c r="F575" s="145" t="str">
        <f>IF(SP_SUL!B578="","*",SP_SUL!B578)</f>
        <v>*</v>
      </c>
      <c r="G575" s="145" t="str">
        <f>IF(SP_SUL!D578="","*",SP_SUL!D578)</f>
        <v>*</v>
      </c>
      <c r="H575" s="145" t="str">
        <f>IF(SP_SUL!F578="","*",SP_SUL!F578)</f>
        <v>*</v>
      </c>
      <c r="I575" s="145" t="str">
        <f>IF(SP_SUL!H578="","*",SP_SUL!H578)</f>
        <v>*</v>
      </c>
      <c r="J575" s="145" t="str">
        <f>IF(SP_SUL!I578="","*",SP_SUL!I578)</f>
        <v>*</v>
      </c>
      <c r="K575" s="139" t="str">
        <f>IF(SP_SUL!M578="","*",SP_SUL!M578)</f>
        <v>-</v>
      </c>
      <c r="L575" s="139" t="str">
        <f>IF(SP_SUL!N578="","*",SP_SUL!N578)</f>
        <v>-</v>
      </c>
      <c r="M575" s="140" t="str">
        <f>IF(SP_SUL!J578="","*",SP_SUL!J578)</f>
        <v>*</v>
      </c>
      <c r="N575" s="144" t="str">
        <f>IF(SP_SUL!K578="","*",SP_SUL!K578)</f>
        <v>*</v>
      </c>
      <c r="O575" s="144" t="str">
        <f>IF(SP_SUL!L578="","*",SP_SUL!L578)</f>
        <v>*</v>
      </c>
      <c r="P575" s="143" t="str">
        <f>IF(SP_SUL!O578="","*",SP_SUL!O578)</f>
        <v>*</v>
      </c>
      <c r="Q575" s="143" t="str">
        <f>IF(SP_SUL!P578="","*",SP_SUL!P578)</f>
        <v>*</v>
      </c>
      <c r="R575" s="145" t="str">
        <f>IF(SP_SUL!Q578="","*",CONCATENATE(SP_SUL!Q578," ",SP_SUL!R578))</f>
        <v>*</v>
      </c>
      <c r="S575" s="145" t="str">
        <f>IF(SP_SUL!V578="","*",SP_SUL!V578)</f>
        <v>*</v>
      </c>
      <c r="T575" s="145" t="str">
        <f>IF(SP_SUL!W578="","*",SP_SUL!W578)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IF(SP_SUL!Y579="","*",SP_SUL!Y579)</f>
        <v>*</v>
      </c>
      <c r="B576" s="146" t="str">
        <f>IF(SP_SUL!X579="","*",SP_SUL!X579)</f>
        <v>*</v>
      </c>
      <c r="C576" s="146" t="str">
        <f>IF(SP_SUL!Z579="","*",SP_SUL!Z579)</f>
        <v>*</v>
      </c>
      <c r="D576" s="139" t="str">
        <f>IF(SP_SUL!S579="","*",SP_SUL!S579)</f>
        <v>-</v>
      </c>
      <c r="E576" s="139" t="str">
        <f>IF(SP_SUL!T579="","*",SP_SUL!T579)</f>
        <v>-</v>
      </c>
      <c r="F576" s="145" t="str">
        <f>IF(SP_SUL!B579="","*",SP_SUL!B579)</f>
        <v>*</v>
      </c>
      <c r="G576" s="145" t="str">
        <f>IF(SP_SUL!D579="","*",SP_SUL!D579)</f>
        <v>*</v>
      </c>
      <c r="H576" s="145" t="str">
        <f>IF(SP_SUL!F579="","*",SP_SUL!F579)</f>
        <v>*</v>
      </c>
      <c r="I576" s="145" t="str">
        <f>IF(SP_SUL!H579="","*",SP_SUL!H579)</f>
        <v>*</v>
      </c>
      <c r="J576" s="145" t="str">
        <f>IF(SP_SUL!I579="","*",SP_SUL!I579)</f>
        <v>*</v>
      </c>
      <c r="K576" s="139" t="str">
        <f>IF(SP_SUL!M579="","*",SP_SUL!M579)</f>
        <v>-</v>
      </c>
      <c r="L576" s="139" t="str">
        <f>IF(SP_SUL!N579="","*",SP_SUL!N579)</f>
        <v>-</v>
      </c>
      <c r="M576" s="140" t="str">
        <f>IF(SP_SUL!J579="","*",SP_SUL!J579)</f>
        <v>*</v>
      </c>
      <c r="N576" s="144" t="str">
        <f>IF(SP_SUL!K579="","*",SP_SUL!K579)</f>
        <v>*</v>
      </c>
      <c r="O576" s="144" t="str">
        <f>IF(SP_SUL!L579="","*",SP_SUL!L579)</f>
        <v>*</v>
      </c>
      <c r="P576" s="143" t="str">
        <f>IF(SP_SUL!O579="","*",SP_SUL!O579)</f>
        <v>*</v>
      </c>
      <c r="Q576" s="143" t="str">
        <f>IF(SP_SUL!P579="","*",SP_SUL!P579)</f>
        <v>*</v>
      </c>
      <c r="R576" s="145" t="str">
        <f>IF(SP_SUL!Q579="","*",CONCATENATE(SP_SUL!Q579," ",SP_SUL!R579))</f>
        <v>*</v>
      </c>
      <c r="S576" s="145" t="str">
        <f>IF(SP_SUL!V579="","*",SP_SUL!V579)</f>
        <v>*</v>
      </c>
      <c r="T576" s="145" t="str">
        <f>IF(SP_SUL!W579="","*",SP_SUL!W579)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IF(SP_SUL!Y580="","*",SP_SUL!Y580)</f>
        <v>*</v>
      </c>
      <c r="B577" s="146" t="str">
        <f>IF(SP_SUL!X580="","*",SP_SUL!X580)</f>
        <v>*</v>
      </c>
      <c r="C577" s="146" t="str">
        <f>IF(SP_SUL!Z580="","*",SP_SUL!Z580)</f>
        <v>*</v>
      </c>
      <c r="D577" s="139" t="str">
        <f>IF(SP_SUL!S580="","*",SP_SUL!S580)</f>
        <v>-</v>
      </c>
      <c r="E577" s="139" t="str">
        <f>IF(SP_SUL!T580="","*",SP_SUL!T580)</f>
        <v>-</v>
      </c>
      <c r="F577" s="145" t="str">
        <f>IF(SP_SUL!B580="","*",SP_SUL!B580)</f>
        <v>*</v>
      </c>
      <c r="G577" s="145" t="str">
        <f>IF(SP_SUL!D580="","*",SP_SUL!D580)</f>
        <v>*</v>
      </c>
      <c r="H577" s="145" t="str">
        <f>IF(SP_SUL!F580="","*",SP_SUL!F580)</f>
        <v>*</v>
      </c>
      <c r="I577" s="145" t="str">
        <f>IF(SP_SUL!H580="","*",SP_SUL!H580)</f>
        <v>*</v>
      </c>
      <c r="J577" s="145" t="str">
        <f>IF(SP_SUL!I580="","*",SP_SUL!I580)</f>
        <v>*</v>
      </c>
      <c r="K577" s="139" t="str">
        <f>IF(SP_SUL!M580="","*",SP_SUL!M580)</f>
        <v>-</v>
      </c>
      <c r="L577" s="139" t="str">
        <f>IF(SP_SUL!N580="","*",SP_SUL!N580)</f>
        <v>-</v>
      </c>
      <c r="M577" s="140" t="str">
        <f>IF(SP_SUL!J580="","*",SP_SUL!J580)</f>
        <v>*</v>
      </c>
      <c r="N577" s="144" t="str">
        <f>IF(SP_SUL!K580="","*",SP_SUL!K580)</f>
        <v>*</v>
      </c>
      <c r="O577" s="144" t="str">
        <f>IF(SP_SUL!L580="","*",SP_SUL!L580)</f>
        <v>*</v>
      </c>
      <c r="P577" s="143" t="str">
        <f>IF(SP_SUL!O580="","*",SP_SUL!O580)</f>
        <v>*</v>
      </c>
      <c r="Q577" s="143" t="str">
        <f>IF(SP_SUL!P580="","*",SP_SUL!P580)</f>
        <v>*</v>
      </c>
      <c r="R577" s="145" t="str">
        <f>IF(SP_SUL!Q580="","*",CONCATENATE(SP_SUL!Q580," ",SP_SUL!R580))</f>
        <v>*</v>
      </c>
      <c r="S577" s="145" t="str">
        <f>IF(SP_SUL!V580="","*",SP_SUL!V580)</f>
        <v>*</v>
      </c>
      <c r="T577" s="145" t="str">
        <f>IF(SP_SUL!W580="","*",SP_SUL!W580)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IF(SP_SUL!Y581="","*",SP_SUL!Y581)</f>
        <v>*</v>
      </c>
      <c r="B578" s="146" t="str">
        <f>IF(SP_SUL!X581="","*",SP_SUL!X581)</f>
        <v>*</v>
      </c>
      <c r="C578" s="146" t="str">
        <f>IF(SP_SUL!Z581="","*",SP_SUL!Z581)</f>
        <v>*</v>
      </c>
      <c r="D578" s="139" t="str">
        <f>IF(SP_SUL!S581="","*",SP_SUL!S581)</f>
        <v>-</v>
      </c>
      <c r="E578" s="139" t="str">
        <f>IF(SP_SUL!T581="","*",SP_SUL!T581)</f>
        <v>-</v>
      </c>
      <c r="F578" s="145" t="str">
        <f>IF(SP_SUL!B581="","*",SP_SUL!B581)</f>
        <v>*</v>
      </c>
      <c r="G578" s="145" t="str">
        <f>IF(SP_SUL!D581="","*",SP_SUL!D581)</f>
        <v>*</v>
      </c>
      <c r="H578" s="145" t="str">
        <f>IF(SP_SUL!F581="","*",SP_SUL!F581)</f>
        <v>*</v>
      </c>
      <c r="I578" s="145" t="str">
        <f>IF(SP_SUL!H581="","*",SP_SUL!H581)</f>
        <v>*</v>
      </c>
      <c r="J578" s="145" t="str">
        <f>IF(SP_SUL!I581="","*",SP_SUL!I581)</f>
        <v>*</v>
      </c>
      <c r="K578" s="139" t="str">
        <f>IF(SP_SUL!M581="","*",SP_SUL!M581)</f>
        <v>-</v>
      </c>
      <c r="L578" s="139" t="str">
        <f>IF(SP_SUL!N581="","*",SP_SUL!N581)</f>
        <v>-</v>
      </c>
      <c r="M578" s="140" t="str">
        <f>IF(SP_SUL!J581="","*",SP_SUL!J581)</f>
        <v>*</v>
      </c>
      <c r="N578" s="144" t="str">
        <f>IF(SP_SUL!K581="","*",SP_SUL!K581)</f>
        <v>*</v>
      </c>
      <c r="O578" s="144" t="str">
        <f>IF(SP_SUL!L581="","*",SP_SUL!L581)</f>
        <v>*</v>
      </c>
      <c r="P578" s="143" t="str">
        <f>IF(SP_SUL!O581="","*",SP_SUL!O581)</f>
        <v>*</v>
      </c>
      <c r="Q578" s="143" t="str">
        <f>IF(SP_SUL!P581="","*",SP_SUL!P581)</f>
        <v>*</v>
      </c>
      <c r="R578" s="145" t="str">
        <f>IF(SP_SUL!Q581="","*",CONCATENATE(SP_SUL!Q581," ",SP_SUL!R581))</f>
        <v>*</v>
      </c>
      <c r="S578" s="145" t="str">
        <f>IF(SP_SUL!V581="","*",SP_SUL!V581)</f>
        <v>*</v>
      </c>
      <c r="T578" s="145" t="str">
        <f>IF(SP_SUL!W581="","*",SP_SUL!W581)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IF(SP_SUL!Y582="","*",SP_SUL!Y582)</f>
        <v>*</v>
      </c>
      <c r="B579" s="146" t="str">
        <f>IF(SP_SUL!X582="","*",SP_SUL!X582)</f>
        <v>*</v>
      </c>
      <c r="C579" s="146" t="str">
        <f>IF(SP_SUL!Z582="","*",SP_SUL!Z582)</f>
        <v>*</v>
      </c>
      <c r="D579" s="139" t="str">
        <f>IF(SP_SUL!S582="","*",SP_SUL!S582)</f>
        <v>-</v>
      </c>
      <c r="E579" s="139" t="str">
        <f>IF(SP_SUL!T582="","*",SP_SUL!T582)</f>
        <v>-</v>
      </c>
      <c r="F579" s="145" t="str">
        <f>IF(SP_SUL!B582="","*",SP_SUL!B582)</f>
        <v>*</v>
      </c>
      <c r="G579" s="145" t="str">
        <f>IF(SP_SUL!D582="","*",SP_SUL!D582)</f>
        <v>*</v>
      </c>
      <c r="H579" s="145" t="str">
        <f>IF(SP_SUL!F582="","*",SP_SUL!F582)</f>
        <v>*</v>
      </c>
      <c r="I579" s="145" t="str">
        <f>IF(SP_SUL!H582="","*",SP_SUL!H582)</f>
        <v>*</v>
      </c>
      <c r="J579" s="145" t="str">
        <f>IF(SP_SUL!I582="","*",SP_SUL!I582)</f>
        <v>*</v>
      </c>
      <c r="K579" s="139" t="str">
        <f>IF(SP_SUL!M582="","*",SP_SUL!M582)</f>
        <v>-</v>
      </c>
      <c r="L579" s="139" t="str">
        <f>IF(SP_SUL!N582="","*",SP_SUL!N582)</f>
        <v>-</v>
      </c>
      <c r="M579" s="140" t="str">
        <f>IF(SP_SUL!J582="","*",SP_SUL!J582)</f>
        <v>*</v>
      </c>
      <c r="N579" s="144" t="str">
        <f>IF(SP_SUL!K582="","*",SP_SUL!K582)</f>
        <v>*</v>
      </c>
      <c r="O579" s="144" t="str">
        <f>IF(SP_SUL!L582="","*",SP_SUL!L582)</f>
        <v>*</v>
      </c>
      <c r="P579" s="143" t="str">
        <f>IF(SP_SUL!O582="","*",SP_SUL!O582)</f>
        <v>*</v>
      </c>
      <c r="Q579" s="143" t="str">
        <f>IF(SP_SUL!P582="","*",SP_SUL!P582)</f>
        <v>*</v>
      </c>
      <c r="R579" s="145" t="str">
        <f>IF(SP_SUL!Q582="","*",CONCATENATE(SP_SUL!Q582," ",SP_SUL!R582))</f>
        <v>*</v>
      </c>
      <c r="S579" s="145" t="str">
        <f>IF(SP_SUL!V582="","*",SP_SUL!V582)</f>
        <v>*</v>
      </c>
      <c r="T579" s="145" t="str">
        <f>IF(SP_SUL!W582="","*",SP_SUL!W582)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IF(SP_SUL!Y583="","*",SP_SUL!Y583)</f>
        <v>*</v>
      </c>
      <c r="B580" s="146" t="str">
        <f>IF(SP_SUL!X583="","*",SP_SUL!X583)</f>
        <v>*</v>
      </c>
      <c r="C580" s="146" t="str">
        <f>IF(SP_SUL!Z583="","*",SP_SUL!Z583)</f>
        <v>*</v>
      </c>
      <c r="D580" s="139" t="str">
        <f>IF(SP_SUL!S583="","*",SP_SUL!S583)</f>
        <v>-</v>
      </c>
      <c r="E580" s="139" t="str">
        <f>IF(SP_SUL!T583="","*",SP_SUL!T583)</f>
        <v>-</v>
      </c>
      <c r="F580" s="145" t="str">
        <f>IF(SP_SUL!B583="","*",SP_SUL!B583)</f>
        <v>*</v>
      </c>
      <c r="G580" s="145" t="str">
        <f>IF(SP_SUL!D583="","*",SP_SUL!D583)</f>
        <v>*</v>
      </c>
      <c r="H580" s="145" t="str">
        <f>IF(SP_SUL!F583="","*",SP_SUL!F583)</f>
        <v>*</v>
      </c>
      <c r="I580" s="145" t="str">
        <f>IF(SP_SUL!H583="","*",SP_SUL!H583)</f>
        <v>*</v>
      </c>
      <c r="J580" s="145" t="str">
        <f>IF(SP_SUL!I583="","*",SP_SUL!I583)</f>
        <v>*</v>
      </c>
      <c r="K580" s="139" t="str">
        <f>IF(SP_SUL!M583="","*",SP_SUL!M583)</f>
        <v>-</v>
      </c>
      <c r="L580" s="139" t="str">
        <f>IF(SP_SUL!N583="","*",SP_SUL!N583)</f>
        <v>-</v>
      </c>
      <c r="M580" s="140" t="str">
        <f>IF(SP_SUL!J583="","*",SP_SUL!J583)</f>
        <v>*</v>
      </c>
      <c r="N580" s="144" t="str">
        <f>IF(SP_SUL!K583="","*",SP_SUL!K583)</f>
        <v>*</v>
      </c>
      <c r="O580" s="144" t="str">
        <f>IF(SP_SUL!L583="","*",SP_SUL!L583)</f>
        <v>*</v>
      </c>
      <c r="P580" s="143" t="str">
        <f>IF(SP_SUL!O583="","*",SP_SUL!O583)</f>
        <v>*</v>
      </c>
      <c r="Q580" s="143" t="str">
        <f>IF(SP_SUL!P583="","*",SP_SUL!P583)</f>
        <v>*</v>
      </c>
      <c r="R580" s="145" t="str">
        <f>IF(SP_SUL!Q583="","*",CONCATENATE(SP_SUL!Q583," ",SP_SUL!R583))</f>
        <v>*</v>
      </c>
      <c r="S580" s="145" t="str">
        <f>IF(SP_SUL!V583="","*",SP_SUL!V583)</f>
        <v>*</v>
      </c>
      <c r="T580" s="145" t="str">
        <f>IF(SP_SUL!W583="","*",SP_SUL!W583)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IF(SP_SUL!Y584="","*",SP_SUL!Y584)</f>
        <v>*</v>
      </c>
      <c r="B581" s="146" t="str">
        <f>IF(SP_SUL!X584="","*",SP_SUL!X584)</f>
        <v>*</v>
      </c>
      <c r="C581" s="146" t="str">
        <f>IF(SP_SUL!Z584="","*",SP_SUL!Z584)</f>
        <v>*</v>
      </c>
      <c r="D581" s="139" t="str">
        <f>IF(SP_SUL!S584="","*",SP_SUL!S584)</f>
        <v>-</v>
      </c>
      <c r="E581" s="139" t="str">
        <f>IF(SP_SUL!T584="","*",SP_SUL!T584)</f>
        <v>-</v>
      </c>
      <c r="F581" s="145" t="str">
        <f>IF(SP_SUL!B584="","*",SP_SUL!B584)</f>
        <v>*</v>
      </c>
      <c r="G581" s="145" t="str">
        <f>IF(SP_SUL!D584="","*",SP_SUL!D584)</f>
        <v>*</v>
      </c>
      <c r="H581" s="145" t="str">
        <f>IF(SP_SUL!F584="","*",SP_SUL!F584)</f>
        <v>*</v>
      </c>
      <c r="I581" s="145" t="str">
        <f>IF(SP_SUL!H584="","*",SP_SUL!H584)</f>
        <v>*</v>
      </c>
      <c r="J581" s="145" t="str">
        <f>IF(SP_SUL!I584="","*",SP_SUL!I584)</f>
        <v>*</v>
      </c>
      <c r="K581" s="139" t="str">
        <f>IF(SP_SUL!M584="","*",SP_SUL!M584)</f>
        <v>-</v>
      </c>
      <c r="L581" s="139" t="str">
        <f>IF(SP_SUL!N584="","*",SP_SUL!N584)</f>
        <v>-</v>
      </c>
      <c r="M581" s="140" t="str">
        <f>IF(SP_SUL!J584="","*",SP_SUL!J584)</f>
        <v>*</v>
      </c>
      <c r="N581" s="144" t="str">
        <f>IF(SP_SUL!K584="","*",SP_SUL!K584)</f>
        <v>*</v>
      </c>
      <c r="O581" s="144" t="str">
        <f>IF(SP_SUL!L584="","*",SP_SUL!L584)</f>
        <v>*</v>
      </c>
      <c r="P581" s="143" t="str">
        <f>IF(SP_SUL!O584="","*",SP_SUL!O584)</f>
        <v>*</v>
      </c>
      <c r="Q581" s="143" t="str">
        <f>IF(SP_SUL!P584="","*",SP_SUL!P584)</f>
        <v>*</v>
      </c>
      <c r="R581" s="145" t="str">
        <f>IF(SP_SUL!Q584="","*",CONCATENATE(SP_SUL!Q584," ",SP_SUL!R584))</f>
        <v>*</v>
      </c>
      <c r="S581" s="145" t="str">
        <f>IF(SP_SUL!V584="","*",SP_SUL!V584)</f>
        <v>*</v>
      </c>
      <c r="T581" s="145" t="str">
        <f>IF(SP_SUL!W584="","*",SP_SUL!W584)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IF(SP_SUL!Y585="","*",SP_SUL!Y585)</f>
        <v>*</v>
      </c>
      <c r="B582" s="146" t="str">
        <f>IF(SP_SUL!X585="","*",SP_SUL!X585)</f>
        <v>*</v>
      </c>
      <c r="C582" s="146" t="str">
        <f>IF(SP_SUL!Z585="","*",SP_SUL!Z585)</f>
        <v>*</v>
      </c>
      <c r="D582" s="139" t="str">
        <f>IF(SP_SUL!S585="","*",SP_SUL!S585)</f>
        <v>-</v>
      </c>
      <c r="E582" s="139" t="str">
        <f>IF(SP_SUL!T585="","*",SP_SUL!T585)</f>
        <v>-</v>
      </c>
      <c r="F582" s="145" t="str">
        <f>IF(SP_SUL!B585="","*",SP_SUL!B585)</f>
        <v>*</v>
      </c>
      <c r="G582" s="145" t="str">
        <f>IF(SP_SUL!D585="","*",SP_SUL!D585)</f>
        <v>*</v>
      </c>
      <c r="H582" s="145" t="str">
        <f>IF(SP_SUL!F585="","*",SP_SUL!F585)</f>
        <v>*</v>
      </c>
      <c r="I582" s="145" t="str">
        <f>IF(SP_SUL!H585="","*",SP_SUL!H585)</f>
        <v>*</v>
      </c>
      <c r="J582" s="145" t="str">
        <f>IF(SP_SUL!I585="","*",SP_SUL!I585)</f>
        <v>*</v>
      </c>
      <c r="K582" s="139" t="str">
        <f>IF(SP_SUL!M585="","*",SP_SUL!M585)</f>
        <v>-</v>
      </c>
      <c r="L582" s="139" t="str">
        <f>IF(SP_SUL!N585="","*",SP_SUL!N585)</f>
        <v>-</v>
      </c>
      <c r="M582" s="140" t="str">
        <f>IF(SP_SUL!J585="","*",SP_SUL!J585)</f>
        <v>*</v>
      </c>
      <c r="N582" s="144" t="str">
        <f>IF(SP_SUL!K585="","*",SP_SUL!K585)</f>
        <v>*</v>
      </c>
      <c r="O582" s="144" t="str">
        <f>IF(SP_SUL!L585="","*",SP_SUL!L585)</f>
        <v>*</v>
      </c>
      <c r="P582" s="143" t="str">
        <f>IF(SP_SUL!O585="","*",SP_SUL!O585)</f>
        <v>*</v>
      </c>
      <c r="Q582" s="143" t="str">
        <f>IF(SP_SUL!P585="","*",SP_SUL!P585)</f>
        <v>*</v>
      </c>
      <c r="R582" s="145" t="str">
        <f>IF(SP_SUL!Q585="","*",CONCATENATE(SP_SUL!Q585," ",SP_SUL!R585))</f>
        <v>*</v>
      </c>
      <c r="S582" s="145" t="str">
        <f>IF(SP_SUL!V585="","*",SP_SUL!V585)</f>
        <v>*</v>
      </c>
      <c r="T582" s="145" t="str">
        <f>IF(SP_SUL!W585="","*",SP_SUL!W585)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IF(SP_SUL!Y586="","*",SP_SUL!Y586)</f>
        <v>*</v>
      </c>
      <c r="B583" s="146" t="str">
        <f>IF(SP_SUL!X586="","*",SP_SUL!X586)</f>
        <v>*</v>
      </c>
      <c r="C583" s="146" t="str">
        <f>IF(SP_SUL!Z586="","*",SP_SUL!Z586)</f>
        <v>*</v>
      </c>
      <c r="D583" s="139" t="str">
        <f>IF(SP_SUL!S586="","*",SP_SUL!S586)</f>
        <v>-</v>
      </c>
      <c r="E583" s="139" t="str">
        <f>IF(SP_SUL!T586="","*",SP_SUL!T586)</f>
        <v>-</v>
      </c>
      <c r="F583" s="145" t="str">
        <f>IF(SP_SUL!B586="","*",SP_SUL!B586)</f>
        <v>*</v>
      </c>
      <c r="G583" s="145" t="str">
        <f>IF(SP_SUL!D586="","*",SP_SUL!D586)</f>
        <v>*</v>
      </c>
      <c r="H583" s="145" t="str">
        <f>IF(SP_SUL!F586="","*",SP_SUL!F586)</f>
        <v>*</v>
      </c>
      <c r="I583" s="145" t="str">
        <f>IF(SP_SUL!H586="","*",SP_SUL!H586)</f>
        <v>*</v>
      </c>
      <c r="J583" s="145" t="str">
        <f>IF(SP_SUL!I586="","*",SP_SUL!I586)</f>
        <v>*</v>
      </c>
      <c r="K583" s="139" t="str">
        <f>IF(SP_SUL!M586="","*",SP_SUL!M586)</f>
        <v>-</v>
      </c>
      <c r="L583" s="139" t="str">
        <f>IF(SP_SUL!N586="","*",SP_SUL!N586)</f>
        <v>-</v>
      </c>
      <c r="M583" s="140" t="str">
        <f>IF(SP_SUL!J586="","*",SP_SUL!J586)</f>
        <v>*</v>
      </c>
      <c r="N583" s="144" t="str">
        <f>IF(SP_SUL!K586="","*",SP_SUL!K586)</f>
        <v>*</v>
      </c>
      <c r="O583" s="144" t="str">
        <f>IF(SP_SUL!L586="","*",SP_SUL!L586)</f>
        <v>*</v>
      </c>
      <c r="P583" s="143" t="str">
        <f>IF(SP_SUL!O586="","*",SP_SUL!O586)</f>
        <v>*</v>
      </c>
      <c r="Q583" s="143" t="str">
        <f>IF(SP_SUL!P586="","*",SP_SUL!P586)</f>
        <v>*</v>
      </c>
      <c r="R583" s="145" t="str">
        <f>IF(SP_SUL!Q586="","*",CONCATENATE(SP_SUL!Q586," ",SP_SUL!R586))</f>
        <v>*</v>
      </c>
      <c r="S583" s="145" t="str">
        <f>IF(SP_SUL!V586="","*",SP_SUL!V586)</f>
        <v>*</v>
      </c>
      <c r="T583" s="145" t="str">
        <f>IF(SP_SUL!W586="","*",SP_SUL!W586)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IF(SP_SUL!Y587="","*",SP_SUL!Y587)</f>
        <v>*</v>
      </c>
      <c r="B584" s="146" t="str">
        <f>IF(SP_SUL!X587="","*",SP_SUL!X587)</f>
        <v>*</v>
      </c>
      <c r="C584" s="146" t="str">
        <f>IF(SP_SUL!Z587="","*",SP_SUL!Z587)</f>
        <v>*</v>
      </c>
      <c r="D584" s="139" t="str">
        <f>IF(SP_SUL!S587="","*",SP_SUL!S587)</f>
        <v>-</v>
      </c>
      <c r="E584" s="139" t="str">
        <f>IF(SP_SUL!T587="","*",SP_SUL!T587)</f>
        <v>-</v>
      </c>
      <c r="F584" s="145" t="str">
        <f>IF(SP_SUL!B587="","*",SP_SUL!B587)</f>
        <v>*</v>
      </c>
      <c r="G584" s="145" t="str">
        <f>IF(SP_SUL!D587="","*",SP_SUL!D587)</f>
        <v>*</v>
      </c>
      <c r="H584" s="145" t="str">
        <f>IF(SP_SUL!F587="","*",SP_SUL!F587)</f>
        <v>*</v>
      </c>
      <c r="I584" s="145" t="str">
        <f>IF(SP_SUL!H587="","*",SP_SUL!H587)</f>
        <v>*</v>
      </c>
      <c r="J584" s="145" t="str">
        <f>IF(SP_SUL!I587="","*",SP_SUL!I587)</f>
        <v>*</v>
      </c>
      <c r="K584" s="139" t="str">
        <f>IF(SP_SUL!M587="","*",SP_SUL!M587)</f>
        <v>-</v>
      </c>
      <c r="L584" s="139" t="str">
        <f>IF(SP_SUL!N587="","*",SP_SUL!N587)</f>
        <v>-</v>
      </c>
      <c r="M584" s="140" t="str">
        <f>IF(SP_SUL!J587="","*",SP_SUL!J587)</f>
        <v>*</v>
      </c>
      <c r="N584" s="144" t="str">
        <f>IF(SP_SUL!K587="","*",SP_SUL!K587)</f>
        <v>*</v>
      </c>
      <c r="O584" s="144" t="str">
        <f>IF(SP_SUL!L587="","*",SP_SUL!L587)</f>
        <v>*</v>
      </c>
      <c r="P584" s="143" t="str">
        <f>IF(SP_SUL!O587="","*",SP_SUL!O587)</f>
        <v>*</v>
      </c>
      <c r="Q584" s="143" t="str">
        <f>IF(SP_SUL!P587="","*",SP_SUL!P587)</f>
        <v>*</v>
      </c>
      <c r="R584" s="145" t="str">
        <f>IF(SP_SUL!Q587="","*",CONCATENATE(SP_SUL!Q587," ",SP_SUL!R587))</f>
        <v>*</v>
      </c>
      <c r="S584" s="145" t="str">
        <f>IF(SP_SUL!V587="","*",SP_SUL!V587)</f>
        <v>*</v>
      </c>
      <c r="T584" s="145" t="str">
        <f>IF(SP_SUL!W587="","*",SP_SUL!W587)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IF(SP_SUL!Y588="","*",SP_SUL!Y588)</f>
        <v>*</v>
      </c>
      <c r="B585" s="146" t="str">
        <f>IF(SP_SUL!X588="","*",SP_SUL!X588)</f>
        <v>*</v>
      </c>
      <c r="C585" s="146" t="str">
        <f>IF(SP_SUL!Z588="","*",SP_SUL!Z588)</f>
        <v>*</v>
      </c>
      <c r="D585" s="139" t="str">
        <f>IF(SP_SUL!S588="","*",SP_SUL!S588)</f>
        <v>-</v>
      </c>
      <c r="E585" s="139" t="str">
        <f>IF(SP_SUL!T588="","*",SP_SUL!T588)</f>
        <v>-</v>
      </c>
      <c r="F585" s="145" t="str">
        <f>IF(SP_SUL!B588="","*",SP_SUL!B588)</f>
        <v>*</v>
      </c>
      <c r="G585" s="145" t="str">
        <f>IF(SP_SUL!D588="","*",SP_SUL!D588)</f>
        <v>*</v>
      </c>
      <c r="H585" s="145" t="str">
        <f>IF(SP_SUL!F588="","*",SP_SUL!F588)</f>
        <v>*</v>
      </c>
      <c r="I585" s="145" t="str">
        <f>IF(SP_SUL!H588="","*",SP_SUL!H588)</f>
        <v>*</v>
      </c>
      <c r="J585" s="145" t="str">
        <f>IF(SP_SUL!I588="","*",SP_SUL!I588)</f>
        <v>*</v>
      </c>
      <c r="K585" s="139" t="str">
        <f>IF(SP_SUL!M588="","*",SP_SUL!M588)</f>
        <v>-</v>
      </c>
      <c r="L585" s="139" t="str">
        <f>IF(SP_SUL!N588="","*",SP_SUL!N588)</f>
        <v>-</v>
      </c>
      <c r="M585" s="140" t="str">
        <f>IF(SP_SUL!J588="","*",SP_SUL!J588)</f>
        <v>*</v>
      </c>
      <c r="N585" s="144" t="str">
        <f>IF(SP_SUL!K588="","*",SP_SUL!K588)</f>
        <v>*</v>
      </c>
      <c r="O585" s="144" t="str">
        <f>IF(SP_SUL!L588="","*",SP_SUL!L588)</f>
        <v>*</v>
      </c>
      <c r="P585" s="143" t="str">
        <f>IF(SP_SUL!O588="","*",SP_SUL!O588)</f>
        <v>*</v>
      </c>
      <c r="Q585" s="143" t="str">
        <f>IF(SP_SUL!P588="","*",SP_SUL!P588)</f>
        <v>*</v>
      </c>
      <c r="R585" s="145" t="str">
        <f>IF(SP_SUL!Q588="","*",CONCATENATE(SP_SUL!Q588," ",SP_SUL!R588))</f>
        <v>*</v>
      </c>
      <c r="S585" s="145" t="str">
        <f>IF(SP_SUL!V588="","*",SP_SUL!V588)</f>
        <v>*</v>
      </c>
      <c r="T585" s="145" t="str">
        <f>IF(SP_SUL!W588="","*",SP_SUL!W588)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IF(SP_SUL!Y589="","*",SP_SUL!Y589)</f>
        <v>*</v>
      </c>
      <c r="B586" s="146" t="str">
        <f>IF(SP_SUL!X589="","*",SP_SUL!X589)</f>
        <v>*</v>
      </c>
      <c r="C586" s="146" t="str">
        <f>IF(SP_SUL!Z589="","*",SP_SUL!Z589)</f>
        <v>*</v>
      </c>
      <c r="D586" s="139" t="str">
        <f>IF(SP_SUL!S589="","*",SP_SUL!S589)</f>
        <v>-</v>
      </c>
      <c r="E586" s="139" t="str">
        <f>IF(SP_SUL!T589="","*",SP_SUL!T589)</f>
        <v>-</v>
      </c>
      <c r="F586" s="145" t="str">
        <f>IF(SP_SUL!B589="","*",SP_SUL!B589)</f>
        <v>*</v>
      </c>
      <c r="G586" s="145" t="str">
        <f>IF(SP_SUL!D589="","*",SP_SUL!D589)</f>
        <v>*</v>
      </c>
      <c r="H586" s="145" t="str">
        <f>IF(SP_SUL!F589="","*",SP_SUL!F589)</f>
        <v>*</v>
      </c>
      <c r="I586" s="145" t="str">
        <f>IF(SP_SUL!H589="","*",SP_SUL!H589)</f>
        <v>*</v>
      </c>
      <c r="J586" s="145" t="str">
        <f>IF(SP_SUL!I589="","*",SP_SUL!I589)</f>
        <v>*</v>
      </c>
      <c r="K586" s="139" t="str">
        <f>IF(SP_SUL!M589="","*",SP_SUL!M589)</f>
        <v>-</v>
      </c>
      <c r="L586" s="139" t="str">
        <f>IF(SP_SUL!N589="","*",SP_SUL!N589)</f>
        <v>-</v>
      </c>
      <c r="M586" s="140" t="str">
        <f>IF(SP_SUL!J589="","*",SP_SUL!J589)</f>
        <v>*</v>
      </c>
      <c r="N586" s="144" t="str">
        <f>IF(SP_SUL!K589="","*",SP_SUL!K589)</f>
        <v>*</v>
      </c>
      <c r="O586" s="144" t="str">
        <f>IF(SP_SUL!L589="","*",SP_SUL!L589)</f>
        <v>*</v>
      </c>
      <c r="P586" s="143" t="str">
        <f>IF(SP_SUL!O589="","*",SP_SUL!O589)</f>
        <v>*</v>
      </c>
      <c r="Q586" s="143" t="str">
        <f>IF(SP_SUL!P589="","*",SP_SUL!P589)</f>
        <v>*</v>
      </c>
      <c r="R586" s="145" t="str">
        <f>IF(SP_SUL!Q589="","*",CONCATENATE(SP_SUL!Q589," ",SP_SUL!R589))</f>
        <v>*</v>
      </c>
      <c r="S586" s="145" t="str">
        <f>IF(SP_SUL!V589="","*",SP_SUL!V589)</f>
        <v>*</v>
      </c>
      <c r="T586" s="145" t="str">
        <f>IF(SP_SUL!W589="","*",SP_SUL!W589)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IF(SP_SUL!Y590="","*",SP_SUL!Y590)</f>
        <v>*</v>
      </c>
      <c r="B587" s="146" t="str">
        <f>IF(SP_SUL!X590="","*",SP_SUL!X590)</f>
        <v>*</v>
      </c>
      <c r="C587" s="146" t="str">
        <f>IF(SP_SUL!Z590="","*",SP_SUL!Z590)</f>
        <v>*</v>
      </c>
      <c r="D587" s="139" t="str">
        <f>IF(SP_SUL!S590="","*",SP_SUL!S590)</f>
        <v>-</v>
      </c>
      <c r="E587" s="139" t="str">
        <f>IF(SP_SUL!T590="","*",SP_SUL!T590)</f>
        <v>-</v>
      </c>
      <c r="F587" s="145" t="str">
        <f>IF(SP_SUL!B590="","*",SP_SUL!B590)</f>
        <v>*</v>
      </c>
      <c r="G587" s="145" t="str">
        <f>IF(SP_SUL!D590="","*",SP_SUL!D590)</f>
        <v>*</v>
      </c>
      <c r="H587" s="145" t="str">
        <f>IF(SP_SUL!F590="","*",SP_SUL!F590)</f>
        <v>*</v>
      </c>
      <c r="I587" s="145" t="str">
        <f>IF(SP_SUL!H590="","*",SP_SUL!H590)</f>
        <v>*</v>
      </c>
      <c r="J587" s="145" t="str">
        <f>IF(SP_SUL!I590="","*",SP_SUL!I590)</f>
        <v>*</v>
      </c>
      <c r="K587" s="139" t="str">
        <f>IF(SP_SUL!M590="","*",SP_SUL!M590)</f>
        <v>-</v>
      </c>
      <c r="L587" s="139" t="str">
        <f>IF(SP_SUL!N590="","*",SP_SUL!N590)</f>
        <v>-</v>
      </c>
      <c r="M587" s="140" t="str">
        <f>IF(SP_SUL!J590="","*",SP_SUL!J590)</f>
        <v>*</v>
      </c>
      <c r="N587" s="144" t="str">
        <f>IF(SP_SUL!K590="","*",SP_SUL!K590)</f>
        <v>*</v>
      </c>
      <c r="O587" s="144" t="str">
        <f>IF(SP_SUL!L590="","*",SP_SUL!L590)</f>
        <v>*</v>
      </c>
      <c r="P587" s="143" t="str">
        <f>IF(SP_SUL!O590="","*",SP_SUL!O590)</f>
        <v>*</v>
      </c>
      <c r="Q587" s="143" t="str">
        <f>IF(SP_SUL!P590="","*",SP_SUL!P590)</f>
        <v>*</v>
      </c>
      <c r="R587" s="145" t="str">
        <f>IF(SP_SUL!Q590="","*",CONCATENATE(SP_SUL!Q590," ",SP_SUL!R590))</f>
        <v>*</v>
      </c>
      <c r="S587" s="145" t="str">
        <f>IF(SP_SUL!V590="","*",SP_SUL!V590)</f>
        <v>*</v>
      </c>
      <c r="T587" s="145" t="str">
        <f>IF(SP_SUL!W590="","*",SP_SUL!W590)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IF(SP_SUL!Y591="","*",SP_SUL!Y591)</f>
        <v>*</v>
      </c>
      <c r="B588" s="146" t="str">
        <f>IF(SP_SUL!X591="","*",SP_SUL!X591)</f>
        <v>*</v>
      </c>
      <c r="C588" s="146" t="str">
        <f>IF(SP_SUL!Z591="","*",SP_SUL!Z591)</f>
        <v>*</v>
      </c>
      <c r="D588" s="139" t="str">
        <f>IF(SP_SUL!S591="","*",SP_SUL!S591)</f>
        <v>-</v>
      </c>
      <c r="E588" s="139" t="str">
        <f>IF(SP_SUL!T591="","*",SP_SUL!T591)</f>
        <v>-</v>
      </c>
      <c r="F588" s="145" t="str">
        <f>IF(SP_SUL!B591="","*",SP_SUL!B591)</f>
        <v>*</v>
      </c>
      <c r="G588" s="145" t="str">
        <f>IF(SP_SUL!D591="","*",SP_SUL!D591)</f>
        <v>*</v>
      </c>
      <c r="H588" s="145" t="str">
        <f>IF(SP_SUL!F591="","*",SP_SUL!F591)</f>
        <v>*</v>
      </c>
      <c r="I588" s="145" t="str">
        <f>IF(SP_SUL!H591="","*",SP_SUL!H591)</f>
        <v>*</v>
      </c>
      <c r="J588" s="145" t="str">
        <f>IF(SP_SUL!I591="","*",SP_SUL!I591)</f>
        <v>*</v>
      </c>
      <c r="K588" s="139" t="str">
        <f>IF(SP_SUL!M591="","*",SP_SUL!M591)</f>
        <v>-</v>
      </c>
      <c r="L588" s="139" t="str">
        <f>IF(SP_SUL!N591="","*",SP_SUL!N591)</f>
        <v>-</v>
      </c>
      <c r="M588" s="140" t="str">
        <f>IF(SP_SUL!J591="","*",SP_SUL!J591)</f>
        <v>*</v>
      </c>
      <c r="N588" s="144" t="str">
        <f>IF(SP_SUL!K591="","*",SP_SUL!K591)</f>
        <v>*</v>
      </c>
      <c r="O588" s="144" t="str">
        <f>IF(SP_SUL!L591="","*",SP_SUL!L591)</f>
        <v>*</v>
      </c>
      <c r="P588" s="143" t="str">
        <f>IF(SP_SUL!O591="","*",SP_SUL!O591)</f>
        <v>*</v>
      </c>
      <c r="Q588" s="143" t="str">
        <f>IF(SP_SUL!P591="","*",SP_SUL!P591)</f>
        <v>*</v>
      </c>
      <c r="R588" s="145" t="str">
        <f>IF(SP_SUL!Q591="","*",CONCATENATE(SP_SUL!Q591," ",SP_SUL!R591))</f>
        <v>*</v>
      </c>
      <c r="S588" s="145" t="str">
        <f>IF(SP_SUL!V591="","*",SP_SUL!V591)</f>
        <v>*</v>
      </c>
      <c r="T588" s="145" t="str">
        <f>IF(SP_SUL!W591="","*",SP_SUL!W591)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IF(SP_SUL!Y592="","*",SP_SUL!Y592)</f>
        <v>*</v>
      </c>
      <c r="B589" s="146" t="str">
        <f>IF(SP_SUL!X592="","*",SP_SUL!X592)</f>
        <v>*</v>
      </c>
      <c r="C589" s="146" t="str">
        <f>IF(SP_SUL!Z592="","*",SP_SUL!Z592)</f>
        <v>*</v>
      </c>
      <c r="D589" s="139" t="str">
        <f>IF(SP_SUL!S592="","*",SP_SUL!S592)</f>
        <v>-</v>
      </c>
      <c r="E589" s="139" t="str">
        <f>IF(SP_SUL!T592="","*",SP_SUL!T592)</f>
        <v>-</v>
      </c>
      <c r="F589" s="145" t="str">
        <f>IF(SP_SUL!B592="","*",SP_SUL!B592)</f>
        <v>*</v>
      </c>
      <c r="G589" s="145" t="str">
        <f>IF(SP_SUL!D592="","*",SP_SUL!D592)</f>
        <v>*</v>
      </c>
      <c r="H589" s="145" t="str">
        <f>IF(SP_SUL!F592="","*",SP_SUL!F592)</f>
        <v>*</v>
      </c>
      <c r="I589" s="145" t="str">
        <f>IF(SP_SUL!H592="","*",SP_SUL!H592)</f>
        <v>*</v>
      </c>
      <c r="J589" s="145" t="str">
        <f>IF(SP_SUL!I592="","*",SP_SUL!I592)</f>
        <v>*</v>
      </c>
      <c r="K589" s="139" t="str">
        <f>IF(SP_SUL!M592="","*",SP_SUL!M592)</f>
        <v>-</v>
      </c>
      <c r="L589" s="139" t="str">
        <f>IF(SP_SUL!N592="","*",SP_SUL!N592)</f>
        <v>-</v>
      </c>
      <c r="M589" s="140" t="str">
        <f>IF(SP_SUL!J592="","*",SP_SUL!J592)</f>
        <v>*</v>
      </c>
      <c r="N589" s="144" t="str">
        <f>IF(SP_SUL!K592="","*",SP_SUL!K592)</f>
        <v>*</v>
      </c>
      <c r="O589" s="144" t="str">
        <f>IF(SP_SUL!L592="","*",SP_SUL!L592)</f>
        <v>*</v>
      </c>
      <c r="P589" s="143" t="str">
        <f>IF(SP_SUL!O592="","*",SP_SUL!O592)</f>
        <v>*</v>
      </c>
      <c r="Q589" s="143" t="str">
        <f>IF(SP_SUL!P592="","*",SP_SUL!P592)</f>
        <v>*</v>
      </c>
      <c r="R589" s="145" t="str">
        <f>IF(SP_SUL!Q592="","*",CONCATENATE(SP_SUL!Q592," ",SP_SUL!R592))</f>
        <v>*</v>
      </c>
      <c r="S589" s="145" t="str">
        <f>IF(SP_SUL!V592="","*",SP_SUL!V592)</f>
        <v>*</v>
      </c>
      <c r="T589" s="145" t="str">
        <f>IF(SP_SUL!W592="","*",SP_SUL!W592)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IF(SP_SUL!Y593="","*",SP_SUL!Y593)</f>
        <v>*</v>
      </c>
      <c r="B590" s="146" t="str">
        <f>IF(SP_SUL!X593="","*",SP_SUL!X593)</f>
        <v>*</v>
      </c>
      <c r="C590" s="146" t="str">
        <f>IF(SP_SUL!Z593="","*",SP_SUL!Z593)</f>
        <v>*</v>
      </c>
      <c r="D590" s="139" t="str">
        <f>IF(SP_SUL!S593="","*",SP_SUL!S593)</f>
        <v>-</v>
      </c>
      <c r="E590" s="139" t="str">
        <f>IF(SP_SUL!T593="","*",SP_SUL!T593)</f>
        <v>-</v>
      </c>
      <c r="F590" s="145" t="str">
        <f>IF(SP_SUL!B593="","*",SP_SUL!B593)</f>
        <v>*</v>
      </c>
      <c r="G590" s="145" t="str">
        <f>IF(SP_SUL!D593="","*",SP_SUL!D593)</f>
        <v>*</v>
      </c>
      <c r="H590" s="145" t="str">
        <f>IF(SP_SUL!F593="","*",SP_SUL!F593)</f>
        <v>*</v>
      </c>
      <c r="I590" s="145" t="str">
        <f>IF(SP_SUL!H593="","*",SP_SUL!H593)</f>
        <v>*</v>
      </c>
      <c r="J590" s="145" t="str">
        <f>IF(SP_SUL!I593="","*",SP_SUL!I593)</f>
        <v>*</v>
      </c>
      <c r="K590" s="139" t="str">
        <f>IF(SP_SUL!M593="","*",SP_SUL!M593)</f>
        <v>-</v>
      </c>
      <c r="L590" s="139" t="str">
        <f>IF(SP_SUL!N593="","*",SP_SUL!N593)</f>
        <v>-</v>
      </c>
      <c r="M590" s="140" t="str">
        <f>IF(SP_SUL!J593="","*",SP_SUL!J593)</f>
        <v>*</v>
      </c>
      <c r="N590" s="144" t="str">
        <f>IF(SP_SUL!K593="","*",SP_SUL!K593)</f>
        <v>*</v>
      </c>
      <c r="O590" s="144" t="str">
        <f>IF(SP_SUL!L593="","*",SP_SUL!L593)</f>
        <v>*</v>
      </c>
      <c r="P590" s="143" t="str">
        <f>IF(SP_SUL!O593="","*",SP_SUL!O593)</f>
        <v>*</v>
      </c>
      <c r="Q590" s="143" t="str">
        <f>IF(SP_SUL!P593="","*",SP_SUL!P593)</f>
        <v>*</v>
      </c>
      <c r="R590" s="145" t="str">
        <f>IF(SP_SUL!Q593="","*",CONCATENATE(SP_SUL!Q593," ",SP_SUL!R593))</f>
        <v>*</v>
      </c>
      <c r="S590" s="145" t="str">
        <f>IF(SP_SUL!V593="","*",SP_SUL!V593)</f>
        <v>*</v>
      </c>
      <c r="T590" s="145" t="str">
        <f>IF(SP_SUL!W593="","*",SP_SUL!W593)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IF(SP_SUL!Y594="","*",SP_SUL!Y594)</f>
        <v>*</v>
      </c>
      <c r="B591" s="146" t="str">
        <f>IF(SP_SUL!X594="","*",SP_SUL!X594)</f>
        <v>*</v>
      </c>
      <c r="C591" s="146" t="str">
        <f>IF(SP_SUL!Z594="","*",SP_SUL!Z594)</f>
        <v>*</v>
      </c>
      <c r="D591" s="139" t="str">
        <f>IF(SP_SUL!S594="","*",SP_SUL!S594)</f>
        <v>-</v>
      </c>
      <c r="E591" s="139" t="str">
        <f>IF(SP_SUL!T594="","*",SP_SUL!T594)</f>
        <v>-</v>
      </c>
      <c r="F591" s="145" t="str">
        <f>IF(SP_SUL!B594="","*",SP_SUL!B594)</f>
        <v>*</v>
      </c>
      <c r="G591" s="145" t="str">
        <f>IF(SP_SUL!D594="","*",SP_SUL!D594)</f>
        <v>*</v>
      </c>
      <c r="H591" s="145" t="str">
        <f>IF(SP_SUL!F594="","*",SP_SUL!F594)</f>
        <v>*</v>
      </c>
      <c r="I591" s="145" t="str">
        <f>IF(SP_SUL!H594="","*",SP_SUL!H594)</f>
        <v>*</v>
      </c>
      <c r="J591" s="145" t="str">
        <f>IF(SP_SUL!I594="","*",SP_SUL!I594)</f>
        <v>*</v>
      </c>
      <c r="K591" s="139" t="str">
        <f>IF(SP_SUL!M594="","*",SP_SUL!M594)</f>
        <v>-</v>
      </c>
      <c r="L591" s="139" t="str">
        <f>IF(SP_SUL!N594="","*",SP_SUL!N594)</f>
        <v>-</v>
      </c>
      <c r="M591" s="140" t="str">
        <f>IF(SP_SUL!J594="","*",SP_SUL!J594)</f>
        <v>*</v>
      </c>
      <c r="N591" s="144" t="str">
        <f>IF(SP_SUL!K594="","*",SP_SUL!K594)</f>
        <v>*</v>
      </c>
      <c r="O591" s="144" t="str">
        <f>IF(SP_SUL!L594="","*",SP_SUL!L594)</f>
        <v>*</v>
      </c>
      <c r="P591" s="143" t="str">
        <f>IF(SP_SUL!O594="","*",SP_SUL!O594)</f>
        <v>*</v>
      </c>
      <c r="Q591" s="143" t="str">
        <f>IF(SP_SUL!P594="","*",SP_SUL!P594)</f>
        <v>*</v>
      </c>
      <c r="R591" s="145" t="str">
        <f>IF(SP_SUL!Q594="","*",CONCATENATE(SP_SUL!Q594," ",SP_SUL!R594))</f>
        <v>*</v>
      </c>
      <c r="S591" s="145" t="str">
        <f>IF(SP_SUL!V594="","*",SP_SUL!V594)</f>
        <v>*</v>
      </c>
      <c r="T591" s="145" t="str">
        <f>IF(SP_SUL!W594="","*",SP_SUL!W594)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IF(SP_SUL!Y595="","*",SP_SUL!Y595)</f>
        <v>*</v>
      </c>
      <c r="B592" s="146" t="str">
        <f>IF(SP_SUL!X595="","*",SP_SUL!X595)</f>
        <v>*</v>
      </c>
      <c r="C592" s="146" t="str">
        <f>IF(SP_SUL!Z595="","*",SP_SUL!Z595)</f>
        <v>*</v>
      </c>
      <c r="D592" s="139" t="str">
        <f>IF(SP_SUL!S595="","*",SP_SUL!S595)</f>
        <v>-</v>
      </c>
      <c r="E592" s="139" t="str">
        <f>IF(SP_SUL!T595="","*",SP_SUL!T595)</f>
        <v>-</v>
      </c>
      <c r="F592" s="145" t="str">
        <f>IF(SP_SUL!B595="","*",SP_SUL!B595)</f>
        <v>*</v>
      </c>
      <c r="G592" s="145" t="str">
        <f>IF(SP_SUL!D595="","*",SP_SUL!D595)</f>
        <v>*</v>
      </c>
      <c r="H592" s="145" t="str">
        <f>IF(SP_SUL!F595="","*",SP_SUL!F595)</f>
        <v>*</v>
      </c>
      <c r="I592" s="145" t="str">
        <f>IF(SP_SUL!H595="","*",SP_SUL!H595)</f>
        <v>*</v>
      </c>
      <c r="J592" s="145" t="str">
        <f>IF(SP_SUL!I595="","*",SP_SUL!I595)</f>
        <v>*</v>
      </c>
      <c r="K592" s="139" t="str">
        <f>IF(SP_SUL!M595="","*",SP_SUL!M595)</f>
        <v>-</v>
      </c>
      <c r="L592" s="139" t="str">
        <f>IF(SP_SUL!N595="","*",SP_SUL!N595)</f>
        <v>-</v>
      </c>
      <c r="M592" s="140" t="str">
        <f>IF(SP_SUL!J595="","*",SP_SUL!J595)</f>
        <v>*</v>
      </c>
      <c r="N592" s="144" t="str">
        <f>IF(SP_SUL!K595="","*",SP_SUL!K595)</f>
        <v>*</v>
      </c>
      <c r="O592" s="144" t="str">
        <f>IF(SP_SUL!L595="","*",SP_SUL!L595)</f>
        <v>*</v>
      </c>
      <c r="P592" s="143" t="str">
        <f>IF(SP_SUL!O595="","*",SP_SUL!O595)</f>
        <v>*</v>
      </c>
      <c r="Q592" s="143" t="str">
        <f>IF(SP_SUL!P595="","*",SP_SUL!P595)</f>
        <v>*</v>
      </c>
      <c r="R592" s="145" t="str">
        <f>IF(SP_SUL!Q595="","*",CONCATENATE(SP_SUL!Q595," ",SP_SUL!R595))</f>
        <v>*</v>
      </c>
      <c r="S592" s="145" t="str">
        <f>IF(SP_SUL!V595="","*",SP_SUL!V595)</f>
        <v>*</v>
      </c>
      <c r="T592" s="145" t="str">
        <f>IF(SP_SUL!W595="","*",SP_SUL!W595)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IF(SP_SUL!Y596="","*",SP_SUL!Y596)</f>
        <v>*</v>
      </c>
      <c r="B593" s="146" t="str">
        <f>IF(SP_SUL!X596="","*",SP_SUL!X596)</f>
        <v>*</v>
      </c>
      <c r="C593" s="146" t="str">
        <f>IF(SP_SUL!Z596="","*",SP_SUL!Z596)</f>
        <v>*</v>
      </c>
      <c r="D593" s="139" t="str">
        <f>IF(SP_SUL!S596="","*",SP_SUL!S596)</f>
        <v>-</v>
      </c>
      <c r="E593" s="139" t="str">
        <f>IF(SP_SUL!T596="","*",SP_SUL!T596)</f>
        <v>-</v>
      </c>
      <c r="F593" s="145" t="str">
        <f>IF(SP_SUL!B596="","*",SP_SUL!B596)</f>
        <v>*</v>
      </c>
      <c r="G593" s="145" t="str">
        <f>IF(SP_SUL!D596="","*",SP_SUL!D596)</f>
        <v>*</v>
      </c>
      <c r="H593" s="145" t="str">
        <f>IF(SP_SUL!F596="","*",SP_SUL!F596)</f>
        <v>*</v>
      </c>
      <c r="I593" s="145" t="str">
        <f>IF(SP_SUL!H596="","*",SP_SUL!H596)</f>
        <v>*</v>
      </c>
      <c r="J593" s="145" t="str">
        <f>IF(SP_SUL!I596="","*",SP_SUL!I596)</f>
        <v>*</v>
      </c>
      <c r="K593" s="139" t="str">
        <f>IF(SP_SUL!M596="","*",SP_SUL!M596)</f>
        <v>-</v>
      </c>
      <c r="L593" s="139" t="str">
        <f>IF(SP_SUL!N596="","*",SP_SUL!N596)</f>
        <v>-</v>
      </c>
      <c r="M593" s="140" t="str">
        <f>IF(SP_SUL!J596="","*",SP_SUL!J596)</f>
        <v>*</v>
      </c>
      <c r="N593" s="144" t="str">
        <f>IF(SP_SUL!K596="","*",SP_SUL!K596)</f>
        <v>*</v>
      </c>
      <c r="O593" s="144" t="str">
        <f>IF(SP_SUL!L596="","*",SP_SUL!L596)</f>
        <v>*</v>
      </c>
      <c r="P593" s="143" t="str">
        <f>IF(SP_SUL!O596="","*",SP_SUL!O596)</f>
        <v>*</v>
      </c>
      <c r="Q593" s="143" t="str">
        <f>IF(SP_SUL!P596="","*",SP_SUL!P596)</f>
        <v>*</v>
      </c>
      <c r="R593" s="145" t="str">
        <f>IF(SP_SUL!Q596="","*",CONCATENATE(SP_SUL!Q596," ",SP_SUL!R596))</f>
        <v>*</v>
      </c>
      <c r="S593" s="145" t="str">
        <f>IF(SP_SUL!V596="","*",SP_SUL!V596)</f>
        <v>*</v>
      </c>
      <c r="T593" s="145" t="str">
        <f>IF(SP_SUL!W596="","*",SP_SUL!W596)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IF(SP_SUL!Y597="","*",SP_SUL!Y597)</f>
        <v>*</v>
      </c>
      <c r="B594" s="146" t="str">
        <f>IF(SP_SUL!X597="","*",SP_SUL!X597)</f>
        <v>*</v>
      </c>
      <c r="C594" s="146" t="str">
        <f>IF(SP_SUL!Z597="","*",SP_SUL!Z597)</f>
        <v>*</v>
      </c>
      <c r="D594" s="139" t="str">
        <f>IF(SP_SUL!S597="","*",SP_SUL!S597)</f>
        <v>-</v>
      </c>
      <c r="E594" s="139" t="str">
        <f>IF(SP_SUL!T597="","*",SP_SUL!T597)</f>
        <v>-</v>
      </c>
      <c r="F594" s="145" t="str">
        <f>IF(SP_SUL!B597="","*",SP_SUL!B597)</f>
        <v>*</v>
      </c>
      <c r="G594" s="145" t="str">
        <f>IF(SP_SUL!D597="","*",SP_SUL!D597)</f>
        <v>*</v>
      </c>
      <c r="H594" s="145" t="str">
        <f>IF(SP_SUL!F597="","*",SP_SUL!F597)</f>
        <v>*</v>
      </c>
      <c r="I594" s="145" t="str">
        <f>IF(SP_SUL!H597="","*",SP_SUL!H597)</f>
        <v>*</v>
      </c>
      <c r="J594" s="145" t="str">
        <f>IF(SP_SUL!I597="","*",SP_SUL!I597)</f>
        <v>*</v>
      </c>
      <c r="K594" s="139" t="str">
        <f>IF(SP_SUL!M597="","*",SP_SUL!M597)</f>
        <v>-</v>
      </c>
      <c r="L594" s="139" t="str">
        <f>IF(SP_SUL!N597="","*",SP_SUL!N597)</f>
        <v>-</v>
      </c>
      <c r="M594" s="140" t="str">
        <f>IF(SP_SUL!J597="","*",SP_SUL!J597)</f>
        <v>*</v>
      </c>
      <c r="N594" s="144" t="str">
        <f>IF(SP_SUL!K597="","*",SP_SUL!K597)</f>
        <v>*</v>
      </c>
      <c r="O594" s="144" t="str">
        <f>IF(SP_SUL!L597="","*",SP_SUL!L597)</f>
        <v>*</v>
      </c>
      <c r="P594" s="143" t="str">
        <f>IF(SP_SUL!O597="","*",SP_SUL!O597)</f>
        <v>*</v>
      </c>
      <c r="Q594" s="143" t="str">
        <f>IF(SP_SUL!P597="","*",SP_SUL!P597)</f>
        <v>*</v>
      </c>
      <c r="R594" s="145" t="str">
        <f>IF(SP_SUL!Q597="","*",CONCATENATE(SP_SUL!Q597," ",SP_SUL!R597))</f>
        <v>*</v>
      </c>
      <c r="S594" s="145" t="str">
        <f>IF(SP_SUL!V597="","*",SP_SUL!V597)</f>
        <v>*</v>
      </c>
      <c r="T594" s="145" t="str">
        <f>IF(SP_SUL!W597="","*",SP_SUL!W597)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IF(SP_SUL!Y598="","*",SP_SUL!Y598)</f>
        <v>*</v>
      </c>
      <c r="B595" s="146" t="str">
        <f>IF(SP_SUL!X598="","*",SP_SUL!X598)</f>
        <v>*</v>
      </c>
      <c r="C595" s="146" t="str">
        <f>IF(SP_SUL!Z598="","*",SP_SUL!Z598)</f>
        <v>*</v>
      </c>
      <c r="D595" s="139" t="str">
        <f>IF(SP_SUL!S598="","*",SP_SUL!S598)</f>
        <v>-</v>
      </c>
      <c r="E595" s="139" t="str">
        <f>IF(SP_SUL!T598="","*",SP_SUL!T598)</f>
        <v>-</v>
      </c>
      <c r="F595" s="145" t="str">
        <f>IF(SP_SUL!B598="","*",SP_SUL!B598)</f>
        <v>*</v>
      </c>
      <c r="G595" s="145" t="str">
        <f>IF(SP_SUL!D598="","*",SP_SUL!D598)</f>
        <v>*</v>
      </c>
      <c r="H595" s="145" t="str">
        <f>IF(SP_SUL!F598="","*",SP_SUL!F598)</f>
        <v>*</v>
      </c>
      <c r="I595" s="145" t="str">
        <f>IF(SP_SUL!H598="","*",SP_SUL!H598)</f>
        <v>*</v>
      </c>
      <c r="J595" s="145" t="str">
        <f>IF(SP_SUL!I598="","*",SP_SUL!I598)</f>
        <v>*</v>
      </c>
      <c r="K595" s="139" t="str">
        <f>IF(SP_SUL!M598="","*",SP_SUL!M598)</f>
        <v>-</v>
      </c>
      <c r="L595" s="139" t="str">
        <f>IF(SP_SUL!N598="","*",SP_SUL!N598)</f>
        <v>-</v>
      </c>
      <c r="M595" s="140" t="str">
        <f>IF(SP_SUL!J598="","*",SP_SUL!J598)</f>
        <v>*</v>
      </c>
      <c r="N595" s="144" t="str">
        <f>IF(SP_SUL!K598="","*",SP_SUL!K598)</f>
        <v>*</v>
      </c>
      <c r="O595" s="144" t="str">
        <f>IF(SP_SUL!L598="","*",SP_SUL!L598)</f>
        <v>*</v>
      </c>
      <c r="P595" s="143" t="str">
        <f>IF(SP_SUL!O598="","*",SP_SUL!O598)</f>
        <v>*</v>
      </c>
      <c r="Q595" s="143" t="str">
        <f>IF(SP_SUL!P598="","*",SP_SUL!P598)</f>
        <v>*</v>
      </c>
      <c r="R595" s="145" t="str">
        <f>IF(SP_SUL!Q598="","*",CONCATENATE(SP_SUL!Q598," ",SP_SUL!R598))</f>
        <v>*</v>
      </c>
      <c r="S595" s="145" t="str">
        <f>IF(SP_SUL!V598="","*",SP_SUL!V598)</f>
        <v>*</v>
      </c>
      <c r="T595" s="145" t="str">
        <f>IF(SP_SUL!W598="","*",SP_SUL!W598)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IF(SP_SUL!Y599="","*",SP_SUL!Y599)</f>
        <v>*</v>
      </c>
      <c r="B596" s="146" t="str">
        <f>IF(SP_SUL!X599="","*",SP_SUL!X599)</f>
        <v>*</v>
      </c>
      <c r="C596" s="146" t="str">
        <f>IF(SP_SUL!Z599="","*",SP_SUL!Z599)</f>
        <v>*</v>
      </c>
      <c r="D596" s="139" t="str">
        <f>IF(SP_SUL!S599="","*",SP_SUL!S599)</f>
        <v>-</v>
      </c>
      <c r="E596" s="139" t="str">
        <f>IF(SP_SUL!T599="","*",SP_SUL!T599)</f>
        <v>-</v>
      </c>
      <c r="F596" s="145" t="str">
        <f>IF(SP_SUL!B599="","*",SP_SUL!B599)</f>
        <v>*</v>
      </c>
      <c r="G596" s="145" t="str">
        <f>IF(SP_SUL!D599="","*",SP_SUL!D599)</f>
        <v>*</v>
      </c>
      <c r="H596" s="145" t="str">
        <f>IF(SP_SUL!F599="","*",SP_SUL!F599)</f>
        <v>*</v>
      </c>
      <c r="I596" s="145" t="str">
        <f>IF(SP_SUL!H599="","*",SP_SUL!H599)</f>
        <v>*</v>
      </c>
      <c r="J596" s="145" t="str">
        <f>IF(SP_SUL!I599="","*",SP_SUL!I599)</f>
        <v>*</v>
      </c>
      <c r="K596" s="139" t="str">
        <f>IF(SP_SUL!M599="","*",SP_SUL!M599)</f>
        <v>-</v>
      </c>
      <c r="L596" s="139" t="str">
        <f>IF(SP_SUL!N599="","*",SP_SUL!N599)</f>
        <v>-</v>
      </c>
      <c r="M596" s="140" t="str">
        <f>IF(SP_SUL!J599="","*",SP_SUL!J599)</f>
        <v>*</v>
      </c>
      <c r="N596" s="144" t="str">
        <f>IF(SP_SUL!K599="","*",SP_SUL!K599)</f>
        <v>*</v>
      </c>
      <c r="O596" s="144" t="str">
        <f>IF(SP_SUL!L599="","*",SP_SUL!L599)</f>
        <v>*</v>
      </c>
      <c r="P596" s="143" t="str">
        <f>IF(SP_SUL!O599="","*",SP_SUL!O599)</f>
        <v>*</v>
      </c>
      <c r="Q596" s="143" t="str">
        <f>IF(SP_SUL!P599="","*",SP_SUL!P599)</f>
        <v>*</v>
      </c>
      <c r="R596" s="145" t="str">
        <f>IF(SP_SUL!Q599="","*",CONCATENATE(SP_SUL!Q599," ",SP_SUL!R599))</f>
        <v>*</v>
      </c>
      <c r="S596" s="145" t="str">
        <f>IF(SP_SUL!V599="","*",SP_SUL!V599)</f>
        <v>*</v>
      </c>
      <c r="T596" s="145" t="str">
        <f>IF(SP_SUL!W599="","*",SP_SUL!W599)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IF(SP_SUL!Y600="","*",SP_SUL!Y600)</f>
        <v>*</v>
      </c>
      <c r="B597" s="146" t="str">
        <f>IF(SP_SUL!X600="","*",SP_SUL!X600)</f>
        <v>*</v>
      </c>
      <c r="C597" s="146" t="str">
        <f>IF(SP_SUL!Z600="","*",SP_SUL!Z600)</f>
        <v>*</v>
      </c>
      <c r="D597" s="139" t="str">
        <f>IF(SP_SUL!S600="","*",SP_SUL!S600)</f>
        <v>-</v>
      </c>
      <c r="E597" s="139" t="str">
        <f>IF(SP_SUL!T600="","*",SP_SUL!T600)</f>
        <v>-</v>
      </c>
      <c r="F597" s="145" t="str">
        <f>IF(SP_SUL!B600="","*",SP_SUL!B600)</f>
        <v>*</v>
      </c>
      <c r="G597" s="145" t="str">
        <f>IF(SP_SUL!D600="","*",SP_SUL!D600)</f>
        <v>*</v>
      </c>
      <c r="H597" s="145" t="str">
        <f>IF(SP_SUL!F600="","*",SP_SUL!F600)</f>
        <v>*</v>
      </c>
      <c r="I597" s="145" t="str">
        <f>IF(SP_SUL!H600="","*",SP_SUL!H600)</f>
        <v>*</v>
      </c>
      <c r="J597" s="145" t="str">
        <f>IF(SP_SUL!I600="","*",SP_SUL!I600)</f>
        <v>*</v>
      </c>
      <c r="K597" s="139" t="str">
        <f>IF(SP_SUL!M600="","*",SP_SUL!M600)</f>
        <v>-</v>
      </c>
      <c r="L597" s="139" t="str">
        <f>IF(SP_SUL!N600="","*",SP_SUL!N600)</f>
        <v>-</v>
      </c>
      <c r="M597" s="140" t="str">
        <f>IF(SP_SUL!J600="","*",SP_SUL!J600)</f>
        <v>*</v>
      </c>
      <c r="N597" s="144" t="str">
        <f>IF(SP_SUL!K600="","*",SP_SUL!K600)</f>
        <v>*</v>
      </c>
      <c r="O597" s="144" t="str">
        <f>IF(SP_SUL!L600="","*",SP_SUL!L600)</f>
        <v>*</v>
      </c>
      <c r="P597" s="143" t="str">
        <f>IF(SP_SUL!O600="","*",SP_SUL!O600)</f>
        <v>*</v>
      </c>
      <c r="Q597" s="143" t="str">
        <f>IF(SP_SUL!P600="","*",SP_SUL!P600)</f>
        <v>*</v>
      </c>
      <c r="R597" s="145" t="str">
        <f>IF(SP_SUL!Q600="","*",CONCATENATE(SP_SUL!Q600," ",SP_SUL!R600))</f>
        <v>*</v>
      </c>
      <c r="S597" s="145" t="str">
        <f>IF(SP_SUL!V600="","*",SP_SUL!V600)</f>
        <v>*</v>
      </c>
      <c r="T597" s="145" t="str">
        <f>IF(SP_SUL!W600="","*",SP_SUL!W600)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IF(SP_SUL!Y601="","*",SP_SUL!Y601)</f>
        <v>*</v>
      </c>
      <c r="B598" s="146" t="str">
        <f>IF(SP_SUL!X601="","*",SP_SUL!X601)</f>
        <v>*</v>
      </c>
      <c r="C598" s="146" t="str">
        <f>IF(SP_SUL!Z601="","*",SP_SUL!Z601)</f>
        <v>*</v>
      </c>
      <c r="D598" s="139" t="str">
        <f>IF(SP_SUL!S601="","*",SP_SUL!S601)</f>
        <v>-</v>
      </c>
      <c r="E598" s="139" t="str">
        <f>IF(SP_SUL!T601="","*",SP_SUL!T601)</f>
        <v>-</v>
      </c>
      <c r="F598" s="145" t="str">
        <f>IF(SP_SUL!B601="","*",SP_SUL!B601)</f>
        <v>*</v>
      </c>
      <c r="G598" s="145" t="str">
        <f>IF(SP_SUL!D601="","*",SP_SUL!D601)</f>
        <v>*</v>
      </c>
      <c r="H598" s="145" t="str">
        <f>IF(SP_SUL!F601="","*",SP_SUL!F601)</f>
        <v>*</v>
      </c>
      <c r="I598" s="145" t="str">
        <f>IF(SP_SUL!H601="","*",SP_SUL!H601)</f>
        <v>*</v>
      </c>
      <c r="J598" s="145" t="str">
        <f>IF(SP_SUL!I601="","*",SP_SUL!I601)</f>
        <v>*</v>
      </c>
      <c r="K598" s="139" t="str">
        <f>IF(SP_SUL!M601="","*",SP_SUL!M601)</f>
        <v>-</v>
      </c>
      <c r="L598" s="139" t="str">
        <f>IF(SP_SUL!N601="","*",SP_SUL!N601)</f>
        <v>-</v>
      </c>
      <c r="M598" s="140" t="str">
        <f>IF(SP_SUL!J601="","*",SP_SUL!J601)</f>
        <v>*</v>
      </c>
      <c r="N598" s="144" t="str">
        <f>IF(SP_SUL!K601="","*",SP_SUL!K601)</f>
        <v>*</v>
      </c>
      <c r="O598" s="144" t="str">
        <f>IF(SP_SUL!L601="","*",SP_SUL!L601)</f>
        <v>*</v>
      </c>
      <c r="P598" s="143" t="str">
        <f>IF(SP_SUL!O601="","*",SP_SUL!O601)</f>
        <v>*</v>
      </c>
      <c r="Q598" s="143" t="str">
        <f>IF(SP_SUL!P601="","*",SP_SUL!P601)</f>
        <v>*</v>
      </c>
      <c r="R598" s="145" t="str">
        <f>IF(SP_SUL!Q601="","*",CONCATENATE(SP_SUL!Q601," ",SP_SUL!R601))</f>
        <v>*</v>
      </c>
      <c r="S598" s="145" t="str">
        <f>IF(SP_SUL!V601="","*",SP_SUL!V601)</f>
        <v>*</v>
      </c>
      <c r="T598" s="145" t="str">
        <f>IF(SP_SUL!W601="","*",SP_SUL!W601)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IF(SP_SUL!Y602="","*",SP_SUL!Y602)</f>
        <v>*</v>
      </c>
      <c r="B599" s="146" t="str">
        <f>IF(SP_SUL!X602="","*",SP_SUL!X602)</f>
        <v>*</v>
      </c>
      <c r="C599" s="146" t="str">
        <f>IF(SP_SUL!Z602="","*",SP_SUL!Z602)</f>
        <v>*</v>
      </c>
      <c r="D599" s="139" t="str">
        <f>IF(SP_SUL!S602="","*",SP_SUL!S602)</f>
        <v>-</v>
      </c>
      <c r="E599" s="139" t="str">
        <f>IF(SP_SUL!T602="","*",SP_SUL!T602)</f>
        <v>-</v>
      </c>
      <c r="F599" s="145" t="str">
        <f>IF(SP_SUL!B602="","*",SP_SUL!B602)</f>
        <v>*</v>
      </c>
      <c r="G599" s="145" t="str">
        <f>IF(SP_SUL!D602="","*",SP_SUL!D602)</f>
        <v>*</v>
      </c>
      <c r="H599" s="145" t="str">
        <f>IF(SP_SUL!F602="","*",SP_SUL!F602)</f>
        <v>*</v>
      </c>
      <c r="I599" s="145" t="str">
        <f>IF(SP_SUL!H602="","*",SP_SUL!H602)</f>
        <v>*</v>
      </c>
      <c r="J599" s="145" t="str">
        <f>IF(SP_SUL!I602="","*",SP_SUL!I602)</f>
        <v>*</v>
      </c>
      <c r="K599" s="139" t="str">
        <f>IF(SP_SUL!M602="","*",SP_SUL!M602)</f>
        <v>-</v>
      </c>
      <c r="L599" s="139" t="str">
        <f>IF(SP_SUL!N602="","*",SP_SUL!N602)</f>
        <v>-</v>
      </c>
      <c r="M599" s="140" t="str">
        <f>IF(SP_SUL!J602="","*",SP_SUL!J602)</f>
        <v>*</v>
      </c>
      <c r="N599" s="144" t="str">
        <f>IF(SP_SUL!K602="","*",SP_SUL!K602)</f>
        <v>*</v>
      </c>
      <c r="O599" s="144" t="str">
        <f>IF(SP_SUL!L602="","*",SP_SUL!L602)</f>
        <v>*</v>
      </c>
      <c r="P599" s="143" t="str">
        <f>IF(SP_SUL!O602="","*",SP_SUL!O602)</f>
        <v>*</v>
      </c>
      <c r="Q599" s="143" t="str">
        <f>IF(SP_SUL!P602="","*",SP_SUL!P602)</f>
        <v>*</v>
      </c>
      <c r="R599" s="145" t="str">
        <f>IF(SP_SUL!Q602="","*",CONCATENATE(SP_SUL!Q602," ",SP_SUL!R602))</f>
        <v>*</v>
      </c>
      <c r="S599" s="145" t="str">
        <f>IF(SP_SUL!V602="","*",SP_SUL!V602)</f>
        <v>*</v>
      </c>
      <c r="T599" s="145" t="str">
        <f>IF(SP_SUL!W602="","*",SP_SUL!W602)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IF(SP_SUL!Y603="","*",SP_SUL!Y603)</f>
        <v>*</v>
      </c>
      <c r="B600" s="146" t="str">
        <f>IF(SP_SUL!X603="","*",SP_SUL!X603)</f>
        <v>*</v>
      </c>
      <c r="C600" s="146" t="str">
        <f>IF(SP_SUL!Z603="","*",SP_SUL!Z603)</f>
        <v>*</v>
      </c>
      <c r="D600" s="139" t="str">
        <f>IF(SP_SUL!S603="","*",SP_SUL!S603)</f>
        <v>-</v>
      </c>
      <c r="E600" s="139" t="str">
        <f>IF(SP_SUL!T603="","*",SP_SUL!T603)</f>
        <v>-</v>
      </c>
      <c r="F600" s="145" t="str">
        <f>IF(SP_SUL!B603="","*",SP_SUL!B603)</f>
        <v>*</v>
      </c>
      <c r="G600" s="145" t="str">
        <f>IF(SP_SUL!D603="","*",SP_SUL!D603)</f>
        <v>*</v>
      </c>
      <c r="H600" s="145" t="str">
        <f>IF(SP_SUL!F603="","*",SP_SUL!F603)</f>
        <v>*</v>
      </c>
      <c r="I600" s="145" t="str">
        <f>IF(SP_SUL!H603="","*",SP_SUL!H603)</f>
        <v>*</v>
      </c>
      <c r="J600" s="145" t="str">
        <f>IF(SP_SUL!I603="","*",SP_SUL!I603)</f>
        <v>*</v>
      </c>
      <c r="K600" s="139" t="str">
        <f>IF(SP_SUL!M603="","*",SP_SUL!M603)</f>
        <v>-</v>
      </c>
      <c r="L600" s="139" t="str">
        <f>IF(SP_SUL!N603="","*",SP_SUL!N603)</f>
        <v>-</v>
      </c>
      <c r="M600" s="140" t="str">
        <f>IF(SP_SUL!J603="","*",SP_SUL!J603)</f>
        <v>*</v>
      </c>
      <c r="N600" s="144" t="str">
        <f>IF(SP_SUL!K603="","*",SP_SUL!K603)</f>
        <v>*</v>
      </c>
      <c r="O600" s="144" t="str">
        <f>IF(SP_SUL!L603="","*",SP_SUL!L603)</f>
        <v>*</v>
      </c>
      <c r="P600" s="143" t="str">
        <f>IF(SP_SUL!O603="","*",SP_SUL!O603)</f>
        <v>*</v>
      </c>
      <c r="Q600" s="143" t="str">
        <f>IF(SP_SUL!P603="","*",SP_SUL!P603)</f>
        <v>*</v>
      </c>
      <c r="R600" s="145" t="str">
        <f>IF(SP_SUL!Q603="","*",CONCATENATE(SP_SUL!Q603," ",SP_SUL!R603))</f>
        <v>*</v>
      </c>
      <c r="S600" s="145" t="str">
        <f>IF(SP_SUL!V603="","*",SP_SUL!V603)</f>
        <v>*</v>
      </c>
      <c r="T600" s="145" t="str">
        <f>IF(SP_SUL!W603="","*",SP_SUL!W603)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IF(SP_SUL!Y604="","*",SP_SUL!Y604)</f>
        <v>*</v>
      </c>
      <c r="B601" s="146" t="str">
        <f>IF(SP_SUL!X604="","*",SP_SUL!X604)</f>
        <v>*</v>
      </c>
      <c r="C601" s="146" t="str">
        <f>IF(SP_SUL!Z604="","*",SP_SUL!Z604)</f>
        <v>*</v>
      </c>
      <c r="D601" s="139" t="str">
        <f>IF(SP_SUL!S604="","*",SP_SUL!S604)</f>
        <v>-</v>
      </c>
      <c r="E601" s="139" t="str">
        <f>IF(SP_SUL!T604="","*",SP_SUL!T604)</f>
        <v>-</v>
      </c>
      <c r="F601" s="145" t="str">
        <f>IF(SP_SUL!B604="","*",SP_SUL!B604)</f>
        <v>*</v>
      </c>
      <c r="G601" s="145" t="str">
        <f>IF(SP_SUL!D604="","*",SP_SUL!D604)</f>
        <v>*</v>
      </c>
      <c r="H601" s="145" t="str">
        <f>IF(SP_SUL!F604="","*",SP_SUL!F604)</f>
        <v>*</v>
      </c>
      <c r="I601" s="145" t="str">
        <f>IF(SP_SUL!H604="","*",SP_SUL!H604)</f>
        <v>*</v>
      </c>
      <c r="J601" s="145" t="str">
        <f>IF(SP_SUL!I604="","*",SP_SUL!I604)</f>
        <v>*</v>
      </c>
      <c r="K601" s="139" t="str">
        <f>IF(SP_SUL!M604="","*",SP_SUL!M604)</f>
        <v>-</v>
      </c>
      <c r="L601" s="139" t="str">
        <f>IF(SP_SUL!N604="","*",SP_SUL!N604)</f>
        <v>-</v>
      </c>
      <c r="M601" s="140" t="str">
        <f>IF(SP_SUL!J604="","*",SP_SUL!J604)</f>
        <v>*</v>
      </c>
      <c r="N601" s="144" t="str">
        <f>IF(SP_SUL!K604="","*",SP_SUL!K604)</f>
        <v>*</v>
      </c>
      <c r="O601" s="144" t="str">
        <f>IF(SP_SUL!L604="","*",SP_SUL!L604)</f>
        <v>*</v>
      </c>
      <c r="P601" s="143" t="str">
        <f>IF(SP_SUL!O604="","*",SP_SUL!O604)</f>
        <v>*</v>
      </c>
      <c r="Q601" s="143" t="str">
        <f>IF(SP_SUL!P604="","*",SP_SUL!P604)</f>
        <v>*</v>
      </c>
      <c r="R601" s="145" t="str">
        <f>IF(SP_SUL!Q604="","*",CONCATENATE(SP_SUL!Q604," ",SP_SUL!R604))</f>
        <v>*</v>
      </c>
      <c r="S601" s="145" t="str">
        <f>IF(SP_SUL!V604="","*",SP_SUL!V604)</f>
        <v>*</v>
      </c>
      <c r="T601" s="145" t="str">
        <f>IF(SP_SUL!W604="","*",SP_SUL!W604)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IF(SP_SUL!Y605="","*",SP_SUL!Y605)</f>
        <v>*</v>
      </c>
      <c r="B602" s="146" t="str">
        <f>IF(SP_SUL!X605="","*",SP_SUL!X605)</f>
        <v>*</v>
      </c>
      <c r="C602" s="146" t="str">
        <f>IF(SP_SUL!Z605="","*",SP_SUL!Z605)</f>
        <v>*</v>
      </c>
      <c r="D602" s="139" t="str">
        <f>IF(SP_SUL!S605="","*",SP_SUL!S605)</f>
        <v>-</v>
      </c>
      <c r="E602" s="139" t="str">
        <f>IF(SP_SUL!T605="","*",SP_SUL!T605)</f>
        <v>-</v>
      </c>
      <c r="F602" s="145" t="str">
        <f>IF(SP_SUL!B605="","*",SP_SUL!B605)</f>
        <v>*</v>
      </c>
      <c r="G602" s="145" t="str">
        <f>IF(SP_SUL!D605="","*",SP_SUL!D605)</f>
        <v>*</v>
      </c>
      <c r="H602" s="145" t="str">
        <f>IF(SP_SUL!F605="","*",SP_SUL!F605)</f>
        <v>*</v>
      </c>
      <c r="I602" s="145" t="str">
        <f>IF(SP_SUL!H605="","*",SP_SUL!H605)</f>
        <v>*</v>
      </c>
      <c r="J602" s="145" t="str">
        <f>IF(SP_SUL!I605="","*",SP_SUL!I605)</f>
        <v>*</v>
      </c>
      <c r="K602" s="139" t="str">
        <f>IF(SP_SUL!M605="","*",SP_SUL!M605)</f>
        <v>-</v>
      </c>
      <c r="L602" s="139" t="str">
        <f>IF(SP_SUL!N605="","*",SP_SUL!N605)</f>
        <v>-</v>
      </c>
      <c r="M602" s="140" t="str">
        <f>IF(SP_SUL!J605="","*",SP_SUL!J605)</f>
        <v>*</v>
      </c>
      <c r="N602" s="144" t="str">
        <f>IF(SP_SUL!K605="","*",SP_SUL!K605)</f>
        <v>*</v>
      </c>
      <c r="O602" s="144" t="str">
        <f>IF(SP_SUL!L605="","*",SP_SUL!L605)</f>
        <v>*</v>
      </c>
      <c r="P602" s="143" t="str">
        <f>IF(SP_SUL!O605="","*",SP_SUL!O605)</f>
        <v>*</v>
      </c>
      <c r="Q602" s="143" t="str">
        <f>IF(SP_SUL!P605="","*",SP_SUL!P605)</f>
        <v>*</v>
      </c>
      <c r="R602" s="145" t="str">
        <f>IF(SP_SUL!Q605="","*",CONCATENATE(SP_SUL!Q605," ",SP_SUL!R605))</f>
        <v>*</v>
      </c>
      <c r="S602" s="145" t="str">
        <f>IF(SP_SUL!V605="","*",SP_SUL!V605)</f>
        <v>*</v>
      </c>
      <c r="T602" s="145" t="str">
        <f>IF(SP_SUL!W605="","*",SP_SUL!W605)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IF(SP_SUL!Y606="","*",SP_SUL!Y606)</f>
        <v>*</v>
      </c>
      <c r="B603" s="146" t="str">
        <f>IF(SP_SUL!X606="","*",SP_SUL!X606)</f>
        <v>*</v>
      </c>
      <c r="C603" s="146" t="str">
        <f>IF(SP_SUL!Z606="","*",SP_SUL!Z606)</f>
        <v>*</v>
      </c>
      <c r="D603" s="139" t="str">
        <f>IF(SP_SUL!S606="","*",SP_SUL!S606)</f>
        <v>-</v>
      </c>
      <c r="E603" s="139" t="str">
        <f>IF(SP_SUL!T606="","*",SP_SUL!T606)</f>
        <v>-</v>
      </c>
      <c r="F603" s="145" t="str">
        <f>IF(SP_SUL!B606="","*",SP_SUL!B606)</f>
        <v>*</v>
      </c>
      <c r="G603" s="145" t="str">
        <f>IF(SP_SUL!D606="","*",SP_SUL!D606)</f>
        <v>*</v>
      </c>
      <c r="H603" s="145" t="str">
        <f>IF(SP_SUL!F606="","*",SP_SUL!F606)</f>
        <v>*</v>
      </c>
      <c r="I603" s="145" t="str">
        <f>IF(SP_SUL!H606="","*",SP_SUL!H606)</f>
        <v>*</v>
      </c>
      <c r="J603" s="145" t="str">
        <f>IF(SP_SUL!I606="","*",SP_SUL!I606)</f>
        <v>*</v>
      </c>
      <c r="K603" s="139" t="str">
        <f>IF(SP_SUL!M606="","*",SP_SUL!M606)</f>
        <v>-</v>
      </c>
      <c r="L603" s="139" t="str">
        <f>IF(SP_SUL!N606="","*",SP_SUL!N606)</f>
        <v>-</v>
      </c>
      <c r="M603" s="140" t="str">
        <f>IF(SP_SUL!J606="","*",SP_SUL!J606)</f>
        <v>*</v>
      </c>
      <c r="N603" s="144" t="str">
        <f>IF(SP_SUL!K606="","*",SP_SUL!K606)</f>
        <v>*</v>
      </c>
      <c r="O603" s="144" t="str">
        <f>IF(SP_SUL!L606="","*",SP_SUL!L606)</f>
        <v>*</v>
      </c>
      <c r="P603" s="143" t="str">
        <f>IF(SP_SUL!O606="","*",SP_SUL!O606)</f>
        <v>*</v>
      </c>
      <c r="Q603" s="143" t="str">
        <f>IF(SP_SUL!P606="","*",SP_SUL!P606)</f>
        <v>*</v>
      </c>
      <c r="R603" s="145" t="str">
        <f>IF(SP_SUL!Q606="","*",CONCATENATE(SP_SUL!Q606," ",SP_SUL!R606))</f>
        <v>*</v>
      </c>
      <c r="S603" s="145" t="str">
        <f>IF(SP_SUL!V606="","*",SP_SUL!V606)</f>
        <v>*</v>
      </c>
      <c r="T603" s="145" t="str">
        <f>IF(SP_SUL!W606="","*",SP_SUL!W606)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IF(SP_SUL!Y607="","*",SP_SUL!Y607)</f>
        <v>*</v>
      </c>
      <c r="B604" s="146" t="str">
        <f>IF(SP_SUL!X607="","*",SP_SUL!X607)</f>
        <v>*</v>
      </c>
      <c r="C604" s="146" t="str">
        <f>IF(SP_SUL!Z607="","*",SP_SUL!Z607)</f>
        <v>*</v>
      </c>
      <c r="D604" s="139" t="str">
        <f>IF(SP_SUL!S607="","*",SP_SUL!S607)</f>
        <v>-</v>
      </c>
      <c r="E604" s="139" t="str">
        <f>IF(SP_SUL!T607="","*",SP_SUL!T607)</f>
        <v>-</v>
      </c>
      <c r="F604" s="145" t="str">
        <f>IF(SP_SUL!B607="","*",SP_SUL!B607)</f>
        <v>*</v>
      </c>
      <c r="G604" s="145" t="str">
        <f>IF(SP_SUL!D607="","*",SP_SUL!D607)</f>
        <v>*</v>
      </c>
      <c r="H604" s="145" t="str">
        <f>IF(SP_SUL!F607="","*",SP_SUL!F607)</f>
        <v>*</v>
      </c>
      <c r="I604" s="145" t="str">
        <f>IF(SP_SUL!H607="","*",SP_SUL!H607)</f>
        <v>*</v>
      </c>
      <c r="J604" s="145" t="str">
        <f>IF(SP_SUL!I607="","*",SP_SUL!I607)</f>
        <v>*</v>
      </c>
      <c r="K604" s="139" t="str">
        <f>IF(SP_SUL!M607="","*",SP_SUL!M607)</f>
        <v>-</v>
      </c>
      <c r="L604" s="139" t="str">
        <f>IF(SP_SUL!N607="","*",SP_SUL!N607)</f>
        <v>-</v>
      </c>
      <c r="M604" s="140" t="str">
        <f>IF(SP_SUL!J607="","*",SP_SUL!J607)</f>
        <v>*</v>
      </c>
      <c r="N604" s="144" t="str">
        <f>IF(SP_SUL!K607="","*",SP_SUL!K607)</f>
        <v>*</v>
      </c>
      <c r="O604" s="144" t="str">
        <f>IF(SP_SUL!L607="","*",SP_SUL!L607)</f>
        <v>*</v>
      </c>
      <c r="P604" s="143" t="str">
        <f>IF(SP_SUL!O607="","*",SP_SUL!O607)</f>
        <v>*</v>
      </c>
      <c r="Q604" s="143" t="str">
        <f>IF(SP_SUL!P607="","*",SP_SUL!P607)</f>
        <v>*</v>
      </c>
      <c r="R604" s="145" t="str">
        <f>IF(SP_SUL!Q607="","*",CONCATENATE(SP_SUL!Q607," ",SP_SUL!R607))</f>
        <v>*</v>
      </c>
      <c r="S604" s="145" t="str">
        <f>IF(SP_SUL!V607="","*",SP_SUL!V607)</f>
        <v>*</v>
      </c>
      <c r="T604" s="145" t="str">
        <f>IF(SP_SUL!W607="","*",SP_SUL!W607)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IF(SP_SUL!Y608="","*",SP_SUL!Y608)</f>
        <v>*</v>
      </c>
      <c r="B605" s="146" t="str">
        <f>IF(SP_SUL!X608="","*",SP_SUL!X608)</f>
        <v>*</v>
      </c>
      <c r="C605" s="146" t="str">
        <f>IF(SP_SUL!Z608="","*",SP_SUL!Z608)</f>
        <v>*</v>
      </c>
      <c r="D605" s="139" t="str">
        <f>IF(SP_SUL!S608="","*",SP_SUL!S608)</f>
        <v>-</v>
      </c>
      <c r="E605" s="139" t="str">
        <f>IF(SP_SUL!T608="","*",SP_SUL!T608)</f>
        <v>-</v>
      </c>
      <c r="F605" s="145" t="str">
        <f>IF(SP_SUL!B608="","*",SP_SUL!B608)</f>
        <v>*</v>
      </c>
      <c r="G605" s="145" t="str">
        <f>IF(SP_SUL!D608="","*",SP_SUL!D608)</f>
        <v>*</v>
      </c>
      <c r="H605" s="145" t="str">
        <f>IF(SP_SUL!F608="","*",SP_SUL!F608)</f>
        <v>*</v>
      </c>
      <c r="I605" s="145" t="str">
        <f>IF(SP_SUL!H608="","*",SP_SUL!H608)</f>
        <v>*</v>
      </c>
      <c r="J605" s="145" t="str">
        <f>IF(SP_SUL!I608="","*",SP_SUL!I608)</f>
        <v>*</v>
      </c>
      <c r="K605" s="139" t="str">
        <f>IF(SP_SUL!M608="","*",SP_SUL!M608)</f>
        <v>-</v>
      </c>
      <c r="L605" s="139" t="str">
        <f>IF(SP_SUL!N608="","*",SP_SUL!N608)</f>
        <v>-</v>
      </c>
      <c r="M605" s="140" t="str">
        <f>IF(SP_SUL!J608="","*",SP_SUL!J608)</f>
        <v>*</v>
      </c>
      <c r="N605" s="144" t="str">
        <f>IF(SP_SUL!K608="","*",SP_SUL!K608)</f>
        <v>*</v>
      </c>
      <c r="O605" s="144" t="str">
        <f>IF(SP_SUL!L608="","*",SP_SUL!L608)</f>
        <v>*</v>
      </c>
      <c r="P605" s="143" t="str">
        <f>IF(SP_SUL!O608="","*",SP_SUL!O608)</f>
        <v>*</v>
      </c>
      <c r="Q605" s="143" t="str">
        <f>IF(SP_SUL!P608="","*",SP_SUL!P608)</f>
        <v>*</v>
      </c>
      <c r="R605" s="145" t="str">
        <f>IF(SP_SUL!Q608="","*",CONCATENATE(SP_SUL!Q608," ",SP_SUL!R608))</f>
        <v>*</v>
      </c>
      <c r="S605" s="145" t="str">
        <f>IF(SP_SUL!V608="","*",SP_SUL!V608)</f>
        <v>*</v>
      </c>
      <c r="T605" s="145" t="str">
        <f>IF(SP_SUL!W608="","*",SP_SUL!W608)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IF(SP_SUL!Y609="","*",SP_SUL!Y609)</f>
        <v>*</v>
      </c>
      <c r="B606" s="146" t="str">
        <f>IF(SP_SUL!X609="","*",SP_SUL!X609)</f>
        <v>*</v>
      </c>
      <c r="C606" s="146" t="str">
        <f>IF(SP_SUL!Z609="","*",SP_SUL!Z609)</f>
        <v>*</v>
      </c>
      <c r="D606" s="139" t="str">
        <f>IF(SP_SUL!S609="","*",SP_SUL!S609)</f>
        <v>-</v>
      </c>
      <c r="E606" s="139" t="str">
        <f>IF(SP_SUL!T609="","*",SP_SUL!T609)</f>
        <v>-</v>
      </c>
      <c r="F606" s="145" t="str">
        <f>IF(SP_SUL!B609="","*",SP_SUL!B609)</f>
        <v>*</v>
      </c>
      <c r="G606" s="145" t="str">
        <f>IF(SP_SUL!D609="","*",SP_SUL!D609)</f>
        <v>*</v>
      </c>
      <c r="H606" s="145" t="str">
        <f>IF(SP_SUL!F609="","*",SP_SUL!F609)</f>
        <v>*</v>
      </c>
      <c r="I606" s="145" t="str">
        <f>IF(SP_SUL!H609="","*",SP_SUL!H609)</f>
        <v>*</v>
      </c>
      <c r="J606" s="145" t="str">
        <f>IF(SP_SUL!I609="","*",SP_SUL!I609)</f>
        <v>*</v>
      </c>
      <c r="K606" s="139" t="str">
        <f>IF(SP_SUL!M609="","*",SP_SUL!M609)</f>
        <v>-</v>
      </c>
      <c r="L606" s="139" t="str">
        <f>IF(SP_SUL!N609="","*",SP_SUL!N609)</f>
        <v>-</v>
      </c>
      <c r="M606" s="140" t="str">
        <f>IF(SP_SUL!J609="","*",SP_SUL!J609)</f>
        <v>*</v>
      </c>
      <c r="N606" s="144" t="str">
        <f>IF(SP_SUL!K609="","*",SP_SUL!K609)</f>
        <v>*</v>
      </c>
      <c r="O606" s="144" t="str">
        <f>IF(SP_SUL!L609="","*",SP_SUL!L609)</f>
        <v>*</v>
      </c>
      <c r="P606" s="143" t="str">
        <f>IF(SP_SUL!O609="","*",SP_SUL!O609)</f>
        <v>*</v>
      </c>
      <c r="Q606" s="143" t="str">
        <f>IF(SP_SUL!P609="","*",SP_SUL!P609)</f>
        <v>*</v>
      </c>
      <c r="R606" s="145" t="str">
        <f>IF(SP_SUL!Q609="","*",CONCATENATE(SP_SUL!Q609," ",SP_SUL!R609))</f>
        <v>*</v>
      </c>
      <c r="S606" s="145" t="str">
        <f>IF(SP_SUL!V609="","*",SP_SUL!V609)</f>
        <v>*</v>
      </c>
      <c r="T606" s="145" t="str">
        <f>IF(SP_SUL!W609="","*",SP_SUL!W609)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IF(SP_SUL!Y610="","*",SP_SUL!Y610)</f>
        <v>*</v>
      </c>
      <c r="B607" s="146" t="str">
        <f>IF(SP_SUL!X610="","*",SP_SUL!X610)</f>
        <v>*</v>
      </c>
      <c r="C607" s="146" t="str">
        <f>IF(SP_SUL!Z610="","*",SP_SUL!Z610)</f>
        <v>*</v>
      </c>
      <c r="D607" s="139" t="str">
        <f>IF(SP_SUL!S610="","*",SP_SUL!S610)</f>
        <v>-</v>
      </c>
      <c r="E607" s="139" t="str">
        <f>IF(SP_SUL!T610="","*",SP_SUL!T610)</f>
        <v>-</v>
      </c>
      <c r="F607" s="145" t="str">
        <f>IF(SP_SUL!B610="","*",SP_SUL!B610)</f>
        <v>*</v>
      </c>
      <c r="G607" s="145" t="str">
        <f>IF(SP_SUL!D610="","*",SP_SUL!D610)</f>
        <v>*</v>
      </c>
      <c r="H607" s="145" t="str">
        <f>IF(SP_SUL!F610="","*",SP_SUL!F610)</f>
        <v>*</v>
      </c>
      <c r="I607" s="145" t="str">
        <f>IF(SP_SUL!H610="","*",SP_SUL!H610)</f>
        <v>*</v>
      </c>
      <c r="J607" s="145" t="str">
        <f>IF(SP_SUL!I610="","*",SP_SUL!I610)</f>
        <v>*</v>
      </c>
      <c r="K607" s="139" t="str">
        <f>IF(SP_SUL!M610="","*",SP_SUL!M610)</f>
        <v>-</v>
      </c>
      <c r="L607" s="139" t="str">
        <f>IF(SP_SUL!N610="","*",SP_SUL!N610)</f>
        <v>-</v>
      </c>
      <c r="M607" s="140" t="str">
        <f>IF(SP_SUL!J610="","*",SP_SUL!J610)</f>
        <v>*</v>
      </c>
      <c r="N607" s="144" t="str">
        <f>IF(SP_SUL!K610="","*",SP_SUL!K610)</f>
        <v>*</v>
      </c>
      <c r="O607" s="144" t="str">
        <f>IF(SP_SUL!L610="","*",SP_SUL!L610)</f>
        <v>*</v>
      </c>
      <c r="P607" s="143" t="str">
        <f>IF(SP_SUL!O610="","*",SP_SUL!O610)</f>
        <v>*</v>
      </c>
      <c r="Q607" s="143" t="str">
        <f>IF(SP_SUL!P610="","*",SP_SUL!P610)</f>
        <v>*</v>
      </c>
      <c r="R607" s="145" t="str">
        <f>IF(SP_SUL!Q610="","*",CONCATENATE(SP_SUL!Q610," ",SP_SUL!R610))</f>
        <v>*</v>
      </c>
      <c r="S607" s="145" t="str">
        <f>IF(SP_SUL!V610="","*",SP_SUL!V610)</f>
        <v>*</v>
      </c>
      <c r="T607" s="145" t="str">
        <f>IF(SP_SUL!W610="","*",SP_SUL!W610)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IF(SP_SUL!Y611="","*",SP_SUL!Y611)</f>
        <v>*</v>
      </c>
      <c r="B608" s="146" t="str">
        <f>IF(SP_SUL!X611="","*",SP_SUL!X611)</f>
        <v>*</v>
      </c>
      <c r="C608" s="146" t="str">
        <f>IF(SP_SUL!Z611="","*",SP_SUL!Z611)</f>
        <v>*</v>
      </c>
      <c r="D608" s="139" t="str">
        <f>IF(SP_SUL!S611="","*",SP_SUL!S611)</f>
        <v>-</v>
      </c>
      <c r="E608" s="139" t="str">
        <f>IF(SP_SUL!T611="","*",SP_SUL!T611)</f>
        <v>-</v>
      </c>
      <c r="F608" s="145" t="str">
        <f>IF(SP_SUL!B611="","*",SP_SUL!B611)</f>
        <v>*</v>
      </c>
      <c r="G608" s="145" t="str">
        <f>IF(SP_SUL!D611="","*",SP_SUL!D611)</f>
        <v>*</v>
      </c>
      <c r="H608" s="145" t="str">
        <f>IF(SP_SUL!F611="","*",SP_SUL!F611)</f>
        <v>*</v>
      </c>
      <c r="I608" s="145" t="str">
        <f>IF(SP_SUL!H611="","*",SP_SUL!H611)</f>
        <v>*</v>
      </c>
      <c r="J608" s="145" t="str">
        <f>IF(SP_SUL!I611="","*",SP_SUL!I611)</f>
        <v>*</v>
      </c>
      <c r="K608" s="139" t="str">
        <f>IF(SP_SUL!M611="","*",SP_SUL!M611)</f>
        <v>-</v>
      </c>
      <c r="L608" s="139" t="str">
        <f>IF(SP_SUL!N611="","*",SP_SUL!N611)</f>
        <v>-</v>
      </c>
      <c r="M608" s="140" t="str">
        <f>IF(SP_SUL!J611="","*",SP_SUL!J611)</f>
        <v>*</v>
      </c>
      <c r="N608" s="144" t="str">
        <f>IF(SP_SUL!K611="","*",SP_SUL!K611)</f>
        <v>*</v>
      </c>
      <c r="O608" s="144" t="str">
        <f>IF(SP_SUL!L611="","*",SP_SUL!L611)</f>
        <v>*</v>
      </c>
      <c r="P608" s="143" t="str">
        <f>IF(SP_SUL!O611="","*",SP_SUL!O611)</f>
        <v>*</v>
      </c>
      <c r="Q608" s="143" t="str">
        <f>IF(SP_SUL!P611="","*",SP_SUL!P611)</f>
        <v>*</v>
      </c>
      <c r="R608" s="145" t="str">
        <f>IF(SP_SUL!Q611="","*",CONCATENATE(SP_SUL!Q611," ",SP_SUL!R611))</f>
        <v>*</v>
      </c>
      <c r="S608" s="145" t="str">
        <f>IF(SP_SUL!V611="","*",SP_SUL!V611)</f>
        <v>*</v>
      </c>
      <c r="T608" s="145" t="str">
        <f>IF(SP_SUL!W611="","*",SP_SUL!W611)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IF(SP_SUL!Y612="","*",SP_SUL!Y612)</f>
        <v>*</v>
      </c>
      <c r="B609" s="146" t="str">
        <f>IF(SP_SUL!X612="","*",SP_SUL!X612)</f>
        <v>*</v>
      </c>
      <c r="C609" s="146" t="str">
        <f>IF(SP_SUL!Z612="","*",SP_SUL!Z612)</f>
        <v>*</v>
      </c>
      <c r="D609" s="139" t="str">
        <f>IF(SP_SUL!S612="","*",SP_SUL!S612)</f>
        <v>-</v>
      </c>
      <c r="E609" s="139" t="str">
        <f>IF(SP_SUL!T612="","*",SP_SUL!T612)</f>
        <v>-</v>
      </c>
      <c r="F609" s="145" t="str">
        <f>IF(SP_SUL!B612="","*",SP_SUL!B612)</f>
        <v>*</v>
      </c>
      <c r="G609" s="145" t="str">
        <f>IF(SP_SUL!D612="","*",SP_SUL!D612)</f>
        <v>*</v>
      </c>
      <c r="H609" s="145" t="str">
        <f>IF(SP_SUL!F612="","*",SP_SUL!F612)</f>
        <v>*</v>
      </c>
      <c r="I609" s="145" t="str">
        <f>IF(SP_SUL!H612="","*",SP_SUL!H612)</f>
        <v>*</v>
      </c>
      <c r="J609" s="145" t="str">
        <f>IF(SP_SUL!I612="","*",SP_SUL!I612)</f>
        <v>*</v>
      </c>
      <c r="K609" s="139" t="str">
        <f>IF(SP_SUL!M612="","*",SP_SUL!M612)</f>
        <v>-</v>
      </c>
      <c r="L609" s="139" t="str">
        <f>IF(SP_SUL!N612="","*",SP_SUL!N612)</f>
        <v>-</v>
      </c>
      <c r="M609" s="140" t="str">
        <f>IF(SP_SUL!J612="","*",SP_SUL!J612)</f>
        <v>*</v>
      </c>
      <c r="N609" s="144" t="str">
        <f>IF(SP_SUL!K612="","*",SP_SUL!K612)</f>
        <v>*</v>
      </c>
      <c r="O609" s="144" t="str">
        <f>IF(SP_SUL!L612="","*",SP_SUL!L612)</f>
        <v>*</v>
      </c>
      <c r="P609" s="143" t="str">
        <f>IF(SP_SUL!O612="","*",SP_SUL!O612)</f>
        <v>*</v>
      </c>
      <c r="Q609" s="143" t="str">
        <f>IF(SP_SUL!P612="","*",SP_SUL!P612)</f>
        <v>*</v>
      </c>
      <c r="R609" s="145" t="str">
        <f>IF(SP_SUL!Q612="","*",CONCATENATE(SP_SUL!Q612," ",SP_SUL!R612))</f>
        <v>*</v>
      </c>
      <c r="S609" s="145" t="str">
        <f>IF(SP_SUL!V612="","*",SP_SUL!V612)</f>
        <v>*</v>
      </c>
      <c r="T609" s="145" t="str">
        <f>IF(SP_SUL!W612="","*",SP_SUL!W612)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IF(SP_SUL!Y613="","*",SP_SUL!Y613)</f>
        <v>*</v>
      </c>
      <c r="B610" s="146" t="str">
        <f>IF(SP_SUL!X613="","*",SP_SUL!X613)</f>
        <v>*</v>
      </c>
      <c r="C610" s="146" t="str">
        <f>IF(SP_SUL!Z613="","*",SP_SUL!Z613)</f>
        <v>*</v>
      </c>
      <c r="D610" s="139" t="str">
        <f>IF(SP_SUL!S613="","*",SP_SUL!S613)</f>
        <v>-</v>
      </c>
      <c r="E610" s="139" t="str">
        <f>IF(SP_SUL!T613="","*",SP_SUL!T613)</f>
        <v>-</v>
      </c>
      <c r="F610" s="145" t="str">
        <f>IF(SP_SUL!B613="","*",SP_SUL!B613)</f>
        <v>*</v>
      </c>
      <c r="G610" s="145" t="str">
        <f>IF(SP_SUL!D613="","*",SP_SUL!D613)</f>
        <v>*</v>
      </c>
      <c r="H610" s="145" t="str">
        <f>IF(SP_SUL!F613="","*",SP_SUL!F613)</f>
        <v>*</v>
      </c>
      <c r="I610" s="145" t="str">
        <f>IF(SP_SUL!H613="","*",SP_SUL!H613)</f>
        <v>*</v>
      </c>
      <c r="J610" s="145" t="str">
        <f>IF(SP_SUL!I613="","*",SP_SUL!I613)</f>
        <v>*</v>
      </c>
      <c r="K610" s="139" t="str">
        <f>IF(SP_SUL!M613="","*",SP_SUL!M613)</f>
        <v>-</v>
      </c>
      <c r="L610" s="139" t="str">
        <f>IF(SP_SUL!N613="","*",SP_SUL!N613)</f>
        <v>-</v>
      </c>
      <c r="M610" s="140" t="str">
        <f>IF(SP_SUL!J613="","*",SP_SUL!J613)</f>
        <v>*</v>
      </c>
      <c r="N610" s="144" t="str">
        <f>IF(SP_SUL!K613="","*",SP_SUL!K613)</f>
        <v>*</v>
      </c>
      <c r="O610" s="144" t="str">
        <f>IF(SP_SUL!L613="","*",SP_SUL!L613)</f>
        <v>*</v>
      </c>
      <c r="P610" s="143" t="str">
        <f>IF(SP_SUL!O613="","*",SP_SUL!O613)</f>
        <v>*</v>
      </c>
      <c r="Q610" s="143" t="str">
        <f>IF(SP_SUL!P613="","*",SP_SUL!P613)</f>
        <v>*</v>
      </c>
      <c r="R610" s="145" t="str">
        <f>IF(SP_SUL!Q613="","*",CONCATENATE(SP_SUL!Q613," ",SP_SUL!R613))</f>
        <v>*</v>
      </c>
      <c r="S610" s="145" t="str">
        <f>IF(SP_SUL!V613="","*",SP_SUL!V613)</f>
        <v>*</v>
      </c>
      <c r="T610" s="145" t="str">
        <f>IF(SP_SUL!W613="","*",SP_SUL!W613)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IF(SP_SUL!Y614="","*",SP_SUL!Y614)</f>
        <v>*</v>
      </c>
      <c r="B611" s="146" t="str">
        <f>IF(SP_SUL!X614="","*",SP_SUL!X614)</f>
        <v>*</v>
      </c>
      <c r="C611" s="146" t="str">
        <f>IF(SP_SUL!Z614="","*",SP_SUL!Z614)</f>
        <v>*</v>
      </c>
      <c r="D611" s="139" t="str">
        <f>IF(SP_SUL!S614="","*",SP_SUL!S614)</f>
        <v>-</v>
      </c>
      <c r="E611" s="139" t="str">
        <f>IF(SP_SUL!T614="","*",SP_SUL!T614)</f>
        <v>-</v>
      </c>
      <c r="F611" s="145" t="str">
        <f>IF(SP_SUL!B614="","*",SP_SUL!B614)</f>
        <v>*</v>
      </c>
      <c r="G611" s="145" t="str">
        <f>IF(SP_SUL!D614="","*",SP_SUL!D614)</f>
        <v>*</v>
      </c>
      <c r="H611" s="145" t="str">
        <f>IF(SP_SUL!F614="","*",SP_SUL!F614)</f>
        <v>*</v>
      </c>
      <c r="I611" s="145" t="str">
        <f>IF(SP_SUL!H614="","*",SP_SUL!H614)</f>
        <v>*</v>
      </c>
      <c r="J611" s="145" t="str">
        <f>IF(SP_SUL!I614="","*",SP_SUL!I614)</f>
        <v>*</v>
      </c>
      <c r="K611" s="139" t="str">
        <f>IF(SP_SUL!M614="","*",SP_SUL!M614)</f>
        <v>-</v>
      </c>
      <c r="L611" s="139" t="str">
        <f>IF(SP_SUL!N614="","*",SP_SUL!N614)</f>
        <v>-</v>
      </c>
      <c r="M611" s="140" t="str">
        <f>IF(SP_SUL!J614="","*",SP_SUL!J614)</f>
        <v>*</v>
      </c>
      <c r="N611" s="144" t="str">
        <f>IF(SP_SUL!K614="","*",SP_SUL!K614)</f>
        <v>*</v>
      </c>
      <c r="O611" s="144" t="str">
        <f>IF(SP_SUL!L614="","*",SP_SUL!L614)</f>
        <v>*</v>
      </c>
      <c r="P611" s="143" t="str">
        <f>IF(SP_SUL!O614="","*",SP_SUL!O614)</f>
        <v>*</v>
      </c>
      <c r="Q611" s="143" t="str">
        <f>IF(SP_SUL!P614="","*",SP_SUL!P614)</f>
        <v>*</v>
      </c>
      <c r="R611" s="145" t="str">
        <f>IF(SP_SUL!Q614="","*",CONCATENATE(SP_SUL!Q614," ",SP_SUL!R614))</f>
        <v>*</v>
      </c>
      <c r="S611" s="145" t="str">
        <f>IF(SP_SUL!V614="","*",SP_SUL!V614)</f>
        <v>*</v>
      </c>
      <c r="T611" s="145" t="str">
        <f>IF(SP_SUL!W614="","*",SP_SUL!W614)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IF(SP_SUL!Y615="","*",SP_SUL!Y615)</f>
        <v>*</v>
      </c>
      <c r="B612" s="146" t="str">
        <f>IF(SP_SUL!X615="","*",SP_SUL!X615)</f>
        <v>*</v>
      </c>
      <c r="C612" s="146" t="str">
        <f>IF(SP_SUL!Z615="","*",SP_SUL!Z615)</f>
        <v>*</v>
      </c>
      <c r="D612" s="139" t="str">
        <f>IF(SP_SUL!S615="","*",SP_SUL!S615)</f>
        <v>-</v>
      </c>
      <c r="E612" s="139" t="str">
        <f>IF(SP_SUL!T615="","*",SP_SUL!T615)</f>
        <v>-</v>
      </c>
      <c r="F612" s="145" t="str">
        <f>IF(SP_SUL!B615="","*",SP_SUL!B615)</f>
        <v>*</v>
      </c>
      <c r="G612" s="145" t="str">
        <f>IF(SP_SUL!D615="","*",SP_SUL!D615)</f>
        <v>*</v>
      </c>
      <c r="H612" s="145" t="str">
        <f>IF(SP_SUL!F615="","*",SP_SUL!F615)</f>
        <v>*</v>
      </c>
      <c r="I612" s="145" t="str">
        <f>IF(SP_SUL!H615="","*",SP_SUL!H615)</f>
        <v>*</v>
      </c>
      <c r="J612" s="145" t="str">
        <f>IF(SP_SUL!I615="","*",SP_SUL!I615)</f>
        <v>*</v>
      </c>
      <c r="K612" s="139" t="str">
        <f>IF(SP_SUL!M615="","*",SP_SUL!M615)</f>
        <v>-</v>
      </c>
      <c r="L612" s="139" t="str">
        <f>IF(SP_SUL!N615="","*",SP_SUL!N615)</f>
        <v>-</v>
      </c>
      <c r="M612" s="140" t="str">
        <f>IF(SP_SUL!J615="","*",SP_SUL!J615)</f>
        <v>*</v>
      </c>
      <c r="N612" s="144" t="str">
        <f>IF(SP_SUL!K615="","*",SP_SUL!K615)</f>
        <v>*</v>
      </c>
      <c r="O612" s="144" t="str">
        <f>IF(SP_SUL!L615="","*",SP_SUL!L615)</f>
        <v>*</v>
      </c>
      <c r="P612" s="143" t="str">
        <f>IF(SP_SUL!O615="","*",SP_SUL!O615)</f>
        <v>*</v>
      </c>
      <c r="Q612" s="143" t="str">
        <f>IF(SP_SUL!P615="","*",SP_SUL!P615)</f>
        <v>*</v>
      </c>
      <c r="R612" s="145" t="str">
        <f>IF(SP_SUL!Q615="","*",CONCATENATE(SP_SUL!Q615," ",SP_SUL!R615))</f>
        <v>*</v>
      </c>
      <c r="S612" s="145" t="str">
        <f>IF(SP_SUL!V615="","*",SP_SUL!V615)</f>
        <v>*</v>
      </c>
      <c r="T612" s="145" t="str">
        <f>IF(SP_SUL!W615="","*",SP_SUL!W615)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IF(SP_SUL!Y616="","*",SP_SUL!Y616)</f>
        <v>*</v>
      </c>
      <c r="B613" s="146" t="str">
        <f>IF(SP_SUL!X616="","*",SP_SUL!X616)</f>
        <v>*</v>
      </c>
      <c r="C613" s="146" t="str">
        <f>IF(SP_SUL!Z616="","*",SP_SUL!Z616)</f>
        <v>*</v>
      </c>
      <c r="D613" s="139" t="str">
        <f>IF(SP_SUL!S616="","*",SP_SUL!S616)</f>
        <v>-</v>
      </c>
      <c r="E613" s="139" t="str">
        <f>IF(SP_SUL!T616="","*",SP_SUL!T616)</f>
        <v>-</v>
      </c>
      <c r="F613" s="145" t="str">
        <f>IF(SP_SUL!B616="","*",SP_SUL!B616)</f>
        <v>*</v>
      </c>
      <c r="G613" s="145" t="str">
        <f>IF(SP_SUL!D616="","*",SP_SUL!D616)</f>
        <v>*</v>
      </c>
      <c r="H613" s="145" t="str">
        <f>IF(SP_SUL!F616="","*",SP_SUL!F616)</f>
        <v>*</v>
      </c>
      <c r="I613" s="145" t="str">
        <f>IF(SP_SUL!H616="","*",SP_SUL!H616)</f>
        <v>*</v>
      </c>
      <c r="J613" s="145" t="str">
        <f>IF(SP_SUL!I616="","*",SP_SUL!I616)</f>
        <v>*</v>
      </c>
      <c r="K613" s="139" t="str">
        <f>IF(SP_SUL!M616="","*",SP_SUL!M616)</f>
        <v>-</v>
      </c>
      <c r="L613" s="139" t="str">
        <f>IF(SP_SUL!N616="","*",SP_SUL!N616)</f>
        <v>-</v>
      </c>
      <c r="M613" s="140" t="str">
        <f>IF(SP_SUL!J616="","*",SP_SUL!J616)</f>
        <v>*</v>
      </c>
      <c r="N613" s="144" t="str">
        <f>IF(SP_SUL!K616="","*",SP_SUL!K616)</f>
        <v>*</v>
      </c>
      <c r="O613" s="144" t="str">
        <f>IF(SP_SUL!L616="","*",SP_SUL!L616)</f>
        <v>*</v>
      </c>
      <c r="P613" s="143" t="str">
        <f>IF(SP_SUL!O616="","*",SP_SUL!O616)</f>
        <v>*</v>
      </c>
      <c r="Q613" s="143" t="str">
        <f>IF(SP_SUL!P616="","*",SP_SUL!P616)</f>
        <v>*</v>
      </c>
      <c r="R613" s="145" t="str">
        <f>IF(SP_SUL!Q616="","*",CONCATENATE(SP_SUL!Q616," ",SP_SUL!R616))</f>
        <v>*</v>
      </c>
      <c r="S613" s="145" t="str">
        <f>IF(SP_SUL!V616="","*",SP_SUL!V616)</f>
        <v>*</v>
      </c>
      <c r="T613" s="145" t="str">
        <f>IF(SP_SUL!W616="","*",SP_SUL!W616)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IF(SP_SUL!Y617="","*",SP_SUL!Y617)</f>
        <v>*</v>
      </c>
      <c r="B614" s="146" t="str">
        <f>IF(SP_SUL!X617="","*",SP_SUL!X617)</f>
        <v>*</v>
      </c>
      <c r="C614" s="146" t="str">
        <f>IF(SP_SUL!Z617="","*",SP_SUL!Z617)</f>
        <v>*</v>
      </c>
      <c r="D614" s="139" t="str">
        <f>IF(SP_SUL!S617="","*",SP_SUL!S617)</f>
        <v>-</v>
      </c>
      <c r="E614" s="139" t="str">
        <f>IF(SP_SUL!T617="","*",SP_SUL!T617)</f>
        <v>-</v>
      </c>
      <c r="F614" s="145" t="str">
        <f>IF(SP_SUL!B617="","*",SP_SUL!B617)</f>
        <v>*</v>
      </c>
      <c r="G614" s="145" t="str">
        <f>IF(SP_SUL!D617="","*",SP_SUL!D617)</f>
        <v>*</v>
      </c>
      <c r="H614" s="145" t="str">
        <f>IF(SP_SUL!F617="","*",SP_SUL!F617)</f>
        <v>*</v>
      </c>
      <c r="I614" s="145" t="str">
        <f>IF(SP_SUL!H617="","*",SP_SUL!H617)</f>
        <v>*</v>
      </c>
      <c r="J614" s="145" t="str">
        <f>IF(SP_SUL!I617="","*",SP_SUL!I617)</f>
        <v>*</v>
      </c>
      <c r="K614" s="139" t="str">
        <f>IF(SP_SUL!M617="","*",SP_SUL!M617)</f>
        <v>-</v>
      </c>
      <c r="L614" s="139" t="str">
        <f>IF(SP_SUL!N617="","*",SP_SUL!N617)</f>
        <v>-</v>
      </c>
      <c r="M614" s="140" t="str">
        <f>IF(SP_SUL!J617="","*",SP_SUL!J617)</f>
        <v>*</v>
      </c>
      <c r="N614" s="144" t="str">
        <f>IF(SP_SUL!K617="","*",SP_SUL!K617)</f>
        <v>*</v>
      </c>
      <c r="O614" s="144" t="str">
        <f>IF(SP_SUL!L617="","*",SP_SUL!L617)</f>
        <v>*</v>
      </c>
      <c r="P614" s="143" t="str">
        <f>IF(SP_SUL!O617="","*",SP_SUL!O617)</f>
        <v>*</v>
      </c>
      <c r="Q614" s="143" t="str">
        <f>IF(SP_SUL!P617="","*",SP_SUL!P617)</f>
        <v>*</v>
      </c>
      <c r="R614" s="145" t="str">
        <f>IF(SP_SUL!Q617="","*",CONCATENATE(SP_SUL!Q617," ",SP_SUL!R617))</f>
        <v>*</v>
      </c>
      <c r="S614" s="145" t="str">
        <f>IF(SP_SUL!V617="","*",SP_SUL!V617)</f>
        <v>*</v>
      </c>
      <c r="T614" s="145" t="str">
        <f>IF(SP_SUL!W617="","*",SP_SUL!W617)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IF(SP_SUL!Y618="","*",SP_SUL!Y618)</f>
        <v>*</v>
      </c>
      <c r="B615" s="146" t="str">
        <f>IF(SP_SUL!X618="","*",SP_SUL!X618)</f>
        <v>*</v>
      </c>
      <c r="C615" s="146" t="str">
        <f>IF(SP_SUL!Z618="","*",SP_SUL!Z618)</f>
        <v>*</v>
      </c>
      <c r="D615" s="139" t="str">
        <f>IF(SP_SUL!S618="","*",SP_SUL!S618)</f>
        <v>-</v>
      </c>
      <c r="E615" s="139" t="str">
        <f>IF(SP_SUL!T618="","*",SP_SUL!T618)</f>
        <v>-</v>
      </c>
      <c r="F615" s="145" t="str">
        <f>IF(SP_SUL!B618="","*",SP_SUL!B618)</f>
        <v>*</v>
      </c>
      <c r="G615" s="145" t="str">
        <f>IF(SP_SUL!D618="","*",SP_SUL!D618)</f>
        <v>*</v>
      </c>
      <c r="H615" s="145" t="str">
        <f>IF(SP_SUL!F618="","*",SP_SUL!F618)</f>
        <v>*</v>
      </c>
      <c r="I615" s="145" t="str">
        <f>IF(SP_SUL!H618="","*",SP_SUL!H618)</f>
        <v>*</v>
      </c>
      <c r="J615" s="145" t="str">
        <f>IF(SP_SUL!I618="","*",SP_SUL!I618)</f>
        <v>*</v>
      </c>
      <c r="K615" s="139" t="str">
        <f>IF(SP_SUL!M618="","*",SP_SUL!M618)</f>
        <v>-</v>
      </c>
      <c r="L615" s="139" t="str">
        <f>IF(SP_SUL!N618="","*",SP_SUL!N618)</f>
        <v>-</v>
      </c>
      <c r="M615" s="140" t="str">
        <f>IF(SP_SUL!J618="","*",SP_SUL!J618)</f>
        <v>*</v>
      </c>
      <c r="N615" s="144" t="str">
        <f>IF(SP_SUL!K618="","*",SP_SUL!K618)</f>
        <v>*</v>
      </c>
      <c r="O615" s="144" t="str">
        <f>IF(SP_SUL!L618="","*",SP_SUL!L618)</f>
        <v>*</v>
      </c>
      <c r="P615" s="143" t="str">
        <f>IF(SP_SUL!O618="","*",SP_SUL!O618)</f>
        <v>*</v>
      </c>
      <c r="Q615" s="143" t="str">
        <f>IF(SP_SUL!P618="","*",SP_SUL!P618)</f>
        <v>*</v>
      </c>
      <c r="R615" s="145" t="str">
        <f>IF(SP_SUL!Q618="","*",CONCATENATE(SP_SUL!Q618," ",SP_SUL!R618))</f>
        <v>*</v>
      </c>
      <c r="S615" s="145" t="str">
        <f>IF(SP_SUL!V618="","*",SP_SUL!V618)</f>
        <v>*</v>
      </c>
      <c r="T615" s="145" t="str">
        <f>IF(SP_SUL!W618="","*",SP_SUL!W618)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IF(SP_SUL!Y619="","*",SP_SUL!Y619)</f>
        <v>*</v>
      </c>
      <c r="B616" s="146" t="str">
        <f>IF(SP_SUL!X619="","*",SP_SUL!X619)</f>
        <v>*</v>
      </c>
      <c r="C616" s="146" t="str">
        <f>IF(SP_SUL!Z619="","*",SP_SUL!Z619)</f>
        <v>*</v>
      </c>
      <c r="D616" s="139" t="str">
        <f>IF(SP_SUL!S619="","*",SP_SUL!S619)</f>
        <v>-</v>
      </c>
      <c r="E616" s="139" t="str">
        <f>IF(SP_SUL!T619="","*",SP_SUL!T619)</f>
        <v>-</v>
      </c>
      <c r="F616" s="145" t="str">
        <f>IF(SP_SUL!B619="","*",SP_SUL!B619)</f>
        <v>*</v>
      </c>
      <c r="G616" s="145" t="str">
        <f>IF(SP_SUL!D619="","*",SP_SUL!D619)</f>
        <v>*</v>
      </c>
      <c r="H616" s="145" t="str">
        <f>IF(SP_SUL!F619="","*",SP_SUL!F619)</f>
        <v>*</v>
      </c>
      <c r="I616" s="145" t="str">
        <f>IF(SP_SUL!H619="","*",SP_SUL!H619)</f>
        <v>*</v>
      </c>
      <c r="J616" s="145" t="str">
        <f>IF(SP_SUL!I619="","*",SP_SUL!I619)</f>
        <v>*</v>
      </c>
      <c r="K616" s="139" t="str">
        <f>IF(SP_SUL!M619="","*",SP_SUL!M619)</f>
        <v>-</v>
      </c>
      <c r="L616" s="139" t="str">
        <f>IF(SP_SUL!N619="","*",SP_SUL!N619)</f>
        <v>-</v>
      </c>
      <c r="M616" s="140" t="str">
        <f>IF(SP_SUL!J619="","*",SP_SUL!J619)</f>
        <v>*</v>
      </c>
      <c r="N616" s="144" t="str">
        <f>IF(SP_SUL!K619="","*",SP_SUL!K619)</f>
        <v>*</v>
      </c>
      <c r="O616" s="144" t="str">
        <f>IF(SP_SUL!L619="","*",SP_SUL!L619)</f>
        <v>*</v>
      </c>
      <c r="P616" s="143" t="str">
        <f>IF(SP_SUL!O619="","*",SP_SUL!O619)</f>
        <v>*</v>
      </c>
      <c r="Q616" s="143" t="str">
        <f>IF(SP_SUL!P619="","*",SP_SUL!P619)</f>
        <v>*</v>
      </c>
      <c r="R616" s="145" t="str">
        <f>IF(SP_SUL!Q619="","*",CONCATENATE(SP_SUL!Q619," ",SP_SUL!R619))</f>
        <v>*</v>
      </c>
      <c r="S616" s="145" t="str">
        <f>IF(SP_SUL!V619="","*",SP_SUL!V619)</f>
        <v>*</v>
      </c>
      <c r="T616" s="145" t="str">
        <f>IF(SP_SUL!W619="","*",SP_SUL!W619)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IF(SP_SUL!Y620="","*",SP_SUL!Y620)</f>
        <v>*</v>
      </c>
      <c r="B617" s="146" t="str">
        <f>IF(SP_SUL!X620="","*",SP_SUL!X620)</f>
        <v>*</v>
      </c>
      <c r="C617" s="146" t="str">
        <f>IF(SP_SUL!Z620="","*",SP_SUL!Z620)</f>
        <v>*</v>
      </c>
      <c r="D617" s="139" t="str">
        <f>IF(SP_SUL!S620="","*",SP_SUL!S620)</f>
        <v>-</v>
      </c>
      <c r="E617" s="139" t="str">
        <f>IF(SP_SUL!T620="","*",SP_SUL!T620)</f>
        <v>-</v>
      </c>
      <c r="F617" s="145" t="str">
        <f>IF(SP_SUL!B620="","*",SP_SUL!B620)</f>
        <v>*</v>
      </c>
      <c r="G617" s="145" t="str">
        <f>IF(SP_SUL!D620="","*",SP_SUL!D620)</f>
        <v>*</v>
      </c>
      <c r="H617" s="145" t="str">
        <f>IF(SP_SUL!F620="","*",SP_SUL!F620)</f>
        <v>*</v>
      </c>
      <c r="I617" s="145" t="str">
        <f>IF(SP_SUL!H620="","*",SP_SUL!H620)</f>
        <v>*</v>
      </c>
      <c r="J617" s="145" t="str">
        <f>IF(SP_SUL!I620="","*",SP_SUL!I620)</f>
        <v>*</v>
      </c>
      <c r="K617" s="139" t="str">
        <f>IF(SP_SUL!M620="","*",SP_SUL!M620)</f>
        <v>-</v>
      </c>
      <c r="L617" s="139" t="str">
        <f>IF(SP_SUL!N620="","*",SP_SUL!N620)</f>
        <v>-</v>
      </c>
      <c r="M617" s="140" t="str">
        <f>IF(SP_SUL!J620="","*",SP_SUL!J620)</f>
        <v>*</v>
      </c>
      <c r="N617" s="144" t="str">
        <f>IF(SP_SUL!K620="","*",SP_SUL!K620)</f>
        <v>*</v>
      </c>
      <c r="O617" s="144" t="str">
        <f>IF(SP_SUL!L620="","*",SP_SUL!L620)</f>
        <v>*</v>
      </c>
      <c r="P617" s="143" t="str">
        <f>IF(SP_SUL!O620="","*",SP_SUL!O620)</f>
        <v>*</v>
      </c>
      <c r="Q617" s="143" t="str">
        <f>IF(SP_SUL!P620="","*",SP_SUL!P620)</f>
        <v>*</v>
      </c>
      <c r="R617" s="145" t="str">
        <f>IF(SP_SUL!Q620="","*",CONCATENATE(SP_SUL!Q620," ",SP_SUL!R620))</f>
        <v>*</v>
      </c>
      <c r="S617" s="145" t="str">
        <f>IF(SP_SUL!V620="","*",SP_SUL!V620)</f>
        <v>*</v>
      </c>
      <c r="T617" s="145" t="str">
        <f>IF(SP_SUL!W620="","*",SP_SUL!W620)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IF(SP_SUL!Y621="","*",SP_SUL!Y621)</f>
        <v>*</v>
      </c>
      <c r="B618" s="146" t="str">
        <f>IF(SP_SUL!X621="","*",SP_SUL!X621)</f>
        <v>*</v>
      </c>
      <c r="C618" s="146" t="str">
        <f>IF(SP_SUL!Z621="","*",SP_SUL!Z621)</f>
        <v>*</v>
      </c>
      <c r="D618" s="139" t="str">
        <f>IF(SP_SUL!S621="","*",SP_SUL!S621)</f>
        <v>-</v>
      </c>
      <c r="E618" s="139" t="str">
        <f>IF(SP_SUL!T621="","*",SP_SUL!T621)</f>
        <v>-</v>
      </c>
      <c r="F618" s="145" t="str">
        <f>IF(SP_SUL!B621="","*",SP_SUL!B621)</f>
        <v>*</v>
      </c>
      <c r="G618" s="145" t="str">
        <f>IF(SP_SUL!D621="","*",SP_SUL!D621)</f>
        <v>*</v>
      </c>
      <c r="H618" s="145" t="str">
        <f>IF(SP_SUL!F621="","*",SP_SUL!F621)</f>
        <v>*</v>
      </c>
      <c r="I618" s="145" t="str">
        <f>IF(SP_SUL!H621="","*",SP_SUL!H621)</f>
        <v>*</v>
      </c>
      <c r="J618" s="145" t="str">
        <f>IF(SP_SUL!I621="","*",SP_SUL!I621)</f>
        <v>*</v>
      </c>
      <c r="K618" s="139" t="str">
        <f>IF(SP_SUL!M621="","*",SP_SUL!M621)</f>
        <v>-</v>
      </c>
      <c r="L618" s="139" t="str">
        <f>IF(SP_SUL!N621="","*",SP_SUL!N621)</f>
        <v>-</v>
      </c>
      <c r="M618" s="140" t="str">
        <f>IF(SP_SUL!J621="","*",SP_SUL!J621)</f>
        <v>*</v>
      </c>
      <c r="N618" s="144" t="str">
        <f>IF(SP_SUL!K621="","*",SP_SUL!K621)</f>
        <v>*</v>
      </c>
      <c r="O618" s="144" t="str">
        <f>IF(SP_SUL!L621="","*",SP_SUL!L621)</f>
        <v>*</v>
      </c>
      <c r="P618" s="143" t="str">
        <f>IF(SP_SUL!O621="","*",SP_SUL!O621)</f>
        <v>*</v>
      </c>
      <c r="Q618" s="143" t="str">
        <f>IF(SP_SUL!P621="","*",SP_SUL!P621)</f>
        <v>*</v>
      </c>
      <c r="R618" s="145" t="str">
        <f>IF(SP_SUL!Q621="","*",CONCATENATE(SP_SUL!Q621," ",SP_SUL!R621))</f>
        <v>*</v>
      </c>
      <c r="S618" s="145" t="str">
        <f>IF(SP_SUL!V621="","*",SP_SUL!V621)</f>
        <v>*</v>
      </c>
      <c r="T618" s="145" t="str">
        <f>IF(SP_SUL!W621="","*",SP_SUL!W621)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IF(SP_SUL!Y622="","*",SP_SUL!Y622)</f>
        <v>*</v>
      </c>
      <c r="B619" s="146" t="str">
        <f>IF(SP_SUL!X622="","*",SP_SUL!X622)</f>
        <v>*</v>
      </c>
      <c r="C619" s="146" t="str">
        <f>IF(SP_SUL!Z622="","*",SP_SUL!Z622)</f>
        <v>*</v>
      </c>
      <c r="D619" s="139" t="str">
        <f>IF(SP_SUL!S622="","*",SP_SUL!S622)</f>
        <v>-</v>
      </c>
      <c r="E619" s="139" t="str">
        <f>IF(SP_SUL!T622="","*",SP_SUL!T622)</f>
        <v>-</v>
      </c>
      <c r="F619" s="145" t="str">
        <f>IF(SP_SUL!B622="","*",SP_SUL!B622)</f>
        <v>*</v>
      </c>
      <c r="G619" s="145" t="str">
        <f>IF(SP_SUL!D622="","*",SP_SUL!D622)</f>
        <v>*</v>
      </c>
      <c r="H619" s="145" t="str">
        <f>IF(SP_SUL!F622="","*",SP_SUL!F622)</f>
        <v>*</v>
      </c>
      <c r="I619" s="145" t="str">
        <f>IF(SP_SUL!H622="","*",SP_SUL!H622)</f>
        <v>*</v>
      </c>
      <c r="J619" s="145" t="str">
        <f>IF(SP_SUL!I622="","*",SP_SUL!I622)</f>
        <v>*</v>
      </c>
      <c r="K619" s="139" t="str">
        <f>IF(SP_SUL!M622="","*",SP_SUL!M622)</f>
        <v>-</v>
      </c>
      <c r="L619" s="139" t="str">
        <f>IF(SP_SUL!N622="","*",SP_SUL!N622)</f>
        <v>-</v>
      </c>
      <c r="M619" s="140" t="str">
        <f>IF(SP_SUL!J622="","*",SP_SUL!J622)</f>
        <v>*</v>
      </c>
      <c r="N619" s="144" t="str">
        <f>IF(SP_SUL!K622="","*",SP_SUL!K622)</f>
        <v>*</v>
      </c>
      <c r="O619" s="144" t="str">
        <f>IF(SP_SUL!L622="","*",SP_SUL!L622)</f>
        <v>*</v>
      </c>
      <c r="P619" s="143" t="str">
        <f>IF(SP_SUL!O622="","*",SP_SUL!O622)</f>
        <v>*</v>
      </c>
      <c r="Q619" s="143" t="str">
        <f>IF(SP_SUL!P622="","*",SP_SUL!P622)</f>
        <v>*</v>
      </c>
      <c r="R619" s="145" t="str">
        <f>IF(SP_SUL!Q622="","*",CONCATENATE(SP_SUL!Q622," ",SP_SUL!R622))</f>
        <v>*</v>
      </c>
      <c r="S619" s="145" t="str">
        <f>IF(SP_SUL!V622="","*",SP_SUL!V622)</f>
        <v>*</v>
      </c>
      <c r="T619" s="145" t="str">
        <f>IF(SP_SUL!W622="","*",SP_SUL!W622)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IF(SP_SUL!Y623="","*",SP_SUL!Y623)</f>
        <v>*</v>
      </c>
      <c r="B620" s="146" t="str">
        <f>IF(SP_SUL!X623="","*",SP_SUL!X623)</f>
        <v>*</v>
      </c>
      <c r="C620" s="146" t="str">
        <f>IF(SP_SUL!Z623="","*",SP_SUL!Z623)</f>
        <v>*</v>
      </c>
      <c r="D620" s="139" t="str">
        <f>IF(SP_SUL!S623="","*",SP_SUL!S623)</f>
        <v>-</v>
      </c>
      <c r="E620" s="139" t="str">
        <f>IF(SP_SUL!T623="","*",SP_SUL!T623)</f>
        <v>-</v>
      </c>
      <c r="F620" s="145" t="str">
        <f>IF(SP_SUL!B623="","*",SP_SUL!B623)</f>
        <v>*</v>
      </c>
      <c r="G620" s="145" t="str">
        <f>IF(SP_SUL!D623="","*",SP_SUL!D623)</f>
        <v>*</v>
      </c>
      <c r="H620" s="145" t="str">
        <f>IF(SP_SUL!F623="","*",SP_SUL!F623)</f>
        <v>*</v>
      </c>
      <c r="I620" s="145" t="str">
        <f>IF(SP_SUL!H623="","*",SP_SUL!H623)</f>
        <v>*</v>
      </c>
      <c r="J620" s="145" t="str">
        <f>IF(SP_SUL!I623="","*",SP_SUL!I623)</f>
        <v>*</v>
      </c>
      <c r="K620" s="139" t="str">
        <f>IF(SP_SUL!M623="","*",SP_SUL!M623)</f>
        <v>-</v>
      </c>
      <c r="L620" s="139" t="str">
        <f>IF(SP_SUL!N623="","*",SP_SUL!N623)</f>
        <v>-</v>
      </c>
      <c r="M620" s="140" t="str">
        <f>IF(SP_SUL!J623="","*",SP_SUL!J623)</f>
        <v>*</v>
      </c>
      <c r="N620" s="144" t="str">
        <f>IF(SP_SUL!K623="","*",SP_SUL!K623)</f>
        <v>*</v>
      </c>
      <c r="O620" s="144" t="str">
        <f>IF(SP_SUL!L623="","*",SP_SUL!L623)</f>
        <v>*</v>
      </c>
      <c r="P620" s="143" t="str">
        <f>IF(SP_SUL!O623="","*",SP_SUL!O623)</f>
        <v>*</v>
      </c>
      <c r="Q620" s="143" t="str">
        <f>IF(SP_SUL!P623="","*",SP_SUL!P623)</f>
        <v>*</v>
      </c>
      <c r="R620" s="145" t="str">
        <f>IF(SP_SUL!Q623="","*",CONCATENATE(SP_SUL!Q623," ",SP_SUL!R623))</f>
        <v>*</v>
      </c>
      <c r="S620" s="145" t="str">
        <f>IF(SP_SUL!V623="","*",SP_SUL!V623)</f>
        <v>*</v>
      </c>
      <c r="T620" s="145" t="str">
        <f>IF(SP_SUL!W623="","*",SP_SUL!W623)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IF(SP_SUL!Y624="","*",SP_SUL!Y624)</f>
        <v>*</v>
      </c>
      <c r="B621" s="146" t="str">
        <f>IF(SP_SUL!X624="","*",SP_SUL!X624)</f>
        <v>*</v>
      </c>
      <c r="C621" s="146" t="str">
        <f>IF(SP_SUL!Z624="","*",SP_SUL!Z624)</f>
        <v>*</v>
      </c>
      <c r="D621" s="139" t="str">
        <f>IF(SP_SUL!S624="","*",SP_SUL!S624)</f>
        <v>-</v>
      </c>
      <c r="E621" s="139" t="str">
        <f>IF(SP_SUL!T624="","*",SP_SUL!T624)</f>
        <v>-</v>
      </c>
      <c r="F621" s="145" t="str">
        <f>IF(SP_SUL!B624="","*",SP_SUL!B624)</f>
        <v>*</v>
      </c>
      <c r="G621" s="145" t="str">
        <f>IF(SP_SUL!D624="","*",SP_SUL!D624)</f>
        <v>*</v>
      </c>
      <c r="H621" s="145" t="str">
        <f>IF(SP_SUL!F624="","*",SP_SUL!F624)</f>
        <v>*</v>
      </c>
      <c r="I621" s="145" t="str">
        <f>IF(SP_SUL!H624="","*",SP_SUL!H624)</f>
        <v>*</v>
      </c>
      <c r="J621" s="145" t="str">
        <f>IF(SP_SUL!I624="","*",SP_SUL!I624)</f>
        <v>*</v>
      </c>
      <c r="K621" s="139" t="str">
        <f>IF(SP_SUL!M624="","*",SP_SUL!M624)</f>
        <v>-</v>
      </c>
      <c r="L621" s="139" t="str">
        <f>IF(SP_SUL!N624="","*",SP_SUL!N624)</f>
        <v>-</v>
      </c>
      <c r="M621" s="140" t="str">
        <f>IF(SP_SUL!J624="","*",SP_SUL!J624)</f>
        <v>*</v>
      </c>
      <c r="N621" s="144" t="str">
        <f>IF(SP_SUL!K624="","*",SP_SUL!K624)</f>
        <v>*</v>
      </c>
      <c r="O621" s="144" t="str">
        <f>IF(SP_SUL!L624="","*",SP_SUL!L624)</f>
        <v>*</v>
      </c>
      <c r="P621" s="143" t="str">
        <f>IF(SP_SUL!O624="","*",SP_SUL!O624)</f>
        <v>*</v>
      </c>
      <c r="Q621" s="143" t="str">
        <f>IF(SP_SUL!P624="","*",SP_SUL!P624)</f>
        <v>*</v>
      </c>
      <c r="R621" s="145" t="str">
        <f>IF(SP_SUL!Q624="","*",CONCATENATE(SP_SUL!Q624," ",SP_SUL!R624))</f>
        <v>*</v>
      </c>
      <c r="S621" s="145" t="str">
        <f>IF(SP_SUL!V624="","*",SP_SUL!V624)</f>
        <v>*</v>
      </c>
      <c r="T621" s="145" t="str">
        <f>IF(SP_SUL!W624="","*",SP_SUL!W624)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IF(SP_SUL!Y625="","*",SP_SUL!Y625)</f>
        <v>*</v>
      </c>
      <c r="B622" s="146" t="str">
        <f>IF(SP_SUL!X625="","*",SP_SUL!X625)</f>
        <v>*</v>
      </c>
      <c r="C622" s="146" t="str">
        <f>IF(SP_SUL!Z625="","*",SP_SUL!Z625)</f>
        <v>*</v>
      </c>
      <c r="D622" s="139" t="str">
        <f>IF(SP_SUL!S625="","*",SP_SUL!S625)</f>
        <v>-</v>
      </c>
      <c r="E622" s="139" t="str">
        <f>IF(SP_SUL!T625="","*",SP_SUL!T625)</f>
        <v>-</v>
      </c>
      <c r="F622" s="145" t="str">
        <f>IF(SP_SUL!B625="","*",SP_SUL!B625)</f>
        <v>*</v>
      </c>
      <c r="G622" s="145" t="str">
        <f>IF(SP_SUL!D625="","*",SP_SUL!D625)</f>
        <v>*</v>
      </c>
      <c r="H622" s="145" t="str">
        <f>IF(SP_SUL!F625="","*",SP_SUL!F625)</f>
        <v>*</v>
      </c>
      <c r="I622" s="145" t="str">
        <f>IF(SP_SUL!H625="","*",SP_SUL!H625)</f>
        <v>*</v>
      </c>
      <c r="J622" s="145" t="str">
        <f>IF(SP_SUL!I625="","*",SP_SUL!I625)</f>
        <v>*</v>
      </c>
      <c r="K622" s="139" t="str">
        <f>IF(SP_SUL!M625="","*",SP_SUL!M625)</f>
        <v>-</v>
      </c>
      <c r="L622" s="139" t="str">
        <f>IF(SP_SUL!N625="","*",SP_SUL!N625)</f>
        <v>-</v>
      </c>
      <c r="M622" s="140" t="str">
        <f>IF(SP_SUL!J625="","*",SP_SUL!J625)</f>
        <v>*</v>
      </c>
      <c r="N622" s="144" t="str">
        <f>IF(SP_SUL!K625="","*",SP_SUL!K625)</f>
        <v>*</v>
      </c>
      <c r="O622" s="144" t="str">
        <f>IF(SP_SUL!L625="","*",SP_SUL!L625)</f>
        <v>*</v>
      </c>
      <c r="P622" s="143" t="str">
        <f>IF(SP_SUL!O625="","*",SP_SUL!O625)</f>
        <v>*</v>
      </c>
      <c r="Q622" s="143" t="str">
        <f>IF(SP_SUL!P625="","*",SP_SUL!P625)</f>
        <v>*</v>
      </c>
      <c r="R622" s="145" t="str">
        <f>IF(SP_SUL!Q625="","*",CONCATENATE(SP_SUL!Q625," ",SP_SUL!R625))</f>
        <v>*</v>
      </c>
      <c r="S622" s="145" t="str">
        <f>IF(SP_SUL!V625="","*",SP_SUL!V625)</f>
        <v>*</v>
      </c>
      <c r="T622" s="145" t="str">
        <f>IF(SP_SUL!W625="","*",SP_SUL!W625)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IF(SP_SUL!Y626="","*",SP_SUL!Y626)</f>
        <v>*</v>
      </c>
      <c r="B623" s="146" t="str">
        <f>IF(SP_SUL!X626="","*",SP_SUL!X626)</f>
        <v>*</v>
      </c>
      <c r="C623" s="146" t="str">
        <f>IF(SP_SUL!Z626="","*",SP_SUL!Z626)</f>
        <v>*</v>
      </c>
      <c r="D623" s="139" t="str">
        <f>IF(SP_SUL!S626="","*",SP_SUL!S626)</f>
        <v>-</v>
      </c>
      <c r="E623" s="139" t="str">
        <f>IF(SP_SUL!T626="","*",SP_SUL!T626)</f>
        <v>-</v>
      </c>
      <c r="F623" s="145" t="str">
        <f>IF(SP_SUL!B626="","*",SP_SUL!B626)</f>
        <v>*</v>
      </c>
      <c r="G623" s="145" t="str">
        <f>IF(SP_SUL!D626="","*",SP_SUL!D626)</f>
        <v>*</v>
      </c>
      <c r="H623" s="145" t="str">
        <f>IF(SP_SUL!F626="","*",SP_SUL!F626)</f>
        <v>*</v>
      </c>
      <c r="I623" s="145" t="str">
        <f>IF(SP_SUL!H626="","*",SP_SUL!H626)</f>
        <v>*</v>
      </c>
      <c r="J623" s="145" t="str">
        <f>IF(SP_SUL!I626="","*",SP_SUL!I626)</f>
        <v>*</v>
      </c>
      <c r="K623" s="139" t="str">
        <f>IF(SP_SUL!M626="","*",SP_SUL!M626)</f>
        <v>-</v>
      </c>
      <c r="L623" s="139" t="str">
        <f>IF(SP_SUL!N626="","*",SP_SUL!N626)</f>
        <v>-</v>
      </c>
      <c r="M623" s="140" t="str">
        <f>IF(SP_SUL!J626="","*",SP_SUL!J626)</f>
        <v>*</v>
      </c>
      <c r="N623" s="144" t="str">
        <f>IF(SP_SUL!K626="","*",SP_SUL!K626)</f>
        <v>*</v>
      </c>
      <c r="O623" s="144" t="str">
        <f>IF(SP_SUL!L626="","*",SP_SUL!L626)</f>
        <v>*</v>
      </c>
      <c r="P623" s="143" t="str">
        <f>IF(SP_SUL!O626="","*",SP_SUL!O626)</f>
        <v>*</v>
      </c>
      <c r="Q623" s="143" t="str">
        <f>IF(SP_SUL!P626="","*",SP_SUL!P626)</f>
        <v>*</v>
      </c>
      <c r="R623" s="145" t="str">
        <f>IF(SP_SUL!Q626="","*",CONCATENATE(SP_SUL!Q626," ",SP_SUL!R626))</f>
        <v>*</v>
      </c>
      <c r="S623" s="145" t="str">
        <f>IF(SP_SUL!V626="","*",SP_SUL!V626)</f>
        <v>*</v>
      </c>
      <c r="T623" s="145" t="str">
        <f>IF(SP_SUL!W626="","*",SP_SUL!W626)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IF(SP_SUL!Y627="","*",SP_SUL!Y627)</f>
        <v>*</v>
      </c>
      <c r="B624" s="146" t="str">
        <f>IF(SP_SUL!X627="","*",SP_SUL!X627)</f>
        <v>*</v>
      </c>
      <c r="C624" s="146" t="str">
        <f>IF(SP_SUL!Z627="","*",SP_SUL!Z627)</f>
        <v>*</v>
      </c>
      <c r="D624" s="139" t="str">
        <f>IF(SP_SUL!S627="","*",SP_SUL!S627)</f>
        <v>-</v>
      </c>
      <c r="E624" s="139" t="str">
        <f>IF(SP_SUL!T627="","*",SP_SUL!T627)</f>
        <v>-</v>
      </c>
      <c r="F624" s="145" t="str">
        <f>IF(SP_SUL!B627="","*",SP_SUL!B627)</f>
        <v>*</v>
      </c>
      <c r="G624" s="145" t="str">
        <f>IF(SP_SUL!D627="","*",SP_SUL!D627)</f>
        <v>*</v>
      </c>
      <c r="H624" s="145" t="str">
        <f>IF(SP_SUL!F627="","*",SP_SUL!F627)</f>
        <v>*</v>
      </c>
      <c r="I624" s="145" t="str">
        <f>IF(SP_SUL!H627="","*",SP_SUL!H627)</f>
        <v>*</v>
      </c>
      <c r="J624" s="145" t="str">
        <f>IF(SP_SUL!I627="","*",SP_SUL!I627)</f>
        <v>*</v>
      </c>
      <c r="K624" s="139" t="str">
        <f>IF(SP_SUL!M627="","*",SP_SUL!M627)</f>
        <v>-</v>
      </c>
      <c r="L624" s="139" t="str">
        <f>IF(SP_SUL!N627="","*",SP_SUL!N627)</f>
        <v>-</v>
      </c>
      <c r="M624" s="140" t="str">
        <f>IF(SP_SUL!J627="","*",SP_SUL!J627)</f>
        <v>*</v>
      </c>
      <c r="N624" s="144" t="str">
        <f>IF(SP_SUL!K627="","*",SP_SUL!K627)</f>
        <v>*</v>
      </c>
      <c r="O624" s="144" t="str">
        <f>IF(SP_SUL!L627="","*",SP_SUL!L627)</f>
        <v>*</v>
      </c>
      <c r="P624" s="143" t="str">
        <f>IF(SP_SUL!O627="","*",SP_SUL!O627)</f>
        <v>*</v>
      </c>
      <c r="Q624" s="143" t="str">
        <f>IF(SP_SUL!P627="","*",SP_SUL!P627)</f>
        <v>*</v>
      </c>
      <c r="R624" s="145" t="str">
        <f>IF(SP_SUL!Q627="","*",CONCATENATE(SP_SUL!Q627," ",SP_SUL!R627))</f>
        <v>*</v>
      </c>
      <c r="S624" s="145" t="str">
        <f>IF(SP_SUL!V627="","*",SP_SUL!V627)</f>
        <v>*</v>
      </c>
      <c r="T624" s="145" t="str">
        <f>IF(SP_SUL!W627="","*",SP_SUL!W627)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IF(SP_SUL!Y628="","*",SP_SUL!Y628)</f>
        <v>*</v>
      </c>
      <c r="B625" s="146" t="str">
        <f>IF(SP_SUL!X628="","*",SP_SUL!X628)</f>
        <v>*</v>
      </c>
      <c r="C625" s="146" t="str">
        <f>IF(SP_SUL!Z628="","*",SP_SUL!Z628)</f>
        <v>*</v>
      </c>
      <c r="D625" s="139" t="str">
        <f>IF(SP_SUL!S628="","*",SP_SUL!S628)</f>
        <v>-</v>
      </c>
      <c r="E625" s="139" t="str">
        <f>IF(SP_SUL!T628="","*",SP_SUL!T628)</f>
        <v>-</v>
      </c>
      <c r="F625" s="145" t="str">
        <f>IF(SP_SUL!B628="","*",SP_SUL!B628)</f>
        <v>*</v>
      </c>
      <c r="G625" s="145" t="str">
        <f>IF(SP_SUL!D628="","*",SP_SUL!D628)</f>
        <v>*</v>
      </c>
      <c r="H625" s="145" t="str">
        <f>IF(SP_SUL!F628="","*",SP_SUL!F628)</f>
        <v>*</v>
      </c>
      <c r="I625" s="145" t="str">
        <f>IF(SP_SUL!H628="","*",SP_SUL!H628)</f>
        <v>*</v>
      </c>
      <c r="J625" s="145" t="str">
        <f>IF(SP_SUL!I628="","*",SP_SUL!I628)</f>
        <v>*</v>
      </c>
      <c r="K625" s="139" t="str">
        <f>IF(SP_SUL!M628="","*",SP_SUL!M628)</f>
        <v>-</v>
      </c>
      <c r="L625" s="139" t="str">
        <f>IF(SP_SUL!N628="","*",SP_SUL!N628)</f>
        <v>-</v>
      </c>
      <c r="M625" s="140" t="str">
        <f>IF(SP_SUL!J628="","*",SP_SUL!J628)</f>
        <v>*</v>
      </c>
      <c r="N625" s="144" t="str">
        <f>IF(SP_SUL!K628="","*",SP_SUL!K628)</f>
        <v>*</v>
      </c>
      <c r="O625" s="144" t="str">
        <f>IF(SP_SUL!L628="","*",SP_SUL!L628)</f>
        <v>*</v>
      </c>
      <c r="P625" s="143" t="str">
        <f>IF(SP_SUL!O628="","*",SP_SUL!O628)</f>
        <v>*</v>
      </c>
      <c r="Q625" s="143" t="str">
        <f>IF(SP_SUL!P628="","*",SP_SUL!P628)</f>
        <v>*</v>
      </c>
      <c r="R625" s="145" t="str">
        <f>IF(SP_SUL!Q628="","*",CONCATENATE(SP_SUL!Q628," ",SP_SUL!R628))</f>
        <v>*</v>
      </c>
      <c r="S625" s="145" t="str">
        <f>IF(SP_SUL!V628="","*",SP_SUL!V628)</f>
        <v>*</v>
      </c>
      <c r="T625" s="145" t="str">
        <f>IF(SP_SUL!W628="","*",SP_SUL!W628)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IF(SP_SUL!Y629="","*",SP_SUL!Y629)</f>
        <v>*</v>
      </c>
      <c r="B626" s="146" t="str">
        <f>IF(SP_SUL!X629="","*",SP_SUL!X629)</f>
        <v>*</v>
      </c>
      <c r="C626" s="146" t="str">
        <f>IF(SP_SUL!Z629="","*",SP_SUL!Z629)</f>
        <v>*</v>
      </c>
      <c r="D626" s="139" t="str">
        <f>IF(SP_SUL!S629="","*",SP_SUL!S629)</f>
        <v>-</v>
      </c>
      <c r="E626" s="139" t="str">
        <f>IF(SP_SUL!T629="","*",SP_SUL!T629)</f>
        <v>-</v>
      </c>
      <c r="F626" s="145" t="str">
        <f>IF(SP_SUL!B629="","*",SP_SUL!B629)</f>
        <v>*</v>
      </c>
      <c r="G626" s="145" t="str">
        <f>IF(SP_SUL!D629="","*",SP_SUL!D629)</f>
        <v>*</v>
      </c>
      <c r="H626" s="145" t="str">
        <f>IF(SP_SUL!F629="","*",SP_SUL!F629)</f>
        <v>*</v>
      </c>
      <c r="I626" s="145" t="str">
        <f>IF(SP_SUL!H629="","*",SP_SUL!H629)</f>
        <v>*</v>
      </c>
      <c r="J626" s="145" t="str">
        <f>IF(SP_SUL!I629="","*",SP_SUL!I629)</f>
        <v>*</v>
      </c>
      <c r="K626" s="139" t="str">
        <f>IF(SP_SUL!M629="","*",SP_SUL!M629)</f>
        <v>-</v>
      </c>
      <c r="L626" s="139" t="str">
        <f>IF(SP_SUL!N629="","*",SP_SUL!N629)</f>
        <v>-</v>
      </c>
      <c r="M626" s="140" t="str">
        <f>IF(SP_SUL!J629="","*",SP_SUL!J629)</f>
        <v>*</v>
      </c>
      <c r="N626" s="144" t="str">
        <f>IF(SP_SUL!K629="","*",SP_SUL!K629)</f>
        <v>*</v>
      </c>
      <c r="O626" s="144" t="str">
        <f>IF(SP_SUL!L629="","*",SP_SUL!L629)</f>
        <v>*</v>
      </c>
      <c r="P626" s="143" t="str">
        <f>IF(SP_SUL!O629="","*",SP_SUL!O629)</f>
        <v>*</v>
      </c>
      <c r="Q626" s="143" t="str">
        <f>IF(SP_SUL!P629="","*",SP_SUL!P629)</f>
        <v>*</v>
      </c>
      <c r="R626" s="145" t="str">
        <f>IF(SP_SUL!Q629="","*",CONCATENATE(SP_SUL!Q629," ",SP_SUL!R629))</f>
        <v>*</v>
      </c>
      <c r="S626" s="145" t="str">
        <f>IF(SP_SUL!V629="","*",SP_SUL!V629)</f>
        <v>*</v>
      </c>
      <c r="T626" s="145" t="str">
        <f>IF(SP_SUL!W629="","*",SP_SUL!W629)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IF(SP_SUL!Y630="","*",SP_SUL!Y630)</f>
        <v>*</v>
      </c>
      <c r="B627" s="146" t="str">
        <f>IF(SP_SUL!X630="","*",SP_SUL!X630)</f>
        <v>*</v>
      </c>
      <c r="C627" s="146" t="str">
        <f>IF(SP_SUL!Z630="","*",SP_SUL!Z630)</f>
        <v>*</v>
      </c>
      <c r="D627" s="139" t="str">
        <f>IF(SP_SUL!S630="","*",SP_SUL!S630)</f>
        <v>-</v>
      </c>
      <c r="E627" s="139" t="str">
        <f>IF(SP_SUL!T630="","*",SP_SUL!T630)</f>
        <v>-</v>
      </c>
      <c r="F627" s="145" t="str">
        <f>IF(SP_SUL!B630="","*",SP_SUL!B630)</f>
        <v>*</v>
      </c>
      <c r="G627" s="145" t="str">
        <f>IF(SP_SUL!D630="","*",SP_SUL!D630)</f>
        <v>*</v>
      </c>
      <c r="H627" s="145" t="str">
        <f>IF(SP_SUL!F630="","*",SP_SUL!F630)</f>
        <v>*</v>
      </c>
      <c r="I627" s="145" t="str">
        <f>IF(SP_SUL!H630="","*",SP_SUL!H630)</f>
        <v>*</v>
      </c>
      <c r="J627" s="145" t="str">
        <f>IF(SP_SUL!I630="","*",SP_SUL!I630)</f>
        <v>*</v>
      </c>
      <c r="K627" s="139" t="str">
        <f>IF(SP_SUL!M630="","*",SP_SUL!M630)</f>
        <v>-</v>
      </c>
      <c r="L627" s="139" t="str">
        <f>IF(SP_SUL!N630="","*",SP_SUL!N630)</f>
        <v>-</v>
      </c>
      <c r="M627" s="140" t="str">
        <f>IF(SP_SUL!J630="","*",SP_SUL!J630)</f>
        <v>*</v>
      </c>
      <c r="N627" s="144" t="str">
        <f>IF(SP_SUL!K630="","*",SP_SUL!K630)</f>
        <v>*</v>
      </c>
      <c r="O627" s="144" t="str">
        <f>IF(SP_SUL!L630="","*",SP_SUL!L630)</f>
        <v>*</v>
      </c>
      <c r="P627" s="143" t="str">
        <f>IF(SP_SUL!O630="","*",SP_SUL!O630)</f>
        <v>*</v>
      </c>
      <c r="Q627" s="143" t="str">
        <f>IF(SP_SUL!P630="","*",SP_SUL!P630)</f>
        <v>*</v>
      </c>
      <c r="R627" s="145" t="str">
        <f>IF(SP_SUL!Q630="","*",CONCATENATE(SP_SUL!Q630," ",SP_SUL!R630))</f>
        <v>*</v>
      </c>
      <c r="S627" s="145" t="str">
        <f>IF(SP_SUL!V630="","*",SP_SUL!V630)</f>
        <v>*</v>
      </c>
      <c r="T627" s="145" t="str">
        <f>IF(SP_SUL!W630="","*",SP_SUL!W630)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IF(SP_SUL!Y631="","*",SP_SUL!Y631)</f>
        <v>*</v>
      </c>
      <c r="B628" s="146" t="str">
        <f>IF(SP_SUL!X631="","*",SP_SUL!X631)</f>
        <v>*</v>
      </c>
      <c r="C628" s="146" t="str">
        <f>IF(SP_SUL!Z631="","*",SP_SUL!Z631)</f>
        <v>*</v>
      </c>
      <c r="D628" s="139" t="str">
        <f>IF(SP_SUL!S631="","*",SP_SUL!S631)</f>
        <v>-</v>
      </c>
      <c r="E628" s="139" t="str">
        <f>IF(SP_SUL!T631="","*",SP_SUL!T631)</f>
        <v>-</v>
      </c>
      <c r="F628" s="145" t="str">
        <f>IF(SP_SUL!B631="","*",SP_SUL!B631)</f>
        <v>*</v>
      </c>
      <c r="G628" s="145" t="str">
        <f>IF(SP_SUL!D631="","*",SP_SUL!D631)</f>
        <v>*</v>
      </c>
      <c r="H628" s="145" t="str">
        <f>IF(SP_SUL!F631="","*",SP_SUL!F631)</f>
        <v>*</v>
      </c>
      <c r="I628" s="145" t="str">
        <f>IF(SP_SUL!H631="","*",SP_SUL!H631)</f>
        <v>*</v>
      </c>
      <c r="J628" s="145" t="str">
        <f>IF(SP_SUL!I631="","*",SP_SUL!I631)</f>
        <v>*</v>
      </c>
      <c r="K628" s="139" t="str">
        <f>IF(SP_SUL!M631="","*",SP_SUL!M631)</f>
        <v>-</v>
      </c>
      <c r="L628" s="139" t="str">
        <f>IF(SP_SUL!N631="","*",SP_SUL!N631)</f>
        <v>-</v>
      </c>
      <c r="M628" s="140" t="str">
        <f>IF(SP_SUL!J631="","*",SP_SUL!J631)</f>
        <v>*</v>
      </c>
      <c r="N628" s="144" t="str">
        <f>IF(SP_SUL!K631="","*",SP_SUL!K631)</f>
        <v>*</v>
      </c>
      <c r="O628" s="144" t="str">
        <f>IF(SP_SUL!L631="","*",SP_SUL!L631)</f>
        <v>*</v>
      </c>
      <c r="P628" s="143" t="str">
        <f>IF(SP_SUL!O631="","*",SP_SUL!O631)</f>
        <v>*</v>
      </c>
      <c r="Q628" s="143" t="str">
        <f>IF(SP_SUL!P631="","*",SP_SUL!P631)</f>
        <v>*</v>
      </c>
      <c r="R628" s="145" t="str">
        <f>IF(SP_SUL!Q631="","*",CONCATENATE(SP_SUL!Q631," ",SP_SUL!R631))</f>
        <v>*</v>
      </c>
      <c r="S628" s="145" t="str">
        <f>IF(SP_SUL!V631="","*",SP_SUL!V631)</f>
        <v>*</v>
      </c>
      <c r="T628" s="145" t="str">
        <f>IF(SP_SUL!W631="","*",SP_SUL!W631)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IF(SP_SUL!Y632="","*",SP_SUL!Y632)</f>
        <v>*</v>
      </c>
      <c r="B629" s="146" t="str">
        <f>IF(SP_SUL!X632="","*",SP_SUL!X632)</f>
        <v>*</v>
      </c>
      <c r="C629" s="146" t="str">
        <f>IF(SP_SUL!Z632="","*",SP_SUL!Z632)</f>
        <v>*</v>
      </c>
      <c r="D629" s="139" t="str">
        <f>IF(SP_SUL!S632="","*",SP_SUL!S632)</f>
        <v>-</v>
      </c>
      <c r="E629" s="139" t="str">
        <f>IF(SP_SUL!T632="","*",SP_SUL!T632)</f>
        <v>-</v>
      </c>
      <c r="F629" s="145" t="str">
        <f>IF(SP_SUL!B632="","*",SP_SUL!B632)</f>
        <v>*</v>
      </c>
      <c r="G629" s="145" t="str">
        <f>IF(SP_SUL!D632="","*",SP_SUL!D632)</f>
        <v>*</v>
      </c>
      <c r="H629" s="145" t="str">
        <f>IF(SP_SUL!F632="","*",SP_SUL!F632)</f>
        <v>*</v>
      </c>
      <c r="I629" s="145" t="str">
        <f>IF(SP_SUL!H632="","*",SP_SUL!H632)</f>
        <v>*</v>
      </c>
      <c r="J629" s="145" t="str">
        <f>IF(SP_SUL!I632="","*",SP_SUL!I632)</f>
        <v>*</v>
      </c>
      <c r="K629" s="139" t="str">
        <f>IF(SP_SUL!M632="","*",SP_SUL!M632)</f>
        <v>-</v>
      </c>
      <c r="L629" s="139" t="str">
        <f>IF(SP_SUL!N632="","*",SP_SUL!N632)</f>
        <v>-</v>
      </c>
      <c r="M629" s="140" t="str">
        <f>IF(SP_SUL!J632="","*",SP_SUL!J632)</f>
        <v>*</v>
      </c>
      <c r="N629" s="144" t="str">
        <f>IF(SP_SUL!K632="","*",SP_SUL!K632)</f>
        <v>*</v>
      </c>
      <c r="O629" s="144" t="str">
        <f>IF(SP_SUL!L632="","*",SP_SUL!L632)</f>
        <v>*</v>
      </c>
      <c r="P629" s="143" t="str">
        <f>IF(SP_SUL!O632="","*",SP_SUL!O632)</f>
        <v>*</v>
      </c>
      <c r="Q629" s="143" t="str">
        <f>IF(SP_SUL!P632="","*",SP_SUL!P632)</f>
        <v>*</v>
      </c>
      <c r="R629" s="145" t="str">
        <f>IF(SP_SUL!Q632="","*",CONCATENATE(SP_SUL!Q632," ",SP_SUL!R632))</f>
        <v>*</v>
      </c>
      <c r="S629" s="145" t="str">
        <f>IF(SP_SUL!V632="","*",SP_SUL!V632)</f>
        <v>*</v>
      </c>
      <c r="T629" s="145" t="str">
        <f>IF(SP_SUL!W632="","*",SP_SUL!W632)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IF(SP_SUL!Y633="","*",SP_SUL!Y633)</f>
        <v>*</v>
      </c>
      <c r="B630" s="146" t="str">
        <f>IF(SP_SUL!X633="","*",SP_SUL!X633)</f>
        <v>*</v>
      </c>
      <c r="C630" s="146" t="str">
        <f>IF(SP_SUL!Z633="","*",SP_SUL!Z633)</f>
        <v>*</v>
      </c>
      <c r="D630" s="139" t="str">
        <f>IF(SP_SUL!S633="","*",SP_SUL!S633)</f>
        <v>-</v>
      </c>
      <c r="E630" s="139" t="str">
        <f>IF(SP_SUL!T633="","*",SP_SUL!T633)</f>
        <v>-</v>
      </c>
      <c r="F630" s="145" t="str">
        <f>IF(SP_SUL!B633="","*",SP_SUL!B633)</f>
        <v>*</v>
      </c>
      <c r="G630" s="145" t="str">
        <f>IF(SP_SUL!D633="","*",SP_SUL!D633)</f>
        <v>*</v>
      </c>
      <c r="H630" s="145" t="str">
        <f>IF(SP_SUL!F633="","*",SP_SUL!F633)</f>
        <v>*</v>
      </c>
      <c r="I630" s="145" t="str">
        <f>IF(SP_SUL!H633="","*",SP_SUL!H633)</f>
        <v>*</v>
      </c>
      <c r="J630" s="145" t="str">
        <f>IF(SP_SUL!I633="","*",SP_SUL!I633)</f>
        <v>*</v>
      </c>
      <c r="K630" s="139" t="str">
        <f>IF(SP_SUL!M633="","*",SP_SUL!M633)</f>
        <v>-</v>
      </c>
      <c r="L630" s="139" t="str">
        <f>IF(SP_SUL!N633="","*",SP_SUL!N633)</f>
        <v>-</v>
      </c>
      <c r="M630" s="140" t="str">
        <f>IF(SP_SUL!J633="","*",SP_SUL!J633)</f>
        <v>*</v>
      </c>
      <c r="N630" s="144" t="str">
        <f>IF(SP_SUL!K633="","*",SP_SUL!K633)</f>
        <v>*</v>
      </c>
      <c r="O630" s="144" t="str">
        <f>IF(SP_SUL!L633="","*",SP_SUL!L633)</f>
        <v>*</v>
      </c>
      <c r="P630" s="143" t="str">
        <f>IF(SP_SUL!O633="","*",SP_SUL!O633)</f>
        <v>*</v>
      </c>
      <c r="Q630" s="143" t="str">
        <f>IF(SP_SUL!P633="","*",SP_SUL!P633)</f>
        <v>*</v>
      </c>
      <c r="R630" s="145" t="str">
        <f>IF(SP_SUL!Q633="","*",CONCATENATE(SP_SUL!Q633," ",SP_SUL!R633))</f>
        <v>*</v>
      </c>
      <c r="S630" s="145" t="str">
        <f>IF(SP_SUL!V633="","*",SP_SUL!V633)</f>
        <v>*</v>
      </c>
      <c r="T630" s="145" t="str">
        <f>IF(SP_SUL!W633="","*",SP_SUL!W633)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IF(SP_SUL!Y634="","*",SP_SUL!Y634)</f>
        <v>*</v>
      </c>
      <c r="B631" s="146" t="str">
        <f>IF(SP_SUL!X634="","*",SP_SUL!X634)</f>
        <v>*</v>
      </c>
      <c r="C631" s="146" t="str">
        <f>IF(SP_SUL!Z634="","*",SP_SUL!Z634)</f>
        <v>*</v>
      </c>
      <c r="D631" s="139" t="str">
        <f>IF(SP_SUL!S634="","*",SP_SUL!S634)</f>
        <v>-</v>
      </c>
      <c r="E631" s="139" t="str">
        <f>IF(SP_SUL!T634="","*",SP_SUL!T634)</f>
        <v>-</v>
      </c>
      <c r="F631" s="145" t="str">
        <f>IF(SP_SUL!B634="","*",SP_SUL!B634)</f>
        <v>*</v>
      </c>
      <c r="G631" s="145" t="str">
        <f>IF(SP_SUL!D634="","*",SP_SUL!D634)</f>
        <v>*</v>
      </c>
      <c r="H631" s="145" t="str">
        <f>IF(SP_SUL!F634="","*",SP_SUL!F634)</f>
        <v>*</v>
      </c>
      <c r="I631" s="145" t="str">
        <f>IF(SP_SUL!H634="","*",SP_SUL!H634)</f>
        <v>*</v>
      </c>
      <c r="J631" s="145" t="str">
        <f>IF(SP_SUL!I634="","*",SP_SUL!I634)</f>
        <v>*</v>
      </c>
      <c r="K631" s="139" t="str">
        <f>IF(SP_SUL!M634="","*",SP_SUL!M634)</f>
        <v>-</v>
      </c>
      <c r="L631" s="139" t="str">
        <f>IF(SP_SUL!N634="","*",SP_SUL!N634)</f>
        <v>-</v>
      </c>
      <c r="M631" s="140" t="str">
        <f>IF(SP_SUL!J634="","*",SP_SUL!J634)</f>
        <v>*</v>
      </c>
      <c r="N631" s="144" t="str">
        <f>IF(SP_SUL!K634="","*",SP_SUL!K634)</f>
        <v>*</v>
      </c>
      <c r="O631" s="144" t="str">
        <f>IF(SP_SUL!L634="","*",SP_SUL!L634)</f>
        <v>*</v>
      </c>
      <c r="P631" s="143" t="str">
        <f>IF(SP_SUL!O634="","*",SP_SUL!O634)</f>
        <v>*</v>
      </c>
      <c r="Q631" s="143" t="str">
        <f>IF(SP_SUL!P634="","*",SP_SUL!P634)</f>
        <v>*</v>
      </c>
      <c r="R631" s="145" t="str">
        <f>IF(SP_SUL!Q634="","*",CONCATENATE(SP_SUL!Q634," ",SP_SUL!R634))</f>
        <v>*</v>
      </c>
      <c r="S631" s="145" t="str">
        <f>IF(SP_SUL!V634="","*",SP_SUL!V634)</f>
        <v>*</v>
      </c>
      <c r="T631" s="145" t="str">
        <f>IF(SP_SUL!W634="","*",SP_SUL!W634)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IF(SP_SUL!Y635="","*",SP_SUL!Y635)</f>
        <v>*</v>
      </c>
      <c r="B632" s="146" t="str">
        <f>IF(SP_SUL!X635="","*",SP_SUL!X635)</f>
        <v>*</v>
      </c>
      <c r="C632" s="146" t="str">
        <f>IF(SP_SUL!Z635="","*",SP_SUL!Z635)</f>
        <v>*</v>
      </c>
      <c r="D632" s="139" t="str">
        <f>IF(SP_SUL!S635="","*",SP_SUL!S635)</f>
        <v>-</v>
      </c>
      <c r="E632" s="139" t="str">
        <f>IF(SP_SUL!T635="","*",SP_SUL!T635)</f>
        <v>-</v>
      </c>
      <c r="F632" s="145" t="str">
        <f>IF(SP_SUL!B635="","*",SP_SUL!B635)</f>
        <v>*</v>
      </c>
      <c r="G632" s="145" t="str">
        <f>IF(SP_SUL!D635="","*",SP_SUL!D635)</f>
        <v>*</v>
      </c>
      <c r="H632" s="145" t="str">
        <f>IF(SP_SUL!F635="","*",SP_SUL!F635)</f>
        <v>*</v>
      </c>
      <c r="I632" s="145" t="str">
        <f>IF(SP_SUL!H635="","*",SP_SUL!H635)</f>
        <v>*</v>
      </c>
      <c r="J632" s="145" t="str">
        <f>IF(SP_SUL!I635="","*",SP_SUL!I635)</f>
        <v>*</v>
      </c>
      <c r="K632" s="139" t="str">
        <f>IF(SP_SUL!M635="","*",SP_SUL!M635)</f>
        <v>-</v>
      </c>
      <c r="L632" s="139" t="str">
        <f>IF(SP_SUL!N635="","*",SP_SUL!N635)</f>
        <v>-</v>
      </c>
      <c r="M632" s="140" t="str">
        <f>IF(SP_SUL!J635="","*",SP_SUL!J635)</f>
        <v>*</v>
      </c>
      <c r="N632" s="144" t="str">
        <f>IF(SP_SUL!K635="","*",SP_SUL!K635)</f>
        <v>*</v>
      </c>
      <c r="O632" s="144" t="str">
        <f>IF(SP_SUL!L635="","*",SP_SUL!L635)</f>
        <v>*</v>
      </c>
      <c r="P632" s="143" t="str">
        <f>IF(SP_SUL!O635="","*",SP_SUL!O635)</f>
        <v>*</v>
      </c>
      <c r="Q632" s="143" t="str">
        <f>IF(SP_SUL!P635="","*",SP_SUL!P635)</f>
        <v>*</v>
      </c>
      <c r="R632" s="145" t="str">
        <f>IF(SP_SUL!Q635="","*",CONCATENATE(SP_SUL!Q635," ",SP_SUL!R635))</f>
        <v>*</v>
      </c>
      <c r="S632" s="145" t="str">
        <f>IF(SP_SUL!V635="","*",SP_SUL!V635)</f>
        <v>*</v>
      </c>
      <c r="T632" s="145" t="str">
        <f>IF(SP_SUL!W635="","*",SP_SUL!W635)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IF(SP_SUL!Y636="","*",SP_SUL!Y636)</f>
        <v>*</v>
      </c>
      <c r="B633" s="146" t="str">
        <f>IF(SP_SUL!X636="","*",SP_SUL!X636)</f>
        <v>*</v>
      </c>
      <c r="C633" s="146" t="str">
        <f>IF(SP_SUL!Z636="","*",SP_SUL!Z636)</f>
        <v>*</v>
      </c>
      <c r="D633" s="139" t="str">
        <f>IF(SP_SUL!S636="","*",SP_SUL!S636)</f>
        <v>-</v>
      </c>
      <c r="E633" s="139" t="str">
        <f>IF(SP_SUL!T636="","*",SP_SUL!T636)</f>
        <v>-</v>
      </c>
      <c r="F633" s="145" t="str">
        <f>IF(SP_SUL!B636="","*",SP_SUL!B636)</f>
        <v>*</v>
      </c>
      <c r="G633" s="145" t="str">
        <f>IF(SP_SUL!D636="","*",SP_SUL!D636)</f>
        <v>*</v>
      </c>
      <c r="H633" s="145" t="str">
        <f>IF(SP_SUL!F636="","*",SP_SUL!F636)</f>
        <v>*</v>
      </c>
      <c r="I633" s="145" t="str">
        <f>IF(SP_SUL!H636="","*",SP_SUL!H636)</f>
        <v>*</v>
      </c>
      <c r="J633" s="145" t="str">
        <f>IF(SP_SUL!I636="","*",SP_SUL!I636)</f>
        <v>*</v>
      </c>
      <c r="K633" s="139" t="str">
        <f>IF(SP_SUL!M636="","*",SP_SUL!M636)</f>
        <v>-</v>
      </c>
      <c r="L633" s="139" t="str">
        <f>IF(SP_SUL!N636="","*",SP_SUL!N636)</f>
        <v>-</v>
      </c>
      <c r="M633" s="140" t="str">
        <f>IF(SP_SUL!J636="","*",SP_SUL!J636)</f>
        <v>*</v>
      </c>
      <c r="N633" s="144" t="str">
        <f>IF(SP_SUL!K636="","*",SP_SUL!K636)</f>
        <v>*</v>
      </c>
      <c r="O633" s="144" t="str">
        <f>IF(SP_SUL!L636="","*",SP_SUL!L636)</f>
        <v>*</v>
      </c>
      <c r="P633" s="143" t="str">
        <f>IF(SP_SUL!O636="","*",SP_SUL!O636)</f>
        <v>*</v>
      </c>
      <c r="Q633" s="143" t="str">
        <f>IF(SP_SUL!P636="","*",SP_SUL!P636)</f>
        <v>*</v>
      </c>
      <c r="R633" s="145" t="str">
        <f>IF(SP_SUL!Q636="","*",CONCATENATE(SP_SUL!Q636," ",SP_SUL!R636))</f>
        <v>*</v>
      </c>
      <c r="S633" s="145" t="str">
        <f>IF(SP_SUL!V636="","*",SP_SUL!V636)</f>
        <v>*</v>
      </c>
      <c r="T633" s="145" t="str">
        <f>IF(SP_SUL!W636="","*",SP_SUL!W636)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IF(SP_SUL!Y637="","*",SP_SUL!Y637)</f>
        <v>*</v>
      </c>
      <c r="B634" s="146" t="str">
        <f>IF(SP_SUL!X637="","*",SP_SUL!X637)</f>
        <v>*</v>
      </c>
      <c r="C634" s="146" t="str">
        <f>IF(SP_SUL!Z637="","*",SP_SUL!Z637)</f>
        <v>*</v>
      </c>
      <c r="D634" s="139" t="str">
        <f>IF(SP_SUL!S637="","*",SP_SUL!S637)</f>
        <v>-</v>
      </c>
      <c r="E634" s="139" t="str">
        <f>IF(SP_SUL!T637="","*",SP_SUL!T637)</f>
        <v>-</v>
      </c>
      <c r="F634" s="145" t="str">
        <f>IF(SP_SUL!B637="","*",SP_SUL!B637)</f>
        <v>*</v>
      </c>
      <c r="G634" s="145" t="str">
        <f>IF(SP_SUL!D637="","*",SP_SUL!D637)</f>
        <v>*</v>
      </c>
      <c r="H634" s="145" t="str">
        <f>IF(SP_SUL!F637="","*",SP_SUL!F637)</f>
        <v>*</v>
      </c>
      <c r="I634" s="145" t="str">
        <f>IF(SP_SUL!H637="","*",SP_SUL!H637)</f>
        <v>*</v>
      </c>
      <c r="J634" s="145" t="str">
        <f>IF(SP_SUL!I637="","*",SP_SUL!I637)</f>
        <v>*</v>
      </c>
      <c r="K634" s="139" t="str">
        <f>IF(SP_SUL!M637="","*",SP_SUL!M637)</f>
        <v>-</v>
      </c>
      <c r="L634" s="139" t="str">
        <f>IF(SP_SUL!N637="","*",SP_SUL!N637)</f>
        <v>-</v>
      </c>
      <c r="M634" s="140" t="str">
        <f>IF(SP_SUL!J637="","*",SP_SUL!J637)</f>
        <v>*</v>
      </c>
      <c r="N634" s="144" t="str">
        <f>IF(SP_SUL!K637="","*",SP_SUL!K637)</f>
        <v>*</v>
      </c>
      <c r="O634" s="144" t="str">
        <f>IF(SP_SUL!L637="","*",SP_SUL!L637)</f>
        <v>*</v>
      </c>
      <c r="P634" s="143" t="str">
        <f>IF(SP_SUL!O637="","*",SP_SUL!O637)</f>
        <v>*</v>
      </c>
      <c r="Q634" s="143" t="str">
        <f>IF(SP_SUL!P637="","*",SP_SUL!P637)</f>
        <v>*</v>
      </c>
      <c r="R634" s="145" t="str">
        <f>IF(SP_SUL!Q637="","*",CONCATENATE(SP_SUL!Q637," ",SP_SUL!R637))</f>
        <v>*</v>
      </c>
      <c r="S634" s="145" t="str">
        <f>IF(SP_SUL!V637="","*",SP_SUL!V637)</f>
        <v>*</v>
      </c>
      <c r="T634" s="145" t="str">
        <f>IF(SP_SUL!W637="","*",SP_SUL!W637)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IF(SP_SUL!Y638="","*",SP_SUL!Y638)</f>
        <v>*</v>
      </c>
      <c r="B635" s="146" t="str">
        <f>IF(SP_SUL!X638="","*",SP_SUL!X638)</f>
        <v>*</v>
      </c>
      <c r="C635" s="146" t="str">
        <f>IF(SP_SUL!Z638="","*",SP_SUL!Z638)</f>
        <v>*</v>
      </c>
      <c r="D635" s="139" t="str">
        <f>IF(SP_SUL!S638="","*",SP_SUL!S638)</f>
        <v>-</v>
      </c>
      <c r="E635" s="139" t="str">
        <f>IF(SP_SUL!T638="","*",SP_SUL!T638)</f>
        <v>-</v>
      </c>
      <c r="F635" s="145" t="str">
        <f>IF(SP_SUL!B638="","*",SP_SUL!B638)</f>
        <v>*</v>
      </c>
      <c r="G635" s="145" t="str">
        <f>IF(SP_SUL!D638="","*",SP_SUL!D638)</f>
        <v>*</v>
      </c>
      <c r="H635" s="145" t="str">
        <f>IF(SP_SUL!F638="","*",SP_SUL!F638)</f>
        <v>*</v>
      </c>
      <c r="I635" s="145" t="str">
        <f>IF(SP_SUL!H638="","*",SP_SUL!H638)</f>
        <v>*</v>
      </c>
      <c r="J635" s="145" t="str">
        <f>IF(SP_SUL!I638="","*",SP_SUL!I638)</f>
        <v>*</v>
      </c>
      <c r="K635" s="139" t="str">
        <f>IF(SP_SUL!M638="","*",SP_SUL!M638)</f>
        <v>-</v>
      </c>
      <c r="L635" s="139" t="str">
        <f>IF(SP_SUL!N638="","*",SP_SUL!N638)</f>
        <v>-</v>
      </c>
      <c r="M635" s="140" t="str">
        <f>IF(SP_SUL!J638="","*",SP_SUL!J638)</f>
        <v>*</v>
      </c>
      <c r="N635" s="144" t="str">
        <f>IF(SP_SUL!K638="","*",SP_SUL!K638)</f>
        <v>*</v>
      </c>
      <c r="O635" s="144" t="str">
        <f>IF(SP_SUL!L638="","*",SP_SUL!L638)</f>
        <v>*</v>
      </c>
      <c r="P635" s="143" t="str">
        <f>IF(SP_SUL!O638="","*",SP_SUL!O638)</f>
        <v>*</v>
      </c>
      <c r="Q635" s="143" t="str">
        <f>IF(SP_SUL!P638="","*",SP_SUL!P638)</f>
        <v>*</v>
      </c>
      <c r="R635" s="145" t="str">
        <f>IF(SP_SUL!Q638="","*",CONCATENATE(SP_SUL!Q638," ",SP_SUL!R638))</f>
        <v>*</v>
      </c>
      <c r="S635" s="145" t="str">
        <f>IF(SP_SUL!V638="","*",SP_SUL!V638)</f>
        <v>*</v>
      </c>
      <c r="T635" s="145" t="str">
        <f>IF(SP_SUL!W638="","*",SP_SUL!W638)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IF(SP_SUL!Y639="","*",SP_SUL!Y639)</f>
        <v>*</v>
      </c>
      <c r="B636" s="146" t="str">
        <f>IF(SP_SUL!X639="","*",SP_SUL!X639)</f>
        <v>*</v>
      </c>
      <c r="C636" s="146" t="str">
        <f>IF(SP_SUL!Z639="","*",SP_SUL!Z639)</f>
        <v>*</v>
      </c>
      <c r="D636" s="139" t="str">
        <f>IF(SP_SUL!S639="","*",SP_SUL!S639)</f>
        <v>-</v>
      </c>
      <c r="E636" s="139" t="str">
        <f>IF(SP_SUL!T639="","*",SP_SUL!T639)</f>
        <v>-</v>
      </c>
      <c r="F636" s="145" t="str">
        <f>IF(SP_SUL!B639="","*",SP_SUL!B639)</f>
        <v>*</v>
      </c>
      <c r="G636" s="145" t="str">
        <f>IF(SP_SUL!D639="","*",SP_SUL!D639)</f>
        <v>*</v>
      </c>
      <c r="H636" s="145" t="str">
        <f>IF(SP_SUL!F639="","*",SP_SUL!F639)</f>
        <v>*</v>
      </c>
      <c r="I636" s="145" t="str">
        <f>IF(SP_SUL!H639="","*",SP_SUL!H639)</f>
        <v>*</v>
      </c>
      <c r="J636" s="145" t="str">
        <f>IF(SP_SUL!I639="","*",SP_SUL!I639)</f>
        <v>*</v>
      </c>
      <c r="K636" s="139" t="str">
        <f>IF(SP_SUL!M639="","*",SP_SUL!M639)</f>
        <v>-</v>
      </c>
      <c r="L636" s="139" t="str">
        <f>IF(SP_SUL!N639="","*",SP_SUL!N639)</f>
        <v>-</v>
      </c>
      <c r="M636" s="140" t="str">
        <f>IF(SP_SUL!J639="","*",SP_SUL!J639)</f>
        <v>*</v>
      </c>
      <c r="N636" s="144" t="str">
        <f>IF(SP_SUL!K639="","*",SP_SUL!K639)</f>
        <v>*</v>
      </c>
      <c r="O636" s="144" t="str">
        <f>IF(SP_SUL!L639="","*",SP_SUL!L639)</f>
        <v>*</v>
      </c>
      <c r="P636" s="143" t="str">
        <f>IF(SP_SUL!O639="","*",SP_SUL!O639)</f>
        <v>*</v>
      </c>
      <c r="Q636" s="143" t="str">
        <f>IF(SP_SUL!P639="","*",SP_SUL!P639)</f>
        <v>*</v>
      </c>
      <c r="R636" s="145" t="str">
        <f>IF(SP_SUL!Q639="","*",CONCATENATE(SP_SUL!Q639," ",SP_SUL!R639))</f>
        <v>*</v>
      </c>
      <c r="S636" s="145" t="str">
        <f>IF(SP_SUL!V639="","*",SP_SUL!V639)</f>
        <v>*</v>
      </c>
      <c r="T636" s="145" t="str">
        <f>IF(SP_SUL!W639="","*",SP_SUL!W639)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IF(SP_SUL!Y640="","*",SP_SUL!Y640)</f>
        <v>*</v>
      </c>
      <c r="B637" s="146" t="str">
        <f>IF(SP_SUL!X640="","*",SP_SUL!X640)</f>
        <v>*</v>
      </c>
      <c r="C637" s="146" t="str">
        <f>IF(SP_SUL!Z640="","*",SP_SUL!Z640)</f>
        <v>*</v>
      </c>
      <c r="D637" s="139" t="str">
        <f>IF(SP_SUL!S640="","*",SP_SUL!S640)</f>
        <v>-</v>
      </c>
      <c r="E637" s="139" t="str">
        <f>IF(SP_SUL!T640="","*",SP_SUL!T640)</f>
        <v>-</v>
      </c>
      <c r="F637" s="145" t="str">
        <f>IF(SP_SUL!B640="","*",SP_SUL!B640)</f>
        <v>*</v>
      </c>
      <c r="G637" s="145" t="str">
        <f>IF(SP_SUL!D640="","*",SP_SUL!D640)</f>
        <v>*</v>
      </c>
      <c r="H637" s="145" t="str">
        <f>IF(SP_SUL!F640="","*",SP_SUL!F640)</f>
        <v>*</v>
      </c>
      <c r="I637" s="145" t="str">
        <f>IF(SP_SUL!H640="","*",SP_SUL!H640)</f>
        <v>*</v>
      </c>
      <c r="J637" s="145" t="str">
        <f>IF(SP_SUL!I640="","*",SP_SUL!I640)</f>
        <v>*</v>
      </c>
      <c r="K637" s="139" t="str">
        <f>IF(SP_SUL!M640="","*",SP_SUL!M640)</f>
        <v>-</v>
      </c>
      <c r="L637" s="139" t="str">
        <f>IF(SP_SUL!N640="","*",SP_SUL!N640)</f>
        <v>-</v>
      </c>
      <c r="M637" s="140" t="str">
        <f>IF(SP_SUL!J640="","*",SP_SUL!J640)</f>
        <v>*</v>
      </c>
      <c r="N637" s="144" t="str">
        <f>IF(SP_SUL!K640="","*",SP_SUL!K640)</f>
        <v>*</v>
      </c>
      <c r="O637" s="144" t="str">
        <f>IF(SP_SUL!L640="","*",SP_SUL!L640)</f>
        <v>*</v>
      </c>
      <c r="P637" s="143" t="str">
        <f>IF(SP_SUL!O640="","*",SP_SUL!O640)</f>
        <v>*</v>
      </c>
      <c r="Q637" s="143" t="str">
        <f>IF(SP_SUL!P640="","*",SP_SUL!P640)</f>
        <v>*</v>
      </c>
      <c r="R637" s="145" t="str">
        <f>IF(SP_SUL!Q640="","*",CONCATENATE(SP_SUL!Q640," ",SP_SUL!R640))</f>
        <v>*</v>
      </c>
      <c r="S637" s="145" t="str">
        <f>IF(SP_SUL!V640="","*",SP_SUL!V640)</f>
        <v>*</v>
      </c>
      <c r="T637" s="145" t="str">
        <f>IF(SP_SUL!W640="","*",SP_SUL!W640)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IF(SP_SUL!Y641="","*",SP_SUL!Y641)</f>
        <v>*</v>
      </c>
      <c r="B638" s="146" t="str">
        <f>IF(SP_SUL!X641="","*",SP_SUL!X641)</f>
        <v>*</v>
      </c>
      <c r="C638" s="146" t="str">
        <f>IF(SP_SUL!Z641="","*",SP_SUL!Z641)</f>
        <v>*</v>
      </c>
      <c r="D638" s="139" t="str">
        <f>IF(SP_SUL!S641="","*",SP_SUL!S641)</f>
        <v>-</v>
      </c>
      <c r="E638" s="139" t="str">
        <f>IF(SP_SUL!T641="","*",SP_SUL!T641)</f>
        <v>-</v>
      </c>
      <c r="F638" s="145" t="str">
        <f>IF(SP_SUL!B641="","*",SP_SUL!B641)</f>
        <v>*</v>
      </c>
      <c r="G638" s="145" t="str">
        <f>IF(SP_SUL!D641="","*",SP_SUL!D641)</f>
        <v>*</v>
      </c>
      <c r="H638" s="145" t="str">
        <f>IF(SP_SUL!F641="","*",SP_SUL!F641)</f>
        <v>*</v>
      </c>
      <c r="I638" s="145" t="str">
        <f>IF(SP_SUL!H641="","*",SP_SUL!H641)</f>
        <v>*</v>
      </c>
      <c r="J638" s="145" t="str">
        <f>IF(SP_SUL!I641="","*",SP_SUL!I641)</f>
        <v>*</v>
      </c>
      <c r="K638" s="139" t="str">
        <f>IF(SP_SUL!M641="","*",SP_SUL!M641)</f>
        <v>-</v>
      </c>
      <c r="L638" s="139" t="str">
        <f>IF(SP_SUL!N641="","*",SP_SUL!N641)</f>
        <v>-</v>
      </c>
      <c r="M638" s="140" t="str">
        <f>IF(SP_SUL!J641="","*",SP_SUL!J641)</f>
        <v>*</v>
      </c>
      <c r="N638" s="144" t="str">
        <f>IF(SP_SUL!K641="","*",SP_SUL!K641)</f>
        <v>*</v>
      </c>
      <c r="O638" s="144" t="str">
        <f>IF(SP_SUL!L641="","*",SP_SUL!L641)</f>
        <v>*</v>
      </c>
      <c r="P638" s="143" t="str">
        <f>IF(SP_SUL!O641="","*",SP_SUL!O641)</f>
        <v>*</v>
      </c>
      <c r="Q638" s="143" t="str">
        <f>IF(SP_SUL!P641="","*",SP_SUL!P641)</f>
        <v>*</v>
      </c>
      <c r="R638" s="145" t="str">
        <f>IF(SP_SUL!Q641="","*",CONCATENATE(SP_SUL!Q641," ",SP_SUL!R641))</f>
        <v>*</v>
      </c>
      <c r="S638" s="145" t="str">
        <f>IF(SP_SUL!V641="","*",SP_SUL!V641)</f>
        <v>*</v>
      </c>
      <c r="T638" s="145" t="str">
        <f>IF(SP_SUL!W641="","*",SP_SUL!W641)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IF(SP_SUL!Y642="","*",SP_SUL!Y642)</f>
        <v>*</v>
      </c>
      <c r="B639" s="146" t="str">
        <f>IF(SP_SUL!X642="","*",SP_SUL!X642)</f>
        <v>*</v>
      </c>
      <c r="C639" s="146" t="str">
        <f>IF(SP_SUL!Z642="","*",SP_SUL!Z642)</f>
        <v>*</v>
      </c>
      <c r="D639" s="139" t="str">
        <f>IF(SP_SUL!S642="","*",SP_SUL!S642)</f>
        <v>-</v>
      </c>
      <c r="E639" s="139" t="str">
        <f>IF(SP_SUL!T642="","*",SP_SUL!T642)</f>
        <v>-</v>
      </c>
      <c r="F639" s="145" t="str">
        <f>IF(SP_SUL!B642="","*",SP_SUL!B642)</f>
        <v>*</v>
      </c>
      <c r="G639" s="145" t="str">
        <f>IF(SP_SUL!D642="","*",SP_SUL!D642)</f>
        <v>*</v>
      </c>
      <c r="H639" s="145" t="str">
        <f>IF(SP_SUL!F642="","*",SP_SUL!F642)</f>
        <v>*</v>
      </c>
      <c r="I639" s="145" t="str">
        <f>IF(SP_SUL!H642="","*",SP_SUL!H642)</f>
        <v>*</v>
      </c>
      <c r="J639" s="145" t="str">
        <f>IF(SP_SUL!I642="","*",SP_SUL!I642)</f>
        <v>*</v>
      </c>
      <c r="K639" s="139" t="str">
        <f>IF(SP_SUL!M642="","*",SP_SUL!M642)</f>
        <v>-</v>
      </c>
      <c r="L639" s="139" t="str">
        <f>IF(SP_SUL!N642="","*",SP_SUL!N642)</f>
        <v>-</v>
      </c>
      <c r="M639" s="140" t="str">
        <f>IF(SP_SUL!J642="","*",SP_SUL!J642)</f>
        <v>*</v>
      </c>
      <c r="N639" s="144" t="str">
        <f>IF(SP_SUL!K642="","*",SP_SUL!K642)</f>
        <v>*</v>
      </c>
      <c r="O639" s="144" t="str">
        <f>IF(SP_SUL!L642="","*",SP_SUL!L642)</f>
        <v>*</v>
      </c>
      <c r="P639" s="143" t="str">
        <f>IF(SP_SUL!O642="","*",SP_SUL!O642)</f>
        <v>*</v>
      </c>
      <c r="Q639" s="143" t="str">
        <f>IF(SP_SUL!P642="","*",SP_SUL!P642)</f>
        <v>*</v>
      </c>
      <c r="R639" s="145" t="str">
        <f>IF(SP_SUL!Q642="","*",CONCATENATE(SP_SUL!Q642," ",SP_SUL!R642))</f>
        <v>*</v>
      </c>
      <c r="S639" s="145" t="str">
        <f>IF(SP_SUL!V642="","*",SP_SUL!V642)</f>
        <v>*</v>
      </c>
      <c r="T639" s="145" t="str">
        <f>IF(SP_SUL!W642="","*",SP_SUL!W642)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IF(SP_SUL!Y643="","*",SP_SUL!Y643)</f>
        <v>*</v>
      </c>
      <c r="B640" s="146" t="str">
        <f>IF(SP_SUL!X643="","*",SP_SUL!X643)</f>
        <v>*</v>
      </c>
      <c r="C640" s="146" t="str">
        <f>IF(SP_SUL!Z643="","*",SP_SUL!Z643)</f>
        <v>*</v>
      </c>
      <c r="D640" s="139" t="str">
        <f>IF(SP_SUL!S643="","*",SP_SUL!S643)</f>
        <v>-</v>
      </c>
      <c r="E640" s="139" t="str">
        <f>IF(SP_SUL!T643="","*",SP_SUL!T643)</f>
        <v>-</v>
      </c>
      <c r="F640" s="145" t="str">
        <f>IF(SP_SUL!B643="","*",SP_SUL!B643)</f>
        <v>*</v>
      </c>
      <c r="G640" s="145" t="str">
        <f>IF(SP_SUL!D643="","*",SP_SUL!D643)</f>
        <v>*</v>
      </c>
      <c r="H640" s="145" t="str">
        <f>IF(SP_SUL!F643="","*",SP_SUL!F643)</f>
        <v>*</v>
      </c>
      <c r="I640" s="145" t="str">
        <f>IF(SP_SUL!H643="","*",SP_SUL!H643)</f>
        <v>*</v>
      </c>
      <c r="J640" s="145" t="str">
        <f>IF(SP_SUL!I643="","*",SP_SUL!I643)</f>
        <v>*</v>
      </c>
      <c r="K640" s="139" t="str">
        <f>IF(SP_SUL!M643="","*",SP_SUL!M643)</f>
        <v>-</v>
      </c>
      <c r="L640" s="139" t="str">
        <f>IF(SP_SUL!N643="","*",SP_SUL!N643)</f>
        <v>-</v>
      </c>
      <c r="M640" s="140" t="str">
        <f>IF(SP_SUL!J643="","*",SP_SUL!J643)</f>
        <v>*</v>
      </c>
      <c r="N640" s="144" t="str">
        <f>IF(SP_SUL!K643="","*",SP_SUL!K643)</f>
        <v>*</v>
      </c>
      <c r="O640" s="144" t="str">
        <f>IF(SP_SUL!L643="","*",SP_SUL!L643)</f>
        <v>*</v>
      </c>
      <c r="P640" s="143" t="str">
        <f>IF(SP_SUL!O643="","*",SP_SUL!O643)</f>
        <v>*</v>
      </c>
      <c r="Q640" s="143" t="str">
        <f>IF(SP_SUL!P643="","*",SP_SUL!P643)</f>
        <v>*</v>
      </c>
      <c r="R640" s="145" t="str">
        <f>IF(SP_SUL!Q643="","*",CONCATENATE(SP_SUL!Q643," ",SP_SUL!R643))</f>
        <v>*</v>
      </c>
      <c r="S640" s="145" t="str">
        <f>IF(SP_SUL!V643="","*",SP_SUL!V643)</f>
        <v>*</v>
      </c>
      <c r="T640" s="145" t="str">
        <f>IF(SP_SUL!W643="","*",SP_SUL!W643)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IF(SP_SUL!Y644="","*",SP_SUL!Y644)</f>
        <v>*</v>
      </c>
      <c r="B641" s="146" t="str">
        <f>IF(SP_SUL!X644="","*",SP_SUL!X644)</f>
        <v>*</v>
      </c>
      <c r="C641" s="146" t="str">
        <f>IF(SP_SUL!Z644="","*",SP_SUL!Z644)</f>
        <v>*</v>
      </c>
      <c r="D641" s="139" t="str">
        <f>IF(SP_SUL!S644="","*",SP_SUL!S644)</f>
        <v>-</v>
      </c>
      <c r="E641" s="139" t="str">
        <f>IF(SP_SUL!T644="","*",SP_SUL!T644)</f>
        <v>-</v>
      </c>
      <c r="F641" s="145" t="str">
        <f>IF(SP_SUL!B644="","*",SP_SUL!B644)</f>
        <v>*</v>
      </c>
      <c r="G641" s="145" t="str">
        <f>IF(SP_SUL!D644="","*",SP_SUL!D644)</f>
        <v>*</v>
      </c>
      <c r="H641" s="145" t="str">
        <f>IF(SP_SUL!F644="","*",SP_SUL!F644)</f>
        <v>*</v>
      </c>
      <c r="I641" s="145" t="str">
        <f>IF(SP_SUL!H644="","*",SP_SUL!H644)</f>
        <v>*</v>
      </c>
      <c r="J641" s="145" t="str">
        <f>IF(SP_SUL!I644="","*",SP_SUL!I644)</f>
        <v>*</v>
      </c>
      <c r="K641" s="139" t="str">
        <f>IF(SP_SUL!M644="","*",SP_SUL!M644)</f>
        <v>-</v>
      </c>
      <c r="L641" s="139" t="str">
        <f>IF(SP_SUL!N644="","*",SP_SUL!N644)</f>
        <v>-</v>
      </c>
      <c r="M641" s="140" t="str">
        <f>IF(SP_SUL!J644="","*",SP_SUL!J644)</f>
        <v>*</v>
      </c>
      <c r="N641" s="144" t="str">
        <f>IF(SP_SUL!K644="","*",SP_SUL!K644)</f>
        <v>*</v>
      </c>
      <c r="O641" s="144" t="str">
        <f>IF(SP_SUL!L644="","*",SP_SUL!L644)</f>
        <v>*</v>
      </c>
      <c r="P641" s="143" t="str">
        <f>IF(SP_SUL!O644="","*",SP_SUL!O644)</f>
        <v>*</v>
      </c>
      <c r="Q641" s="143" t="str">
        <f>IF(SP_SUL!P644="","*",SP_SUL!P644)</f>
        <v>*</v>
      </c>
      <c r="R641" s="145" t="str">
        <f>IF(SP_SUL!Q644="","*",CONCATENATE(SP_SUL!Q644," ",SP_SUL!R644))</f>
        <v>*</v>
      </c>
      <c r="S641" s="145" t="str">
        <f>IF(SP_SUL!V644="","*",SP_SUL!V644)</f>
        <v>*</v>
      </c>
      <c r="T641" s="145" t="str">
        <f>IF(SP_SUL!W644="","*",SP_SUL!W644)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IF(SP_SUL!Y645="","*",SP_SUL!Y645)</f>
        <v>*</v>
      </c>
      <c r="B642" s="146" t="str">
        <f>IF(SP_SUL!X645="","*",SP_SUL!X645)</f>
        <v>*</v>
      </c>
      <c r="C642" s="146" t="str">
        <f>IF(SP_SUL!Z645="","*",SP_SUL!Z645)</f>
        <v>*</v>
      </c>
      <c r="D642" s="139" t="str">
        <f>IF(SP_SUL!S645="","*",SP_SUL!S645)</f>
        <v>-</v>
      </c>
      <c r="E642" s="139" t="str">
        <f>IF(SP_SUL!T645="","*",SP_SUL!T645)</f>
        <v>-</v>
      </c>
      <c r="F642" s="145" t="str">
        <f>IF(SP_SUL!B645="","*",SP_SUL!B645)</f>
        <v>*</v>
      </c>
      <c r="G642" s="145" t="str">
        <f>IF(SP_SUL!D645="","*",SP_SUL!D645)</f>
        <v>*</v>
      </c>
      <c r="H642" s="145" t="str">
        <f>IF(SP_SUL!F645="","*",SP_SUL!F645)</f>
        <v>*</v>
      </c>
      <c r="I642" s="145" t="str">
        <f>IF(SP_SUL!H645="","*",SP_SUL!H645)</f>
        <v>*</v>
      </c>
      <c r="J642" s="145" t="str">
        <f>IF(SP_SUL!I645="","*",SP_SUL!I645)</f>
        <v>*</v>
      </c>
      <c r="K642" s="139" t="str">
        <f>IF(SP_SUL!M645="","*",SP_SUL!M645)</f>
        <v>-</v>
      </c>
      <c r="L642" s="139" t="str">
        <f>IF(SP_SUL!N645="","*",SP_SUL!N645)</f>
        <v>-</v>
      </c>
      <c r="M642" s="140" t="str">
        <f>IF(SP_SUL!J645="","*",SP_SUL!J645)</f>
        <v>*</v>
      </c>
      <c r="N642" s="144" t="str">
        <f>IF(SP_SUL!K645="","*",SP_SUL!K645)</f>
        <v>*</v>
      </c>
      <c r="O642" s="144" t="str">
        <f>IF(SP_SUL!L645="","*",SP_SUL!L645)</f>
        <v>*</v>
      </c>
      <c r="P642" s="143" t="str">
        <f>IF(SP_SUL!O645="","*",SP_SUL!O645)</f>
        <v>*</v>
      </c>
      <c r="Q642" s="143" t="str">
        <f>IF(SP_SUL!P645="","*",SP_SUL!P645)</f>
        <v>*</v>
      </c>
      <c r="R642" s="145" t="str">
        <f>IF(SP_SUL!Q645="","*",CONCATENATE(SP_SUL!Q645," ",SP_SUL!R645))</f>
        <v>*</v>
      </c>
      <c r="S642" s="145" t="str">
        <f>IF(SP_SUL!V645="","*",SP_SUL!V645)</f>
        <v>*</v>
      </c>
      <c r="T642" s="145" t="str">
        <f>IF(SP_SUL!W645="","*",SP_SUL!W645)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IF(SP_SUL!Y646="","*",SP_SUL!Y646)</f>
        <v>*</v>
      </c>
      <c r="B643" s="146" t="str">
        <f>IF(SP_SUL!X646="","*",SP_SUL!X646)</f>
        <v>*</v>
      </c>
      <c r="C643" s="146" t="str">
        <f>IF(SP_SUL!Z646="","*",SP_SUL!Z646)</f>
        <v>*</v>
      </c>
      <c r="D643" s="139" t="str">
        <f>IF(SP_SUL!S646="","*",SP_SUL!S646)</f>
        <v>-</v>
      </c>
      <c r="E643" s="139" t="str">
        <f>IF(SP_SUL!T646="","*",SP_SUL!T646)</f>
        <v>-</v>
      </c>
      <c r="F643" s="145" t="str">
        <f>IF(SP_SUL!B646="","*",SP_SUL!B646)</f>
        <v>*</v>
      </c>
      <c r="G643" s="145" t="str">
        <f>IF(SP_SUL!D646="","*",SP_SUL!D646)</f>
        <v>*</v>
      </c>
      <c r="H643" s="145" t="str">
        <f>IF(SP_SUL!F646="","*",SP_SUL!F646)</f>
        <v>*</v>
      </c>
      <c r="I643" s="145" t="str">
        <f>IF(SP_SUL!H646="","*",SP_SUL!H646)</f>
        <v>*</v>
      </c>
      <c r="J643" s="145" t="str">
        <f>IF(SP_SUL!I646="","*",SP_SUL!I646)</f>
        <v>*</v>
      </c>
      <c r="K643" s="139" t="str">
        <f>IF(SP_SUL!M646="","*",SP_SUL!M646)</f>
        <v>-</v>
      </c>
      <c r="L643" s="139" t="str">
        <f>IF(SP_SUL!N646="","*",SP_SUL!N646)</f>
        <v>-</v>
      </c>
      <c r="M643" s="140" t="str">
        <f>IF(SP_SUL!J646="","*",SP_SUL!J646)</f>
        <v>*</v>
      </c>
      <c r="N643" s="144" t="str">
        <f>IF(SP_SUL!K646="","*",SP_SUL!K646)</f>
        <v>*</v>
      </c>
      <c r="O643" s="144" t="str">
        <f>IF(SP_SUL!L646="","*",SP_SUL!L646)</f>
        <v>*</v>
      </c>
      <c r="P643" s="143" t="str">
        <f>IF(SP_SUL!O646="","*",SP_SUL!O646)</f>
        <v>*</v>
      </c>
      <c r="Q643" s="143" t="str">
        <f>IF(SP_SUL!P646="","*",SP_SUL!P646)</f>
        <v>*</v>
      </c>
      <c r="R643" s="145" t="str">
        <f>IF(SP_SUL!Q646="","*",CONCATENATE(SP_SUL!Q646," ",SP_SUL!R646))</f>
        <v>*</v>
      </c>
      <c r="S643" s="145" t="str">
        <f>IF(SP_SUL!V646="","*",SP_SUL!V646)</f>
        <v>*</v>
      </c>
      <c r="T643" s="145" t="str">
        <f>IF(SP_SUL!W646="","*",SP_SUL!W646)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IF(SP_SUL!Y647="","*",SP_SUL!Y647)</f>
        <v>*</v>
      </c>
      <c r="B644" s="146" t="str">
        <f>IF(SP_SUL!X647="","*",SP_SUL!X647)</f>
        <v>*</v>
      </c>
      <c r="C644" s="146" t="str">
        <f>IF(SP_SUL!Z647="","*",SP_SUL!Z647)</f>
        <v>*</v>
      </c>
      <c r="D644" s="139" t="str">
        <f>IF(SP_SUL!S647="","*",SP_SUL!S647)</f>
        <v>-</v>
      </c>
      <c r="E644" s="139" t="str">
        <f>IF(SP_SUL!T647="","*",SP_SUL!T647)</f>
        <v>-</v>
      </c>
      <c r="F644" s="145" t="str">
        <f>IF(SP_SUL!B647="","*",SP_SUL!B647)</f>
        <v>*</v>
      </c>
      <c r="G644" s="145" t="str">
        <f>IF(SP_SUL!D647="","*",SP_SUL!D647)</f>
        <v>*</v>
      </c>
      <c r="H644" s="145" t="str">
        <f>IF(SP_SUL!F647="","*",SP_SUL!F647)</f>
        <v>*</v>
      </c>
      <c r="I644" s="145" t="str">
        <f>IF(SP_SUL!H647="","*",SP_SUL!H647)</f>
        <v>*</v>
      </c>
      <c r="J644" s="145" t="str">
        <f>IF(SP_SUL!I647="","*",SP_SUL!I647)</f>
        <v>*</v>
      </c>
      <c r="K644" s="139" t="str">
        <f>IF(SP_SUL!M647="","*",SP_SUL!M647)</f>
        <v>-</v>
      </c>
      <c r="L644" s="139" t="str">
        <f>IF(SP_SUL!N647="","*",SP_SUL!N647)</f>
        <v>-</v>
      </c>
      <c r="M644" s="140" t="str">
        <f>IF(SP_SUL!J647="","*",SP_SUL!J647)</f>
        <v>*</v>
      </c>
      <c r="N644" s="144" t="str">
        <f>IF(SP_SUL!K647="","*",SP_SUL!K647)</f>
        <v>*</v>
      </c>
      <c r="O644" s="144" t="str">
        <f>IF(SP_SUL!L647="","*",SP_SUL!L647)</f>
        <v>*</v>
      </c>
      <c r="P644" s="143" t="str">
        <f>IF(SP_SUL!O647="","*",SP_SUL!O647)</f>
        <v>*</v>
      </c>
      <c r="Q644" s="143" t="str">
        <f>IF(SP_SUL!P647="","*",SP_SUL!P647)</f>
        <v>*</v>
      </c>
      <c r="R644" s="145" t="str">
        <f>IF(SP_SUL!Q647="","*",CONCATENATE(SP_SUL!Q647," ",SP_SUL!R647))</f>
        <v>*</v>
      </c>
      <c r="S644" s="145" t="str">
        <f>IF(SP_SUL!V647="","*",SP_SUL!V647)</f>
        <v>*</v>
      </c>
      <c r="T644" s="145" t="str">
        <f>IF(SP_SUL!W647="","*",SP_SUL!W647)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IF(SP_SUL!Y648="","*",SP_SUL!Y648)</f>
        <v>*</v>
      </c>
      <c r="B645" s="146" t="str">
        <f>IF(SP_SUL!X648="","*",SP_SUL!X648)</f>
        <v>*</v>
      </c>
      <c r="C645" s="146" t="str">
        <f>IF(SP_SUL!Z648="","*",SP_SUL!Z648)</f>
        <v>*</v>
      </c>
      <c r="D645" s="139" t="str">
        <f>IF(SP_SUL!S648="","*",SP_SUL!S648)</f>
        <v>-</v>
      </c>
      <c r="E645" s="139" t="str">
        <f>IF(SP_SUL!T648="","*",SP_SUL!T648)</f>
        <v>-</v>
      </c>
      <c r="F645" s="145" t="str">
        <f>IF(SP_SUL!B648="","*",SP_SUL!B648)</f>
        <v>*</v>
      </c>
      <c r="G645" s="145" t="str">
        <f>IF(SP_SUL!D648="","*",SP_SUL!D648)</f>
        <v>*</v>
      </c>
      <c r="H645" s="145" t="str">
        <f>IF(SP_SUL!F648="","*",SP_SUL!F648)</f>
        <v>*</v>
      </c>
      <c r="I645" s="145" t="str">
        <f>IF(SP_SUL!H648="","*",SP_SUL!H648)</f>
        <v>*</v>
      </c>
      <c r="J645" s="145" t="str">
        <f>IF(SP_SUL!I648="","*",SP_SUL!I648)</f>
        <v>*</v>
      </c>
      <c r="K645" s="139" t="str">
        <f>IF(SP_SUL!M648="","*",SP_SUL!M648)</f>
        <v>-</v>
      </c>
      <c r="L645" s="139" t="str">
        <f>IF(SP_SUL!N648="","*",SP_SUL!N648)</f>
        <v>-</v>
      </c>
      <c r="M645" s="140" t="str">
        <f>IF(SP_SUL!J648="","*",SP_SUL!J648)</f>
        <v>*</v>
      </c>
      <c r="N645" s="144" t="str">
        <f>IF(SP_SUL!K648="","*",SP_SUL!K648)</f>
        <v>*</v>
      </c>
      <c r="O645" s="144" t="str">
        <f>IF(SP_SUL!L648="","*",SP_SUL!L648)</f>
        <v>*</v>
      </c>
      <c r="P645" s="143" t="str">
        <f>IF(SP_SUL!O648="","*",SP_SUL!O648)</f>
        <v>*</v>
      </c>
      <c r="Q645" s="143" t="str">
        <f>IF(SP_SUL!P648="","*",SP_SUL!P648)</f>
        <v>*</v>
      </c>
      <c r="R645" s="145" t="str">
        <f>IF(SP_SUL!Q648="","*",CONCATENATE(SP_SUL!Q648," ",SP_SUL!R648))</f>
        <v>*</v>
      </c>
      <c r="S645" s="145" t="str">
        <f>IF(SP_SUL!V648="","*",SP_SUL!V648)</f>
        <v>*</v>
      </c>
      <c r="T645" s="145" t="str">
        <f>IF(SP_SUL!W648="","*",SP_SUL!W648)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IF(SP_SUL!Y649="","*",SP_SUL!Y649)</f>
        <v>*</v>
      </c>
      <c r="B646" s="146" t="str">
        <f>IF(SP_SUL!X649="","*",SP_SUL!X649)</f>
        <v>*</v>
      </c>
      <c r="C646" s="146" t="str">
        <f>IF(SP_SUL!Z649="","*",SP_SUL!Z649)</f>
        <v>*</v>
      </c>
      <c r="D646" s="139" t="str">
        <f>IF(SP_SUL!S649="","*",SP_SUL!S649)</f>
        <v>-</v>
      </c>
      <c r="E646" s="139" t="str">
        <f>IF(SP_SUL!T649="","*",SP_SUL!T649)</f>
        <v>-</v>
      </c>
      <c r="F646" s="145" t="str">
        <f>IF(SP_SUL!B649="","*",SP_SUL!B649)</f>
        <v>*</v>
      </c>
      <c r="G646" s="145" t="str">
        <f>IF(SP_SUL!D649="","*",SP_SUL!D649)</f>
        <v>*</v>
      </c>
      <c r="H646" s="145" t="str">
        <f>IF(SP_SUL!F649="","*",SP_SUL!F649)</f>
        <v>*</v>
      </c>
      <c r="I646" s="145" t="str">
        <f>IF(SP_SUL!H649="","*",SP_SUL!H649)</f>
        <v>*</v>
      </c>
      <c r="J646" s="145" t="str">
        <f>IF(SP_SUL!I649="","*",SP_SUL!I649)</f>
        <v>*</v>
      </c>
      <c r="K646" s="139" t="str">
        <f>IF(SP_SUL!M649="","*",SP_SUL!M649)</f>
        <v>-</v>
      </c>
      <c r="L646" s="139" t="str">
        <f>IF(SP_SUL!N649="","*",SP_SUL!N649)</f>
        <v>-</v>
      </c>
      <c r="M646" s="140" t="str">
        <f>IF(SP_SUL!J649="","*",SP_SUL!J649)</f>
        <v>*</v>
      </c>
      <c r="N646" s="144" t="str">
        <f>IF(SP_SUL!K649="","*",SP_SUL!K649)</f>
        <v>*</v>
      </c>
      <c r="O646" s="144" t="str">
        <f>IF(SP_SUL!L649="","*",SP_SUL!L649)</f>
        <v>*</v>
      </c>
      <c r="P646" s="143" t="str">
        <f>IF(SP_SUL!O649="","*",SP_SUL!O649)</f>
        <v>*</v>
      </c>
      <c r="Q646" s="143" t="str">
        <f>IF(SP_SUL!P649="","*",SP_SUL!P649)</f>
        <v>*</v>
      </c>
      <c r="R646" s="145" t="str">
        <f>IF(SP_SUL!Q649="","*",CONCATENATE(SP_SUL!Q649," ",SP_SUL!R649))</f>
        <v>*</v>
      </c>
      <c r="S646" s="145" t="str">
        <f>IF(SP_SUL!V649="","*",SP_SUL!V649)</f>
        <v>*</v>
      </c>
      <c r="T646" s="145" t="str">
        <f>IF(SP_SUL!W649="","*",SP_SUL!W649)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IF(SP_SUL!Y650="","*",SP_SUL!Y650)</f>
        <v>*</v>
      </c>
      <c r="B647" s="146" t="str">
        <f>IF(SP_SUL!X650="","*",SP_SUL!X650)</f>
        <v>*</v>
      </c>
      <c r="C647" s="146" t="str">
        <f>IF(SP_SUL!Z650="","*",SP_SUL!Z650)</f>
        <v>*</v>
      </c>
      <c r="D647" s="139" t="str">
        <f>IF(SP_SUL!S650="","*",SP_SUL!S650)</f>
        <v>-</v>
      </c>
      <c r="E647" s="139" t="str">
        <f>IF(SP_SUL!T650="","*",SP_SUL!T650)</f>
        <v>-</v>
      </c>
      <c r="F647" s="145" t="str">
        <f>IF(SP_SUL!B650="","*",SP_SUL!B650)</f>
        <v>*</v>
      </c>
      <c r="G647" s="145" t="str">
        <f>IF(SP_SUL!D650="","*",SP_SUL!D650)</f>
        <v>*</v>
      </c>
      <c r="H647" s="145" t="str">
        <f>IF(SP_SUL!F650="","*",SP_SUL!F650)</f>
        <v>*</v>
      </c>
      <c r="I647" s="145" t="str">
        <f>IF(SP_SUL!H650="","*",SP_SUL!H650)</f>
        <v>*</v>
      </c>
      <c r="J647" s="145" t="str">
        <f>IF(SP_SUL!I650="","*",SP_SUL!I650)</f>
        <v>*</v>
      </c>
      <c r="K647" s="139" t="str">
        <f>IF(SP_SUL!M650="","*",SP_SUL!M650)</f>
        <v>-</v>
      </c>
      <c r="L647" s="139" t="str">
        <f>IF(SP_SUL!N650="","*",SP_SUL!N650)</f>
        <v>-</v>
      </c>
      <c r="M647" s="140" t="str">
        <f>IF(SP_SUL!J650="","*",SP_SUL!J650)</f>
        <v>*</v>
      </c>
      <c r="N647" s="144" t="str">
        <f>IF(SP_SUL!K650="","*",SP_SUL!K650)</f>
        <v>*</v>
      </c>
      <c r="O647" s="144" t="str">
        <f>IF(SP_SUL!L650="","*",SP_SUL!L650)</f>
        <v>*</v>
      </c>
      <c r="P647" s="143" t="str">
        <f>IF(SP_SUL!O650="","*",SP_SUL!O650)</f>
        <v>*</v>
      </c>
      <c r="Q647" s="143" t="str">
        <f>IF(SP_SUL!P650="","*",SP_SUL!P650)</f>
        <v>*</v>
      </c>
      <c r="R647" s="145" t="str">
        <f>IF(SP_SUL!Q650="","*",CONCATENATE(SP_SUL!Q650," ",SP_SUL!R650))</f>
        <v>*</v>
      </c>
      <c r="S647" s="145" t="str">
        <f>IF(SP_SUL!V650="","*",SP_SUL!V650)</f>
        <v>*</v>
      </c>
      <c r="T647" s="145" t="str">
        <f>IF(SP_SUL!W650="","*",SP_SUL!W650)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IF(SP_SUL!Y651="","*",SP_SUL!Y651)</f>
        <v>*</v>
      </c>
      <c r="B648" s="146" t="str">
        <f>IF(SP_SUL!X651="","*",SP_SUL!X651)</f>
        <v>*</v>
      </c>
      <c r="C648" s="146" t="str">
        <f>IF(SP_SUL!Z651="","*",SP_SUL!Z651)</f>
        <v>*</v>
      </c>
      <c r="D648" s="139" t="str">
        <f>IF(SP_SUL!S651="","*",SP_SUL!S651)</f>
        <v>-</v>
      </c>
      <c r="E648" s="139" t="str">
        <f>IF(SP_SUL!T651="","*",SP_SUL!T651)</f>
        <v>-</v>
      </c>
      <c r="F648" s="145" t="str">
        <f>IF(SP_SUL!B651="","*",SP_SUL!B651)</f>
        <v>*</v>
      </c>
      <c r="G648" s="145" t="str">
        <f>IF(SP_SUL!D651="","*",SP_SUL!D651)</f>
        <v>*</v>
      </c>
      <c r="H648" s="145" t="str">
        <f>IF(SP_SUL!F651="","*",SP_SUL!F651)</f>
        <v>*</v>
      </c>
      <c r="I648" s="145" t="str">
        <f>IF(SP_SUL!H651="","*",SP_SUL!H651)</f>
        <v>*</v>
      </c>
      <c r="J648" s="145" t="str">
        <f>IF(SP_SUL!I651="","*",SP_SUL!I651)</f>
        <v>*</v>
      </c>
      <c r="K648" s="139" t="str">
        <f>IF(SP_SUL!M651="","*",SP_SUL!M651)</f>
        <v>-</v>
      </c>
      <c r="L648" s="139" t="str">
        <f>IF(SP_SUL!N651="","*",SP_SUL!N651)</f>
        <v>-</v>
      </c>
      <c r="M648" s="140" t="str">
        <f>IF(SP_SUL!J651="","*",SP_SUL!J651)</f>
        <v>*</v>
      </c>
      <c r="N648" s="144" t="str">
        <f>IF(SP_SUL!K651="","*",SP_SUL!K651)</f>
        <v>*</v>
      </c>
      <c r="O648" s="144" t="str">
        <f>IF(SP_SUL!L651="","*",SP_SUL!L651)</f>
        <v>*</v>
      </c>
      <c r="P648" s="143" t="str">
        <f>IF(SP_SUL!O651="","*",SP_SUL!O651)</f>
        <v>*</v>
      </c>
      <c r="Q648" s="143" t="str">
        <f>IF(SP_SUL!P651="","*",SP_SUL!P651)</f>
        <v>*</v>
      </c>
      <c r="R648" s="145" t="str">
        <f>IF(SP_SUL!Q651="","*",CONCATENATE(SP_SUL!Q651," ",SP_SUL!R651))</f>
        <v>*</v>
      </c>
      <c r="S648" s="145" t="str">
        <f>IF(SP_SUL!V651="","*",SP_SUL!V651)</f>
        <v>*</v>
      </c>
      <c r="T648" s="145" t="str">
        <f>IF(SP_SUL!W651="","*",SP_SUL!W651)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IF(SP_SUL!Y652="","*",SP_SUL!Y652)</f>
        <v>*</v>
      </c>
      <c r="B649" s="146" t="str">
        <f>IF(SP_SUL!X652="","*",SP_SUL!X652)</f>
        <v>*</v>
      </c>
      <c r="C649" s="146" t="str">
        <f>IF(SP_SUL!Z652="","*",SP_SUL!Z652)</f>
        <v>*</v>
      </c>
      <c r="D649" s="139" t="str">
        <f>IF(SP_SUL!S652="","*",SP_SUL!S652)</f>
        <v>-</v>
      </c>
      <c r="E649" s="139" t="str">
        <f>IF(SP_SUL!T652="","*",SP_SUL!T652)</f>
        <v>-</v>
      </c>
      <c r="F649" s="145" t="str">
        <f>IF(SP_SUL!B652="","*",SP_SUL!B652)</f>
        <v>*</v>
      </c>
      <c r="G649" s="145" t="str">
        <f>IF(SP_SUL!D652="","*",SP_SUL!D652)</f>
        <v>*</v>
      </c>
      <c r="H649" s="145" t="str">
        <f>IF(SP_SUL!F652="","*",SP_SUL!F652)</f>
        <v>*</v>
      </c>
      <c r="I649" s="145" t="str">
        <f>IF(SP_SUL!H652="","*",SP_SUL!H652)</f>
        <v>*</v>
      </c>
      <c r="J649" s="145" t="str">
        <f>IF(SP_SUL!I652="","*",SP_SUL!I652)</f>
        <v>*</v>
      </c>
      <c r="K649" s="139" t="str">
        <f>IF(SP_SUL!M652="","*",SP_SUL!M652)</f>
        <v>-</v>
      </c>
      <c r="L649" s="139" t="str">
        <f>IF(SP_SUL!N652="","*",SP_SUL!N652)</f>
        <v>-</v>
      </c>
      <c r="M649" s="140" t="str">
        <f>IF(SP_SUL!J652="","*",SP_SUL!J652)</f>
        <v>*</v>
      </c>
      <c r="N649" s="144" t="str">
        <f>IF(SP_SUL!K652="","*",SP_SUL!K652)</f>
        <v>*</v>
      </c>
      <c r="O649" s="144" t="str">
        <f>IF(SP_SUL!L652="","*",SP_SUL!L652)</f>
        <v>*</v>
      </c>
      <c r="P649" s="143" t="str">
        <f>IF(SP_SUL!O652="","*",SP_SUL!O652)</f>
        <v>*</v>
      </c>
      <c r="Q649" s="143" t="str">
        <f>IF(SP_SUL!P652="","*",SP_SUL!P652)</f>
        <v>*</v>
      </c>
      <c r="R649" s="145" t="str">
        <f>IF(SP_SUL!Q652="","*",CONCATENATE(SP_SUL!Q652," ",SP_SUL!R652))</f>
        <v>*</v>
      </c>
      <c r="S649" s="145" t="str">
        <f>IF(SP_SUL!V652="","*",SP_SUL!V652)</f>
        <v>*</v>
      </c>
      <c r="T649" s="145" t="str">
        <f>IF(SP_SUL!W652="","*",SP_SUL!W652)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IF(SP_SUL!Y653="","*",SP_SUL!Y653)</f>
        <v>*</v>
      </c>
      <c r="B650" s="146" t="str">
        <f>IF(SP_SUL!X653="","*",SP_SUL!X653)</f>
        <v>*</v>
      </c>
      <c r="C650" s="146" t="str">
        <f>IF(SP_SUL!Z653="","*",SP_SUL!Z653)</f>
        <v>*</v>
      </c>
      <c r="D650" s="139" t="str">
        <f>IF(SP_SUL!S653="","*",SP_SUL!S653)</f>
        <v>-</v>
      </c>
      <c r="E650" s="139" t="str">
        <f>IF(SP_SUL!T653="","*",SP_SUL!T653)</f>
        <v>-</v>
      </c>
      <c r="F650" s="145" t="str">
        <f>IF(SP_SUL!B653="","*",SP_SUL!B653)</f>
        <v>*</v>
      </c>
      <c r="G650" s="145" t="str">
        <f>IF(SP_SUL!D653="","*",SP_SUL!D653)</f>
        <v>*</v>
      </c>
      <c r="H650" s="145" t="str">
        <f>IF(SP_SUL!F653="","*",SP_SUL!F653)</f>
        <v>*</v>
      </c>
      <c r="I650" s="145" t="str">
        <f>IF(SP_SUL!H653="","*",SP_SUL!H653)</f>
        <v>*</v>
      </c>
      <c r="J650" s="145" t="str">
        <f>IF(SP_SUL!I653="","*",SP_SUL!I653)</f>
        <v>*</v>
      </c>
      <c r="K650" s="139" t="str">
        <f>IF(SP_SUL!M653="","*",SP_SUL!M653)</f>
        <v>-</v>
      </c>
      <c r="L650" s="139" t="str">
        <f>IF(SP_SUL!N653="","*",SP_SUL!N653)</f>
        <v>-</v>
      </c>
      <c r="M650" s="140" t="str">
        <f>IF(SP_SUL!J653="","*",SP_SUL!J653)</f>
        <v>*</v>
      </c>
      <c r="N650" s="144" t="str">
        <f>IF(SP_SUL!K653="","*",SP_SUL!K653)</f>
        <v>*</v>
      </c>
      <c r="O650" s="144" t="str">
        <f>IF(SP_SUL!L653="","*",SP_SUL!L653)</f>
        <v>*</v>
      </c>
      <c r="P650" s="143" t="str">
        <f>IF(SP_SUL!O653="","*",SP_SUL!O653)</f>
        <v>*</v>
      </c>
      <c r="Q650" s="143" t="str">
        <f>IF(SP_SUL!P653="","*",SP_SUL!P653)</f>
        <v>*</v>
      </c>
      <c r="R650" s="145" t="str">
        <f>IF(SP_SUL!Q653="","*",CONCATENATE(SP_SUL!Q653," ",SP_SUL!R653))</f>
        <v>*</v>
      </c>
      <c r="S650" s="145" t="str">
        <f>IF(SP_SUL!V653="","*",SP_SUL!V653)</f>
        <v>*</v>
      </c>
      <c r="T650" s="145" t="str">
        <f>IF(SP_SUL!W653="","*",SP_SUL!W653)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IF(SP_SUL!Y654="","*",SP_SUL!Y654)</f>
        <v>*</v>
      </c>
      <c r="B651" s="146" t="str">
        <f>IF(SP_SUL!X654="","*",SP_SUL!X654)</f>
        <v>*</v>
      </c>
      <c r="C651" s="146" t="str">
        <f>IF(SP_SUL!Z654="","*",SP_SUL!Z654)</f>
        <v>*</v>
      </c>
      <c r="D651" s="139" t="str">
        <f>IF(SP_SUL!S654="","*",SP_SUL!S654)</f>
        <v>-</v>
      </c>
      <c r="E651" s="139" t="str">
        <f>IF(SP_SUL!T654="","*",SP_SUL!T654)</f>
        <v>-</v>
      </c>
      <c r="F651" s="145" t="str">
        <f>IF(SP_SUL!B654="","*",SP_SUL!B654)</f>
        <v>*</v>
      </c>
      <c r="G651" s="145" t="str">
        <f>IF(SP_SUL!D654="","*",SP_SUL!D654)</f>
        <v>*</v>
      </c>
      <c r="H651" s="145" t="str">
        <f>IF(SP_SUL!F654="","*",SP_SUL!F654)</f>
        <v>*</v>
      </c>
      <c r="I651" s="145" t="str">
        <f>IF(SP_SUL!H654="","*",SP_SUL!H654)</f>
        <v>*</v>
      </c>
      <c r="J651" s="145" t="str">
        <f>IF(SP_SUL!I654="","*",SP_SUL!I654)</f>
        <v>*</v>
      </c>
      <c r="K651" s="139" t="str">
        <f>IF(SP_SUL!M654="","*",SP_SUL!M654)</f>
        <v>-</v>
      </c>
      <c r="L651" s="139" t="str">
        <f>IF(SP_SUL!N654="","*",SP_SUL!N654)</f>
        <v>-</v>
      </c>
      <c r="M651" s="140" t="str">
        <f>IF(SP_SUL!J654="","*",SP_SUL!J654)</f>
        <v>*</v>
      </c>
      <c r="N651" s="144" t="str">
        <f>IF(SP_SUL!K654="","*",SP_SUL!K654)</f>
        <v>*</v>
      </c>
      <c r="O651" s="144" t="str">
        <f>IF(SP_SUL!L654="","*",SP_SUL!L654)</f>
        <v>*</v>
      </c>
      <c r="P651" s="143" t="str">
        <f>IF(SP_SUL!O654="","*",SP_SUL!O654)</f>
        <v>*</v>
      </c>
      <c r="Q651" s="143" t="str">
        <f>IF(SP_SUL!P654="","*",SP_SUL!P654)</f>
        <v>*</v>
      </c>
      <c r="R651" s="145" t="str">
        <f>IF(SP_SUL!Q654="","*",CONCATENATE(SP_SUL!Q654," ",SP_SUL!R654))</f>
        <v>*</v>
      </c>
      <c r="S651" s="145" t="str">
        <f>IF(SP_SUL!V654="","*",SP_SUL!V654)</f>
        <v>*</v>
      </c>
      <c r="T651" s="145" t="str">
        <f>IF(SP_SUL!W654="","*",SP_SUL!W654)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IF(SP_SUL!Y655="","*",SP_SUL!Y655)</f>
        <v>*</v>
      </c>
      <c r="B652" s="146" t="str">
        <f>IF(SP_SUL!X655="","*",SP_SUL!X655)</f>
        <v>*</v>
      </c>
      <c r="C652" s="146" t="str">
        <f>IF(SP_SUL!Z655="","*",SP_SUL!Z655)</f>
        <v>*</v>
      </c>
      <c r="D652" s="139" t="str">
        <f>IF(SP_SUL!S655="","*",SP_SUL!S655)</f>
        <v>-</v>
      </c>
      <c r="E652" s="139" t="str">
        <f>IF(SP_SUL!T655="","*",SP_SUL!T655)</f>
        <v>-</v>
      </c>
      <c r="F652" s="145" t="str">
        <f>IF(SP_SUL!B655="","*",SP_SUL!B655)</f>
        <v>*</v>
      </c>
      <c r="G652" s="145" t="str">
        <f>IF(SP_SUL!D655="","*",SP_SUL!D655)</f>
        <v>*</v>
      </c>
      <c r="H652" s="145" t="str">
        <f>IF(SP_SUL!F655="","*",SP_SUL!F655)</f>
        <v>*</v>
      </c>
      <c r="I652" s="145" t="str">
        <f>IF(SP_SUL!H655="","*",SP_SUL!H655)</f>
        <v>*</v>
      </c>
      <c r="J652" s="145" t="str">
        <f>IF(SP_SUL!I655="","*",SP_SUL!I655)</f>
        <v>*</v>
      </c>
      <c r="K652" s="139" t="str">
        <f>IF(SP_SUL!M655="","*",SP_SUL!M655)</f>
        <v>-</v>
      </c>
      <c r="L652" s="139" t="str">
        <f>IF(SP_SUL!N655="","*",SP_SUL!N655)</f>
        <v>-</v>
      </c>
      <c r="M652" s="140" t="str">
        <f>IF(SP_SUL!J655="","*",SP_SUL!J655)</f>
        <v>*</v>
      </c>
      <c r="N652" s="144" t="str">
        <f>IF(SP_SUL!K655="","*",SP_SUL!K655)</f>
        <v>*</v>
      </c>
      <c r="O652" s="144" t="str">
        <f>IF(SP_SUL!L655="","*",SP_SUL!L655)</f>
        <v>*</v>
      </c>
      <c r="P652" s="143" t="str">
        <f>IF(SP_SUL!O655="","*",SP_SUL!O655)</f>
        <v>*</v>
      </c>
      <c r="Q652" s="143" t="str">
        <f>IF(SP_SUL!P655="","*",SP_SUL!P655)</f>
        <v>*</v>
      </c>
      <c r="R652" s="145" t="str">
        <f>IF(SP_SUL!Q655="","*",CONCATENATE(SP_SUL!Q655," ",SP_SUL!R655))</f>
        <v>*</v>
      </c>
      <c r="S652" s="145" t="str">
        <f>IF(SP_SUL!V655="","*",SP_SUL!V655)</f>
        <v>*</v>
      </c>
      <c r="T652" s="145" t="str">
        <f>IF(SP_SUL!W655="","*",SP_SUL!W655)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IF(SP_SUL!Y656="","*",SP_SUL!Y656)</f>
        <v>*</v>
      </c>
      <c r="B653" s="146" t="str">
        <f>IF(SP_SUL!X656="","*",SP_SUL!X656)</f>
        <v>*</v>
      </c>
      <c r="C653" s="146" t="str">
        <f>IF(SP_SUL!Z656="","*",SP_SUL!Z656)</f>
        <v>*</v>
      </c>
      <c r="D653" s="139" t="str">
        <f>IF(SP_SUL!S656="","*",SP_SUL!S656)</f>
        <v>-</v>
      </c>
      <c r="E653" s="139" t="str">
        <f>IF(SP_SUL!T656="","*",SP_SUL!T656)</f>
        <v>-</v>
      </c>
      <c r="F653" s="145" t="str">
        <f>IF(SP_SUL!B656="","*",SP_SUL!B656)</f>
        <v>*</v>
      </c>
      <c r="G653" s="145" t="str">
        <f>IF(SP_SUL!D656="","*",SP_SUL!D656)</f>
        <v>*</v>
      </c>
      <c r="H653" s="145" t="str">
        <f>IF(SP_SUL!F656="","*",SP_SUL!F656)</f>
        <v>*</v>
      </c>
      <c r="I653" s="145" t="str">
        <f>IF(SP_SUL!H656="","*",SP_SUL!H656)</f>
        <v>*</v>
      </c>
      <c r="J653" s="145" t="str">
        <f>IF(SP_SUL!I656="","*",SP_SUL!I656)</f>
        <v>*</v>
      </c>
      <c r="K653" s="139" t="str">
        <f>IF(SP_SUL!M656="","*",SP_SUL!M656)</f>
        <v>-</v>
      </c>
      <c r="L653" s="139" t="str">
        <f>IF(SP_SUL!N656="","*",SP_SUL!N656)</f>
        <v>-</v>
      </c>
      <c r="M653" s="140" t="str">
        <f>IF(SP_SUL!J656="","*",SP_SUL!J656)</f>
        <v>*</v>
      </c>
      <c r="N653" s="144" t="str">
        <f>IF(SP_SUL!K656="","*",SP_SUL!K656)</f>
        <v>*</v>
      </c>
      <c r="O653" s="144" t="str">
        <f>IF(SP_SUL!L656="","*",SP_SUL!L656)</f>
        <v>*</v>
      </c>
      <c r="P653" s="143" t="str">
        <f>IF(SP_SUL!O656="","*",SP_SUL!O656)</f>
        <v>*</v>
      </c>
      <c r="Q653" s="143" t="str">
        <f>IF(SP_SUL!P656="","*",SP_SUL!P656)</f>
        <v>*</v>
      </c>
      <c r="R653" s="145" t="str">
        <f>IF(SP_SUL!Q656="","*",CONCATENATE(SP_SUL!Q656," ",SP_SUL!R656))</f>
        <v>*</v>
      </c>
      <c r="S653" s="145" t="str">
        <f>IF(SP_SUL!V656="","*",SP_SUL!V656)</f>
        <v>*</v>
      </c>
      <c r="T653" s="145" t="str">
        <f>IF(SP_SUL!W656="","*",SP_SUL!W656)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IF(SP_SUL!Y657="","*",SP_SUL!Y657)</f>
        <v>*</v>
      </c>
      <c r="B654" s="146" t="str">
        <f>IF(SP_SUL!X657="","*",SP_SUL!X657)</f>
        <v>*</v>
      </c>
      <c r="C654" s="146" t="str">
        <f>IF(SP_SUL!Z657="","*",SP_SUL!Z657)</f>
        <v>*</v>
      </c>
      <c r="D654" s="139" t="str">
        <f>IF(SP_SUL!S657="","*",SP_SUL!S657)</f>
        <v>-</v>
      </c>
      <c r="E654" s="139" t="str">
        <f>IF(SP_SUL!T657="","*",SP_SUL!T657)</f>
        <v>-</v>
      </c>
      <c r="F654" s="145" t="str">
        <f>IF(SP_SUL!B657="","*",SP_SUL!B657)</f>
        <v>*</v>
      </c>
      <c r="G654" s="145" t="str">
        <f>IF(SP_SUL!D657="","*",SP_SUL!D657)</f>
        <v>*</v>
      </c>
      <c r="H654" s="145" t="str">
        <f>IF(SP_SUL!F657="","*",SP_SUL!F657)</f>
        <v>*</v>
      </c>
      <c r="I654" s="145" t="str">
        <f>IF(SP_SUL!H657="","*",SP_SUL!H657)</f>
        <v>*</v>
      </c>
      <c r="J654" s="145" t="str">
        <f>IF(SP_SUL!I657="","*",SP_SUL!I657)</f>
        <v>*</v>
      </c>
      <c r="K654" s="139" t="str">
        <f>IF(SP_SUL!M657="","*",SP_SUL!M657)</f>
        <v>-</v>
      </c>
      <c r="L654" s="139" t="str">
        <f>IF(SP_SUL!N657="","*",SP_SUL!N657)</f>
        <v>-</v>
      </c>
      <c r="M654" s="140" t="str">
        <f>IF(SP_SUL!J657="","*",SP_SUL!J657)</f>
        <v>*</v>
      </c>
      <c r="N654" s="144" t="str">
        <f>IF(SP_SUL!K657="","*",SP_SUL!K657)</f>
        <v>*</v>
      </c>
      <c r="O654" s="144" t="str">
        <f>IF(SP_SUL!L657="","*",SP_SUL!L657)</f>
        <v>*</v>
      </c>
      <c r="P654" s="143" t="str">
        <f>IF(SP_SUL!O657="","*",SP_SUL!O657)</f>
        <v>*</v>
      </c>
      <c r="Q654" s="143" t="str">
        <f>IF(SP_SUL!P657="","*",SP_SUL!P657)</f>
        <v>*</v>
      </c>
      <c r="R654" s="145" t="str">
        <f>IF(SP_SUL!Q657="","*",CONCATENATE(SP_SUL!Q657," ",SP_SUL!R657))</f>
        <v>*</v>
      </c>
      <c r="S654" s="145" t="str">
        <f>IF(SP_SUL!V657="","*",SP_SUL!V657)</f>
        <v>*</v>
      </c>
      <c r="T654" s="145" t="str">
        <f>IF(SP_SUL!W657="","*",SP_SUL!W657)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IF(SP_SUL!Y658="","*",SP_SUL!Y658)</f>
        <v>*</v>
      </c>
      <c r="B655" s="146" t="str">
        <f>IF(SP_SUL!X658="","*",SP_SUL!X658)</f>
        <v>*</v>
      </c>
      <c r="C655" s="146" t="str">
        <f>IF(SP_SUL!Z658="","*",SP_SUL!Z658)</f>
        <v>*</v>
      </c>
      <c r="D655" s="139" t="str">
        <f>IF(SP_SUL!S658="","*",SP_SUL!S658)</f>
        <v>-</v>
      </c>
      <c r="E655" s="139" t="str">
        <f>IF(SP_SUL!T658="","*",SP_SUL!T658)</f>
        <v>-</v>
      </c>
      <c r="F655" s="145" t="str">
        <f>IF(SP_SUL!B658="","*",SP_SUL!B658)</f>
        <v>*</v>
      </c>
      <c r="G655" s="145" t="str">
        <f>IF(SP_SUL!D658="","*",SP_SUL!D658)</f>
        <v>*</v>
      </c>
      <c r="H655" s="145" t="str">
        <f>IF(SP_SUL!F658="","*",SP_SUL!F658)</f>
        <v>*</v>
      </c>
      <c r="I655" s="145" t="str">
        <f>IF(SP_SUL!H658="","*",SP_SUL!H658)</f>
        <v>*</v>
      </c>
      <c r="J655" s="145" t="str">
        <f>IF(SP_SUL!I658="","*",SP_SUL!I658)</f>
        <v>*</v>
      </c>
      <c r="K655" s="139" t="str">
        <f>IF(SP_SUL!M658="","*",SP_SUL!M658)</f>
        <v>-</v>
      </c>
      <c r="L655" s="139" t="str">
        <f>IF(SP_SUL!N658="","*",SP_SUL!N658)</f>
        <v>-</v>
      </c>
      <c r="M655" s="140" t="str">
        <f>IF(SP_SUL!J658="","*",SP_SUL!J658)</f>
        <v>*</v>
      </c>
      <c r="N655" s="144" t="str">
        <f>IF(SP_SUL!K658="","*",SP_SUL!K658)</f>
        <v>*</v>
      </c>
      <c r="O655" s="144" t="str">
        <f>IF(SP_SUL!L658="","*",SP_SUL!L658)</f>
        <v>*</v>
      </c>
      <c r="P655" s="143" t="str">
        <f>IF(SP_SUL!O658="","*",SP_SUL!O658)</f>
        <v>*</v>
      </c>
      <c r="Q655" s="143" t="str">
        <f>IF(SP_SUL!P658="","*",SP_SUL!P658)</f>
        <v>*</v>
      </c>
      <c r="R655" s="145" t="str">
        <f>IF(SP_SUL!Q658="","*",CONCATENATE(SP_SUL!Q658," ",SP_SUL!R658))</f>
        <v>*</v>
      </c>
      <c r="S655" s="145" t="str">
        <f>IF(SP_SUL!V658="","*",SP_SUL!V658)</f>
        <v>*</v>
      </c>
      <c r="T655" s="145" t="str">
        <f>IF(SP_SUL!W658="","*",SP_SUL!W658)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IF(SP_SUL!Y659="","*",SP_SUL!Y659)</f>
        <v>*</v>
      </c>
      <c r="B656" s="146" t="str">
        <f>IF(SP_SUL!X659="","*",SP_SUL!X659)</f>
        <v>*</v>
      </c>
      <c r="C656" s="146" t="str">
        <f>IF(SP_SUL!Z659="","*",SP_SUL!Z659)</f>
        <v>*</v>
      </c>
      <c r="D656" s="139" t="str">
        <f>IF(SP_SUL!S659="","*",SP_SUL!S659)</f>
        <v>-</v>
      </c>
      <c r="E656" s="139" t="str">
        <f>IF(SP_SUL!T659="","*",SP_SUL!T659)</f>
        <v>-</v>
      </c>
      <c r="F656" s="145" t="str">
        <f>IF(SP_SUL!B659="","*",SP_SUL!B659)</f>
        <v>*</v>
      </c>
      <c r="G656" s="145" t="str">
        <f>IF(SP_SUL!D659="","*",SP_SUL!D659)</f>
        <v>*</v>
      </c>
      <c r="H656" s="145" t="str">
        <f>IF(SP_SUL!F659="","*",SP_SUL!F659)</f>
        <v>*</v>
      </c>
      <c r="I656" s="145" t="str">
        <f>IF(SP_SUL!H659="","*",SP_SUL!H659)</f>
        <v>*</v>
      </c>
      <c r="J656" s="145" t="str">
        <f>IF(SP_SUL!I659="","*",SP_SUL!I659)</f>
        <v>*</v>
      </c>
      <c r="K656" s="139" t="str">
        <f>IF(SP_SUL!M659="","*",SP_SUL!M659)</f>
        <v>-</v>
      </c>
      <c r="L656" s="139" t="str">
        <f>IF(SP_SUL!N659="","*",SP_SUL!N659)</f>
        <v>-</v>
      </c>
      <c r="M656" s="140" t="str">
        <f>IF(SP_SUL!J659="","*",SP_SUL!J659)</f>
        <v>*</v>
      </c>
      <c r="N656" s="144" t="str">
        <f>IF(SP_SUL!K659="","*",SP_SUL!K659)</f>
        <v>*</v>
      </c>
      <c r="O656" s="144" t="str">
        <f>IF(SP_SUL!L659="","*",SP_SUL!L659)</f>
        <v>*</v>
      </c>
      <c r="P656" s="143" t="str">
        <f>IF(SP_SUL!O659="","*",SP_SUL!O659)</f>
        <v>*</v>
      </c>
      <c r="Q656" s="143" t="str">
        <f>IF(SP_SUL!P659="","*",SP_SUL!P659)</f>
        <v>*</v>
      </c>
      <c r="R656" s="145" t="str">
        <f>IF(SP_SUL!Q659="","*",CONCATENATE(SP_SUL!Q659," ",SP_SUL!R659))</f>
        <v>*</v>
      </c>
      <c r="S656" s="145" t="str">
        <f>IF(SP_SUL!V659="","*",SP_SUL!V659)</f>
        <v>*</v>
      </c>
      <c r="T656" s="145" t="str">
        <f>IF(SP_SUL!W659="","*",SP_SUL!W659)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IF(SP_SUL!Y660="","*",SP_SUL!Y660)</f>
        <v>*</v>
      </c>
      <c r="B657" s="146" t="str">
        <f>IF(SP_SUL!X660="","*",SP_SUL!X660)</f>
        <v>*</v>
      </c>
      <c r="C657" s="146" t="str">
        <f>IF(SP_SUL!Z660="","*",SP_SUL!Z660)</f>
        <v>*</v>
      </c>
      <c r="D657" s="139" t="str">
        <f>IF(SP_SUL!S660="","*",SP_SUL!S660)</f>
        <v>-</v>
      </c>
      <c r="E657" s="139" t="str">
        <f>IF(SP_SUL!T660="","*",SP_SUL!T660)</f>
        <v>-</v>
      </c>
      <c r="F657" s="145" t="str">
        <f>IF(SP_SUL!B660="","*",SP_SUL!B660)</f>
        <v>*</v>
      </c>
      <c r="G657" s="145" t="str">
        <f>IF(SP_SUL!D660="","*",SP_SUL!D660)</f>
        <v>*</v>
      </c>
      <c r="H657" s="145" t="str">
        <f>IF(SP_SUL!F660="","*",SP_SUL!F660)</f>
        <v>*</v>
      </c>
      <c r="I657" s="145" t="str">
        <f>IF(SP_SUL!H660="","*",SP_SUL!H660)</f>
        <v>*</v>
      </c>
      <c r="J657" s="145" t="str">
        <f>IF(SP_SUL!I660="","*",SP_SUL!I660)</f>
        <v>*</v>
      </c>
      <c r="K657" s="139" t="str">
        <f>IF(SP_SUL!M660="","*",SP_SUL!M660)</f>
        <v>-</v>
      </c>
      <c r="L657" s="139" t="str">
        <f>IF(SP_SUL!N660="","*",SP_SUL!N660)</f>
        <v>-</v>
      </c>
      <c r="M657" s="140" t="str">
        <f>IF(SP_SUL!J660="","*",SP_SUL!J660)</f>
        <v>*</v>
      </c>
      <c r="N657" s="144" t="str">
        <f>IF(SP_SUL!K660="","*",SP_SUL!K660)</f>
        <v>*</v>
      </c>
      <c r="O657" s="144" t="str">
        <f>IF(SP_SUL!L660="","*",SP_SUL!L660)</f>
        <v>*</v>
      </c>
      <c r="P657" s="143" t="str">
        <f>IF(SP_SUL!O660="","*",SP_SUL!O660)</f>
        <v>*</v>
      </c>
      <c r="Q657" s="143" t="str">
        <f>IF(SP_SUL!P660="","*",SP_SUL!P660)</f>
        <v>*</v>
      </c>
      <c r="R657" s="145" t="str">
        <f>IF(SP_SUL!Q660="","*",CONCATENATE(SP_SUL!Q660," ",SP_SUL!R660))</f>
        <v>*</v>
      </c>
      <c r="S657" s="145" t="str">
        <f>IF(SP_SUL!V660="","*",SP_SUL!V660)</f>
        <v>*</v>
      </c>
      <c r="T657" s="145" t="str">
        <f>IF(SP_SUL!W660="","*",SP_SUL!W660)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IF(SP_SUL!Y661="","*",SP_SUL!Y661)</f>
        <v>*</v>
      </c>
      <c r="B658" s="146" t="str">
        <f>IF(SP_SUL!X661="","*",SP_SUL!X661)</f>
        <v>*</v>
      </c>
      <c r="C658" s="146" t="str">
        <f>IF(SP_SUL!Z661="","*",SP_SUL!Z661)</f>
        <v>*</v>
      </c>
      <c r="D658" s="139" t="str">
        <f>IF(SP_SUL!S661="","*",SP_SUL!S661)</f>
        <v>-</v>
      </c>
      <c r="E658" s="139" t="str">
        <f>IF(SP_SUL!T661="","*",SP_SUL!T661)</f>
        <v>-</v>
      </c>
      <c r="F658" s="145" t="str">
        <f>IF(SP_SUL!B661="","*",SP_SUL!B661)</f>
        <v>*</v>
      </c>
      <c r="G658" s="145" t="str">
        <f>IF(SP_SUL!D661="","*",SP_SUL!D661)</f>
        <v>*</v>
      </c>
      <c r="H658" s="145" t="str">
        <f>IF(SP_SUL!F661="","*",SP_SUL!F661)</f>
        <v>*</v>
      </c>
      <c r="I658" s="145" t="str">
        <f>IF(SP_SUL!H661="","*",SP_SUL!H661)</f>
        <v>*</v>
      </c>
      <c r="J658" s="145" t="str">
        <f>IF(SP_SUL!I661="","*",SP_SUL!I661)</f>
        <v>*</v>
      </c>
      <c r="K658" s="139" t="str">
        <f>IF(SP_SUL!M661="","*",SP_SUL!M661)</f>
        <v>-</v>
      </c>
      <c r="L658" s="139" t="str">
        <f>IF(SP_SUL!N661="","*",SP_SUL!N661)</f>
        <v>-</v>
      </c>
      <c r="M658" s="140" t="str">
        <f>IF(SP_SUL!J661="","*",SP_SUL!J661)</f>
        <v>*</v>
      </c>
      <c r="N658" s="144" t="str">
        <f>IF(SP_SUL!K661="","*",SP_SUL!K661)</f>
        <v>*</v>
      </c>
      <c r="O658" s="144" t="str">
        <f>IF(SP_SUL!L661="","*",SP_SUL!L661)</f>
        <v>*</v>
      </c>
      <c r="P658" s="143" t="str">
        <f>IF(SP_SUL!O661="","*",SP_SUL!O661)</f>
        <v>*</v>
      </c>
      <c r="Q658" s="143" t="str">
        <f>IF(SP_SUL!P661="","*",SP_SUL!P661)</f>
        <v>*</v>
      </c>
      <c r="R658" s="145" t="str">
        <f>IF(SP_SUL!Q661="","*",CONCATENATE(SP_SUL!Q661," ",SP_SUL!R661))</f>
        <v>*</v>
      </c>
      <c r="S658" s="145" t="str">
        <f>IF(SP_SUL!V661="","*",SP_SUL!V661)</f>
        <v>*</v>
      </c>
      <c r="T658" s="145" t="str">
        <f>IF(SP_SUL!W661="","*",SP_SUL!W661)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IF(SP_SUL!Y662="","*",SP_SUL!Y662)</f>
        <v>*</v>
      </c>
      <c r="B659" s="146" t="str">
        <f>IF(SP_SUL!X662="","*",SP_SUL!X662)</f>
        <v>*</v>
      </c>
      <c r="C659" s="146" t="str">
        <f>IF(SP_SUL!Z662="","*",SP_SUL!Z662)</f>
        <v>*</v>
      </c>
      <c r="D659" s="139" t="str">
        <f>IF(SP_SUL!S662="","*",SP_SUL!S662)</f>
        <v>-</v>
      </c>
      <c r="E659" s="139" t="str">
        <f>IF(SP_SUL!T662="","*",SP_SUL!T662)</f>
        <v>-</v>
      </c>
      <c r="F659" s="145" t="str">
        <f>IF(SP_SUL!B662="","*",SP_SUL!B662)</f>
        <v>*</v>
      </c>
      <c r="G659" s="145" t="str">
        <f>IF(SP_SUL!D662="","*",SP_SUL!D662)</f>
        <v>*</v>
      </c>
      <c r="H659" s="145" t="str">
        <f>IF(SP_SUL!F662="","*",SP_SUL!F662)</f>
        <v>*</v>
      </c>
      <c r="I659" s="145" t="str">
        <f>IF(SP_SUL!H662="","*",SP_SUL!H662)</f>
        <v>*</v>
      </c>
      <c r="J659" s="145" t="str">
        <f>IF(SP_SUL!I662="","*",SP_SUL!I662)</f>
        <v>*</v>
      </c>
      <c r="K659" s="139" t="str">
        <f>IF(SP_SUL!M662="","*",SP_SUL!M662)</f>
        <v>-</v>
      </c>
      <c r="L659" s="139" t="str">
        <f>IF(SP_SUL!N662="","*",SP_SUL!N662)</f>
        <v>-</v>
      </c>
      <c r="M659" s="140" t="str">
        <f>IF(SP_SUL!J662="","*",SP_SUL!J662)</f>
        <v>*</v>
      </c>
      <c r="N659" s="144" t="str">
        <f>IF(SP_SUL!K662="","*",SP_SUL!K662)</f>
        <v>*</v>
      </c>
      <c r="O659" s="144" t="str">
        <f>IF(SP_SUL!L662="","*",SP_SUL!L662)</f>
        <v>*</v>
      </c>
      <c r="P659" s="143" t="str">
        <f>IF(SP_SUL!O662="","*",SP_SUL!O662)</f>
        <v>*</v>
      </c>
      <c r="Q659" s="143" t="str">
        <f>IF(SP_SUL!P662="","*",SP_SUL!P662)</f>
        <v>*</v>
      </c>
      <c r="R659" s="145" t="str">
        <f>IF(SP_SUL!Q662="","*",CONCATENATE(SP_SUL!Q662," ",SP_SUL!R662))</f>
        <v>*</v>
      </c>
      <c r="S659" s="145" t="str">
        <f>IF(SP_SUL!V662="","*",SP_SUL!V662)</f>
        <v>*</v>
      </c>
      <c r="T659" s="145" t="str">
        <f>IF(SP_SUL!W662="","*",SP_SUL!W662)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IF(SP_SUL!Y663="","*",SP_SUL!Y663)</f>
        <v>*</v>
      </c>
      <c r="B660" s="146" t="str">
        <f>IF(SP_SUL!X663="","*",SP_SUL!X663)</f>
        <v>*</v>
      </c>
      <c r="C660" s="146" t="str">
        <f>IF(SP_SUL!Z663="","*",SP_SUL!Z663)</f>
        <v>*</v>
      </c>
      <c r="D660" s="139" t="str">
        <f>IF(SP_SUL!S663="","*",SP_SUL!S663)</f>
        <v>-</v>
      </c>
      <c r="E660" s="139" t="str">
        <f>IF(SP_SUL!T663="","*",SP_SUL!T663)</f>
        <v>-</v>
      </c>
      <c r="F660" s="145" t="str">
        <f>IF(SP_SUL!B663="","*",SP_SUL!B663)</f>
        <v>*</v>
      </c>
      <c r="G660" s="145" t="str">
        <f>IF(SP_SUL!D663="","*",SP_SUL!D663)</f>
        <v>*</v>
      </c>
      <c r="H660" s="145" t="str">
        <f>IF(SP_SUL!F663="","*",SP_SUL!F663)</f>
        <v>*</v>
      </c>
      <c r="I660" s="145" t="str">
        <f>IF(SP_SUL!H663="","*",SP_SUL!H663)</f>
        <v>*</v>
      </c>
      <c r="J660" s="145" t="str">
        <f>IF(SP_SUL!I663="","*",SP_SUL!I663)</f>
        <v>*</v>
      </c>
      <c r="K660" s="139" t="str">
        <f>IF(SP_SUL!M663="","*",SP_SUL!M663)</f>
        <v>-</v>
      </c>
      <c r="L660" s="139" t="str">
        <f>IF(SP_SUL!N663="","*",SP_SUL!N663)</f>
        <v>-</v>
      </c>
      <c r="M660" s="140" t="str">
        <f>IF(SP_SUL!J663="","*",SP_SUL!J663)</f>
        <v>*</v>
      </c>
      <c r="N660" s="144" t="str">
        <f>IF(SP_SUL!K663="","*",SP_SUL!K663)</f>
        <v>*</v>
      </c>
      <c r="O660" s="144" t="str">
        <f>IF(SP_SUL!L663="","*",SP_SUL!L663)</f>
        <v>*</v>
      </c>
      <c r="P660" s="143" t="str">
        <f>IF(SP_SUL!O663="","*",SP_SUL!O663)</f>
        <v>*</v>
      </c>
      <c r="Q660" s="143" t="str">
        <f>IF(SP_SUL!P663="","*",SP_SUL!P663)</f>
        <v>*</v>
      </c>
      <c r="R660" s="145" t="str">
        <f>IF(SP_SUL!Q663="","*",CONCATENATE(SP_SUL!Q663," ",SP_SUL!R663))</f>
        <v>*</v>
      </c>
      <c r="S660" s="145" t="str">
        <f>IF(SP_SUL!V663="","*",SP_SUL!V663)</f>
        <v>*</v>
      </c>
      <c r="T660" s="145" t="str">
        <f>IF(SP_SUL!W663="","*",SP_SUL!W663)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IF(SP_SUL!Y664="","*",SP_SUL!Y664)</f>
        <v>*</v>
      </c>
      <c r="B661" s="146" t="str">
        <f>IF(SP_SUL!X664="","*",SP_SUL!X664)</f>
        <v>*</v>
      </c>
      <c r="C661" s="146" t="str">
        <f>IF(SP_SUL!Z664="","*",SP_SUL!Z664)</f>
        <v>*</v>
      </c>
      <c r="D661" s="139" t="str">
        <f>IF(SP_SUL!S664="","*",SP_SUL!S664)</f>
        <v>-</v>
      </c>
      <c r="E661" s="139" t="str">
        <f>IF(SP_SUL!T664="","*",SP_SUL!T664)</f>
        <v>-</v>
      </c>
      <c r="F661" s="145" t="str">
        <f>IF(SP_SUL!B664="","*",SP_SUL!B664)</f>
        <v>*</v>
      </c>
      <c r="G661" s="145" t="str">
        <f>IF(SP_SUL!D664="","*",SP_SUL!D664)</f>
        <v>*</v>
      </c>
      <c r="H661" s="145" t="str">
        <f>IF(SP_SUL!F664="","*",SP_SUL!F664)</f>
        <v>*</v>
      </c>
      <c r="I661" s="145" t="str">
        <f>IF(SP_SUL!H664="","*",SP_SUL!H664)</f>
        <v>*</v>
      </c>
      <c r="J661" s="145" t="str">
        <f>IF(SP_SUL!I664="","*",SP_SUL!I664)</f>
        <v>*</v>
      </c>
      <c r="K661" s="139" t="str">
        <f>IF(SP_SUL!M664="","*",SP_SUL!M664)</f>
        <v>-</v>
      </c>
      <c r="L661" s="139" t="str">
        <f>IF(SP_SUL!N664="","*",SP_SUL!N664)</f>
        <v>-</v>
      </c>
      <c r="M661" s="140" t="str">
        <f>IF(SP_SUL!J664="","*",SP_SUL!J664)</f>
        <v>*</v>
      </c>
      <c r="N661" s="144" t="str">
        <f>IF(SP_SUL!K664="","*",SP_SUL!K664)</f>
        <v>*</v>
      </c>
      <c r="O661" s="144" t="str">
        <f>IF(SP_SUL!L664="","*",SP_SUL!L664)</f>
        <v>*</v>
      </c>
      <c r="P661" s="143" t="str">
        <f>IF(SP_SUL!O664="","*",SP_SUL!O664)</f>
        <v>*</v>
      </c>
      <c r="Q661" s="143" t="str">
        <f>IF(SP_SUL!P664="","*",SP_SUL!P664)</f>
        <v>*</v>
      </c>
      <c r="R661" s="145" t="str">
        <f>IF(SP_SUL!Q664="","*",CONCATENATE(SP_SUL!Q664," ",SP_SUL!R664))</f>
        <v>*</v>
      </c>
      <c r="S661" s="145" t="str">
        <f>IF(SP_SUL!V664="","*",SP_SUL!V664)</f>
        <v>*</v>
      </c>
      <c r="T661" s="145" t="str">
        <f>IF(SP_SUL!W664="","*",SP_SUL!W664)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IF(SP_SUL!Y665="","*",SP_SUL!Y665)</f>
        <v>*</v>
      </c>
      <c r="B662" s="146" t="str">
        <f>IF(SP_SUL!X665="","*",SP_SUL!X665)</f>
        <v>*</v>
      </c>
      <c r="C662" s="146" t="str">
        <f>IF(SP_SUL!Z665="","*",SP_SUL!Z665)</f>
        <v>*</v>
      </c>
      <c r="D662" s="139" t="str">
        <f>IF(SP_SUL!S665="","*",SP_SUL!S665)</f>
        <v>-</v>
      </c>
      <c r="E662" s="139" t="str">
        <f>IF(SP_SUL!T665="","*",SP_SUL!T665)</f>
        <v>-</v>
      </c>
      <c r="F662" s="145" t="str">
        <f>IF(SP_SUL!B665="","*",SP_SUL!B665)</f>
        <v>*</v>
      </c>
      <c r="G662" s="145" t="str">
        <f>IF(SP_SUL!D665="","*",SP_SUL!D665)</f>
        <v>*</v>
      </c>
      <c r="H662" s="145" t="str">
        <f>IF(SP_SUL!F665="","*",SP_SUL!F665)</f>
        <v>*</v>
      </c>
      <c r="I662" s="145" t="str">
        <f>IF(SP_SUL!H665="","*",SP_SUL!H665)</f>
        <v>*</v>
      </c>
      <c r="J662" s="145" t="str">
        <f>IF(SP_SUL!I665="","*",SP_SUL!I665)</f>
        <v>*</v>
      </c>
      <c r="K662" s="139" t="str">
        <f>IF(SP_SUL!M665="","*",SP_SUL!M665)</f>
        <v>-</v>
      </c>
      <c r="L662" s="139" t="str">
        <f>IF(SP_SUL!N665="","*",SP_SUL!N665)</f>
        <v>-</v>
      </c>
      <c r="M662" s="140" t="str">
        <f>IF(SP_SUL!J665="","*",SP_SUL!J665)</f>
        <v>*</v>
      </c>
      <c r="N662" s="144" t="str">
        <f>IF(SP_SUL!K665="","*",SP_SUL!K665)</f>
        <v>*</v>
      </c>
      <c r="O662" s="144" t="str">
        <f>IF(SP_SUL!L665="","*",SP_SUL!L665)</f>
        <v>*</v>
      </c>
      <c r="P662" s="143" t="str">
        <f>IF(SP_SUL!O665="","*",SP_SUL!O665)</f>
        <v>*</v>
      </c>
      <c r="Q662" s="143" t="str">
        <f>IF(SP_SUL!P665="","*",SP_SUL!P665)</f>
        <v>*</v>
      </c>
      <c r="R662" s="145" t="str">
        <f>IF(SP_SUL!Q665="","*",CONCATENATE(SP_SUL!Q665," ",SP_SUL!R665))</f>
        <v>*</v>
      </c>
      <c r="S662" s="145" t="str">
        <f>IF(SP_SUL!V665="","*",SP_SUL!V665)</f>
        <v>*</v>
      </c>
      <c r="T662" s="145" t="str">
        <f>IF(SP_SUL!W665="","*",SP_SUL!W665)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IF(SP_SUL!Y666="","*",SP_SUL!Y666)</f>
        <v>*</v>
      </c>
      <c r="B663" s="146" t="str">
        <f>IF(SP_SUL!X666="","*",SP_SUL!X666)</f>
        <v>*</v>
      </c>
      <c r="C663" s="146" t="str">
        <f>IF(SP_SUL!Z666="","*",SP_SUL!Z666)</f>
        <v>*</v>
      </c>
      <c r="D663" s="139" t="str">
        <f>IF(SP_SUL!S666="","*",SP_SUL!S666)</f>
        <v>-</v>
      </c>
      <c r="E663" s="139" t="str">
        <f>IF(SP_SUL!T666="","*",SP_SUL!T666)</f>
        <v>-</v>
      </c>
      <c r="F663" s="145" t="str">
        <f>IF(SP_SUL!B666="","*",SP_SUL!B666)</f>
        <v>*</v>
      </c>
      <c r="G663" s="145" t="str">
        <f>IF(SP_SUL!D666="","*",SP_SUL!D666)</f>
        <v>*</v>
      </c>
      <c r="H663" s="145" t="str">
        <f>IF(SP_SUL!F666="","*",SP_SUL!F666)</f>
        <v>*</v>
      </c>
      <c r="I663" s="145" t="str">
        <f>IF(SP_SUL!H666="","*",SP_SUL!H666)</f>
        <v>*</v>
      </c>
      <c r="J663" s="145" t="str">
        <f>IF(SP_SUL!I666="","*",SP_SUL!I666)</f>
        <v>*</v>
      </c>
      <c r="K663" s="139" t="str">
        <f>IF(SP_SUL!M666="","*",SP_SUL!M666)</f>
        <v>-</v>
      </c>
      <c r="L663" s="139" t="str">
        <f>IF(SP_SUL!N666="","*",SP_SUL!N666)</f>
        <v>-</v>
      </c>
      <c r="M663" s="140" t="str">
        <f>IF(SP_SUL!J666="","*",SP_SUL!J666)</f>
        <v>*</v>
      </c>
      <c r="N663" s="144" t="str">
        <f>IF(SP_SUL!K666="","*",SP_SUL!K666)</f>
        <v>*</v>
      </c>
      <c r="O663" s="144" t="str">
        <f>IF(SP_SUL!L666="","*",SP_SUL!L666)</f>
        <v>*</v>
      </c>
      <c r="P663" s="143" t="str">
        <f>IF(SP_SUL!O666="","*",SP_SUL!O666)</f>
        <v>*</v>
      </c>
      <c r="Q663" s="143" t="str">
        <f>IF(SP_SUL!P666="","*",SP_SUL!P666)</f>
        <v>*</v>
      </c>
      <c r="R663" s="145" t="str">
        <f>IF(SP_SUL!Q666="","*",CONCATENATE(SP_SUL!Q666," ",SP_SUL!R666))</f>
        <v>*</v>
      </c>
      <c r="S663" s="145" t="str">
        <f>IF(SP_SUL!V666="","*",SP_SUL!V666)</f>
        <v>*</v>
      </c>
      <c r="T663" s="145" t="str">
        <f>IF(SP_SUL!W666="","*",SP_SUL!W666)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IF(SP_SUL!Y667="","*",SP_SUL!Y667)</f>
        <v>*</v>
      </c>
      <c r="B664" s="146" t="str">
        <f>IF(SP_SUL!X667="","*",SP_SUL!X667)</f>
        <v>*</v>
      </c>
      <c r="C664" s="146" t="str">
        <f>IF(SP_SUL!Z667="","*",SP_SUL!Z667)</f>
        <v>*</v>
      </c>
      <c r="D664" s="139" t="str">
        <f>IF(SP_SUL!S667="","*",SP_SUL!S667)</f>
        <v>-</v>
      </c>
      <c r="E664" s="139" t="str">
        <f>IF(SP_SUL!T667="","*",SP_SUL!T667)</f>
        <v>-</v>
      </c>
      <c r="F664" s="145" t="str">
        <f>IF(SP_SUL!B667="","*",SP_SUL!B667)</f>
        <v>*</v>
      </c>
      <c r="G664" s="145" t="str">
        <f>IF(SP_SUL!D667="","*",SP_SUL!D667)</f>
        <v>*</v>
      </c>
      <c r="H664" s="145" t="str">
        <f>IF(SP_SUL!F667="","*",SP_SUL!F667)</f>
        <v>*</v>
      </c>
      <c r="I664" s="145" t="str">
        <f>IF(SP_SUL!H667="","*",SP_SUL!H667)</f>
        <v>*</v>
      </c>
      <c r="J664" s="145" t="str">
        <f>IF(SP_SUL!I667="","*",SP_SUL!I667)</f>
        <v>*</v>
      </c>
      <c r="K664" s="139" t="str">
        <f>IF(SP_SUL!M667="","*",SP_SUL!M667)</f>
        <v>-</v>
      </c>
      <c r="L664" s="139" t="str">
        <f>IF(SP_SUL!N667="","*",SP_SUL!N667)</f>
        <v>-</v>
      </c>
      <c r="M664" s="140" t="str">
        <f>IF(SP_SUL!J667="","*",SP_SUL!J667)</f>
        <v>*</v>
      </c>
      <c r="N664" s="144" t="str">
        <f>IF(SP_SUL!K667="","*",SP_SUL!K667)</f>
        <v>*</v>
      </c>
      <c r="O664" s="144" t="str">
        <f>IF(SP_SUL!L667="","*",SP_SUL!L667)</f>
        <v>*</v>
      </c>
      <c r="P664" s="143" t="str">
        <f>IF(SP_SUL!O667="","*",SP_SUL!O667)</f>
        <v>*</v>
      </c>
      <c r="Q664" s="143" t="str">
        <f>IF(SP_SUL!P667="","*",SP_SUL!P667)</f>
        <v>*</v>
      </c>
      <c r="R664" s="145" t="str">
        <f>IF(SP_SUL!Q667="","*",CONCATENATE(SP_SUL!Q667," ",SP_SUL!R667))</f>
        <v>*</v>
      </c>
      <c r="S664" s="145" t="str">
        <f>IF(SP_SUL!V667="","*",SP_SUL!V667)</f>
        <v>*</v>
      </c>
      <c r="T664" s="145" t="str">
        <f>IF(SP_SUL!W667="","*",SP_SUL!W667)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IF(SP_SUL!Y668="","*",SP_SUL!Y668)</f>
        <v>*</v>
      </c>
      <c r="B665" s="146" t="str">
        <f>IF(SP_SUL!X668="","*",SP_SUL!X668)</f>
        <v>*</v>
      </c>
      <c r="C665" s="146" t="str">
        <f>IF(SP_SUL!Z668="","*",SP_SUL!Z668)</f>
        <v>*</v>
      </c>
      <c r="D665" s="139" t="str">
        <f>IF(SP_SUL!S668="","*",SP_SUL!S668)</f>
        <v>-</v>
      </c>
      <c r="E665" s="139" t="str">
        <f>IF(SP_SUL!T668="","*",SP_SUL!T668)</f>
        <v>-</v>
      </c>
      <c r="F665" s="145" t="str">
        <f>IF(SP_SUL!B668="","*",SP_SUL!B668)</f>
        <v>*</v>
      </c>
      <c r="G665" s="145" t="str">
        <f>IF(SP_SUL!D668="","*",SP_SUL!D668)</f>
        <v>*</v>
      </c>
      <c r="H665" s="145" t="str">
        <f>IF(SP_SUL!F668="","*",SP_SUL!F668)</f>
        <v>*</v>
      </c>
      <c r="I665" s="145" t="str">
        <f>IF(SP_SUL!H668="","*",SP_SUL!H668)</f>
        <v>*</v>
      </c>
      <c r="J665" s="145" t="str">
        <f>IF(SP_SUL!I668="","*",SP_SUL!I668)</f>
        <v>*</v>
      </c>
      <c r="K665" s="139" t="str">
        <f>IF(SP_SUL!M668="","*",SP_SUL!M668)</f>
        <v>-</v>
      </c>
      <c r="L665" s="139" t="str">
        <f>IF(SP_SUL!N668="","*",SP_SUL!N668)</f>
        <v>-</v>
      </c>
      <c r="M665" s="140" t="str">
        <f>IF(SP_SUL!J668="","*",SP_SUL!J668)</f>
        <v>*</v>
      </c>
      <c r="N665" s="144" t="str">
        <f>IF(SP_SUL!K668="","*",SP_SUL!K668)</f>
        <v>*</v>
      </c>
      <c r="O665" s="144" t="str">
        <f>IF(SP_SUL!L668="","*",SP_SUL!L668)</f>
        <v>*</v>
      </c>
      <c r="P665" s="143" t="str">
        <f>IF(SP_SUL!O668="","*",SP_SUL!O668)</f>
        <v>*</v>
      </c>
      <c r="Q665" s="143" t="str">
        <f>IF(SP_SUL!P668="","*",SP_SUL!P668)</f>
        <v>*</v>
      </c>
      <c r="R665" s="145" t="str">
        <f>IF(SP_SUL!Q668="","*",CONCATENATE(SP_SUL!Q668," ",SP_SUL!R668))</f>
        <v>*</v>
      </c>
      <c r="S665" s="145" t="str">
        <f>IF(SP_SUL!V668="","*",SP_SUL!V668)</f>
        <v>*</v>
      </c>
      <c r="T665" s="145" t="str">
        <f>IF(SP_SUL!W668="","*",SP_SUL!W668)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IF(SP_SUL!Y669="","*",SP_SUL!Y669)</f>
        <v>*</v>
      </c>
      <c r="B666" s="146" t="str">
        <f>IF(SP_SUL!X669="","*",SP_SUL!X669)</f>
        <v>*</v>
      </c>
      <c r="C666" s="146" t="str">
        <f>IF(SP_SUL!Z669="","*",SP_SUL!Z669)</f>
        <v>*</v>
      </c>
      <c r="D666" s="139" t="str">
        <f>IF(SP_SUL!S669="","*",SP_SUL!S669)</f>
        <v>-</v>
      </c>
      <c r="E666" s="139" t="str">
        <f>IF(SP_SUL!T669="","*",SP_SUL!T669)</f>
        <v>-</v>
      </c>
      <c r="F666" s="145" t="str">
        <f>IF(SP_SUL!B669="","*",SP_SUL!B669)</f>
        <v>*</v>
      </c>
      <c r="G666" s="145" t="str">
        <f>IF(SP_SUL!D669="","*",SP_SUL!D669)</f>
        <v>*</v>
      </c>
      <c r="H666" s="145" t="str">
        <f>IF(SP_SUL!F669="","*",SP_SUL!F669)</f>
        <v>*</v>
      </c>
      <c r="I666" s="145" t="str">
        <f>IF(SP_SUL!H669="","*",SP_SUL!H669)</f>
        <v>*</v>
      </c>
      <c r="J666" s="145" t="str">
        <f>IF(SP_SUL!I669="","*",SP_SUL!I669)</f>
        <v>*</v>
      </c>
      <c r="K666" s="139" t="str">
        <f>IF(SP_SUL!M669="","*",SP_SUL!M669)</f>
        <v>-</v>
      </c>
      <c r="L666" s="139" t="str">
        <f>IF(SP_SUL!N669="","*",SP_SUL!N669)</f>
        <v>-</v>
      </c>
      <c r="M666" s="140" t="str">
        <f>IF(SP_SUL!J669="","*",SP_SUL!J669)</f>
        <v>*</v>
      </c>
      <c r="N666" s="144" t="str">
        <f>IF(SP_SUL!K669="","*",SP_SUL!K669)</f>
        <v>*</v>
      </c>
      <c r="O666" s="144" t="str">
        <f>IF(SP_SUL!L669="","*",SP_SUL!L669)</f>
        <v>*</v>
      </c>
      <c r="P666" s="143" t="str">
        <f>IF(SP_SUL!O669="","*",SP_SUL!O669)</f>
        <v>*</v>
      </c>
      <c r="Q666" s="143" t="str">
        <f>IF(SP_SUL!P669="","*",SP_SUL!P669)</f>
        <v>*</v>
      </c>
      <c r="R666" s="145" t="str">
        <f>IF(SP_SUL!Q669="","*",CONCATENATE(SP_SUL!Q669," ",SP_SUL!R669))</f>
        <v>*</v>
      </c>
      <c r="S666" s="145" t="str">
        <f>IF(SP_SUL!V669="","*",SP_SUL!V669)</f>
        <v>*</v>
      </c>
      <c r="T666" s="145" t="str">
        <f>IF(SP_SUL!W669="","*",SP_SUL!W669)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IF(SP_SUL!Y670="","*",SP_SUL!Y670)</f>
        <v>*</v>
      </c>
      <c r="B667" s="146" t="str">
        <f>IF(SP_SUL!X670="","*",SP_SUL!X670)</f>
        <v>*</v>
      </c>
      <c r="C667" s="146" t="str">
        <f>IF(SP_SUL!Z670="","*",SP_SUL!Z670)</f>
        <v>*</v>
      </c>
      <c r="D667" s="139" t="str">
        <f>IF(SP_SUL!S670="","*",SP_SUL!S670)</f>
        <v>-</v>
      </c>
      <c r="E667" s="139" t="str">
        <f>IF(SP_SUL!T670="","*",SP_SUL!T670)</f>
        <v>-</v>
      </c>
      <c r="F667" s="145" t="str">
        <f>IF(SP_SUL!B670="","*",SP_SUL!B670)</f>
        <v>*</v>
      </c>
      <c r="G667" s="145" t="str">
        <f>IF(SP_SUL!D670="","*",SP_SUL!D670)</f>
        <v>*</v>
      </c>
      <c r="H667" s="145" t="str">
        <f>IF(SP_SUL!F670="","*",SP_SUL!F670)</f>
        <v>*</v>
      </c>
      <c r="I667" s="145" t="str">
        <f>IF(SP_SUL!H670="","*",SP_SUL!H670)</f>
        <v>*</v>
      </c>
      <c r="J667" s="145" t="str">
        <f>IF(SP_SUL!I670="","*",SP_SUL!I670)</f>
        <v>*</v>
      </c>
      <c r="K667" s="139" t="str">
        <f>IF(SP_SUL!M670="","*",SP_SUL!M670)</f>
        <v>-</v>
      </c>
      <c r="L667" s="139" t="str">
        <f>IF(SP_SUL!N670="","*",SP_SUL!N670)</f>
        <v>-</v>
      </c>
      <c r="M667" s="140" t="str">
        <f>IF(SP_SUL!J670="","*",SP_SUL!J670)</f>
        <v>*</v>
      </c>
      <c r="N667" s="144" t="str">
        <f>IF(SP_SUL!K670="","*",SP_SUL!K670)</f>
        <v>*</v>
      </c>
      <c r="O667" s="144" t="str">
        <f>IF(SP_SUL!L670="","*",SP_SUL!L670)</f>
        <v>*</v>
      </c>
      <c r="P667" s="143" t="str">
        <f>IF(SP_SUL!O670="","*",SP_SUL!O670)</f>
        <v>*</v>
      </c>
      <c r="Q667" s="143" t="str">
        <f>IF(SP_SUL!P670="","*",SP_SUL!P670)</f>
        <v>*</v>
      </c>
      <c r="R667" s="145" t="str">
        <f>IF(SP_SUL!Q670="","*",CONCATENATE(SP_SUL!Q670," ",SP_SUL!R670))</f>
        <v>*</v>
      </c>
      <c r="S667" s="145" t="str">
        <f>IF(SP_SUL!V670="","*",SP_SUL!V670)</f>
        <v>*</v>
      </c>
      <c r="T667" s="145" t="str">
        <f>IF(SP_SUL!W670="","*",SP_SUL!W670)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IF(SP_SUL!Y671="","*",SP_SUL!Y671)</f>
        <v>*</v>
      </c>
      <c r="B668" s="146" t="str">
        <f>IF(SP_SUL!X671="","*",SP_SUL!X671)</f>
        <v>*</v>
      </c>
      <c r="C668" s="146" t="str">
        <f>IF(SP_SUL!Z671="","*",SP_SUL!Z671)</f>
        <v>*</v>
      </c>
      <c r="D668" s="139" t="str">
        <f>IF(SP_SUL!S671="","*",SP_SUL!S671)</f>
        <v>-</v>
      </c>
      <c r="E668" s="139" t="str">
        <f>IF(SP_SUL!T671="","*",SP_SUL!T671)</f>
        <v>-</v>
      </c>
      <c r="F668" s="145" t="str">
        <f>IF(SP_SUL!B671="","*",SP_SUL!B671)</f>
        <v>*</v>
      </c>
      <c r="G668" s="145" t="str">
        <f>IF(SP_SUL!D671="","*",SP_SUL!D671)</f>
        <v>*</v>
      </c>
      <c r="H668" s="145" t="str">
        <f>IF(SP_SUL!F671="","*",SP_SUL!F671)</f>
        <v>*</v>
      </c>
      <c r="I668" s="145" t="str">
        <f>IF(SP_SUL!H671="","*",SP_SUL!H671)</f>
        <v>*</v>
      </c>
      <c r="J668" s="145" t="str">
        <f>IF(SP_SUL!I671="","*",SP_SUL!I671)</f>
        <v>*</v>
      </c>
      <c r="K668" s="139" t="str">
        <f>IF(SP_SUL!M671="","*",SP_SUL!M671)</f>
        <v>-</v>
      </c>
      <c r="L668" s="139" t="str">
        <f>IF(SP_SUL!N671="","*",SP_SUL!N671)</f>
        <v>-</v>
      </c>
      <c r="M668" s="140" t="str">
        <f>IF(SP_SUL!J671="","*",SP_SUL!J671)</f>
        <v>*</v>
      </c>
      <c r="N668" s="144" t="str">
        <f>IF(SP_SUL!K671="","*",SP_SUL!K671)</f>
        <v>*</v>
      </c>
      <c r="O668" s="144" t="str">
        <f>IF(SP_SUL!L671="","*",SP_SUL!L671)</f>
        <v>*</v>
      </c>
      <c r="P668" s="143" t="str">
        <f>IF(SP_SUL!O671="","*",SP_SUL!O671)</f>
        <v>*</v>
      </c>
      <c r="Q668" s="143" t="str">
        <f>IF(SP_SUL!P671="","*",SP_SUL!P671)</f>
        <v>*</v>
      </c>
      <c r="R668" s="145" t="str">
        <f>IF(SP_SUL!Q671="","*",CONCATENATE(SP_SUL!Q671," ",SP_SUL!R671))</f>
        <v>*</v>
      </c>
      <c r="S668" s="145" t="str">
        <f>IF(SP_SUL!V671="","*",SP_SUL!V671)</f>
        <v>*</v>
      </c>
      <c r="T668" s="145" t="str">
        <f>IF(SP_SUL!W671="","*",SP_SUL!W671)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IF(SP_SUL!Y672="","*",SP_SUL!Y672)</f>
        <v>*</v>
      </c>
      <c r="B669" s="146" t="str">
        <f>IF(SP_SUL!X672="","*",SP_SUL!X672)</f>
        <v>*</v>
      </c>
      <c r="C669" s="146" t="str">
        <f>IF(SP_SUL!Z672="","*",SP_SUL!Z672)</f>
        <v>*</v>
      </c>
      <c r="D669" s="139" t="str">
        <f>IF(SP_SUL!S672="","*",SP_SUL!S672)</f>
        <v>-</v>
      </c>
      <c r="E669" s="139" t="str">
        <f>IF(SP_SUL!T672="","*",SP_SUL!T672)</f>
        <v>-</v>
      </c>
      <c r="F669" s="145" t="str">
        <f>IF(SP_SUL!B672="","*",SP_SUL!B672)</f>
        <v>*</v>
      </c>
      <c r="G669" s="145" t="str">
        <f>IF(SP_SUL!D672="","*",SP_SUL!D672)</f>
        <v>*</v>
      </c>
      <c r="H669" s="145" t="str">
        <f>IF(SP_SUL!F672="","*",SP_SUL!F672)</f>
        <v>*</v>
      </c>
      <c r="I669" s="145" t="str">
        <f>IF(SP_SUL!H672="","*",SP_SUL!H672)</f>
        <v>*</v>
      </c>
      <c r="J669" s="145" t="str">
        <f>IF(SP_SUL!I672="","*",SP_SUL!I672)</f>
        <v>*</v>
      </c>
      <c r="K669" s="139" t="str">
        <f>IF(SP_SUL!M672="","*",SP_SUL!M672)</f>
        <v>-</v>
      </c>
      <c r="L669" s="139" t="str">
        <f>IF(SP_SUL!N672="","*",SP_SUL!N672)</f>
        <v>-</v>
      </c>
      <c r="M669" s="140" t="str">
        <f>IF(SP_SUL!J672="","*",SP_SUL!J672)</f>
        <v>*</v>
      </c>
      <c r="N669" s="144" t="str">
        <f>IF(SP_SUL!K672="","*",SP_SUL!K672)</f>
        <v>*</v>
      </c>
      <c r="O669" s="144" t="str">
        <f>IF(SP_SUL!L672="","*",SP_SUL!L672)</f>
        <v>*</v>
      </c>
      <c r="P669" s="143" t="str">
        <f>IF(SP_SUL!O672="","*",SP_SUL!O672)</f>
        <v>*</v>
      </c>
      <c r="Q669" s="143" t="str">
        <f>IF(SP_SUL!P672="","*",SP_SUL!P672)</f>
        <v>*</v>
      </c>
      <c r="R669" s="145" t="str">
        <f>IF(SP_SUL!Q672="","*",CONCATENATE(SP_SUL!Q672," ",SP_SUL!R672))</f>
        <v>*</v>
      </c>
      <c r="S669" s="145" t="str">
        <f>IF(SP_SUL!V672="","*",SP_SUL!V672)</f>
        <v>*</v>
      </c>
      <c r="T669" s="145" t="str">
        <f>IF(SP_SUL!W672="","*",SP_SUL!W672)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IF(SP_SUL!Y673="","*",SP_SUL!Y673)</f>
        <v>*</v>
      </c>
      <c r="B670" s="146" t="str">
        <f>IF(SP_SUL!X673="","*",SP_SUL!X673)</f>
        <v>*</v>
      </c>
      <c r="C670" s="146" t="str">
        <f>IF(SP_SUL!Z673="","*",SP_SUL!Z673)</f>
        <v>*</v>
      </c>
      <c r="D670" s="139" t="str">
        <f>IF(SP_SUL!S673="","*",SP_SUL!S673)</f>
        <v>-</v>
      </c>
      <c r="E670" s="139" t="str">
        <f>IF(SP_SUL!T673="","*",SP_SUL!T673)</f>
        <v>-</v>
      </c>
      <c r="F670" s="145" t="str">
        <f>IF(SP_SUL!B673="","*",SP_SUL!B673)</f>
        <v>*</v>
      </c>
      <c r="G670" s="145" t="str">
        <f>IF(SP_SUL!D673="","*",SP_SUL!D673)</f>
        <v>*</v>
      </c>
      <c r="H670" s="145" t="str">
        <f>IF(SP_SUL!F673="","*",SP_SUL!F673)</f>
        <v>*</v>
      </c>
      <c r="I670" s="145" t="str">
        <f>IF(SP_SUL!H673="","*",SP_SUL!H673)</f>
        <v>*</v>
      </c>
      <c r="J670" s="145" t="str">
        <f>IF(SP_SUL!I673="","*",SP_SUL!I673)</f>
        <v>*</v>
      </c>
      <c r="K670" s="139" t="str">
        <f>IF(SP_SUL!M673="","*",SP_SUL!M673)</f>
        <v>-</v>
      </c>
      <c r="L670" s="139" t="str">
        <f>IF(SP_SUL!N673="","*",SP_SUL!N673)</f>
        <v>-</v>
      </c>
      <c r="M670" s="140" t="str">
        <f>IF(SP_SUL!J673="","*",SP_SUL!J673)</f>
        <v>*</v>
      </c>
      <c r="N670" s="144" t="str">
        <f>IF(SP_SUL!K673="","*",SP_SUL!K673)</f>
        <v>*</v>
      </c>
      <c r="O670" s="144" t="str">
        <f>IF(SP_SUL!L673="","*",SP_SUL!L673)</f>
        <v>*</v>
      </c>
      <c r="P670" s="143" t="str">
        <f>IF(SP_SUL!O673="","*",SP_SUL!O673)</f>
        <v>*</v>
      </c>
      <c r="Q670" s="143" t="str">
        <f>IF(SP_SUL!P673="","*",SP_SUL!P673)</f>
        <v>*</v>
      </c>
      <c r="R670" s="145" t="str">
        <f>IF(SP_SUL!Q673="","*",CONCATENATE(SP_SUL!Q673," ",SP_SUL!R673))</f>
        <v>*</v>
      </c>
      <c r="S670" s="145" t="str">
        <f>IF(SP_SUL!V673="","*",SP_SUL!V673)</f>
        <v>*</v>
      </c>
      <c r="T670" s="145" t="str">
        <f>IF(SP_SUL!W673="","*",SP_SUL!W673)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IF(SP_SUL!Y674="","*",SP_SUL!Y674)</f>
        <v>*</v>
      </c>
      <c r="B671" s="146" t="str">
        <f>IF(SP_SUL!X674="","*",SP_SUL!X674)</f>
        <v>*</v>
      </c>
      <c r="C671" s="146" t="str">
        <f>IF(SP_SUL!Z674="","*",SP_SUL!Z674)</f>
        <v>*</v>
      </c>
      <c r="D671" s="139" t="str">
        <f>IF(SP_SUL!S674="","*",SP_SUL!S674)</f>
        <v>-</v>
      </c>
      <c r="E671" s="139" t="str">
        <f>IF(SP_SUL!T674="","*",SP_SUL!T674)</f>
        <v>-</v>
      </c>
      <c r="F671" s="145" t="str">
        <f>IF(SP_SUL!B674="","*",SP_SUL!B674)</f>
        <v>*</v>
      </c>
      <c r="G671" s="145" t="str">
        <f>IF(SP_SUL!D674="","*",SP_SUL!D674)</f>
        <v>*</v>
      </c>
      <c r="H671" s="145" t="str">
        <f>IF(SP_SUL!F674="","*",SP_SUL!F674)</f>
        <v>*</v>
      </c>
      <c r="I671" s="145" t="str">
        <f>IF(SP_SUL!H674="","*",SP_SUL!H674)</f>
        <v>*</v>
      </c>
      <c r="J671" s="145" t="str">
        <f>IF(SP_SUL!I674="","*",SP_SUL!I674)</f>
        <v>*</v>
      </c>
      <c r="K671" s="139" t="str">
        <f>IF(SP_SUL!M674="","*",SP_SUL!M674)</f>
        <v>-</v>
      </c>
      <c r="L671" s="139" t="str">
        <f>IF(SP_SUL!N674="","*",SP_SUL!N674)</f>
        <v>-</v>
      </c>
      <c r="M671" s="140" t="str">
        <f>IF(SP_SUL!J674="","*",SP_SUL!J674)</f>
        <v>*</v>
      </c>
      <c r="N671" s="144" t="str">
        <f>IF(SP_SUL!K674="","*",SP_SUL!K674)</f>
        <v>*</v>
      </c>
      <c r="O671" s="144" t="str">
        <f>IF(SP_SUL!L674="","*",SP_SUL!L674)</f>
        <v>*</v>
      </c>
      <c r="P671" s="143" t="str">
        <f>IF(SP_SUL!O674="","*",SP_SUL!O674)</f>
        <v>*</v>
      </c>
      <c r="Q671" s="143" t="str">
        <f>IF(SP_SUL!P674="","*",SP_SUL!P674)</f>
        <v>*</v>
      </c>
      <c r="R671" s="145" t="str">
        <f>IF(SP_SUL!Q674="","*",CONCATENATE(SP_SUL!Q674," ",SP_SUL!R674))</f>
        <v>*</v>
      </c>
      <c r="S671" s="145" t="str">
        <f>IF(SP_SUL!V674="","*",SP_SUL!V674)</f>
        <v>*</v>
      </c>
      <c r="T671" s="145" t="str">
        <f>IF(SP_SUL!W674="","*",SP_SUL!W674)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IF(SP_SUL!Y675="","*",SP_SUL!Y675)</f>
        <v>*</v>
      </c>
      <c r="B672" s="146" t="str">
        <f>IF(SP_SUL!X675="","*",SP_SUL!X675)</f>
        <v>*</v>
      </c>
      <c r="C672" s="146" t="str">
        <f>IF(SP_SUL!Z675="","*",SP_SUL!Z675)</f>
        <v>*</v>
      </c>
      <c r="D672" s="139" t="str">
        <f>IF(SP_SUL!S675="","*",SP_SUL!S675)</f>
        <v>-</v>
      </c>
      <c r="E672" s="139" t="str">
        <f>IF(SP_SUL!T675="","*",SP_SUL!T675)</f>
        <v>-</v>
      </c>
      <c r="F672" s="145" t="str">
        <f>IF(SP_SUL!B675="","*",SP_SUL!B675)</f>
        <v>*</v>
      </c>
      <c r="G672" s="145" t="str">
        <f>IF(SP_SUL!D675="","*",SP_SUL!D675)</f>
        <v>*</v>
      </c>
      <c r="H672" s="145" t="str">
        <f>IF(SP_SUL!F675="","*",SP_SUL!F675)</f>
        <v>*</v>
      </c>
      <c r="I672" s="145" t="str">
        <f>IF(SP_SUL!H675="","*",SP_SUL!H675)</f>
        <v>*</v>
      </c>
      <c r="J672" s="145" t="str">
        <f>IF(SP_SUL!I675="","*",SP_SUL!I675)</f>
        <v>*</v>
      </c>
      <c r="K672" s="139" t="str">
        <f>IF(SP_SUL!M675="","*",SP_SUL!M675)</f>
        <v>-</v>
      </c>
      <c r="L672" s="139" t="str">
        <f>IF(SP_SUL!N675="","*",SP_SUL!N675)</f>
        <v>-</v>
      </c>
      <c r="M672" s="140" t="str">
        <f>IF(SP_SUL!J675="","*",SP_SUL!J675)</f>
        <v>*</v>
      </c>
      <c r="N672" s="144" t="str">
        <f>IF(SP_SUL!K675="","*",SP_SUL!K675)</f>
        <v>*</v>
      </c>
      <c r="O672" s="144" t="str">
        <f>IF(SP_SUL!L675="","*",SP_SUL!L675)</f>
        <v>*</v>
      </c>
      <c r="P672" s="143" t="str">
        <f>IF(SP_SUL!O675="","*",SP_SUL!O675)</f>
        <v>*</v>
      </c>
      <c r="Q672" s="143" t="str">
        <f>IF(SP_SUL!P675="","*",SP_SUL!P675)</f>
        <v>*</v>
      </c>
      <c r="R672" s="145" t="str">
        <f>IF(SP_SUL!Q675="","*",CONCATENATE(SP_SUL!Q675," ",SP_SUL!R675))</f>
        <v>*</v>
      </c>
      <c r="S672" s="145" t="str">
        <f>IF(SP_SUL!V675="","*",SP_SUL!V675)</f>
        <v>*</v>
      </c>
      <c r="T672" s="145" t="str">
        <f>IF(SP_SUL!W675="","*",SP_SUL!W675)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IF(SP_SUL!Y676="","*",SP_SUL!Y676)</f>
        <v>*</v>
      </c>
      <c r="B673" s="146" t="str">
        <f>IF(SP_SUL!X676="","*",SP_SUL!X676)</f>
        <v>*</v>
      </c>
      <c r="C673" s="146" t="str">
        <f>IF(SP_SUL!Z676="","*",SP_SUL!Z676)</f>
        <v>*</v>
      </c>
      <c r="D673" s="139" t="str">
        <f>IF(SP_SUL!S676="","*",SP_SUL!S676)</f>
        <v>-</v>
      </c>
      <c r="E673" s="139" t="str">
        <f>IF(SP_SUL!T676="","*",SP_SUL!T676)</f>
        <v>-</v>
      </c>
      <c r="F673" s="145" t="str">
        <f>IF(SP_SUL!B676="","*",SP_SUL!B676)</f>
        <v>*</v>
      </c>
      <c r="G673" s="145" t="str">
        <f>IF(SP_SUL!D676="","*",SP_SUL!D676)</f>
        <v>*</v>
      </c>
      <c r="H673" s="145" t="str">
        <f>IF(SP_SUL!F676="","*",SP_SUL!F676)</f>
        <v>*</v>
      </c>
      <c r="I673" s="145" t="str">
        <f>IF(SP_SUL!H676="","*",SP_SUL!H676)</f>
        <v>*</v>
      </c>
      <c r="J673" s="145" t="str">
        <f>IF(SP_SUL!I676="","*",SP_SUL!I676)</f>
        <v>*</v>
      </c>
      <c r="K673" s="139" t="str">
        <f>IF(SP_SUL!M676="","*",SP_SUL!M676)</f>
        <v>-</v>
      </c>
      <c r="L673" s="139" t="str">
        <f>IF(SP_SUL!N676="","*",SP_SUL!N676)</f>
        <v>-</v>
      </c>
      <c r="M673" s="140" t="str">
        <f>IF(SP_SUL!J676="","*",SP_SUL!J676)</f>
        <v>*</v>
      </c>
      <c r="N673" s="144" t="str">
        <f>IF(SP_SUL!K676="","*",SP_SUL!K676)</f>
        <v>*</v>
      </c>
      <c r="O673" s="144" t="str">
        <f>IF(SP_SUL!L676="","*",SP_SUL!L676)</f>
        <v>*</v>
      </c>
      <c r="P673" s="143" t="str">
        <f>IF(SP_SUL!O676="","*",SP_SUL!O676)</f>
        <v>*</v>
      </c>
      <c r="Q673" s="143" t="str">
        <f>IF(SP_SUL!P676="","*",SP_SUL!P676)</f>
        <v>*</v>
      </c>
      <c r="R673" s="145" t="str">
        <f>IF(SP_SUL!Q676="","*",CONCATENATE(SP_SUL!Q676," ",SP_SUL!R676))</f>
        <v>*</v>
      </c>
      <c r="S673" s="145" t="str">
        <f>IF(SP_SUL!V676="","*",SP_SUL!V676)</f>
        <v>*</v>
      </c>
      <c r="T673" s="145" t="str">
        <f>IF(SP_SUL!W676="","*",SP_SUL!W676)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IF(SP_SUL!Y677="","*",SP_SUL!Y677)</f>
        <v>*</v>
      </c>
      <c r="B674" s="146" t="str">
        <f>IF(SP_SUL!X677="","*",SP_SUL!X677)</f>
        <v>*</v>
      </c>
      <c r="C674" s="146" t="str">
        <f>IF(SP_SUL!Z677="","*",SP_SUL!Z677)</f>
        <v>*</v>
      </c>
      <c r="D674" s="139" t="str">
        <f>IF(SP_SUL!S677="","*",SP_SUL!S677)</f>
        <v>-</v>
      </c>
      <c r="E674" s="139" t="str">
        <f>IF(SP_SUL!T677="","*",SP_SUL!T677)</f>
        <v>-</v>
      </c>
      <c r="F674" s="145" t="str">
        <f>IF(SP_SUL!B677="","*",SP_SUL!B677)</f>
        <v>*</v>
      </c>
      <c r="G674" s="145" t="str">
        <f>IF(SP_SUL!D677="","*",SP_SUL!D677)</f>
        <v>*</v>
      </c>
      <c r="H674" s="145" t="str">
        <f>IF(SP_SUL!F677="","*",SP_SUL!F677)</f>
        <v>*</v>
      </c>
      <c r="I674" s="145" t="str">
        <f>IF(SP_SUL!H677="","*",SP_SUL!H677)</f>
        <v>*</v>
      </c>
      <c r="J674" s="145" t="str">
        <f>IF(SP_SUL!I677="","*",SP_SUL!I677)</f>
        <v>*</v>
      </c>
      <c r="K674" s="139" t="str">
        <f>IF(SP_SUL!M677="","*",SP_SUL!M677)</f>
        <v>-</v>
      </c>
      <c r="L674" s="139" t="str">
        <f>IF(SP_SUL!N677="","*",SP_SUL!N677)</f>
        <v>-</v>
      </c>
      <c r="M674" s="140" t="str">
        <f>IF(SP_SUL!J677="","*",SP_SUL!J677)</f>
        <v>*</v>
      </c>
      <c r="N674" s="144" t="str">
        <f>IF(SP_SUL!K677="","*",SP_SUL!K677)</f>
        <v>*</v>
      </c>
      <c r="O674" s="144" t="str">
        <f>IF(SP_SUL!L677="","*",SP_SUL!L677)</f>
        <v>*</v>
      </c>
      <c r="P674" s="143" t="str">
        <f>IF(SP_SUL!O677="","*",SP_SUL!O677)</f>
        <v>*</v>
      </c>
      <c r="Q674" s="143" t="str">
        <f>IF(SP_SUL!P677="","*",SP_SUL!P677)</f>
        <v>*</v>
      </c>
      <c r="R674" s="145" t="str">
        <f>IF(SP_SUL!Q677="","*",CONCATENATE(SP_SUL!Q677," ",SP_SUL!R677))</f>
        <v>*</v>
      </c>
      <c r="S674" s="145" t="str">
        <f>IF(SP_SUL!V677="","*",SP_SUL!V677)</f>
        <v>*</v>
      </c>
      <c r="T674" s="145" t="str">
        <f>IF(SP_SUL!W677="","*",SP_SUL!W677)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IF(SP_SUL!Y678="","*",SP_SUL!Y678)</f>
        <v>*</v>
      </c>
      <c r="B675" s="146" t="str">
        <f>IF(SP_SUL!X678="","*",SP_SUL!X678)</f>
        <v>*</v>
      </c>
      <c r="C675" s="146" t="str">
        <f>IF(SP_SUL!Z678="","*",SP_SUL!Z678)</f>
        <v>*</v>
      </c>
      <c r="D675" s="139" t="str">
        <f>IF(SP_SUL!S678="","*",SP_SUL!S678)</f>
        <v>-</v>
      </c>
      <c r="E675" s="139" t="str">
        <f>IF(SP_SUL!T678="","*",SP_SUL!T678)</f>
        <v>-</v>
      </c>
      <c r="F675" s="145" t="str">
        <f>IF(SP_SUL!B678="","*",SP_SUL!B678)</f>
        <v>*</v>
      </c>
      <c r="G675" s="145" t="str">
        <f>IF(SP_SUL!D678="","*",SP_SUL!D678)</f>
        <v>*</v>
      </c>
      <c r="H675" s="145" t="str">
        <f>IF(SP_SUL!F678="","*",SP_SUL!F678)</f>
        <v>*</v>
      </c>
      <c r="I675" s="145" t="str">
        <f>IF(SP_SUL!H678="","*",SP_SUL!H678)</f>
        <v>*</v>
      </c>
      <c r="J675" s="145" t="str">
        <f>IF(SP_SUL!I678="","*",SP_SUL!I678)</f>
        <v>*</v>
      </c>
      <c r="K675" s="139" t="str">
        <f>IF(SP_SUL!M678="","*",SP_SUL!M678)</f>
        <v>-</v>
      </c>
      <c r="L675" s="139" t="str">
        <f>IF(SP_SUL!N678="","*",SP_SUL!N678)</f>
        <v>-</v>
      </c>
      <c r="M675" s="140" t="str">
        <f>IF(SP_SUL!J678="","*",SP_SUL!J678)</f>
        <v>*</v>
      </c>
      <c r="N675" s="144" t="str">
        <f>IF(SP_SUL!K678="","*",SP_SUL!K678)</f>
        <v>*</v>
      </c>
      <c r="O675" s="144" t="str">
        <f>IF(SP_SUL!L678="","*",SP_SUL!L678)</f>
        <v>*</v>
      </c>
      <c r="P675" s="143" t="str">
        <f>IF(SP_SUL!O678="","*",SP_SUL!O678)</f>
        <v>*</v>
      </c>
      <c r="Q675" s="143" t="str">
        <f>IF(SP_SUL!P678="","*",SP_SUL!P678)</f>
        <v>*</v>
      </c>
      <c r="R675" s="145" t="str">
        <f>IF(SP_SUL!Q678="","*",CONCATENATE(SP_SUL!Q678," ",SP_SUL!R678))</f>
        <v>*</v>
      </c>
      <c r="S675" s="145" t="str">
        <f>IF(SP_SUL!V678="","*",SP_SUL!V678)</f>
        <v>*</v>
      </c>
      <c r="T675" s="145" t="str">
        <f>IF(SP_SUL!W678="","*",SP_SUL!W678)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IF(SP_SUL!Y679="","*",SP_SUL!Y679)</f>
        <v>*</v>
      </c>
      <c r="B676" s="146" t="str">
        <f>IF(SP_SUL!X679="","*",SP_SUL!X679)</f>
        <v>*</v>
      </c>
      <c r="C676" s="146" t="str">
        <f>IF(SP_SUL!Z679="","*",SP_SUL!Z679)</f>
        <v>*</v>
      </c>
      <c r="D676" s="139" t="str">
        <f>IF(SP_SUL!S679="","*",SP_SUL!S679)</f>
        <v>-</v>
      </c>
      <c r="E676" s="139" t="str">
        <f>IF(SP_SUL!T679="","*",SP_SUL!T679)</f>
        <v>-</v>
      </c>
      <c r="F676" s="145" t="str">
        <f>IF(SP_SUL!B679="","*",SP_SUL!B679)</f>
        <v>*</v>
      </c>
      <c r="G676" s="145" t="str">
        <f>IF(SP_SUL!D679="","*",SP_SUL!D679)</f>
        <v>*</v>
      </c>
      <c r="H676" s="145" t="str">
        <f>IF(SP_SUL!F679="","*",SP_SUL!F679)</f>
        <v>*</v>
      </c>
      <c r="I676" s="145" t="str">
        <f>IF(SP_SUL!H679="","*",SP_SUL!H679)</f>
        <v>*</v>
      </c>
      <c r="J676" s="145" t="str">
        <f>IF(SP_SUL!I679="","*",SP_SUL!I679)</f>
        <v>*</v>
      </c>
      <c r="K676" s="139" t="str">
        <f>IF(SP_SUL!M679="","*",SP_SUL!M679)</f>
        <v>-</v>
      </c>
      <c r="L676" s="139" t="str">
        <f>IF(SP_SUL!N679="","*",SP_SUL!N679)</f>
        <v>-</v>
      </c>
      <c r="M676" s="140" t="str">
        <f>IF(SP_SUL!J679="","*",SP_SUL!J679)</f>
        <v>*</v>
      </c>
      <c r="N676" s="144" t="str">
        <f>IF(SP_SUL!K679="","*",SP_SUL!K679)</f>
        <v>*</v>
      </c>
      <c r="O676" s="144" t="str">
        <f>IF(SP_SUL!L679="","*",SP_SUL!L679)</f>
        <v>*</v>
      </c>
      <c r="P676" s="143" t="str">
        <f>IF(SP_SUL!O679="","*",SP_SUL!O679)</f>
        <v>*</v>
      </c>
      <c r="Q676" s="143" t="str">
        <f>IF(SP_SUL!P679="","*",SP_SUL!P679)</f>
        <v>*</v>
      </c>
      <c r="R676" s="145" t="str">
        <f>IF(SP_SUL!Q679="","*",CONCATENATE(SP_SUL!Q679," ",SP_SUL!R679))</f>
        <v>*</v>
      </c>
      <c r="S676" s="145" t="str">
        <f>IF(SP_SUL!V679="","*",SP_SUL!V679)</f>
        <v>*</v>
      </c>
      <c r="T676" s="145" t="str">
        <f>IF(SP_SUL!W679="","*",SP_SUL!W679)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IF(SP_SUL!Y680="","*",SP_SUL!Y680)</f>
        <v>*</v>
      </c>
      <c r="B677" s="146" t="str">
        <f>IF(SP_SUL!X680="","*",SP_SUL!X680)</f>
        <v>*</v>
      </c>
      <c r="C677" s="146" t="str">
        <f>IF(SP_SUL!Z680="","*",SP_SUL!Z680)</f>
        <v>*</v>
      </c>
      <c r="D677" s="139" t="str">
        <f>IF(SP_SUL!S680="","*",SP_SUL!S680)</f>
        <v>-</v>
      </c>
      <c r="E677" s="139" t="str">
        <f>IF(SP_SUL!T680="","*",SP_SUL!T680)</f>
        <v>-</v>
      </c>
      <c r="F677" s="145" t="str">
        <f>IF(SP_SUL!B680="","*",SP_SUL!B680)</f>
        <v>*</v>
      </c>
      <c r="G677" s="145" t="str">
        <f>IF(SP_SUL!D680="","*",SP_SUL!D680)</f>
        <v>*</v>
      </c>
      <c r="H677" s="145" t="str">
        <f>IF(SP_SUL!F680="","*",SP_SUL!F680)</f>
        <v>*</v>
      </c>
      <c r="I677" s="145" t="str">
        <f>IF(SP_SUL!H680="","*",SP_SUL!H680)</f>
        <v>*</v>
      </c>
      <c r="J677" s="145" t="str">
        <f>IF(SP_SUL!I680="","*",SP_SUL!I680)</f>
        <v>*</v>
      </c>
      <c r="K677" s="139" t="str">
        <f>IF(SP_SUL!M680="","*",SP_SUL!M680)</f>
        <v>-</v>
      </c>
      <c r="L677" s="139" t="str">
        <f>IF(SP_SUL!N680="","*",SP_SUL!N680)</f>
        <v>-</v>
      </c>
      <c r="M677" s="140" t="str">
        <f>IF(SP_SUL!J680="","*",SP_SUL!J680)</f>
        <v>*</v>
      </c>
      <c r="N677" s="144" t="str">
        <f>IF(SP_SUL!K680="","*",SP_SUL!K680)</f>
        <v>*</v>
      </c>
      <c r="O677" s="144" t="str">
        <f>IF(SP_SUL!L680="","*",SP_SUL!L680)</f>
        <v>*</v>
      </c>
      <c r="P677" s="143" t="str">
        <f>IF(SP_SUL!O680="","*",SP_SUL!O680)</f>
        <v>*</v>
      </c>
      <c r="Q677" s="143" t="str">
        <f>IF(SP_SUL!P680="","*",SP_SUL!P680)</f>
        <v>*</v>
      </c>
      <c r="R677" s="145" t="str">
        <f>IF(SP_SUL!Q680="","*",CONCATENATE(SP_SUL!Q680," ",SP_SUL!R680))</f>
        <v>*</v>
      </c>
      <c r="S677" s="145" t="str">
        <f>IF(SP_SUL!V680="","*",SP_SUL!V680)</f>
        <v>*</v>
      </c>
      <c r="T677" s="145" t="str">
        <f>IF(SP_SUL!W680="","*",SP_SUL!W680)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IF(SP_SUL!Y681="","*",SP_SUL!Y681)</f>
        <v>*</v>
      </c>
      <c r="B678" s="146" t="str">
        <f>IF(SP_SUL!X681="","*",SP_SUL!X681)</f>
        <v>*</v>
      </c>
      <c r="C678" s="146" t="str">
        <f>IF(SP_SUL!Z681="","*",SP_SUL!Z681)</f>
        <v>*</v>
      </c>
      <c r="D678" s="139" t="str">
        <f>IF(SP_SUL!S681="","*",SP_SUL!S681)</f>
        <v>-</v>
      </c>
      <c r="E678" s="139" t="str">
        <f>IF(SP_SUL!T681="","*",SP_SUL!T681)</f>
        <v>-</v>
      </c>
      <c r="F678" s="145" t="str">
        <f>IF(SP_SUL!B681="","*",SP_SUL!B681)</f>
        <v>*</v>
      </c>
      <c r="G678" s="145" t="str">
        <f>IF(SP_SUL!D681="","*",SP_SUL!D681)</f>
        <v>*</v>
      </c>
      <c r="H678" s="145" t="str">
        <f>IF(SP_SUL!F681="","*",SP_SUL!F681)</f>
        <v>*</v>
      </c>
      <c r="I678" s="145" t="str">
        <f>IF(SP_SUL!H681="","*",SP_SUL!H681)</f>
        <v>*</v>
      </c>
      <c r="J678" s="145" t="str">
        <f>IF(SP_SUL!I681="","*",SP_SUL!I681)</f>
        <v>*</v>
      </c>
      <c r="K678" s="139" t="str">
        <f>IF(SP_SUL!M681="","*",SP_SUL!M681)</f>
        <v>-</v>
      </c>
      <c r="L678" s="139" t="str">
        <f>IF(SP_SUL!N681="","*",SP_SUL!N681)</f>
        <v>-</v>
      </c>
      <c r="M678" s="140" t="str">
        <f>IF(SP_SUL!J681="","*",SP_SUL!J681)</f>
        <v>*</v>
      </c>
      <c r="N678" s="144" t="str">
        <f>IF(SP_SUL!K681="","*",SP_SUL!K681)</f>
        <v>*</v>
      </c>
      <c r="O678" s="144" t="str">
        <f>IF(SP_SUL!L681="","*",SP_SUL!L681)</f>
        <v>*</v>
      </c>
      <c r="P678" s="143" t="str">
        <f>IF(SP_SUL!O681="","*",SP_SUL!O681)</f>
        <v>*</v>
      </c>
      <c r="Q678" s="143" t="str">
        <f>IF(SP_SUL!P681="","*",SP_SUL!P681)</f>
        <v>*</v>
      </c>
      <c r="R678" s="145" t="str">
        <f>IF(SP_SUL!Q681="","*",CONCATENATE(SP_SUL!Q681," ",SP_SUL!R681))</f>
        <v>*</v>
      </c>
      <c r="S678" s="145" t="str">
        <f>IF(SP_SUL!V681="","*",SP_SUL!V681)</f>
        <v>*</v>
      </c>
      <c r="T678" s="145" t="str">
        <f>IF(SP_SUL!W681="","*",SP_SUL!W681)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IF(SP_SUL!Y682="","*",SP_SUL!Y682)</f>
        <v>*</v>
      </c>
      <c r="B679" s="146" t="str">
        <f>IF(SP_SUL!X682="","*",SP_SUL!X682)</f>
        <v>*</v>
      </c>
      <c r="C679" s="146" t="str">
        <f>IF(SP_SUL!Z682="","*",SP_SUL!Z682)</f>
        <v>*</v>
      </c>
      <c r="D679" s="139" t="str">
        <f>IF(SP_SUL!S682="","*",SP_SUL!S682)</f>
        <v>-</v>
      </c>
      <c r="E679" s="139" t="str">
        <f>IF(SP_SUL!T682="","*",SP_SUL!T682)</f>
        <v>-</v>
      </c>
      <c r="F679" s="145" t="str">
        <f>IF(SP_SUL!B682="","*",SP_SUL!B682)</f>
        <v>*</v>
      </c>
      <c r="G679" s="145" t="str">
        <f>IF(SP_SUL!D682="","*",SP_SUL!D682)</f>
        <v>*</v>
      </c>
      <c r="H679" s="145" t="str">
        <f>IF(SP_SUL!F682="","*",SP_SUL!F682)</f>
        <v>*</v>
      </c>
      <c r="I679" s="145" t="str">
        <f>IF(SP_SUL!H682="","*",SP_SUL!H682)</f>
        <v>*</v>
      </c>
      <c r="J679" s="145" t="str">
        <f>IF(SP_SUL!I682="","*",SP_SUL!I682)</f>
        <v>*</v>
      </c>
      <c r="K679" s="139" t="str">
        <f>IF(SP_SUL!M682="","*",SP_SUL!M682)</f>
        <v>-</v>
      </c>
      <c r="L679" s="139" t="str">
        <f>IF(SP_SUL!N682="","*",SP_SUL!N682)</f>
        <v>-</v>
      </c>
      <c r="M679" s="140" t="str">
        <f>IF(SP_SUL!J682="","*",SP_SUL!J682)</f>
        <v>*</v>
      </c>
      <c r="N679" s="144" t="str">
        <f>IF(SP_SUL!K682="","*",SP_SUL!K682)</f>
        <v>*</v>
      </c>
      <c r="O679" s="144" t="str">
        <f>IF(SP_SUL!L682="","*",SP_SUL!L682)</f>
        <v>*</v>
      </c>
      <c r="P679" s="143" t="str">
        <f>IF(SP_SUL!O682="","*",SP_SUL!O682)</f>
        <v>*</v>
      </c>
      <c r="Q679" s="143" t="str">
        <f>IF(SP_SUL!P682="","*",SP_SUL!P682)</f>
        <v>*</v>
      </c>
      <c r="R679" s="145" t="str">
        <f>IF(SP_SUL!Q682="","*",CONCATENATE(SP_SUL!Q682," ",SP_SUL!R682))</f>
        <v>*</v>
      </c>
      <c r="S679" s="145" t="str">
        <f>IF(SP_SUL!V682="","*",SP_SUL!V682)</f>
        <v>*</v>
      </c>
      <c r="T679" s="145" t="str">
        <f>IF(SP_SUL!W682="","*",SP_SUL!W682)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IF(SP_SUL!Y683="","*",SP_SUL!Y683)</f>
        <v>*</v>
      </c>
      <c r="B680" s="146" t="str">
        <f>IF(SP_SUL!X683="","*",SP_SUL!X683)</f>
        <v>*</v>
      </c>
      <c r="C680" s="146" t="str">
        <f>IF(SP_SUL!Z683="","*",SP_SUL!Z683)</f>
        <v>*</v>
      </c>
      <c r="D680" s="139" t="str">
        <f>IF(SP_SUL!S683="","*",SP_SUL!S683)</f>
        <v>-</v>
      </c>
      <c r="E680" s="139" t="str">
        <f>IF(SP_SUL!T683="","*",SP_SUL!T683)</f>
        <v>-</v>
      </c>
      <c r="F680" s="145" t="str">
        <f>IF(SP_SUL!B683="","*",SP_SUL!B683)</f>
        <v>*</v>
      </c>
      <c r="G680" s="145" t="str">
        <f>IF(SP_SUL!D683="","*",SP_SUL!D683)</f>
        <v>*</v>
      </c>
      <c r="H680" s="145" t="str">
        <f>IF(SP_SUL!F683="","*",SP_SUL!F683)</f>
        <v>*</v>
      </c>
      <c r="I680" s="145" t="str">
        <f>IF(SP_SUL!H683="","*",SP_SUL!H683)</f>
        <v>*</v>
      </c>
      <c r="J680" s="145" t="str">
        <f>IF(SP_SUL!I683="","*",SP_SUL!I683)</f>
        <v>*</v>
      </c>
      <c r="K680" s="139" t="str">
        <f>IF(SP_SUL!M683="","*",SP_SUL!M683)</f>
        <v>-</v>
      </c>
      <c r="L680" s="139" t="str">
        <f>IF(SP_SUL!N683="","*",SP_SUL!N683)</f>
        <v>-</v>
      </c>
      <c r="M680" s="140" t="str">
        <f>IF(SP_SUL!J683="","*",SP_SUL!J683)</f>
        <v>*</v>
      </c>
      <c r="N680" s="144" t="str">
        <f>IF(SP_SUL!K683="","*",SP_SUL!K683)</f>
        <v>*</v>
      </c>
      <c r="O680" s="144" t="str">
        <f>IF(SP_SUL!L683="","*",SP_SUL!L683)</f>
        <v>*</v>
      </c>
      <c r="P680" s="143" t="str">
        <f>IF(SP_SUL!O683="","*",SP_SUL!O683)</f>
        <v>*</v>
      </c>
      <c r="Q680" s="143" t="str">
        <f>IF(SP_SUL!P683="","*",SP_SUL!P683)</f>
        <v>*</v>
      </c>
      <c r="R680" s="145" t="str">
        <f>IF(SP_SUL!Q683="","*",CONCATENATE(SP_SUL!Q683," ",SP_SUL!R683))</f>
        <v>*</v>
      </c>
      <c r="S680" s="145" t="str">
        <f>IF(SP_SUL!V683="","*",SP_SUL!V683)</f>
        <v>*</v>
      </c>
      <c r="T680" s="145" t="str">
        <f>IF(SP_SUL!W683="","*",SP_SUL!W683)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IF(SP_SUL!Y684="","*",SP_SUL!Y684)</f>
        <v>*</v>
      </c>
      <c r="B681" s="146" t="str">
        <f>IF(SP_SUL!X684="","*",SP_SUL!X684)</f>
        <v>*</v>
      </c>
      <c r="C681" s="146" t="str">
        <f>IF(SP_SUL!Z684="","*",SP_SUL!Z684)</f>
        <v>*</v>
      </c>
      <c r="D681" s="139" t="str">
        <f>IF(SP_SUL!S684="","*",SP_SUL!S684)</f>
        <v>-</v>
      </c>
      <c r="E681" s="139" t="str">
        <f>IF(SP_SUL!T684="","*",SP_SUL!T684)</f>
        <v>-</v>
      </c>
      <c r="F681" s="145" t="str">
        <f>IF(SP_SUL!B684="","*",SP_SUL!B684)</f>
        <v>*</v>
      </c>
      <c r="G681" s="145" t="str">
        <f>IF(SP_SUL!D684="","*",SP_SUL!D684)</f>
        <v>*</v>
      </c>
      <c r="H681" s="145" t="str">
        <f>IF(SP_SUL!F684="","*",SP_SUL!F684)</f>
        <v>*</v>
      </c>
      <c r="I681" s="145" t="str">
        <f>IF(SP_SUL!H684="","*",SP_SUL!H684)</f>
        <v>*</v>
      </c>
      <c r="J681" s="145" t="str">
        <f>IF(SP_SUL!I684="","*",SP_SUL!I684)</f>
        <v>*</v>
      </c>
      <c r="K681" s="139" t="str">
        <f>IF(SP_SUL!M684="","*",SP_SUL!M684)</f>
        <v>-</v>
      </c>
      <c r="L681" s="139" t="str">
        <f>IF(SP_SUL!N684="","*",SP_SUL!N684)</f>
        <v>-</v>
      </c>
      <c r="M681" s="140" t="str">
        <f>IF(SP_SUL!J684="","*",SP_SUL!J684)</f>
        <v>*</v>
      </c>
      <c r="N681" s="144" t="str">
        <f>IF(SP_SUL!K684="","*",SP_SUL!K684)</f>
        <v>*</v>
      </c>
      <c r="O681" s="144" t="str">
        <f>IF(SP_SUL!L684="","*",SP_SUL!L684)</f>
        <v>*</v>
      </c>
      <c r="P681" s="143" t="str">
        <f>IF(SP_SUL!O684="","*",SP_SUL!O684)</f>
        <v>*</v>
      </c>
      <c r="Q681" s="143" t="str">
        <f>IF(SP_SUL!P684="","*",SP_SUL!P684)</f>
        <v>*</v>
      </c>
      <c r="R681" s="145" t="str">
        <f>IF(SP_SUL!Q684="","*",CONCATENATE(SP_SUL!Q684," ",SP_SUL!R684))</f>
        <v>*</v>
      </c>
      <c r="S681" s="145" t="str">
        <f>IF(SP_SUL!V684="","*",SP_SUL!V684)</f>
        <v>*</v>
      </c>
      <c r="T681" s="145" t="str">
        <f>IF(SP_SUL!W684="","*",SP_SUL!W684)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IF(SP_SUL!Y685="","*",SP_SUL!Y685)</f>
        <v>*</v>
      </c>
      <c r="B682" s="146" t="str">
        <f>IF(SP_SUL!X685="","*",SP_SUL!X685)</f>
        <v>*</v>
      </c>
      <c r="C682" s="146" t="str">
        <f>IF(SP_SUL!Z685="","*",SP_SUL!Z685)</f>
        <v>*</v>
      </c>
      <c r="D682" s="139" t="str">
        <f>IF(SP_SUL!S685="","*",SP_SUL!S685)</f>
        <v>-</v>
      </c>
      <c r="E682" s="139" t="str">
        <f>IF(SP_SUL!T685="","*",SP_SUL!T685)</f>
        <v>-</v>
      </c>
      <c r="F682" s="145" t="str">
        <f>IF(SP_SUL!B685="","*",SP_SUL!B685)</f>
        <v>*</v>
      </c>
      <c r="G682" s="145" t="str">
        <f>IF(SP_SUL!D685="","*",SP_SUL!D685)</f>
        <v>*</v>
      </c>
      <c r="H682" s="145" t="str">
        <f>IF(SP_SUL!F685="","*",SP_SUL!F685)</f>
        <v>*</v>
      </c>
      <c r="I682" s="145" t="str">
        <f>IF(SP_SUL!H685="","*",SP_SUL!H685)</f>
        <v>*</v>
      </c>
      <c r="J682" s="145" t="str">
        <f>IF(SP_SUL!I685="","*",SP_SUL!I685)</f>
        <v>*</v>
      </c>
      <c r="K682" s="139" t="str">
        <f>IF(SP_SUL!M685="","*",SP_SUL!M685)</f>
        <v>-</v>
      </c>
      <c r="L682" s="139" t="str">
        <f>IF(SP_SUL!N685="","*",SP_SUL!N685)</f>
        <v>-</v>
      </c>
      <c r="M682" s="140" t="str">
        <f>IF(SP_SUL!J685="","*",SP_SUL!J685)</f>
        <v>*</v>
      </c>
      <c r="N682" s="144" t="str">
        <f>IF(SP_SUL!K685="","*",SP_SUL!K685)</f>
        <v>*</v>
      </c>
      <c r="O682" s="144" t="str">
        <f>IF(SP_SUL!L685="","*",SP_SUL!L685)</f>
        <v>*</v>
      </c>
      <c r="P682" s="143" t="str">
        <f>IF(SP_SUL!O685="","*",SP_SUL!O685)</f>
        <v>*</v>
      </c>
      <c r="Q682" s="143" t="str">
        <f>IF(SP_SUL!P685="","*",SP_SUL!P685)</f>
        <v>*</v>
      </c>
      <c r="R682" s="145" t="str">
        <f>IF(SP_SUL!Q685="","*",CONCATENATE(SP_SUL!Q685," ",SP_SUL!R685))</f>
        <v>*</v>
      </c>
      <c r="S682" s="145" t="str">
        <f>IF(SP_SUL!V685="","*",SP_SUL!V685)</f>
        <v>*</v>
      </c>
      <c r="T682" s="145" t="str">
        <f>IF(SP_SUL!W685="","*",SP_SUL!W685)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IF(SP_SUL!Y686="","*",SP_SUL!Y686)</f>
        <v>*</v>
      </c>
      <c r="B683" s="146" t="str">
        <f>IF(SP_SUL!X686="","*",SP_SUL!X686)</f>
        <v>*</v>
      </c>
      <c r="C683" s="146" t="str">
        <f>IF(SP_SUL!Z686="","*",SP_SUL!Z686)</f>
        <v>*</v>
      </c>
      <c r="D683" s="139" t="str">
        <f>IF(SP_SUL!S686="","*",SP_SUL!S686)</f>
        <v>-</v>
      </c>
      <c r="E683" s="139" t="str">
        <f>IF(SP_SUL!T686="","*",SP_SUL!T686)</f>
        <v>-</v>
      </c>
      <c r="F683" s="145" t="str">
        <f>IF(SP_SUL!B686="","*",SP_SUL!B686)</f>
        <v>*</v>
      </c>
      <c r="G683" s="145" t="str">
        <f>IF(SP_SUL!D686="","*",SP_SUL!D686)</f>
        <v>*</v>
      </c>
      <c r="H683" s="145" t="str">
        <f>IF(SP_SUL!F686="","*",SP_SUL!F686)</f>
        <v>*</v>
      </c>
      <c r="I683" s="145" t="str">
        <f>IF(SP_SUL!H686="","*",SP_SUL!H686)</f>
        <v>*</v>
      </c>
      <c r="J683" s="145" t="str">
        <f>IF(SP_SUL!I686="","*",SP_SUL!I686)</f>
        <v>*</v>
      </c>
      <c r="K683" s="139" t="str">
        <f>IF(SP_SUL!M686="","*",SP_SUL!M686)</f>
        <v>-</v>
      </c>
      <c r="L683" s="139" t="str">
        <f>IF(SP_SUL!N686="","*",SP_SUL!N686)</f>
        <v>-</v>
      </c>
      <c r="M683" s="140" t="str">
        <f>IF(SP_SUL!J686="","*",SP_SUL!J686)</f>
        <v>*</v>
      </c>
      <c r="N683" s="144" t="str">
        <f>IF(SP_SUL!K686="","*",SP_SUL!K686)</f>
        <v>*</v>
      </c>
      <c r="O683" s="144" t="str">
        <f>IF(SP_SUL!L686="","*",SP_SUL!L686)</f>
        <v>*</v>
      </c>
      <c r="P683" s="143" t="str">
        <f>IF(SP_SUL!O686="","*",SP_SUL!O686)</f>
        <v>*</v>
      </c>
      <c r="Q683" s="143" t="str">
        <f>IF(SP_SUL!P686="","*",SP_SUL!P686)</f>
        <v>*</v>
      </c>
      <c r="R683" s="145" t="str">
        <f>IF(SP_SUL!Q686="","*",CONCATENATE(SP_SUL!Q686," ",SP_SUL!R686))</f>
        <v>*</v>
      </c>
      <c r="S683" s="145" t="str">
        <f>IF(SP_SUL!V686="","*",SP_SUL!V686)</f>
        <v>*</v>
      </c>
      <c r="T683" s="145" t="str">
        <f>IF(SP_SUL!W686="","*",SP_SUL!W686)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IF(SP_SUL!Y687="","*",SP_SUL!Y687)</f>
        <v>*</v>
      </c>
      <c r="B684" s="146" t="str">
        <f>IF(SP_SUL!X687="","*",SP_SUL!X687)</f>
        <v>*</v>
      </c>
      <c r="C684" s="146" t="str">
        <f>IF(SP_SUL!Z687="","*",SP_SUL!Z687)</f>
        <v>*</v>
      </c>
      <c r="D684" s="139" t="str">
        <f>IF(SP_SUL!S687="","*",SP_SUL!S687)</f>
        <v>-</v>
      </c>
      <c r="E684" s="139" t="str">
        <f>IF(SP_SUL!T687="","*",SP_SUL!T687)</f>
        <v>-</v>
      </c>
      <c r="F684" s="145" t="str">
        <f>IF(SP_SUL!B687="","*",SP_SUL!B687)</f>
        <v>*</v>
      </c>
      <c r="G684" s="145" t="str">
        <f>IF(SP_SUL!D687="","*",SP_SUL!D687)</f>
        <v>*</v>
      </c>
      <c r="H684" s="145" t="str">
        <f>IF(SP_SUL!F687="","*",SP_SUL!F687)</f>
        <v>*</v>
      </c>
      <c r="I684" s="145" t="str">
        <f>IF(SP_SUL!H687="","*",SP_SUL!H687)</f>
        <v>*</v>
      </c>
      <c r="J684" s="145" t="str">
        <f>IF(SP_SUL!I687="","*",SP_SUL!I687)</f>
        <v>*</v>
      </c>
      <c r="K684" s="139" t="str">
        <f>IF(SP_SUL!M687="","*",SP_SUL!M687)</f>
        <v>-</v>
      </c>
      <c r="L684" s="139" t="str">
        <f>IF(SP_SUL!N687="","*",SP_SUL!N687)</f>
        <v>-</v>
      </c>
      <c r="M684" s="140" t="str">
        <f>IF(SP_SUL!J687="","*",SP_SUL!J687)</f>
        <v>*</v>
      </c>
      <c r="N684" s="144" t="str">
        <f>IF(SP_SUL!K687="","*",SP_SUL!K687)</f>
        <v>*</v>
      </c>
      <c r="O684" s="144" t="str">
        <f>IF(SP_SUL!L687="","*",SP_SUL!L687)</f>
        <v>*</v>
      </c>
      <c r="P684" s="143" t="str">
        <f>IF(SP_SUL!O687="","*",SP_SUL!O687)</f>
        <v>*</v>
      </c>
      <c r="Q684" s="143" t="str">
        <f>IF(SP_SUL!P687="","*",SP_SUL!P687)</f>
        <v>*</v>
      </c>
      <c r="R684" s="145" t="str">
        <f>IF(SP_SUL!Q687="","*",CONCATENATE(SP_SUL!Q687," ",SP_SUL!R687))</f>
        <v>*</v>
      </c>
      <c r="S684" s="145" t="str">
        <f>IF(SP_SUL!V687="","*",SP_SUL!V687)</f>
        <v>*</v>
      </c>
      <c r="T684" s="145" t="str">
        <f>IF(SP_SUL!W687="","*",SP_SUL!W687)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IF(SP_SUL!Y688="","*",SP_SUL!Y688)</f>
        <v>*</v>
      </c>
      <c r="B685" s="146" t="str">
        <f>IF(SP_SUL!X688="","*",SP_SUL!X688)</f>
        <v>*</v>
      </c>
      <c r="C685" s="146" t="str">
        <f>IF(SP_SUL!Z688="","*",SP_SUL!Z688)</f>
        <v>*</v>
      </c>
      <c r="D685" s="139" t="str">
        <f>IF(SP_SUL!S688="","*",SP_SUL!S688)</f>
        <v>-</v>
      </c>
      <c r="E685" s="139" t="str">
        <f>IF(SP_SUL!T688="","*",SP_SUL!T688)</f>
        <v>-</v>
      </c>
      <c r="F685" s="145" t="str">
        <f>IF(SP_SUL!B688="","*",SP_SUL!B688)</f>
        <v>*</v>
      </c>
      <c r="G685" s="145" t="str">
        <f>IF(SP_SUL!D688="","*",SP_SUL!D688)</f>
        <v>*</v>
      </c>
      <c r="H685" s="145" t="str">
        <f>IF(SP_SUL!F688="","*",SP_SUL!F688)</f>
        <v>*</v>
      </c>
      <c r="I685" s="145" t="str">
        <f>IF(SP_SUL!H688="","*",SP_SUL!H688)</f>
        <v>*</v>
      </c>
      <c r="J685" s="145" t="str">
        <f>IF(SP_SUL!I688="","*",SP_SUL!I688)</f>
        <v>*</v>
      </c>
      <c r="K685" s="139" t="str">
        <f>IF(SP_SUL!M688="","*",SP_SUL!M688)</f>
        <v>-</v>
      </c>
      <c r="L685" s="139" t="str">
        <f>IF(SP_SUL!N688="","*",SP_SUL!N688)</f>
        <v>-</v>
      </c>
      <c r="M685" s="140" t="str">
        <f>IF(SP_SUL!J688="","*",SP_SUL!J688)</f>
        <v>*</v>
      </c>
      <c r="N685" s="144" t="str">
        <f>IF(SP_SUL!K688="","*",SP_SUL!K688)</f>
        <v>*</v>
      </c>
      <c r="O685" s="144" t="str">
        <f>IF(SP_SUL!L688="","*",SP_SUL!L688)</f>
        <v>*</v>
      </c>
      <c r="P685" s="143" t="str">
        <f>IF(SP_SUL!O688="","*",SP_SUL!O688)</f>
        <v>*</v>
      </c>
      <c r="Q685" s="143" t="str">
        <f>IF(SP_SUL!P688="","*",SP_SUL!P688)</f>
        <v>*</v>
      </c>
      <c r="R685" s="145" t="str">
        <f>IF(SP_SUL!Q688="","*",CONCATENATE(SP_SUL!Q688," ",SP_SUL!R688))</f>
        <v>*</v>
      </c>
      <c r="S685" s="145" t="str">
        <f>IF(SP_SUL!V688="","*",SP_SUL!V688)</f>
        <v>*</v>
      </c>
      <c r="T685" s="145" t="str">
        <f>IF(SP_SUL!W688="","*",SP_SUL!W688)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IF(SP_SUL!Y689="","*",SP_SUL!Y689)</f>
        <v>*</v>
      </c>
      <c r="B686" s="146" t="str">
        <f>IF(SP_SUL!X689="","*",SP_SUL!X689)</f>
        <v>*</v>
      </c>
      <c r="C686" s="146" t="str">
        <f>IF(SP_SUL!Z689="","*",SP_SUL!Z689)</f>
        <v>*</v>
      </c>
      <c r="D686" s="139" t="str">
        <f>IF(SP_SUL!S689="","*",SP_SUL!S689)</f>
        <v>-</v>
      </c>
      <c r="E686" s="139" t="str">
        <f>IF(SP_SUL!T689="","*",SP_SUL!T689)</f>
        <v>-</v>
      </c>
      <c r="F686" s="145" t="str">
        <f>IF(SP_SUL!B689="","*",SP_SUL!B689)</f>
        <v>*</v>
      </c>
      <c r="G686" s="145" t="str">
        <f>IF(SP_SUL!D689="","*",SP_SUL!D689)</f>
        <v>*</v>
      </c>
      <c r="H686" s="145" t="str">
        <f>IF(SP_SUL!F689="","*",SP_SUL!F689)</f>
        <v>*</v>
      </c>
      <c r="I686" s="145" t="str">
        <f>IF(SP_SUL!H689="","*",SP_SUL!H689)</f>
        <v>*</v>
      </c>
      <c r="J686" s="145" t="str">
        <f>IF(SP_SUL!I689="","*",SP_SUL!I689)</f>
        <v>*</v>
      </c>
      <c r="K686" s="139" t="str">
        <f>IF(SP_SUL!M689="","*",SP_SUL!M689)</f>
        <v>-</v>
      </c>
      <c r="L686" s="139" t="str">
        <f>IF(SP_SUL!N689="","*",SP_SUL!N689)</f>
        <v>-</v>
      </c>
      <c r="M686" s="140" t="str">
        <f>IF(SP_SUL!J689="","*",SP_SUL!J689)</f>
        <v>*</v>
      </c>
      <c r="N686" s="144" t="str">
        <f>IF(SP_SUL!K689="","*",SP_SUL!K689)</f>
        <v>*</v>
      </c>
      <c r="O686" s="144" t="str">
        <f>IF(SP_SUL!L689="","*",SP_SUL!L689)</f>
        <v>*</v>
      </c>
      <c r="P686" s="143" t="str">
        <f>IF(SP_SUL!O689="","*",SP_SUL!O689)</f>
        <v>*</v>
      </c>
      <c r="Q686" s="143" t="str">
        <f>IF(SP_SUL!P689="","*",SP_SUL!P689)</f>
        <v>*</v>
      </c>
      <c r="R686" s="145" t="str">
        <f>IF(SP_SUL!Q689="","*",CONCATENATE(SP_SUL!Q689," ",SP_SUL!R689))</f>
        <v>*</v>
      </c>
      <c r="S686" s="145" t="str">
        <f>IF(SP_SUL!V689="","*",SP_SUL!V689)</f>
        <v>*</v>
      </c>
      <c r="T686" s="145" t="str">
        <f>IF(SP_SUL!W689="","*",SP_SUL!W689)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IF(SP_SUL!Y690="","*",SP_SUL!Y690)</f>
        <v>*</v>
      </c>
      <c r="B687" s="146" t="str">
        <f>IF(SP_SUL!X690="","*",SP_SUL!X690)</f>
        <v>*</v>
      </c>
      <c r="C687" s="146" t="str">
        <f>IF(SP_SUL!Z690="","*",SP_SUL!Z690)</f>
        <v>*</v>
      </c>
      <c r="D687" s="139" t="str">
        <f>IF(SP_SUL!S690="","*",SP_SUL!S690)</f>
        <v>-</v>
      </c>
      <c r="E687" s="139" t="str">
        <f>IF(SP_SUL!T690="","*",SP_SUL!T690)</f>
        <v>-</v>
      </c>
      <c r="F687" s="145" t="str">
        <f>IF(SP_SUL!B690="","*",SP_SUL!B690)</f>
        <v>*</v>
      </c>
      <c r="G687" s="145" t="str">
        <f>IF(SP_SUL!D690="","*",SP_SUL!D690)</f>
        <v>*</v>
      </c>
      <c r="H687" s="145" t="str">
        <f>IF(SP_SUL!F690="","*",SP_SUL!F690)</f>
        <v>*</v>
      </c>
      <c r="I687" s="145" t="str">
        <f>IF(SP_SUL!H690="","*",SP_SUL!H690)</f>
        <v>*</v>
      </c>
      <c r="J687" s="145" t="str">
        <f>IF(SP_SUL!I690="","*",SP_SUL!I690)</f>
        <v>*</v>
      </c>
      <c r="K687" s="139" t="str">
        <f>IF(SP_SUL!M690="","*",SP_SUL!M690)</f>
        <v>-</v>
      </c>
      <c r="L687" s="139" t="str">
        <f>IF(SP_SUL!N690="","*",SP_SUL!N690)</f>
        <v>-</v>
      </c>
      <c r="M687" s="140" t="str">
        <f>IF(SP_SUL!J690="","*",SP_SUL!J690)</f>
        <v>*</v>
      </c>
      <c r="N687" s="144" t="str">
        <f>IF(SP_SUL!K690="","*",SP_SUL!K690)</f>
        <v>*</v>
      </c>
      <c r="O687" s="144" t="str">
        <f>IF(SP_SUL!L690="","*",SP_SUL!L690)</f>
        <v>*</v>
      </c>
      <c r="P687" s="143" t="str">
        <f>IF(SP_SUL!O690="","*",SP_SUL!O690)</f>
        <v>*</v>
      </c>
      <c r="Q687" s="143" t="str">
        <f>IF(SP_SUL!P690="","*",SP_SUL!P690)</f>
        <v>*</v>
      </c>
      <c r="R687" s="145" t="str">
        <f>IF(SP_SUL!Q690="","*",CONCATENATE(SP_SUL!Q690," ",SP_SUL!R690))</f>
        <v>*</v>
      </c>
      <c r="S687" s="145" t="str">
        <f>IF(SP_SUL!V690="","*",SP_SUL!V690)</f>
        <v>*</v>
      </c>
      <c r="T687" s="145" t="str">
        <f>IF(SP_SUL!W690="","*",SP_SUL!W690)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IF(SP_SUL!Y691="","*",SP_SUL!Y691)</f>
        <v>*</v>
      </c>
      <c r="B688" s="146" t="str">
        <f>IF(SP_SUL!X691="","*",SP_SUL!X691)</f>
        <v>*</v>
      </c>
      <c r="C688" s="146" t="str">
        <f>IF(SP_SUL!Z691="","*",SP_SUL!Z691)</f>
        <v>*</v>
      </c>
      <c r="D688" s="139" t="str">
        <f>IF(SP_SUL!S691="","*",SP_SUL!S691)</f>
        <v>-</v>
      </c>
      <c r="E688" s="139" t="str">
        <f>IF(SP_SUL!T691="","*",SP_SUL!T691)</f>
        <v>-</v>
      </c>
      <c r="F688" s="145" t="str">
        <f>IF(SP_SUL!B691="","*",SP_SUL!B691)</f>
        <v>*</v>
      </c>
      <c r="G688" s="145" t="str">
        <f>IF(SP_SUL!D691="","*",SP_SUL!D691)</f>
        <v>*</v>
      </c>
      <c r="H688" s="145" t="str">
        <f>IF(SP_SUL!F691="","*",SP_SUL!F691)</f>
        <v>*</v>
      </c>
      <c r="I688" s="145" t="str">
        <f>IF(SP_SUL!H691="","*",SP_SUL!H691)</f>
        <v>*</v>
      </c>
      <c r="J688" s="145" t="str">
        <f>IF(SP_SUL!I691="","*",SP_SUL!I691)</f>
        <v>*</v>
      </c>
      <c r="K688" s="139" t="str">
        <f>IF(SP_SUL!M691="","*",SP_SUL!M691)</f>
        <v>-</v>
      </c>
      <c r="L688" s="139" t="str">
        <f>IF(SP_SUL!N691="","*",SP_SUL!N691)</f>
        <v>-</v>
      </c>
      <c r="M688" s="140" t="str">
        <f>IF(SP_SUL!J691="","*",SP_SUL!J691)</f>
        <v>*</v>
      </c>
      <c r="N688" s="144" t="str">
        <f>IF(SP_SUL!K691="","*",SP_SUL!K691)</f>
        <v>*</v>
      </c>
      <c r="O688" s="144" t="str">
        <f>IF(SP_SUL!L691="","*",SP_SUL!L691)</f>
        <v>*</v>
      </c>
      <c r="P688" s="143" t="str">
        <f>IF(SP_SUL!O691="","*",SP_SUL!O691)</f>
        <v>*</v>
      </c>
      <c r="Q688" s="143" t="str">
        <f>IF(SP_SUL!P691="","*",SP_SUL!P691)</f>
        <v>*</v>
      </c>
      <c r="R688" s="145" t="str">
        <f>IF(SP_SUL!Q691="","*",CONCATENATE(SP_SUL!Q691," ",SP_SUL!R691))</f>
        <v>*</v>
      </c>
      <c r="S688" s="145" t="str">
        <f>IF(SP_SUL!V691="","*",SP_SUL!V691)</f>
        <v>*</v>
      </c>
      <c r="T688" s="145" t="str">
        <f>IF(SP_SUL!W691="","*",SP_SUL!W691)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IF(SP_SUL!Y692="","*",SP_SUL!Y692)</f>
        <v>*</v>
      </c>
      <c r="B689" s="146" t="str">
        <f>IF(SP_SUL!X692="","*",SP_SUL!X692)</f>
        <v>*</v>
      </c>
      <c r="C689" s="146" t="str">
        <f>IF(SP_SUL!Z692="","*",SP_SUL!Z692)</f>
        <v>*</v>
      </c>
      <c r="D689" s="139" t="str">
        <f>IF(SP_SUL!S692="","*",SP_SUL!S692)</f>
        <v>-</v>
      </c>
      <c r="E689" s="139" t="str">
        <f>IF(SP_SUL!T692="","*",SP_SUL!T692)</f>
        <v>-</v>
      </c>
      <c r="F689" s="145" t="str">
        <f>IF(SP_SUL!B692="","*",SP_SUL!B692)</f>
        <v>*</v>
      </c>
      <c r="G689" s="145" t="str">
        <f>IF(SP_SUL!D692="","*",SP_SUL!D692)</f>
        <v>*</v>
      </c>
      <c r="H689" s="145" t="str">
        <f>IF(SP_SUL!F692="","*",SP_SUL!F692)</f>
        <v>*</v>
      </c>
      <c r="I689" s="145" t="str">
        <f>IF(SP_SUL!H692="","*",SP_SUL!H692)</f>
        <v>*</v>
      </c>
      <c r="J689" s="145" t="str">
        <f>IF(SP_SUL!I692="","*",SP_SUL!I692)</f>
        <v>*</v>
      </c>
      <c r="K689" s="139" t="str">
        <f>IF(SP_SUL!M692="","*",SP_SUL!M692)</f>
        <v>-</v>
      </c>
      <c r="L689" s="139" t="str">
        <f>IF(SP_SUL!N692="","*",SP_SUL!N692)</f>
        <v>-</v>
      </c>
      <c r="M689" s="140" t="str">
        <f>IF(SP_SUL!J692="","*",SP_SUL!J692)</f>
        <v>*</v>
      </c>
      <c r="N689" s="144" t="str">
        <f>IF(SP_SUL!K692="","*",SP_SUL!K692)</f>
        <v>*</v>
      </c>
      <c r="O689" s="144" t="str">
        <f>IF(SP_SUL!L692="","*",SP_SUL!L692)</f>
        <v>*</v>
      </c>
      <c r="P689" s="143" t="str">
        <f>IF(SP_SUL!O692="","*",SP_SUL!O692)</f>
        <v>*</v>
      </c>
      <c r="Q689" s="143" t="str">
        <f>IF(SP_SUL!P692="","*",SP_SUL!P692)</f>
        <v>*</v>
      </c>
      <c r="R689" s="145" t="str">
        <f>IF(SP_SUL!Q692="","*",CONCATENATE(SP_SUL!Q692," ",SP_SUL!R692))</f>
        <v>*</v>
      </c>
      <c r="S689" s="145" t="str">
        <f>IF(SP_SUL!V692="","*",SP_SUL!V692)</f>
        <v>*</v>
      </c>
      <c r="T689" s="145" t="str">
        <f>IF(SP_SUL!W692="","*",SP_SUL!W692)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IF(SP_SUL!Y693="","*",SP_SUL!Y693)</f>
        <v>*</v>
      </c>
      <c r="B690" s="146" t="str">
        <f>IF(SP_SUL!X693="","*",SP_SUL!X693)</f>
        <v>*</v>
      </c>
      <c r="C690" s="146" t="str">
        <f>IF(SP_SUL!Z693="","*",SP_SUL!Z693)</f>
        <v>*</v>
      </c>
      <c r="D690" s="139" t="str">
        <f>IF(SP_SUL!S693="","*",SP_SUL!S693)</f>
        <v>-</v>
      </c>
      <c r="E690" s="139" t="str">
        <f>IF(SP_SUL!T693="","*",SP_SUL!T693)</f>
        <v>-</v>
      </c>
      <c r="F690" s="145" t="str">
        <f>IF(SP_SUL!B693="","*",SP_SUL!B693)</f>
        <v>*</v>
      </c>
      <c r="G690" s="145" t="str">
        <f>IF(SP_SUL!D693="","*",SP_SUL!D693)</f>
        <v>*</v>
      </c>
      <c r="H690" s="145" t="str">
        <f>IF(SP_SUL!F693="","*",SP_SUL!F693)</f>
        <v>*</v>
      </c>
      <c r="I690" s="145" t="str">
        <f>IF(SP_SUL!H693="","*",SP_SUL!H693)</f>
        <v>*</v>
      </c>
      <c r="J690" s="145" t="str">
        <f>IF(SP_SUL!I693="","*",SP_SUL!I693)</f>
        <v>*</v>
      </c>
      <c r="K690" s="139" t="str">
        <f>IF(SP_SUL!M693="","*",SP_SUL!M693)</f>
        <v>-</v>
      </c>
      <c r="L690" s="139" t="str">
        <f>IF(SP_SUL!N693="","*",SP_SUL!N693)</f>
        <v>-</v>
      </c>
      <c r="M690" s="140" t="str">
        <f>IF(SP_SUL!J693="","*",SP_SUL!J693)</f>
        <v>*</v>
      </c>
      <c r="N690" s="144" t="str">
        <f>IF(SP_SUL!K693="","*",SP_SUL!K693)</f>
        <v>*</v>
      </c>
      <c r="O690" s="144" t="str">
        <f>IF(SP_SUL!L693="","*",SP_SUL!L693)</f>
        <v>*</v>
      </c>
      <c r="P690" s="143" t="str">
        <f>IF(SP_SUL!O693="","*",SP_SUL!O693)</f>
        <v>*</v>
      </c>
      <c r="Q690" s="143" t="str">
        <f>IF(SP_SUL!P693="","*",SP_SUL!P693)</f>
        <v>*</v>
      </c>
      <c r="R690" s="145" t="str">
        <f>IF(SP_SUL!Q693="","*",CONCATENATE(SP_SUL!Q693," ",SP_SUL!R693))</f>
        <v>*</v>
      </c>
      <c r="S690" s="145" t="str">
        <f>IF(SP_SUL!V693="","*",SP_SUL!V693)</f>
        <v>*</v>
      </c>
      <c r="T690" s="145" t="str">
        <f>IF(SP_SUL!W693="","*",SP_SUL!W693)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IF(SP_SUL!Y694="","*",SP_SUL!Y694)</f>
        <v>*</v>
      </c>
      <c r="B691" s="146" t="str">
        <f>IF(SP_SUL!X694="","*",SP_SUL!X694)</f>
        <v>*</v>
      </c>
      <c r="C691" s="146" t="str">
        <f>IF(SP_SUL!Z694="","*",SP_SUL!Z694)</f>
        <v>*</v>
      </c>
      <c r="D691" s="139" t="str">
        <f>IF(SP_SUL!S694="","*",SP_SUL!S694)</f>
        <v>-</v>
      </c>
      <c r="E691" s="139" t="str">
        <f>IF(SP_SUL!T694="","*",SP_SUL!T694)</f>
        <v>-</v>
      </c>
      <c r="F691" s="145" t="str">
        <f>IF(SP_SUL!B694="","*",SP_SUL!B694)</f>
        <v>*</v>
      </c>
      <c r="G691" s="145" t="str">
        <f>IF(SP_SUL!D694="","*",SP_SUL!D694)</f>
        <v>*</v>
      </c>
      <c r="H691" s="145" t="str">
        <f>IF(SP_SUL!F694="","*",SP_SUL!F694)</f>
        <v>*</v>
      </c>
      <c r="I691" s="145" t="str">
        <f>IF(SP_SUL!H694="","*",SP_SUL!H694)</f>
        <v>*</v>
      </c>
      <c r="J691" s="145" t="str">
        <f>IF(SP_SUL!I694="","*",SP_SUL!I694)</f>
        <v>*</v>
      </c>
      <c r="K691" s="139" t="str">
        <f>IF(SP_SUL!M694="","*",SP_SUL!M694)</f>
        <v>-</v>
      </c>
      <c r="L691" s="139" t="str">
        <f>IF(SP_SUL!N694="","*",SP_SUL!N694)</f>
        <v>-</v>
      </c>
      <c r="M691" s="140" t="str">
        <f>IF(SP_SUL!J694="","*",SP_SUL!J694)</f>
        <v>*</v>
      </c>
      <c r="N691" s="144" t="str">
        <f>IF(SP_SUL!K694="","*",SP_SUL!K694)</f>
        <v>*</v>
      </c>
      <c r="O691" s="144" t="str">
        <f>IF(SP_SUL!L694="","*",SP_SUL!L694)</f>
        <v>*</v>
      </c>
      <c r="P691" s="143" t="str">
        <f>IF(SP_SUL!O694="","*",SP_SUL!O694)</f>
        <v>*</v>
      </c>
      <c r="Q691" s="143" t="str">
        <f>IF(SP_SUL!P694="","*",SP_SUL!P694)</f>
        <v>*</v>
      </c>
      <c r="R691" s="145" t="str">
        <f>IF(SP_SUL!Q694="","*",CONCATENATE(SP_SUL!Q694," ",SP_SUL!R694))</f>
        <v>*</v>
      </c>
      <c r="S691" s="145" t="str">
        <f>IF(SP_SUL!V694="","*",SP_SUL!V694)</f>
        <v>*</v>
      </c>
      <c r="T691" s="145" t="str">
        <f>IF(SP_SUL!W694="","*",SP_SUL!W694)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IF(SP_SUL!Y695="","*",SP_SUL!Y695)</f>
        <v>*</v>
      </c>
      <c r="B692" s="146" t="str">
        <f>IF(SP_SUL!X695="","*",SP_SUL!X695)</f>
        <v>*</v>
      </c>
      <c r="C692" s="146" t="str">
        <f>IF(SP_SUL!Z695="","*",SP_SUL!Z695)</f>
        <v>*</v>
      </c>
      <c r="D692" s="139" t="str">
        <f>IF(SP_SUL!S695="","*",SP_SUL!S695)</f>
        <v>-</v>
      </c>
      <c r="E692" s="139" t="str">
        <f>IF(SP_SUL!T695="","*",SP_SUL!T695)</f>
        <v>-</v>
      </c>
      <c r="F692" s="145" t="str">
        <f>IF(SP_SUL!B695="","*",SP_SUL!B695)</f>
        <v>*</v>
      </c>
      <c r="G692" s="145" t="str">
        <f>IF(SP_SUL!D695="","*",SP_SUL!D695)</f>
        <v>*</v>
      </c>
      <c r="H692" s="145" t="str">
        <f>IF(SP_SUL!F695="","*",SP_SUL!F695)</f>
        <v>*</v>
      </c>
      <c r="I692" s="145" t="str">
        <f>IF(SP_SUL!H695="","*",SP_SUL!H695)</f>
        <v>*</v>
      </c>
      <c r="J692" s="145" t="str">
        <f>IF(SP_SUL!I695="","*",SP_SUL!I695)</f>
        <v>*</v>
      </c>
      <c r="K692" s="139" t="str">
        <f>IF(SP_SUL!M695="","*",SP_SUL!M695)</f>
        <v>-</v>
      </c>
      <c r="L692" s="139" t="str">
        <f>IF(SP_SUL!N695="","*",SP_SUL!N695)</f>
        <v>-</v>
      </c>
      <c r="M692" s="140" t="str">
        <f>IF(SP_SUL!J695="","*",SP_SUL!J695)</f>
        <v>*</v>
      </c>
      <c r="N692" s="144" t="str">
        <f>IF(SP_SUL!K695="","*",SP_SUL!K695)</f>
        <v>*</v>
      </c>
      <c r="O692" s="144" t="str">
        <f>IF(SP_SUL!L695="","*",SP_SUL!L695)</f>
        <v>*</v>
      </c>
      <c r="P692" s="143" t="str">
        <f>IF(SP_SUL!O695="","*",SP_SUL!O695)</f>
        <v>*</v>
      </c>
      <c r="Q692" s="143" t="str">
        <f>IF(SP_SUL!P695="","*",SP_SUL!P695)</f>
        <v>*</v>
      </c>
      <c r="R692" s="145" t="str">
        <f>IF(SP_SUL!Q695="","*",CONCATENATE(SP_SUL!Q695," ",SP_SUL!R695))</f>
        <v>*</v>
      </c>
      <c r="S692" s="145" t="str">
        <f>IF(SP_SUL!V695="","*",SP_SUL!V695)</f>
        <v>*</v>
      </c>
      <c r="T692" s="145" t="str">
        <f>IF(SP_SUL!W695="","*",SP_SUL!W695)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IF(SP_SUL!Y696="","*",SP_SUL!Y696)</f>
        <v>*</v>
      </c>
      <c r="B693" s="146" t="str">
        <f>IF(SP_SUL!X696="","*",SP_SUL!X696)</f>
        <v>*</v>
      </c>
      <c r="C693" s="146" t="str">
        <f>IF(SP_SUL!Z696="","*",SP_SUL!Z696)</f>
        <v>*</v>
      </c>
      <c r="D693" s="139" t="str">
        <f>IF(SP_SUL!S696="","*",SP_SUL!S696)</f>
        <v>-</v>
      </c>
      <c r="E693" s="139" t="str">
        <f>IF(SP_SUL!T696="","*",SP_SUL!T696)</f>
        <v>-</v>
      </c>
      <c r="F693" s="145" t="str">
        <f>IF(SP_SUL!B696="","*",SP_SUL!B696)</f>
        <v>*</v>
      </c>
      <c r="G693" s="145" t="str">
        <f>IF(SP_SUL!D696="","*",SP_SUL!D696)</f>
        <v>*</v>
      </c>
      <c r="H693" s="145" t="str">
        <f>IF(SP_SUL!F696="","*",SP_SUL!F696)</f>
        <v>*</v>
      </c>
      <c r="I693" s="145" t="str">
        <f>IF(SP_SUL!H696="","*",SP_SUL!H696)</f>
        <v>*</v>
      </c>
      <c r="J693" s="145" t="str">
        <f>IF(SP_SUL!I696="","*",SP_SUL!I696)</f>
        <v>*</v>
      </c>
      <c r="K693" s="139" t="str">
        <f>IF(SP_SUL!M696="","*",SP_SUL!M696)</f>
        <v>-</v>
      </c>
      <c r="L693" s="139" t="str">
        <f>IF(SP_SUL!N696="","*",SP_SUL!N696)</f>
        <v>-</v>
      </c>
      <c r="M693" s="140" t="str">
        <f>IF(SP_SUL!J696="","*",SP_SUL!J696)</f>
        <v>*</v>
      </c>
      <c r="N693" s="144" t="str">
        <f>IF(SP_SUL!K696="","*",SP_SUL!K696)</f>
        <v>*</v>
      </c>
      <c r="O693" s="144" t="str">
        <f>IF(SP_SUL!L696="","*",SP_SUL!L696)</f>
        <v>*</v>
      </c>
      <c r="P693" s="143" t="str">
        <f>IF(SP_SUL!O696="","*",SP_SUL!O696)</f>
        <v>*</v>
      </c>
      <c r="Q693" s="143" t="str">
        <f>IF(SP_SUL!P696="","*",SP_SUL!P696)</f>
        <v>*</v>
      </c>
      <c r="R693" s="145" t="str">
        <f>IF(SP_SUL!Q696="","*",CONCATENATE(SP_SUL!Q696," ",SP_SUL!R696))</f>
        <v>*</v>
      </c>
      <c r="S693" s="145" t="str">
        <f>IF(SP_SUL!V696="","*",SP_SUL!V696)</f>
        <v>*</v>
      </c>
      <c r="T693" s="145" t="str">
        <f>IF(SP_SUL!W696="","*",SP_SUL!W696)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IF(SP_SUL!Y697="","*",SP_SUL!Y697)</f>
        <v>*</v>
      </c>
      <c r="B694" s="146" t="str">
        <f>IF(SP_SUL!X697="","*",SP_SUL!X697)</f>
        <v>*</v>
      </c>
      <c r="C694" s="146" t="str">
        <f>IF(SP_SUL!Z697="","*",SP_SUL!Z697)</f>
        <v>*</v>
      </c>
      <c r="D694" s="139" t="str">
        <f>IF(SP_SUL!S697="","*",SP_SUL!S697)</f>
        <v>-</v>
      </c>
      <c r="E694" s="139" t="str">
        <f>IF(SP_SUL!T697="","*",SP_SUL!T697)</f>
        <v>-</v>
      </c>
      <c r="F694" s="145" t="str">
        <f>IF(SP_SUL!B697="","*",SP_SUL!B697)</f>
        <v>*</v>
      </c>
      <c r="G694" s="145" t="str">
        <f>IF(SP_SUL!D697="","*",SP_SUL!D697)</f>
        <v>*</v>
      </c>
      <c r="H694" s="145" t="str">
        <f>IF(SP_SUL!F697="","*",SP_SUL!F697)</f>
        <v>*</v>
      </c>
      <c r="I694" s="145" t="str">
        <f>IF(SP_SUL!H697="","*",SP_SUL!H697)</f>
        <v>*</v>
      </c>
      <c r="J694" s="145" t="str">
        <f>IF(SP_SUL!I697="","*",SP_SUL!I697)</f>
        <v>*</v>
      </c>
      <c r="K694" s="139" t="str">
        <f>IF(SP_SUL!M697="","*",SP_SUL!M697)</f>
        <v>-</v>
      </c>
      <c r="L694" s="139" t="str">
        <f>IF(SP_SUL!N697="","*",SP_SUL!N697)</f>
        <v>-</v>
      </c>
      <c r="M694" s="140" t="str">
        <f>IF(SP_SUL!J697="","*",SP_SUL!J697)</f>
        <v>*</v>
      </c>
      <c r="N694" s="144" t="str">
        <f>IF(SP_SUL!K697="","*",SP_SUL!K697)</f>
        <v>*</v>
      </c>
      <c r="O694" s="144" t="str">
        <f>IF(SP_SUL!L697="","*",SP_SUL!L697)</f>
        <v>*</v>
      </c>
      <c r="P694" s="143" t="str">
        <f>IF(SP_SUL!O697="","*",SP_SUL!O697)</f>
        <v>*</v>
      </c>
      <c r="Q694" s="143" t="str">
        <f>IF(SP_SUL!P697="","*",SP_SUL!P697)</f>
        <v>*</v>
      </c>
      <c r="R694" s="145" t="str">
        <f>IF(SP_SUL!Q697="","*",CONCATENATE(SP_SUL!Q697," ",SP_SUL!R697))</f>
        <v>*</v>
      </c>
      <c r="S694" s="145" t="str">
        <f>IF(SP_SUL!V697="","*",SP_SUL!V697)</f>
        <v>*</v>
      </c>
      <c r="T694" s="145" t="str">
        <f>IF(SP_SUL!W697="","*",SP_SUL!W697)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IF(SP_SUL!Y698="","*",SP_SUL!Y698)</f>
        <v>*</v>
      </c>
      <c r="B695" s="146" t="str">
        <f>IF(SP_SUL!X698="","*",SP_SUL!X698)</f>
        <v>*</v>
      </c>
      <c r="C695" s="146" t="str">
        <f>IF(SP_SUL!Z698="","*",SP_SUL!Z698)</f>
        <v>*</v>
      </c>
      <c r="D695" s="139" t="str">
        <f>IF(SP_SUL!S698="","*",SP_SUL!S698)</f>
        <v>-</v>
      </c>
      <c r="E695" s="139" t="str">
        <f>IF(SP_SUL!T698="","*",SP_SUL!T698)</f>
        <v>-</v>
      </c>
      <c r="F695" s="145" t="str">
        <f>IF(SP_SUL!B698="","*",SP_SUL!B698)</f>
        <v>*</v>
      </c>
      <c r="G695" s="145" t="str">
        <f>IF(SP_SUL!D698="","*",SP_SUL!D698)</f>
        <v>*</v>
      </c>
      <c r="H695" s="145" t="str">
        <f>IF(SP_SUL!F698="","*",SP_SUL!F698)</f>
        <v>*</v>
      </c>
      <c r="I695" s="145" t="str">
        <f>IF(SP_SUL!H698="","*",SP_SUL!H698)</f>
        <v>*</v>
      </c>
      <c r="J695" s="145" t="str">
        <f>IF(SP_SUL!I698="","*",SP_SUL!I698)</f>
        <v>*</v>
      </c>
      <c r="K695" s="139" t="str">
        <f>IF(SP_SUL!M698="","*",SP_SUL!M698)</f>
        <v>-</v>
      </c>
      <c r="L695" s="139" t="str">
        <f>IF(SP_SUL!N698="","*",SP_SUL!N698)</f>
        <v>-</v>
      </c>
      <c r="M695" s="140" t="str">
        <f>IF(SP_SUL!J698="","*",SP_SUL!J698)</f>
        <v>*</v>
      </c>
      <c r="N695" s="144" t="str">
        <f>IF(SP_SUL!K698="","*",SP_SUL!K698)</f>
        <v>*</v>
      </c>
      <c r="O695" s="144" t="str">
        <f>IF(SP_SUL!L698="","*",SP_SUL!L698)</f>
        <v>*</v>
      </c>
      <c r="P695" s="143" t="str">
        <f>IF(SP_SUL!O698="","*",SP_SUL!O698)</f>
        <v>*</v>
      </c>
      <c r="Q695" s="143" t="str">
        <f>IF(SP_SUL!P698="","*",SP_SUL!P698)</f>
        <v>*</v>
      </c>
      <c r="R695" s="145" t="str">
        <f>IF(SP_SUL!Q698="","*",CONCATENATE(SP_SUL!Q698," ",SP_SUL!R698))</f>
        <v>*</v>
      </c>
      <c r="S695" s="145" t="str">
        <f>IF(SP_SUL!V698="","*",SP_SUL!V698)</f>
        <v>*</v>
      </c>
      <c r="T695" s="145" t="str">
        <f>IF(SP_SUL!W698="","*",SP_SUL!W698)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IF(SP_SUL!Y699="","*",SP_SUL!Y699)</f>
        <v>*</v>
      </c>
      <c r="B696" s="146" t="str">
        <f>IF(SP_SUL!X699="","*",SP_SUL!X699)</f>
        <v>*</v>
      </c>
      <c r="C696" s="146" t="str">
        <f>IF(SP_SUL!Z699="","*",SP_SUL!Z699)</f>
        <v>*</v>
      </c>
      <c r="D696" s="139" t="str">
        <f>IF(SP_SUL!S699="","*",SP_SUL!S699)</f>
        <v>-</v>
      </c>
      <c r="E696" s="139" t="str">
        <f>IF(SP_SUL!T699="","*",SP_SUL!T699)</f>
        <v>-</v>
      </c>
      <c r="F696" s="145" t="str">
        <f>IF(SP_SUL!B699="","*",SP_SUL!B699)</f>
        <v>*</v>
      </c>
      <c r="G696" s="145" t="str">
        <f>IF(SP_SUL!D699="","*",SP_SUL!D699)</f>
        <v>*</v>
      </c>
      <c r="H696" s="145" t="str">
        <f>IF(SP_SUL!F699="","*",SP_SUL!F699)</f>
        <v>*</v>
      </c>
      <c r="I696" s="145" t="str">
        <f>IF(SP_SUL!H699="","*",SP_SUL!H699)</f>
        <v>*</v>
      </c>
      <c r="J696" s="145" t="str">
        <f>IF(SP_SUL!I699="","*",SP_SUL!I699)</f>
        <v>*</v>
      </c>
      <c r="K696" s="139" t="str">
        <f>IF(SP_SUL!M699="","*",SP_SUL!M699)</f>
        <v>-</v>
      </c>
      <c r="L696" s="139" t="str">
        <f>IF(SP_SUL!N699="","*",SP_SUL!N699)</f>
        <v>-</v>
      </c>
      <c r="M696" s="140" t="str">
        <f>IF(SP_SUL!J699="","*",SP_SUL!J699)</f>
        <v>*</v>
      </c>
      <c r="N696" s="144" t="str">
        <f>IF(SP_SUL!K699="","*",SP_SUL!K699)</f>
        <v>*</v>
      </c>
      <c r="O696" s="144" t="str">
        <f>IF(SP_SUL!L699="","*",SP_SUL!L699)</f>
        <v>*</v>
      </c>
      <c r="P696" s="143" t="str">
        <f>IF(SP_SUL!O699="","*",SP_SUL!O699)</f>
        <v>*</v>
      </c>
      <c r="Q696" s="143" t="str">
        <f>IF(SP_SUL!P699="","*",SP_SUL!P699)</f>
        <v>*</v>
      </c>
      <c r="R696" s="145" t="str">
        <f>IF(SP_SUL!Q699="","*",CONCATENATE(SP_SUL!Q699," ",SP_SUL!R699))</f>
        <v>*</v>
      </c>
      <c r="S696" s="145" t="str">
        <f>IF(SP_SUL!V699="","*",SP_SUL!V699)</f>
        <v>*</v>
      </c>
      <c r="T696" s="145" t="str">
        <f>IF(SP_SUL!W699="","*",SP_SUL!W699)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IF(SP_SUL!Y700="","*",SP_SUL!Y700)</f>
        <v>*</v>
      </c>
      <c r="B697" s="146" t="str">
        <f>IF(SP_SUL!X700="","*",SP_SUL!X700)</f>
        <v>*</v>
      </c>
      <c r="C697" s="146" t="str">
        <f>IF(SP_SUL!Z700="","*",SP_SUL!Z700)</f>
        <v>*</v>
      </c>
      <c r="D697" s="139" t="str">
        <f>IF(SP_SUL!S700="","*",SP_SUL!S700)</f>
        <v>-</v>
      </c>
      <c r="E697" s="139" t="str">
        <f>IF(SP_SUL!T700="","*",SP_SUL!T700)</f>
        <v>-</v>
      </c>
      <c r="F697" s="145" t="str">
        <f>IF(SP_SUL!B700="","*",SP_SUL!B700)</f>
        <v>*</v>
      </c>
      <c r="G697" s="145" t="str">
        <f>IF(SP_SUL!D700="","*",SP_SUL!D700)</f>
        <v>*</v>
      </c>
      <c r="H697" s="145" t="str">
        <f>IF(SP_SUL!F700="","*",SP_SUL!F700)</f>
        <v>*</v>
      </c>
      <c r="I697" s="145" t="str">
        <f>IF(SP_SUL!H700="","*",SP_SUL!H700)</f>
        <v>*</v>
      </c>
      <c r="J697" s="145" t="str">
        <f>IF(SP_SUL!I700="","*",SP_SUL!I700)</f>
        <v>*</v>
      </c>
      <c r="K697" s="139" t="str">
        <f>IF(SP_SUL!M700="","*",SP_SUL!M700)</f>
        <v>-</v>
      </c>
      <c r="L697" s="139" t="str">
        <f>IF(SP_SUL!N700="","*",SP_SUL!N700)</f>
        <v>-</v>
      </c>
      <c r="M697" s="140" t="str">
        <f>IF(SP_SUL!J700="","*",SP_SUL!J700)</f>
        <v>*</v>
      </c>
      <c r="N697" s="144" t="str">
        <f>IF(SP_SUL!K700="","*",SP_SUL!K700)</f>
        <v>*</v>
      </c>
      <c r="O697" s="144" t="str">
        <f>IF(SP_SUL!L700="","*",SP_SUL!L700)</f>
        <v>*</v>
      </c>
      <c r="P697" s="143" t="str">
        <f>IF(SP_SUL!O700="","*",SP_SUL!O700)</f>
        <v>*</v>
      </c>
      <c r="Q697" s="143" t="str">
        <f>IF(SP_SUL!P700="","*",SP_SUL!P700)</f>
        <v>*</v>
      </c>
      <c r="R697" s="145" t="str">
        <f>IF(SP_SUL!Q700="","*",CONCATENATE(SP_SUL!Q700," ",SP_SUL!R700))</f>
        <v>*</v>
      </c>
      <c r="S697" s="145" t="str">
        <f>IF(SP_SUL!V700="","*",SP_SUL!V700)</f>
        <v>*</v>
      </c>
      <c r="T697" s="145" t="str">
        <f>IF(SP_SUL!W700="","*",SP_SUL!W700)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IF(SP_SUL!Y701="","*",SP_SUL!Y701)</f>
        <v>*</v>
      </c>
      <c r="B698" s="146" t="str">
        <f>IF(SP_SUL!X701="","*",SP_SUL!X701)</f>
        <v>*</v>
      </c>
      <c r="C698" s="146" t="str">
        <f>IF(SP_SUL!Z701="","*",SP_SUL!Z701)</f>
        <v>*</v>
      </c>
      <c r="D698" s="139" t="str">
        <f>IF(SP_SUL!S701="","*",SP_SUL!S701)</f>
        <v>-</v>
      </c>
      <c r="E698" s="139" t="str">
        <f>IF(SP_SUL!T701="","*",SP_SUL!T701)</f>
        <v>-</v>
      </c>
      <c r="F698" s="145" t="str">
        <f>IF(SP_SUL!B701="","*",SP_SUL!B701)</f>
        <v>*</v>
      </c>
      <c r="G698" s="145" t="str">
        <f>IF(SP_SUL!D701="","*",SP_SUL!D701)</f>
        <v>*</v>
      </c>
      <c r="H698" s="145" t="str">
        <f>IF(SP_SUL!F701="","*",SP_SUL!F701)</f>
        <v>*</v>
      </c>
      <c r="I698" s="145" t="str">
        <f>IF(SP_SUL!H701="","*",SP_SUL!H701)</f>
        <v>*</v>
      </c>
      <c r="J698" s="145" t="str">
        <f>IF(SP_SUL!I701="","*",SP_SUL!I701)</f>
        <v>*</v>
      </c>
      <c r="K698" s="139" t="str">
        <f>IF(SP_SUL!M701="","*",SP_SUL!M701)</f>
        <v>-</v>
      </c>
      <c r="L698" s="139" t="str">
        <f>IF(SP_SUL!N701="","*",SP_SUL!N701)</f>
        <v>-</v>
      </c>
      <c r="M698" s="140" t="str">
        <f>IF(SP_SUL!J701="","*",SP_SUL!J701)</f>
        <v>*</v>
      </c>
      <c r="N698" s="144" t="str">
        <f>IF(SP_SUL!K701="","*",SP_SUL!K701)</f>
        <v>*</v>
      </c>
      <c r="O698" s="144" t="str">
        <f>IF(SP_SUL!L701="","*",SP_SUL!L701)</f>
        <v>*</v>
      </c>
      <c r="P698" s="143" t="str">
        <f>IF(SP_SUL!O701="","*",SP_SUL!O701)</f>
        <v>*</v>
      </c>
      <c r="Q698" s="143" t="str">
        <f>IF(SP_SUL!P701="","*",SP_SUL!P701)</f>
        <v>*</v>
      </c>
      <c r="R698" s="145" t="str">
        <f>IF(SP_SUL!Q701="","*",CONCATENATE(SP_SUL!Q701," ",SP_SUL!R701))</f>
        <v>*</v>
      </c>
      <c r="S698" s="145" t="str">
        <f>IF(SP_SUL!V701="","*",SP_SUL!V701)</f>
        <v>*</v>
      </c>
      <c r="T698" s="145" t="str">
        <f>IF(SP_SUL!W701="","*",SP_SUL!W701)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IF(SP_SUL!Y702="","*",SP_SUL!Y702)</f>
        <v>*</v>
      </c>
      <c r="B699" s="146" t="str">
        <f>IF(SP_SUL!X702="","*",SP_SUL!X702)</f>
        <v>*</v>
      </c>
      <c r="C699" s="146" t="str">
        <f>IF(SP_SUL!Z702="","*",SP_SUL!Z702)</f>
        <v>*</v>
      </c>
      <c r="D699" s="139" t="str">
        <f>IF(SP_SUL!S702="","*",SP_SUL!S702)</f>
        <v>-</v>
      </c>
      <c r="E699" s="139" t="str">
        <f>IF(SP_SUL!T702="","*",SP_SUL!T702)</f>
        <v>-</v>
      </c>
      <c r="F699" s="145" t="str">
        <f>IF(SP_SUL!B702="","*",SP_SUL!B702)</f>
        <v>*</v>
      </c>
      <c r="G699" s="145" t="str">
        <f>IF(SP_SUL!D702="","*",SP_SUL!D702)</f>
        <v>*</v>
      </c>
      <c r="H699" s="145" t="str">
        <f>IF(SP_SUL!F702="","*",SP_SUL!F702)</f>
        <v>*</v>
      </c>
      <c r="I699" s="145" t="str">
        <f>IF(SP_SUL!H702="","*",SP_SUL!H702)</f>
        <v>*</v>
      </c>
      <c r="J699" s="145" t="str">
        <f>IF(SP_SUL!I702="","*",SP_SUL!I702)</f>
        <v>*</v>
      </c>
      <c r="K699" s="139" t="str">
        <f>IF(SP_SUL!M702="","*",SP_SUL!M702)</f>
        <v>-</v>
      </c>
      <c r="L699" s="139" t="str">
        <f>IF(SP_SUL!N702="","*",SP_SUL!N702)</f>
        <v>-</v>
      </c>
      <c r="M699" s="140" t="str">
        <f>IF(SP_SUL!J702="","*",SP_SUL!J702)</f>
        <v>*</v>
      </c>
      <c r="N699" s="144" t="str">
        <f>IF(SP_SUL!K702="","*",SP_SUL!K702)</f>
        <v>*</v>
      </c>
      <c r="O699" s="144" t="str">
        <f>IF(SP_SUL!L702="","*",SP_SUL!L702)</f>
        <v>*</v>
      </c>
      <c r="P699" s="143" t="str">
        <f>IF(SP_SUL!O702="","*",SP_SUL!O702)</f>
        <v>*</v>
      </c>
      <c r="Q699" s="143" t="str">
        <f>IF(SP_SUL!P702="","*",SP_SUL!P702)</f>
        <v>*</v>
      </c>
      <c r="R699" s="145" t="str">
        <f>IF(SP_SUL!Q702="","*",CONCATENATE(SP_SUL!Q702," ",SP_SUL!R702))</f>
        <v>*</v>
      </c>
      <c r="S699" s="145" t="str">
        <f>IF(SP_SUL!V702="","*",SP_SUL!V702)</f>
        <v>*</v>
      </c>
      <c r="T699" s="145" t="str">
        <f>IF(SP_SUL!W702="","*",SP_SUL!W702)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IF(SP_SUL!Y703="","*",SP_SUL!Y703)</f>
        <v>*</v>
      </c>
      <c r="B700" s="146" t="str">
        <f>IF(SP_SUL!X703="","*",SP_SUL!X703)</f>
        <v>*</v>
      </c>
      <c r="C700" s="146" t="str">
        <f>IF(SP_SUL!Z703="","*",SP_SUL!Z703)</f>
        <v>*</v>
      </c>
      <c r="D700" s="139" t="str">
        <f>IF(SP_SUL!S703="","*",SP_SUL!S703)</f>
        <v>-</v>
      </c>
      <c r="E700" s="139" t="str">
        <f>IF(SP_SUL!T703="","*",SP_SUL!T703)</f>
        <v>-</v>
      </c>
      <c r="F700" s="145" t="str">
        <f>IF(SP_SUL!B703="","*",SP_SUL!B703)</f>
        <v>*</v>
      </c>
      <c r="G700" s="145" t="str">
        <f>IF(SP_SUL!D703="","*",SP_SUL!D703)</f>
        <v>*</v>
      </c>
      <c r="H700" s="145" t="str">
        <f>IF(SP_SUL!F703="","*",SP_SUL!F703)</f>
        <v>*</v>
      </c>
      <c r="I700" s="145" t="str">
        <f>IF(SP_SUL!H703="","*",SP_SUL!H703)</f>
        <v>*</v>
      </c>
      <c r="J700" s="145" t="str">
        <f>IF(SP_SUL!I703="","*",SP_SUL!I703)</f>
        <v>*</v>
      </c>
      <c r="K700" s="139" t="str">
        <f>IF(SP_SUL!M703="","*",SP_SUL!M703)</f>
        <v>-</v>
      </c>
      <c r="L700" s="139" t="str">
        <f>IF(SP_SUL!N703="","*",SP_SUL!N703)</f>
        <v>-</v>
      </c>
      <c r="M700" s="140" t="str">
        <f>IF(SP_SUL!J703="","*",SP_SUL!J703)</f>
        <v>*</v>
      </c>
      <c r="N700" s="144" t="str">
        <f>IF(SP_SUL!K703="","*",SP_SUL!K703)</f>
        <v>*</v>
      </c>
      <c r="O700" s="144" t="str">
        <f>IF(SP_SUL!L703="","*",SP_SUL!L703)</f>
        <v>*</v>
      </c>
      <c r="P700" s="143" t="str">
        <f>IF(SP_SUL!O703="","*",SP_SUL!O703)</f>
        <v>*</v>
      </c>
      <c r="Q700" s="143" t="str">
        <f>IF(SP_SUL!P703="","*",SP_SUL!P703)</f>
        <v>*</v>
      </c>
      <c r="R700" s="145" t="str">
        <f>IF(SP_SUL!Q703="","*",CONCATENATE(SP_SUL!Q703," ",SP_SUL!R703))</f>
        <v>*</v>
      </c>
      <c r="S700" s="145" t="str">
        <f>IF(SP_SUL!V703="","*",SP_SUL!V703)</f>
        <v>*</v>
      </c>
      <c r="T700" s="145" t="str">
        <f>IF(SP_SUL!W703="","*",SP_SUL!W703)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IF(SP_SUL!Y704="","*",SP_SUL!Y704)</f>
        <v>*</v>
      </c>
      <c r="B701" s="146" t="str">
        <f>IF(SP_SUL!X704="","*",SP_SUL!X704)</f>
        <v>*</v>
      </c>
      <c r="C701" s="146" t="str">
        <f>IF(SP_SUL!Z704="","*",SP_SUL!Z704)</f>
        <v>*</v>
      </c>
      <c r="D701" s="139" t="str">
        <f>IF(SP_SUL!S704="","*",SP_SUL!S704)</f>
        <v>-</v>
      </c>
      <c r="E701" s="139" t="str">
        <f>IF(SP_SUL!T704="","*",SP_SUL!T704)</f>
        <v>-</v>
      </c>
      <c r="F701" s="145" t="str">
        <f>IF(SP_SUL!B704="","*",SP_SUL!B704)</f>
        <v>*</v>
      </c>
      <c r="G701" s="145" t="str">
        <f>IF(SP_SUL!D704="","*",SP_SUL!D704)</f>
        <v>*</v>
      </c>
      <c r="H701" s="145" t="str">
        <f>IF(SP_SUL!F704="","*",SP_SUL!F704)</f>
        <v>*</v>
      </c>
      <c r="I701" s="145" t="str">
        <f>IF(SP_SUL!H704="","*",SP_SUL!H704)</f>
        <v>*</v>
      </c>
      <c r="J701" s="145" t="str">
        <f>IF(SP_SUL!I704="","*",SP_SUL!I704)</f>
        <v>*</v>
      </c>
      <c r="K701" s="139" t="str">
        <f>IF(SP_SUL!M704="","*",SP_SUL!M704)</f>
        <v>-</v>
      </c>
      <c r="L701" s="139" t="str">
        <f>IF(SP_SUL!N704="","*",SP_SUL!N704)</f>
        <v>-</v>
      </c>
      <c r="M701" s="140" t="str">
        <f>IF(SP_SUL!J704="","*",SP_SUL!J704)</f>
        <v>*</v>
      </c>
      <c r="N701" s="144" t="str">
        <f>IF(SP_SUL!K704="","*",SP_SUL!K704)</f>
        <v>*</v>
      </c>
      <c r="O701" s="144" t="str">
        <f>IF(SP_SUL!L704="","*",SP_SUL!L704)</f>
        <v>*</v>
      </c>
      <c r="P701" s="143" t="str">
        <f>IF(SP_SUL!O704="","*",SP_SUL!O704)</f>
        <v>*</v>
      </c>
      <c r="Q701" s="143" t="str">
        <f>IF(SP_SUL!P704="","*",SP_SUL!P704)</f>
        <v>*</v>
      </c>
      <c r="R701" s="145" t="str">
        <f>IF(SP_SUL!Q704="","*",CONCATENATE(SP_SUL!Q704," ",SP_SUL!R704))</f>
        <v>*</v>
      </c>
      <c r="S701" s="145" t="str">
        <f>IF(SP_SUL!V704="","*",SP_SUL!V704)</f>
        <v>*</v>
      </c>
      <c r="T701" s="145" t="str">
        <f>IF(SP_SUL!W704="","*",SP_SUL!W704)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IF(SP_SUL!Y705="","*",SP_SUL!Y705)</f>
        <v>*</v>
      </c>
      <c r="B702" s="146" t="str">
        <f>IF(SP_SUL!X705="","*",SP_SUL!X705)</f>
        <v>*</v>
      </c>
      <c r="C702" s="146" t="str">
        <f>IF(SP_SUL!Z705="","*",SP_SUL!Z705)</f>
        <v>*</v>
      </c>
      <c r="D702" s="139" t="str">
        <f>IF(SP_SUL!S705="","*",SP_SUL!S705)</f>
        <v>-</v>
      </c>
      <c r="E702" s="139" t="str">
        <f>IF(SP_SUL!T705="","*",SP_SUL!T705)</f>
        <v>-</v>
      </c>
      <c r="F702" s="145" t="str">
        <f>IF(SP_SUL!B705="","*",SP_SUL!B705)</f>
        <v>*</v>
      </c>
      <c r="G702" s="145" t="str">
        <f>IF(SP_SUL!D705="","*",SP_SUL!D705)</f>
        <v>*</v>
      </c>
      <c r="H702" s="145" t="str">
        <f>IF(SP_SUL!F705="","*",SP_SUL!F705)</f>
        <v>*</v>
      </c>
      <c r="I702" s="145" t="str">
        <f>IF(SP_SUL!H705="","*",SP_SUL!H705)</f>
        <v>*</v>
      </c>
      <c r="J702" s="145" t="str">
        <f>IF(SP_SUL!I705="","*",SP_SUL!I705)</f>
        <v>*</v>
      </c>
      <c r="K702" s="139" t="str">
        <f>IF(SP_SUL!M705="","*",SP_SUL!M705)</f>
        <v>-</v>
      </c>
      <c r="L702" s="139" t="str">
        <f>IF(SP_SUL!N705="","*",SP_SUL!N705)</f>
        <v>-</v>
      </c>
      <c r="M702" s="140" t="str">
        <f>IF(SP_SUL!J705="","*",SP_SUL!J705)</f>
        <v>*</v>
      </c>
      <c r="N702" s="144" t="str">
        <f>IF(SP_SUL!K705="","*",SP_SUL!K705)</f>
        <v>*</v>
      </c>
      <c r="O702" s="144" t="str">
        <f>IF(SP_SUL!L705="","*",SP_SUL!L705)</f>
        <v>*</v>
      </c>
      <c r="P702" s="143" t="str">
        <f>IF(SP_SUL!O705="","*",SP_SUL!O705)</f>
        <v>*</v>
      </c>
      <c r="Q702" s="143" t="str">
        <f>IF(SP_SUL!P705="","*",SP_SUL!P705)</f>
        <v>*</v>
      </c>
      <c r="R702" s="145" t="str">
        <f>IF(SP_SUL!Q705="","*",CONCATENATE(SP_SUL!Q705," ",SP_SUL!R705))</f>
        <v>*</v>
      </c>
      <c r="S702" s="145" t="str">
        <f>IF(SP_SUL!V705="","*",SP_SUL!V705)</f>
        <v>*</v>
      </c>
      <c r="T702" s="145" t="str">
        <f>IF(SP_SUL!W705="","*",SP_SUL!W705)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IF(SP_SUL!Y706="","*",SP_SUL!Y706)</f>
        <v>*</v>
      </c>
      <c r="B703" s="146" t="str">
        <f>IF(SP_SUL!X706="","*",SP_SUL!X706)</f>
        <v>*</v>
      </c>
      <c r="C703" s="146" t="str">
        <f>IF(SP_SUL!Z706="","*",SP_SUL!Z706)</f>
        <v>*</v>
      </c>
      <c r="D703" s="139" t="str">
        <f>IF(SP_SUL!S706="","*",SP_SUL!S706)</f>
        <v>-</v>
      </c>
      <c r="E703" s="139" t="str">
        <f>IF(SP_SUL!T706="","*",SP_SUL!T706)</f>
        <v>-</v>
      </c>
      <c r="F703" s="145" t="str">
        <f>IF(SP_SUL!B706="","*",SP_SUL!B706)</f>
        <v>*</v>
      </c>
      <c r="G703" s="145" t="str">
        <f>IF(SP_SUL!D706="","*",SP_SUL!D706)</f>
        <v>*</v>
      </c>
      <c r="H703" s="145" t="str">
        <f>IF(SP_SUL!F706="","*",SP_SUL!F706)</f>
        <v>*</v>
      </c>
      <c r="I703" s="145" t="str">
        <f>IF(SP_SUL!H706="","*",SP_SUL!H706)</f>
        <v>*</v>
      </c>
      <c r="J703" s="145" t="str">
        <f>IF(SP_SUL!I706="","*",SP_SUL!I706)</f>
        <v>*</v>
      </c>
      <c r="K703" s="139" t="str">
        <f>IF(SP_SUL!M706="","*",SP_SUL!M706)</f>
        <v>-</v>
      </c>
      <c r="L703" s="139" t="str">
        <f>IF(SP_SUL!N706="","*",SP_SUL!N706)</f>
        <v>-</v>
      </c>
      <c r="M703" s="140" t="str">
        <f>IF(SP_SUL!J706="","*",SP_SUL!J706)</f>
        <v>*</v>
      </c>
      <c r="N703" s="144" t="str">
        <f>IF(SP_SUL!K706="","*",SP_SUL!K706)</f>
        <v>*</v>
      </c>
      <c r="O703" s="144" t="str">
        <f>IF(SP_SUL!L706="","*",SP_SUL!L706)</f>
        <v>*</v>
      </c>
      <c r="P703" s="143" t="str">
        <f>IF(SP_SUL!O706="","*",SP_SUL!O706)</f>
        <v>*</v>
      </c>
      <c r="Q703" s="143" t="str">
        <f>IF(SP_SUL!P706="","*",SP_SUL!P706)</f>
        <v>*</v>
      </c>
      <c r="R703" s="145" t="str">
        <f>IF(SP_SUL!Q706="","*",CONCATENATE(SP_SUL!Q706," ",SP_SUL!R706))</f>
        <v>*</v>
      </c>
      <c r="S703" s="145" t="str">
        <f>IF(SP_SUL!V706="","*",SP_SUL!V706)</f>
        <v>*</v>
      </c>
      <c r="T703" s="145" t="str">
        <f>IF(SP_SUL!W706="","*",SP_SUL!W706)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IF(SP_SUL!Y707="","*",SP_SUL!Y707)</f>
        <v>*</v>
      </c>
      <c r="B704" s="146" t="str">
        <f>IF(SP_SUL!X707="","*",SP_SUL!X707)</f>
        <v>*</v>
      </c>
      <c r="C704" s="146" t="str">
        <f>IF(SP_SUL!Z707="","*",SP_SUL!Z707)</f>
        <v>*</v>
      </c>
      <c r="D704" s="139" t="str">
        <f>IF(SP_SUL!S707="","*",SP_SUL!S707)</f>
        <v>-</v>
      </c>
      <c r="E704" s="139" t="str">
        <f>IF(SP_SUL!T707="","*",SP_SUL!T707)</f>
        <v>-</v>
      </c>
      <c r="F704" s="145" t="str">
        <f>IF(SP_SUL!B707="","*",SP_SUL!B707)</f>
        <v>*</v>
      </c>
      <c r="G704" s="145" t="str">
        <f>IF(SP_SUL!D707="","*",SP_SUL!D707)</f>
        <v>*</v>
      </c>
      <c r="H704" s="145" t="str">
        <f>IF(SP_SUL!F707="","*",SP_SUL!F707)</f>
        <v>*</v>
      </c>
      <c r="I704" s="145" t="str">
        <f>IF(SP_SUL!H707="","*",SP_SUL!H707)</f>
        <v>*</v>
      </c>
      <c r="J704" s="145" t="str">
        <f>IF(SP_SUL!I707="","*",SP_SUL!I707)</f>
        <v>*</v>
      </c>
      <c r="K704" s="139" t="str">
        <f>IF(SP_SUL!M707="","*",SP_SUL!M707)</f>
        <v>-</v>
      </c>
      <c r="L704" s="139" t="str">
        <f>IF(SP_SUL!N707="","*",SP_SUL!N707)</f>
        <v>-</v>
      </c>
      <c r="M704" s="140" t="str">
        <f>IF(SP_SUL!J707="","*",SP_SUL!J707)</f>
        <v>*</v>
      </c>
      <c r="N704" s="144" t="str">
        <f>IF(SP_SUL!K707="","*",SP_SUL!K707)</f>
        <v>*</v>
      </c>
      <c r="O704" s="144" t="str">
        <f>IF(SP_SUL!L707="","*",SP_SUL!L707)</f>
        <v>*</v>
      </c>
      <c r="P704" s="143" t="str">
        <f>IF(SP_SUL!O707="","*",SP_SUL!O707)</f>
        <v>*</v>
      </c>
      <c r="Q704" s="143" t="str">
        <f>IF(SP_SUL!P707="","*",SP_SUL!P707)</f>
        <v>*</v>
      </c>
      <c r="R704" s="145" t="str">
        <f>IF(SP_SUL!Q707="","*",CONCATENATE(SP_SUL!Q707," ",SP_SUL!R707))</f>
        <v>*</v>
      </c>
      <c r="S704" s="145" t="str">
        <f>IF(SP_SUL!V707="","*",SP_SUL!V707)</f>
        <v>*</v>
      </c>
      <c r="T704" s="145" t="str">
        <f>IF(SP_SUL!W707="","*",SP_SUL!W707)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IF(SP_SUL!Y708="","*",SP_SUL!Y708)</f>
        <v>*</v>
      </c>
      <c r="B705" s="146" t="str">
        <f>IF(SP_SUL!X708="","*",SP_SUL!X708)</f>
        <v>*</v>
      </c>
      <c r="C705" s="146" t="str">
        <f>IF(SP_SUL!Z708="","*",SP_SUL!Z708)</f>
        <v>*</v>
      </c>
      <c r="D705" s="139" t="str">
        <f>IF(SP_SUL!S708="","*",SP_SUL!S708)</f>
        <v>-</v>
      </c>
      <c r="E705" s="139" t="str">
        <f>IF(SP_SUL!T708="","*",SP_SUL!T708)</f>
        <v>-</v>
      </c>
      <c r="F705" s="145" t="str">
        <f>IF(SP_SUL!B708="","*",SP_SUL!B708)</f>
        <v>*</v>
      </c>
      <c r="G705" s="145" t="str">
        <f>IF(SP_SUL!D708="","*",SP_SUL!D708)</f>
        <v>*</v>
      </c>
      <c r="H705" s="145" t="str">
        <f>IF(SP_SUL!F708="","*",SP_SUL!F708)</f>
        <v>*</v>
      </c>
      <c r="I705" s="145" t="str">
        <f>IF(SP_SUL!H708="","*",SP_SUL!H708)</f>
        <v>*</v>
      </c>
      <c r="J705" s="145" t="str">
        <f>IF(SP_SUL!I708="","*",SP_SUL!I708)</f>
        <v>*</v>
      </c>
      <c r="K705" s="139" t="str">
        <f>IF(SP_SUL!M708="","*",SP_SUL!M708)</f>
        <v>-</v>
      </c>
      <c r="L705" s="139" t="str">
        <f>IF(SP_SUL!N708="","*",SP_SUL!N708)</f>
        <v>-</v>
      </c>
      <c r="M705" s="140" t="str">
        <f>IF(SP_SUL!J708="","*",SP_SUL!J708)</f>
        <v>*</v>
      </c>
      <c r="N705" s="144" t="str">
        <f>IF(SP_SUL!K708="","*",SP_SUL!K708)</f>
        <v>*</v>
      </c>
      <c r="O705" s="144" t="str">
        <f>IF(SP_SUL!L708="","*",SP_SUL!L708)</f>
        <v>*</v>
      </c>
      <c r="P705" s="143" t="str">
        <f>IF(SP_SUL!O708="","*",SP_SUL!O708)</f>
        <v>*</v>
      </c>
      <c r="Q705" s="143" t="str">
        <f>IF(SP_SUL!P708="","*",SP_SUL!P708)</f>
        <v>*</v>
      </c>
      <c r="R705" s="145" t="str">
        <f>IF(SP_SUL!Q708="","*",CONCATENATE(SP_SUL!Q708," ",SP_SUL!R708))</f>
        <v>*</v>
      </c>
      <c r="S705" s="145" t="str">
        <f>IF(SP_SUL!V708="","*",SP_SUL!V708)</f>
        <v>*</v>
      </c>
      <c r="T705" s="145" t="str">
        <f>IF(SP_SUL!W708="","*",SP_SUL!W708)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IF(SP_SUL!Y709="","*",SP_SUL!Y709)</f>
        <v>*</v>
      </c>
      <c r="B706" s="146" t="str">
        <f>IF(SP_SUL!X709="","*",SP_SUL!X709)</f>
        <v>*</v>
      </c>
      <c r="C706" s="146" t="str">
        <f>IF(SP_SUL!Z709="","*",SP_SUL!Z709)</f>
        <v>*</v>
      </c>
      <c r="D706" s="139" t="str">
        <f>IF(SP_SUL!S709="","*",SP_SUL!S709)</f>
        <v>-</v>
      </c>
      <c r="E706" s="139" t="str">
        <f>IF(SP_SUL!T709="","*",SP_SUL!T709)</f>
        <v>-</v>
      </c>
      <c r="F706" s="145" t="str">
        <f>IF(SP_SUL!B709="","*",SP_SUL!B709)</f>
        <v>*</v>
      </c>
      <c r="G706" s="145" t="str">
        <f>IF(SP_SUL!D709="","*",SP_SUL!D709)</f>
        <v>*</v>
      </c>
      <c r="H706" s="145" t="str">
        <f>IF(SP_SUL!F709="","*",SP_SUL!F709)</f>
        <v>*</v>
      </c>
      <c r="I706" s="145" t="str">
        <f>IF(SP_SUL!H709="","*",SP_SUL!H709)</f>
        <v>*</v>
      </c>
      <c r="J706" s="145" t="str">
        <f>IF(SP_SUL!I709="","*",SP_SUL!I709)</f>
        <v>*</v>
      </c>
      <c r="K706" s="139" t="str">
        <f>IF(SP_SUL!M709="","*",SP_SUL!M709)</f>
        <v>-</v>
      </c>
      <c r="L706" s="139" t="str">
        <f>IF(SP_SUL!N709="","*",SP_SUL!N709)</f>
        <v>-</v>
      </c>
      <c r="M706" s="140" t="str">
        <f>IF(SP_SUL!J709="","*",SP_SUL!J709)</f>
        <v>*</v>
      </c>
      <c r="N706" s="144" t="str">
        <f>IF(SP_SUL!K709="","*",SP_SUL!K709)</f>
        <v>*</v>
      </c>
      <c r="O706" s="144" t="str">
        <f>IF(SP_SUL!L709="","*",SP_SUL!L709)</f>
        <v>*</v>
      </c>
      <c r="P706" s="143" t="str">
        <f>IF(SP_SUL!O709="","*",SP_SUL!O709)</f>
        <v>*</v>
      </c>
      <c r="Q706" s="143" t="str">
        <f>IF(SP_SUL!P709="","*",SP_SUL!P709)</f>
        <v>*</v>
      </c>
      <c r="R706" s="145" t="str">
        <f>IF(SP_SUL!Q709="","*",CONCATENATE(SP_SUL!Q709," ",SP_SUL!R709))</f>
        <v>*</v>
      </c>
      <c r="S706" s="145" t="str">
        <f>IF(SP_SUL!V709="","*",SP_SUL!V709)</f>
        <v>*</v>
      </c>
      <c r="T706" s="145" t="str">
        <f>IF(SP_SUL!W709="","*",SP_SUL!W709)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IF(SP_SUL!Y710="","*",SP_SUL!Y710)</f>
        <v>*</v>
      </c>
      <c r="B707" s="146" t="str">
        <f>IF(SP_SUL!X710="","*",SP_SUL!X710)</f>
        <v>*</v>
      </c>
      <c r="C707" s="146" t="str">
        <f>IF(SP_SUL!Z710="","*",SP_SUL!Z710)</f>
        <v>*</v>
      </c>
      <c r="D707" s="139" t="str">
        <f>IF(SP_SUL!S710="","*",SP_SUL!S710)</f>
        <v>-</v>
      </c>
      <c r="E707" s="139" t="str">
        <f>IF(SP_SUL!T710="","*",SP_SUL!T710)</f>
        <v>-</v>
      </c>
      <c r="F707" s="145" t="str">
        <f>IF(SP_SUL!B710="","*",SP_SUL!B710)</f>
        <v>*</v>
      </c>
      <c r="G707" s="145" t="str">
        <f>IF(SP_SUL!D710="","*",SP_SUL!D710)</f>
        <v>*</v>
      </c>
      <c r="H707" s="145" t="str">
        <f>IF(SP_SUL!F710="","*",SP_SUL!F710)</f>
        <v>*</v>
      </c>
      <c r="I707" s="145" t="str">
        <f>IF(SP_SUL!H710="","*",SP_SUL!H710)</f>
        <v>*</v>
      </c>
      <c r="J707" s="145" t="str">
        <f>IF(SP_SUL!I710="","*",SP_SUL!I710)</f>
        <v>*</v>
      </c>
      <c r="K707" s="139" t="str">
        <f>IF(SP_SUL!M710="","*",SP_SUL!M710)</f>
        <v>-</v>
      </c>
      <c r="L707" s="139" t="str">
        <f>IF(SP_SUL!N710="","*",SP_SUL!N710)</f>
        <v>-</v>
      </c>
      <c r="M707" s="140" t="str">
        <f>IF(SP_SUL!J710="","*",SP_SUL!J710)</f>
        <v>*</v>
      </c>
      <c r="N707" s="144" t="str">
        <f>IF(SP_SUL!K710="","*",SP_SUL!K710)</f>
        <v>*</v>
      </c>
      <c r="O707" s="144" t="str">
        <f>IF(SP_SUL!L710="","*",SP_SUL!L710)</f>
        <v>*</v>
      </c>
      <c r="P707" s="143" t="str">
        <f>IF(SP_SUL!O710="","*",SP_SUL!O710)</f>
        <v>*</v>
      </c>
      <c r="Q707" s="143" t="str">
        <f>IF(SP_SUL!P710="","*",SP_SUL!P710)</f>
        <v>*</v>
      </c>
      <c r="R707" s="145" t="str">
        <f>IF(SP_SUL!Q710="","*",CONCATENATE(SP_SUL!Q710," ",SP_SUL!R710))</f>
        <v>*</v>
      </c>
      <c r="S707" s="145" t="str">
        <f>IF(SP_SUL!V710="","*",SP_SUL!V710)</f>
        <v>*</v>
      </c>
      <c r="T707" s="145" t="str">
        <f>IF(SP_SUL!W710="","*",SP_SUL!W710)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IF(SP_SUL!Y711="","*",SP_SUL!Y711)</f>
        <v>*</v>
      </c>
      <c r="B708" s="146" t="str">
        <f>IF(SP_SUL!X711="","*",SP_SUL!X711)</f>
        <v>*</v>
      </c>
      <c r="C708" s="146" t="str">
        <f>IF(SP_SUL!Z711="","*",SP_SUL!Z711)</f>
        <v>*</v>
      </c>
      <c r="D708" s="139" t="str">
        <f>IF(SP_SUL!S711="","*",SP_SUL!S711)</f>
        <v>-</v>
      </c>
      <c r="E708" s="139" t="str">
        <f>IF(SP_SUL!T711="","*",SP_SUL!T711)</f>
        <v>-</v>
      </c>
      <c r="F708" s="145" t="str">
        <f>IF(SP_SUL!B711="","*",SP_SUL!B711)</f>
        <v>*</v>
      </c>
      <c r="G708" s="145" t="str">
        <f>IF(SP_SUL!D711="","*",SP_SUL!D711)</f>
        <v>*</v>
      </c>
      <c r="H708" s="145" t="str">
        <f>IF(SP_SUL!F711="","*",SP_SUL!F711)</f>
        <v>*</v>
      </c>
      <c r="I708" s="145" t="str">
        <f>IF(SP_SUL!H711="","*",SP_SUL!H711)</f>
        <v>*</v>
      </c>
      <c r="J708" s="145" t="str">
        <f>IF(SP_SUL!I711="","*",SP_SUL!I711)</f>
        <v>*</v>
      </c>
      <c r="K708" s="139" t="str">
        <f>IF(SP_SUL!M711="","*",SP_SUL!M711)</f>
        <v>-</v>
      </c>
      <c r="L708" s="139" t="str">
        <f>IF(SP_SUL!N711="","*",SP_SUL!N711)</f>
        <v>-</v>
      </c>
      <c r="M708" s="140" t="str">
        <f>IF(SP_SUL!J711="","*",SP_SUL!J711)</f>
        <v>*</v>
      </c>
      <c r="N708" s="144" t="str">
        <f>IF(SP_SUL!K711="","*",SP_SUL!K711)</f>
        <v>*</v>
      </c>
      <c r="O708" s="144" t="str">
        <f>IF(SP_SUL!L711="","*",SP_SUL!L711)</f>
        <v>*</v>
      </c>
      <c r="P708" s="143" t="str">
        <f>IF(SP_SUL!O711="","*",SP_SUL!O711)</f>
        <v>*</v>
      </c>
      <c r="Q708" s="143" t="str">
        <f>IF(SP_SUL!P711="","*",SP_SUL!P711)</f>
        <v>*</v>
      </c>
      <c r="R708" s="145" t="str">
        <f>IF(SP_SUL!Q711="","*",CONCATENATE(SP_SUL!Q711," ",SP_SUL!R711))</f>
        <v>*</v>
      </c>
      <c r="S708" s="145" t="str">
        <f>IF(SP_SUL!V711="","*",SP_SUL!V711)</f>
        <v>*</v>
      </c>
      <c r="T708" s="145" t="str">
        <f>IF(SP_SUL!W711="","*",SP_SUL!W711)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IF(SP_SUL!Y712="","*",SP_SUL!Y712)</f>
        <v>*</v>
      </c>
      <c r="B709" s="146" t="str">
        <f>IF(SP_SUL!X712="","*",SP_SUL!X712)</f>
        <v>*</v>
      </c>
      <c r="C709" s="146" t="str">
        <f>IF(SP_SUL!Z712="","*",SP_SUL!Z712)</f>
        <v>*</v>
      </c>
      <c r="D709" s="139" t="str">
        <f>IF(SP_SUL!S712="","*",SP_SUL!S712)</f>
        <v>-</v>
      </c>
      <c r="E709" s="139" t="str">
        <f>IF(SP_SUL!T712="","*",SP_SUL!T712)</f>
        <v>-</v>
      </c>
      <c r="F709" s="145" t="str">
        <f>IF(SP_SUL!B712="","*",SP_SUL!B712)</f>
        <v>*</v>
      </c>
      <c r="G709" s="145" t="str">
        <f>IF(SP_SUL!D712="","*",SP_SUL!D712)</f>
        <v>*</v>
      </c>
      <c r="H709" s="145" t="str">
        <f>IF(SP_SUL!F712="","*",SP_SUL!F712)</f>
        <v>*</v>
      </c>
      <c r="I709" s="145" t="str">
        <f>IF(SP_SUL!H712="","*",SP_SUL!H712)</f>
        <v>*</v>
      </c>
      <c r="J709" s="145" t="str">
        <f>IF(SP_SUL!I712="","*",SP_SUL!I712)</f>
        <v>*</v>
      </c>
      <c r="K709" s="139" t="str">
        <f>IF(SP_SUL!M712="","*",SP_SUL!M712)</f>
        <v>-</v>
      </c>
      <c r="L709" s="139" t="str">
        <f>IF(SP_SUL!N712="","*",SP_SUL!N712)</f>
        <v>-</v>
      </c>
      <c r="M709" s="140" t="str">
        <f>IF(SP_SUL!J712="","*",SP_SUL!J712)</f>
        <v>*</v>
      </c>
      <c r="N709" s="144" t="str">
        <f>IF(SP_SUL!K712="","*",SP_SUL!K712)</f>
        <v>*</v>
      </c>
      <c r="O709" s="144" t="str">
        <f>IF(SP_SUL!L712="","*",SP_SUL!L712)</f>
        <v>*</v>
      </c>
      <c r="P709" s="143" t="str">
        <f>IF(SP_SUL!O712="","*",SP_SUL!O712)</f>
        <v>*</v>
      </c>
      <c r="Q709" s="143" t="str">
        <f>IF(SP_SUL!P712="","*",SP_SUL!P712)</f>
        <v>*</v>
      </c>
      <c r="R709" s="145" t="str">
        <f>IF(SP_SUL!Q712="","*",CONCATENATE(SP_SUL!Q712," ",SP_SUL!R712))</f>
        <v>*</v>
      </c>
      <c r="S709" s="145" t="str">
        <f>IF(SP_SUL!V712="","*",SP_SUL!V712)</f>
        <v>*</v>
      </c>
      <c r="T709" s="145" t="str">
        <f>IF(SP_SUL!W712="","*",SP_SUL!W712)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IF(SP_SUL!Y713="","*",SP_SUL!Y713)</f>
        <v>*</v>
      </c>
      <c r="B710" s="146" t="str">
        <f>IF(SP_SUL!X713="","*",SP_SUL!X713)</f>
        <v>*</v>
      </c>
      <c r="C710" s="146" t="str">
        <f>IF(SP_SUL!Z713="","*",SP_SUL!Z713)</f>
        <v>*</v>
      </c>
      <c r="D710" s="139" t="str">
        <f>IF(SP_SUL!S713="","*",SP_SUL!S713)</f>
        <v>-</v>
      </c>
      <c r="E710" s="139" t="str">
        <f>IF(SP_SUL!T713="","*",SP_SUL!T713)</f>
        <v>-</v>
      </c>
      <c r="F710" s="145" t="str">
        <f>IF(SP_SUL!B713="","*",SP_SUL!B713)</f>
        <v>*</v>
      </c>
      <c r="G710" s="145" t="str">
        <f>IF(SP_SUL!D713="","*",SP_SUL!D713)</f>
        <v>*</v>
      </c>
      <c r="H710" s="145" t="str">
        <f>IF(SP_SUL!F713="","*",SP_SUL!F713)</f>
        <v>*</v>
      </c>
      <c r="I710" s="145" t="str">
        <f>IF(SP_SUL!H713="","*",SP_SUL!H713)</f>
        <v>*</v>
      </c>
      <c r="J710" s="145" t="str">
        <f>IF(SP_SUL!I713="","*",SP_SUL!I713)</f>
        <v>*</v>
      </c>
      <c r="K710" s="139" t="str">
        <f>IF(SP_SUL!M713="","*",SP_SUL!M713)</f>
        <v>-</v>
      </c>
      <c r="L710" s="139" t="str">
        <f>IF(SP_SUL!N713="","*",SP_SUL!N713)</f>
        <v>-</v>
      </c>
      <c r="M710" s="140" t="str">
        <f>IF(SP_SUL!J713="","*",SP_SUL!J713)</f>
        <v>*</v>
      </c>
      <c r="N710" s="144" t="str">
        <f>IF(SP_SUL!K713="","*",SP_SUL!K713)</f>
        <v>*</v>
      </c>
      <c r="O710" s="144" t="str">
        <f>IF(SP_SUL!L713="","*",SP_SUL!L713)</f>
        <v>*</v>
      </c>
      <c r="P710" s="143" t="str">
        <f>IF(SP_SUL!O713="","*",SP_SUL!O713)</f>
        <v>*</v>
      </c>
      <c r="Q710" s="143" t="str">
        <f>IF(SP_SUL!P713="","*",SP_SUL!P713)</f>
        <v>*</v>
      </c>
      <c r="R710" s="145" t="str">
        <f>IF(SP_SUL!Q713="","*",CONCATENATE(SP_SUL!Q713," ",SP_SUL!R713))</f>
        <v>*</v>
      </c>
      <c r="S710" s="145" t="str">
        <f>IF(SP_SUL!V713="","*",SP_SUL!V713)</f>
        <v>*</v>
      </c>
      <c r="T710" s="145" t="str">
        <f>IF(SP_SUL!W713="","*",SP_SUL!W713)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IF(SP_SUL!Y714="","*",SP_SUL!Y714)</f>
        <v>*</v>
      </c>
      <c r="B711" s="146" t="str">
        <f>IF(SP_SUL!X714="","*",SP_SUL!X714)</f>
        <v>*</v>
      </c>
      <c r="C711" s="146" t="str">
        <f>IF(SP_SUL!Z714="","*",SP_SUL!Z714)</f>
        <v>*</v>
      </c>
      <c r="D711" s="139" t="str">
        <f>IF(SP_SUL!S714="","*",SP_SUL!S714)</f>
        <v>-</v>
      </c>
      <c r="E711" s="139" t="str">
        <f>IF(SP_SUL!T714="","*",SP_SUL!T714)</f>
        <v>-</v>
      </c>
      <c r="F711" s="145" t="str">
        <f>IF(SP_SUL!B714="","*",SP_SUL!B714)</f>
        <v>*</v>
      </c>
      <c r="G711" s="145" t="str">
        <f>IF(SP_SUL!D714="","*",SP_SUL!D714)</f>
        <v>*</v>
      </c>
      <c r="H711" s="145" t="str">
        <f>IF(SP_SUL!F714="","*",SP_SUL!F714)</f>
        <v>*</v>
      </c>
      <c r="I711" s="145" t="str">
        <f>IF(SP_SUL!H714="","*",SP_SUL!H714)</f>
        <v>*</v>
      </c>
      <c r="J711" s="145" t="str">
        <f>IF(SP_SUL!I714="","*",SP_SUL!I714)</f>
        <v>*</v>
      </c>
      <c r="K711" s="139" t="str">
        <f>IF(SP_SUL!M714="","*",SP_SUL!M714)</f>
        <v>-</v>
      </c>
      <c r="L711" s="139" t="str">
        <f>IF(SP_SUL!N714="","*",SP_SUL!N714)</f>
        <v>-</v>
      </c>
      <c r="M711" s="140" t="str">
        <f>IF(SP_SUL!J714="","*",SP_SUL!J714)</f>
        <v>*</v>
      </c>
      <c r="N711" s="144" t="str">
        <f>IF(SP_SUL!K714="","*",SP_SUL!K714)</f>
        <v>*</v>
      </c>
      <c r="O711" s="144" t="str">
        <f>IF(SP_SUL!L714="","*",SP_SUL!L714)</f>
        <v>*</v>
      </c>
      <c r="P711" s="143" t="str">
        <f>IF(SP_SUL!O714="","*",SP_SUL!O714)</f>
        <v>*</v>
      </c>
      <c r="Q711" s="143" t="str">
        <f>IF(SP_SUL!P714="","*",SP_SUL!P714)</f>
        <v>*</v>
      </c>
      <c r="R711" s="145" t="str">
        <f>IF(SP_SUL!Q714="","*",CONCATENATE(SP_SUL!Q714," ",SP_SUL!R714))</f>
        <v>*</v>
      </c>
      <c r="S711" s="145" t="str">
        <f>IF(SP_SUL!V714="","*",SP_SUL!V714)</f>
        <v>*</v>
      </c>
      <c r="T711" s="145" t="str">
        <f>IF(SP_SUL!W714="","*",SP_SUL!W714)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IF(SP_SUL!Y715="","*",SP_SUL!Y715)</f>
        <v>*</v>
      </c>
      <c r="B712" s="146" t="str">
        <f>IF(SP_SUL!X715="","*",SP_SUL!X715)</f>
        <v>*</v>
      </c>
      <c r="C712" s="146" t="str">
        <f>IF(SP_SUL!Z715="","*",SP_SUL!Z715)</f>
        <v>*</v>
      </c>
      <c r="D712" s="139" t="str">
        <f>IF(SP_SUL!S715="","*",SP_SUL!S715)</f>
        <v>-</v>
      </c>
      <c r="E712" s="139" t="str">
        <f>IF(SP_SUL!T715="","*",SP_SUL!T715)</f>
        <v>-</v>
      </c>
      <c r="F712" s="145" t="str">
        <f>IF(SP_SUL!B715="","*",SP_SUL!B715)</f>
        <v>*</v>
      </c>
      <c r="G712" s="145" t="str">
        <f>IF(SP_SUL!D715="","*",SP_SUL!D715)</f>
        <v>*</v>
      </c>
      <c r="H712" s="145" t="str">
        <f>IF(SP_SUL!F715="","*",SP_SUL!F715)</f>
        <v>*</v>
      </c>
      <c r="I712" s="145" t="str">
        <f>IF(SP_SUL!H715="","*",SP_SUL!H715)</f>
        <v>*</v>
      </c>
      <c r="J712" s="145" t="str">
        <f>IF(SP_SUL!I715="","*",SP_SUL!I715)</f>
        <v>*</v>
      </c>
      <c r="K712" s="139" t="str">
        <f>IF(SP_SUL!M715="","*",SP_SUL!M715)</f>
        <v>-</v>
      </c>
      <c r="L712" s="139" t="str">
        <f>IF(SP_SUL!N715="","*",SP_SUL!N715)</f>
        <v>-</v>
      </c>
      <c r="M712" s="140" t="str">
        <f>IF(SP_SUL!J715="","*",SP_SUL!J715)</f>
        <v>*</v>
      </c>
      <c r="N712" s="144" t="str">
        <f>IF(SP_SUL!K715="","*",SP_SUL!K715)</f>
        <v>*</v>
      </c>
      <c r="O712" s="144" t="str">
        <f>IF(SP_SUL!L715="","*",SP_SUL!L715)</f>
        <v>*</v>
      </c>
      <c r="P712" s="143" t="str">
        <f>IF(SP_SUL!O715="","*",SP_SUL!O715)</f>
        <v>*</v>
      </c>
      <c r="Q712" s="143" t="str">
        <f>IF(SP_SUL!P715="","*",SP_SUL!P715)</f>
        <v>*</v>
      </c>
      <c r="R712" s="145" t="str">
        <f>IF(SP_SUL!Q715="","*",CONCATENATE(SP_SUL!Q715," ",SP_SUL!R715))</f>
        <v>*</v>
      </c>
      <c r="S712" s="145" t="str">
        <f>IF(SP_SUL!V715="","*",SP_SUL!V715)</f>
        <v>*</v>
      </c>
      <c r="T712" s="145" t="str">
        <f>IF(SP_SUL!W715="","*",SP_SUL!W715)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IF(SP_SUL!Y716="","*",SP_SUL!Y716)</f>
        <v>*</v>
      </c>
      <c r="B713" s="146" t="str">
        <f>IF(SP_SUL!X716="","*",SP_SUL!X716)</f>
        <v>*</v>
      </c>
      <c r="C713" s="146" t="str">
        <f>IF(SP_SUL!Z716="","*",SP_SUL!Z716)</f>
        <v>*</v>
      </c>
      <c r="D713" s="139" t="str">
        <f>IF(SP_SUL!S716="","*",SP_SUL!S716)</f>
        <v>-</v>
      </c>
      <c r="E713" s="139" t="str">
        <f>IF(SP_SUL!T716="","*",SP_SUL!T716)</f>
        <v>-</v>
      </c>
      <c r="F713" s="145" t="str">
        <f>IF(SP_SUL!B716="","*",SP_SUL!B716)</f>
        <v>*</v>
      </c>
      <c r="G713" s="145" t="str">
        <f>IF(SP_SUL!D716="","*",SP_SUL!D716)</f>
        <v>*</v>
      </c>
      <c r="H713" s="145" t="str">
        <f>IF(SP_SUL!F716="","*",SP_SUL!F716)</f>
        <v>*</v>
      </c>
      <c r="I713" s="145" t="str">
        <f>IF(SP_SUL!H716="","*",SP_SUL!H716)</f>
        <v>*</v>
      </c>
      <c r="J713" s="145" t="str">
        <f>IF(SP_SUL!I716="","*",SP_SUL!I716)</f>
        <v>*</v>
      </c>
      <c r="K713" s="139" t="str">
        <f>IF(SP_SUL!M716="","*",SP_SUL!M716)</f>
        <v>-</v>
      </c>
      <c r="L713" s="139" t="str">
        <f>IF(SP_SUL!N716="","*",SP_SUL!N716)</f>
        <v>-</v>
      </c>
      <c r="M713" s="140" t="str">
        <f>IF(SP_SUL!J716="","*",SP_SUL!J716)</f>
        <v>*</v>
      </c>
      <c r="N713" s="144" t="str">
        <f>IF(SP_SUL!K716="","*",SP_SUL!K716)</f>
        <v>*</v>
      </c>
      <c r="O713" s="144" t="str">
        <f>IF(SP_SUL!L716="","*",SP_SUL!L716)</f>
        <v>*</v>
      </c>
      <c r="P713" s="143" t="str">
        <f>IF(SP_SUL!O716="","*",SP_SUL!O716)</f>
        <v>*</v>
      </c>
      <c r="Q713" s="143" t="str">
        <f>IF(SP_SUL!P716="","*",SP_SUL!P716)</f>
        <v>*</v>
      </c>
      <c r="R713" s="145" t="str">
        <f>IF(SP_SUL!Q716="","*",CONCATENATE(SP_SUL!Q716," ",SP_SUL!R716))</f>
        <v>*</v>
      </c>
      <c r="S713" s="145" t="str">
        <f>IF(SP_SUL!V716="","*",SP_SUL!V716)</f>
        <v>*</v>
      </c>
      <c r="T713" s="145" t="str">
        <f>IF(SP_SUL!W716="","*",SP_SUL!W716)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IF(SP_SUL!Y717="","*",SP_SUL!Y717)</f>
        <v>*</v>
      </c>
      <c r="B714" s="146" t="str">
        <f>IF(SP_SUL!X717="","*",SP_SUL!X717)</f>
        <v>*</v>
      </c>
      <c r="C714" s="146" t="str">
        <f>IF(SP_SUL!Z717="","*",SP_SUL!Z717)</f>
        <v>*</v>
      </c>
      <c r="D714" s="139" t="str">
        <f>IF(SP_SUL!S717="","*",SP_SUL!S717)</f>
        <v>-</v>
      </c>
      <c r="E714" s="139" t="str">
        <f>IF(SP_SUL!T717="","*",SP_SUL!T717)</f>
        <v>-</v>
      </c>
      <c r="F714" s="145" t="str">
        <f>IF(SP_SUL!B717="","*",SP_SUL!B717)</f>
        <v>*</v>
      </c>
      <c r="G714" s="145" t="str">
        <f>IF(SP_SUL!D717="","*",SP_SUL!D717)</f>
        <v>*</v>
      </c>
      <c r="H714" s="145" t="str">
        <f>IF(SP_SUL!F717="","*",SP_SUL!F717)</f>
        <v>*</v>
      </c>
      <c r="I714" s="145" t="str">
        <f>IF(SP_SUL!H717="","*",SP_SUL!H717)</f>
        <v>*</v>
      </c>
      <c r="J714" s="145" t="str">
        <f>IF(SP_SUL!I717="","*",SP_SUL!I717)</f>
        <v>*</v>
      </c>
      <c r="K714" s="139" t="str">
        <f>IF(SP_SUL!M717="","*",SP_SUL!M717)</f>
        <v>-</v>
      </c>
      <c r="L714" s="139" t="str">
        <f>IF(SP_SUL!N717="","*",SP_SUL!N717)</f>
        <v>-</v>
      </c>
      <c r="M714" s="140" t="str">
        <f>IF(SP_SUL!J717="","*",SP_SUL!J717)</f>
        <v>*</v>
      </c>
      <c r="N714" s="144" t="str">
        <f>IF(SP_SUL!K717="","*",SP_SUL!K717)</f>
        <v>*</v>
      </c>
      <c r="O714" s="144" t="str">
        <f>IF(SP_SUL!L717="","*",SP_SUL!L717)</f>
        <v>*</v>
      </c>
      <c r="P714" s="143" t="str">
        <f>IF(SP_SUL!O717="","*",SP_SUL!O717)</f>
        <v>*</v>
      </c>
      <c r="Q714" s="143" t="str">
        <f>IF(SP_SUL!P717="","*",SP_SUL!P717)</f>
        <v>*</v>
      </c>
      <c r="R714" s="145" t="str">
        <f>IF(SP_SUL!Q717="","*",CONCATENATE(SP_SUL!Q717," ",SP_SUL!R717))</f>
        <v>*</v>
      </c>
      <c r="S714" s="145" t="str">
        <f>IF(SP_SUL!V717="","*",SP_SUL!V717)</f>
        <v>*</v>
      </c>
      <c r="T714" s="145" t="str">
        <f>IF(SP_SUL!W717="","*",SP_SUL!W717)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IF(SP_SUL!Y718="","*",SP_SUL!Y718)</f>
        <v>*</v>
      </c>
      <c r="B715" s="146" t="str">
        <f>IF(SP_SUL!X718="","*",SP_SUL!X718)</f>
        <v>*</v>
      </c>
      <c r="C715" s="146" t="str">
        <f>IF(SP_SUL!Z718="","*",SP_SUL!Z718)</f>
        <v>*</v>
      </c>
      <c r="D715" s="139" t="str">
        <f>IF(SP_SUL!S718="","*",SP_SUL!S718)</f>
        <v>-</v>
      </c>
      <c r="E715" s="139" t="str">
        <f>IF(SP_SUL!T718="","*",SP_SUL!T718)</f>
        <v>-</v>
      </c>
      <c r="F715" s="145" t="str">
        <f>IF(SP_SUL!B718="","*",SP_SUL!B718)</f>
        <v>*</v>
      </c>
      <c r="G715" s="145" t="str">
        <f>IF(SP_SUL!D718="","*",SP_SUL!D718)</f>
        <v>*</v>
      </c>
      <c r="H715" s="145" t="str">
        <f>IF(SP_SUL!F718="","*",SP_SUL!F718)</f>
        <v>*</v>
      </c>
      <c r="I715" s="145" t="str">
        <f>IF(SP_SUL!H718="","*",SP_SUL!H718)</f>
        <v>*</v>
      </c>
      <c r="J715" s="145" t="str">
        <f>IF(SP_SUL!I718="","*",SP_SUL!I718)</f>
        <v>*</v>
      </c>
      <c r="K715" s="139" t="str">
        <f>IF(SP_SUL!M718="","*",SP_SUL!M718)</f>
        <v>-</v>
      </c>
      <c r="L715" s="139" t="str">
        <f>IF(SP_SUL!N718="","*",SP_SUL!N718)</f>
        <v>-</v>
      </c>
      <c r="M715" s="140" t="str">
        <f>IF(SP_SUL!J718="","*",SP_SUL!J718)</f>
        <v>*</v>
      </c>
      <c r="N715" s="144" t="str">
        <f>IF(SP_SUL!K718="","*",SP_SUL!K718)</f>
        <v>*</v>
      </c>
      <c r="O715" s="144" t="str">
        <f>IF(SP_SUL!L718="","*",SP_SUL!L718)</f>
        <v>*</v>
      </c>
      <c r="P715" s="143" t="str">
        <f>IF(SP_SUL!O718="","*",SP_SUL!O718)</f>
        <v>*</v>
      </c>
      <c r="Q715" s="143" t="str">
        <f>IF(SP_SUL!P718="","*",SP_SUL!P718)</f>
        <v>*</v>
      </c>
      <c r="R715" s="145" t="str">
        <f>IF(SP_SUL!Q718="","*",CONCATENATE(SP_SUL!Q718," ",SP_SUL!R718))</f>
        <v>*</v>
      </c>
      <c r="S715" s="145" t="str">
        <f>IF(SP_SUL!V718="","*",SP_SUL!V718)</f>
        <v>*</v>
      </c>
      <c r="T715" s="145" t="str">
        <f>IF(SP_SUL!W718="","*",SP_SUL!W718)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IF(SP_SUL!Y719="","*",SP_SUL!Y719)</f>
        <v>*</v>
      </c>
      <c r="B716" s="146" t="str">
        <f>IF(SP_SUL!X719="","*",SP_SUL!X719)</f>
        <v>*</v>
      </c>
      <c r="C716" s="146" t="str">
        <f>IF(SP_SUL!Z719="","*",SP_SUL!Z719)</f>
        <v>*</v>
      </c>
      <c r="D716" s="139" t="str">
        <f>IF(SP_SUL!S719="","*",SP_SUL!S719)</f>
        <v>-</v>
      </c>
      <c r="E716" s="139" t="str">
        <f>IF(SP_SUL!T719="","*",SP_SUL!T719)</f>
        <v>-</v>
      </c>
      <c r="F716" s="145" t="str">
        <f>IF(SP_SUL!B719="","*",SP_SUL!B719)</f>
        <v>*</v>
      </c>
      <c r="G716" s="145" t="str">
        <f>IF(SP_SUL!D719="","*",SP_SUL!D719)</f>
        <v>*</v>
      </c>
      <c r="H716" s="145" t="str">
        <f>IF(SP_SUL!F719="","*",SP_SUL!F719)</f>
        <v>*</v>
      </c>
      <c r="I716" s="145" t="str">
        <f>IF(SP_SUL!H719="","*",SP_SUL!H719)</f>
        <v>*</v>
      </c>
      <c r="J716" s="145" t="str">
        <f>IF(SP_SUL!I719="","*",SP_SUL!I719)</f>
        <v>*</v>
      </c>
      <c r="K716" s="139" t="str">
        <f>IF(SP_SUL!M719="","*",SP_SUL!M719)</f>
        <v>-</v>
      </c>
      <c r="L716" s="139" t="str">
        <f>IF(SP_SUL!N719="","*",SP_SUL!N719)</f>
        <v>-</v>
      </c>
      <c r="M716" s="140" t="str">
        <f>IF(SP_SUL!J719="","*",SP_SUL!J719)</f>
        <v>*</v>
      </c>
      <c r="N716" s="144" t="str">
        <f>IF(SP_SUL!K719="","*",SP_SUL!K719)</f>
        <v>*</v>
      </c>
      <c r="O716" s="144" t="str">
        <f>IF(SP_SUL!L719="","*",SP_SUL!L719)</f>
        <v>*</v>
      </c>
      <c r="P716" s="143" t="str">
        <f>IF(SP_SUL!O719="","*",SP_SUL!O719)</f>
        <v>*</v>
      </c>
      <c r="Q716" s="143" t="str">
        <f>IF(SP_SUL!P719="","*",SP_SUL!P719)</f>
        <v>*</v>
      </c>
      <c r="R716" s="145" t="str">
        <f>IF(SP_SUL!Q719="","*",CONCATENATE(SP_SUL!Q719," ",SP_SUL!R719))</f>
        <v>*</v>
      </c>
      <c r="S716" s="145" t="str">
        <f>IF(SP_SUL!V719="","*",SP_SUL!V719)</f>
        <v>*</v>
      </c>
      <c r="T716" s="145" t="str">
        <f>IF(SP_SUL!W719="","*",SP_SUL!W719)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IF(SP_SUL!Y720="","*",SP_SUL!Y720)</f>
        <v>*</v>
      </c>
      <c r="B717" s="146" t="str">
        <f>IF(SP_SUL!X720="","*",SP_SUL!X720)</f>
        <v>*</v>
      </c>
      <c r="C717" s="146" t="str">
        <f>IF(SP_SUL!Z720="","*",SP_SUL!Z720)</f>
        <v>*</v>
      </c>
      <c r="D717" s="139" t="str">
        <f>IF(SP_SUL!S720="","*",SP_SUL!S720)</f>
        <v>-</v>
      </c>
      <c r="E717" s="139" t="str">
        <f>IF(SP_SUL!T720="","*",SP_SUL!T720)</f>
        <v>-</v>
      </c>
      <c r="F717" s="145" t="str">
        <f>IF(SP_SUL!B720="","*",SP_SUL!B720)</f>
        <v>*</v>
      </c>
      <c r="G717" s="145" t="str">
        <f>IF(SP_SUL!D720="","*",SP_SUL!D720)</f>
        <v>*</v>
      </c>
      <c r="H717" s="145" t="str">
        <f>IF(SP_SUL!F720="","*",SP_SUL!F720)</f>
        <v>*</v>
      </c>
      <c r="I717" s="145" t="str">
        <f>IF(SP_SUL!H720="","*",SP_SUL!H720)</f>
        <v>*</v>
      </c>
      <c r="J717" s="145" t="str">
        <f>IF(SP_SUL!I720="","*",SP_SUL!I720)</f>
        <v>*</v>
      </c>
      <c r="K717" s="139" t="str">
        <f>IF(SP_SUL!M720="","*",SP_SUL!M720)</f>
        <v>-</v>
      </c>
      <c r="L717" s="139" t="str">
        <f>IF(SP_SUL!N720="","*",SP_SUL!N720)</f>
        <v>-</v>
      </c>
      <c r="M717" s="140" t="str">
        <f>IF(SP_SUL!J720="","*",SP_SUL!J720)</f>
        <v>*</v>
      </c>
      <c r="N717" s="144" t="str">
        <f>IF(SP_SUL!K720="","*",SP_SUL!K720)</f>
        <v>*</v>
      </c>
      <c r="O717" s="144" t="str">
        <f>IF(SP_SUL!L720="","*",SP_SUL!L720)</f>
        <v>*</v>
      </c>
      <c r="P717" s="143" t="str">
        <f>IF(SP_SUL!O720="","*",SP_SUL!O720)</f>
        <v>*</v>
      </c>
      <c r="Q717" s="143" t="str">
        <f>IF(SP_SUL!P720="","*",SP_SUL!P720)</f>
        <v>*</v>
      </c>
      <c r="R717" s="145" t="str">
        <f>IF(SP_SUL!Q720="","*",CONCATENATE(SP_SUL!Q720," ",SP_SUL!R720))</f>
        <v>*</v>
      </c>
      <c r="S717" s="145" t="str">
        <f>IF(SP_SUL!V720="","*",SP_SUL!V720)</f>
        <v>*</v>
      </c>
      <c r="T717" s="145" t="str">
        <f>IF(SP_SUL!W720="","*",SP_SUL!W720)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IF(SP_SUL!Y721="","*",SP_SUL!Y721)</f>
        <v>*</v>
      </c>
      <c r="B718" s="146" t="str">
        <f>IF(SP_SUL!X721="","*",SP_SUL!X721)</f>
        <v>*</v>
      </c>
      <c r="C718" s="146" t="str">
        <f>IF(SP_SUL!Z721="","*",SP_SUL!Z721)</f>
        <v>*</v>
      </c>
      <c r="D718" s="139" t="str">
        <f>IF(SP_SUL!S721="","*",SP_SUL!S721)</f>
        <v>-</v>
      </c>
      <c r="E718" s="139" t="str">
        <f>IF(SP_SUL!T721="","*",SP_SUL!T721)</f>
        <v>-</v>
      </c>
      <c r="F718" s="145" t="str">
        <f>IF(SP_SUL!B721="","*",SP_SUL!B721)</f>
        <v>*</v>
      </c>
      <c r="G718" s="145" t="str">
        <f>IF(SP_SUL!D721="","*",SP_SUL!D721)</f>
        <v>*</v>
      </c>
      <c r="H718" s="145" t="str">
        <f>IF(SP_SUL!F721="","*",SP_SUL!F721)</f>
        <v>*</v>
      </c>
      <c r="I718" s="145" t="str">
        <f>IF(SP_SUL!H721="","*",SP_SUL!H721)</f>
        <v>*</v>
      </c>
      <c r="J718" s="145" t="str">
        <f>IF(SP_SUL!I721="","*",SP_SUL!I721)</f>
        <v>*</v>
      </c>
      <c r="K718" s="139" t="str">
        <f>IF(SP_SUL!M721="","*",SP_SUL!M721)</f>
        <v>-</v>
      </c>
      <c r="L718" s="139" t="str">
        <f>IF(SP_SUL!N721="","*",SP_SUL!N721)</f>
        <v>-</v>
      </c>
      <c r="M718" s="140" t="str">
        <f>IF(SP_SUL!J721="","*",SP_SUL!J721)</f>
        <v>*</v>
      </c>
      <c r="N718" s="144" t="str">
        <f>IF(SP_SUL!K721="","*",SP_SUL!K721)</f>
        <v>*</v>
      </c>
      <c r="O718" s="144" t="str">
        <f>IF(SP_SUL!L721="","*",SP_SUL!L721)</f>
        <v>*</v>
      </c>
      <c r="P718" s="143" t="str">
        <f>IF(SP_SUL!O721="","*",SP_SUL!O721)</f>
        <v>*</v>
      </c>
      <c r="Q718" s="143" t="str">
        <f>IF(SP_SUL!P721="","*",SP_SUL!P721)</f>
        <v>*</v>
      </c>
      <c r="R718" s="145" t="str">
        <f>IF(SP_SUL!Q721="","*",CONCATENATE(SP_SUL!Q721," ",SP_SUL!R721))</f>
        <v>*</v>
      </c>
      <c r="S718" s="145" t="str">
        <f>IF(SP_SUL!V721="","*",SP_SUL!V721)</f>
        <v>*</v>
      </c>
      <c r="T718" s="145" t="str">
        <f>IF(SP_SUL!W721="","*",SP_SUL!W721)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IF(SP_SUL!Y722="","*",SP_SUL!Y722)</f>
        <v>*</v>
      </c>
      <c r="B719" s="146" t="str">
        <f>IF(SP_SUL!X722="","*",SP_SUL!X722)</f>
        <v>*</v>
      </c>
      <c r="C719" s="146" t="str">
        <f>IF(SP_SUL!Z722="","*",SP_SUL!Z722)</f>
        <v>*</v>
      </c>
      <c r="D719" s="139" t="str">
        <f>IF(SP_SUL!S722="","*",SP_SUL!S722)</f>
        <v>-</v>
      </c>
      <c r="E719" s="139" t="str">
        <f>IF(SP_SUL!T722="","*",SP_SUL!T722)</f>
        <v>-</v>
      </c>
      <c r="F719" s="145" t="str">
        <f>IF(SP_SUL!B722="","*",SP_SUL!B722)</f>
        <v>*</v>
      </c>
      <c r="G719" s="145" t="str">
        <f>IF(SP_SUL!D722="","*",SP_SUL!D722)</f>
        <v>*</v>
      </c>
      <c r="H719" s="145" t="str">
        <f>IF(SP_SUL!F722="","*",SP_SUL!F722)</f>
        <v>*</v>
      </c>
      <c r="I719" s="145" t="str">
        <f>IF(SP_SUL!H722="","*",SP_SUL!H722)</f>
        <v>*</v>
      </c>
      <c r="J719" s="145" t="str">
        <f>IF(SP_SUL!I722="","*",SP_SUL!I722)</f>
        <v>*</v>
      </c>
      <c r="K719" s="139" t="str">
        <f>IF(SP_SUL!M722="","*",SP_SUL!M722)</f>
        <v>-</v>
      </c>
      <c r="L719" s="139" t="str">
        <f>IF(SP_SUL!N722="","*",SP_SUL!N722)</f>
        <v>-</v>
      </c>
      <c r="M719" s="140" t="str">
        <f>IF(SP_SUL!J722="","*",SP_SUL!J722)</f>
        <v>*</v>
      </c>
      <c r="N719" s="144" t="str">
        <f>IF(SP_SUL!K722="","*",SP_SUL!K722)</f>
        <v>*</v>
      </c>
      <c r="O719" s="144" t="str">
        <f>IF(SP_SUL!L722="","*",SP_SUL!L722)</f>
        <v>*</v>
      </c>
      <c r="P719" s="143" t="str">
        <f>IF(SP_SUL!O722="","*",SP_SUL!O722)</f>
        <v>*</v>
      </c>
      <c r="Q719" s="143" t="str">
        <f>IF(SP_SUL!P722="","*",SP_SUL!P722)</f>
        <v>*</v>
      </c>
      <c r="R719" s="145" t="str">
        <f>IF(SP_SUL!Q722="","*",CONCATENATE(SP_SUL!Q722," ",SP_SUL!R722))</f>
        <v>*</v>
      </c>
      <c r="S719" s="145" t="str">
        <f>IF(SP_SUL!V722="","*",SP_SUL!V722)</f>
        <v>*</v>
      </c>
      <c r="T719" s="145" t="str">
        <f>IF(SP_SUL!W722="","*",SP_SUL!W722)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IF(SP_SUL!Y723="","*",SP_SUL!Y723)</f>
        <v>*</v>
      </c>
      <c r="B720" s="146" t="str">
        <f>IF(SP_SUL!X723="","*",SP_SUL!X723)</f>
        <v>*</v>
      </c>
      <c r="C720" s="146" t="str">
        <f>IF(SP_SUL!Z723="","*",SP_SUL!Z723)</f>
        <v>*</v>
      </c>
      <c r="D720" s="139" t="str">
        <f>IF(SP_SUL!S723="","*",SP_SUL!S723)</f>
        <v>-</v>
      </c>
      <c r="E720" s="139" t="str">
        <f>IF(SP_SUL!T723="","*",SP_SUL!T723)</f>
        <v>-</v>
      </c>
      <c r="F720" s="145" t="str">
        <f>IF(SP_SUL!B723="","*",SP_SUL!B723)</f>
        <v>*</v>
      </c>
      <c r="G720" s="145" t="str">
        <f>IF(SP_SUL!D723="","*",SP_SUL!D723)</f>
        <v>*</v>
      </c>
      <c r="H720" s="145" t="str">
        <f>IF(SP_SUL!F723="","*",SP_SUL!F723)</f>
        <v>*</v>
      </c>
      <c r="I720" s="145" t="str">
        <f>IF(SP_SUL!H723="","*",SP_SUL!H723)</f>
        <v>*</v>
      </c>
      <c r="J720" s="145" t="str">
        <f>IF(SP_SUL!I723="","*",SP_SUL!I723)</f>
        <v>*</v>
      </c>
      <c r="K720" s="139" t="str">
        <f>IF(SP_SUL!M723="","*",SP_SUL!M723)</f>
        <v>-</v>
      </c>
      <c r="L720" s="139" t="str">
        <f>IF(SP_SUL!N723="","*",SP_SUL!N723)</f>
        <v>-</v>
      </c>
      <c r="M720" s="140" t="str">
        <f>IF(SP_SUL!J723="","*",SP_SUL!J723)</f>
        <v>*</v>
      </c>
      <c r="N720" s="144" t="str">
        <f>IF(SP_SUL!K723="","*",SP_SUL!K723)</f>
        <v>*</v>
      </c>
      <c r="O720" s="144" t="str">
        <f>IF(SP_SUL!L723="","*",SP_SUL!L723)</f>
        <v>*</v>
      </c>
      <c r="P720" s="143" t="str">
        <f>IF(SP_SUL!O723="","*",SP_SUL!O723)</f>
        <v>*</v>
      </c>
      <c r="Q720" s="143" t="str">
        <f>IF(SP_SUL!P723="","*",SP_SUL!P723)</f>
        <v>*</v>
      </c>
      <c r="R720" s="145" t="str">
        <f>IF(SP_SUL!Q723="","*",CONCATENATE(SP_SUL!Q723," ",SP_SUL!R723))</f>
        <v>*</v>
      </c>
      <c r="S720" s="145" t="str">
        <f>IF(SP_SUL!V723="","*",SP_SUL!V723)</f>
        <v>*</v>
      </c>
      <c r="T720" s="145" t="str">
        <f>IF(SP_SUL!W723="","*",SP_SUL!W723)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IF(SP_SUL!Y724="","*",SP_SUL!Y724)</f>
        <v>*</v>
      </c>
      <c r="B721" s="146" t="str">
        <f>IF(SP_SUL!X724="","*",SP_SUL!X724)</f>
        <v>*</v>
      </c>
      <c r="C721" s="146" t="str">
        <f>IF(SP_SUL!Z724="","*",SP_SUL!Z724)</f>
        <v>*</v>
      </c>
      <c r="D721" s="139" t="str">
        <f>IF(SP_SUL!S724="","*",SP_SUL!S724)</f>
        <v>-</v>
      </c>
      <c r="E721" s="139" t="str">
        <f>IF(SP_SUL!T724="","*",SP_SUL!T724)</f>
        <v>-</v>
      </c>
      <c r="F721" s="145" t="str">
        <f>IF(SP_SUL!B724="","*",SP_SUL!B724)</f>
        <v>*</v>
      </c>
      <c r="G721" s="145" t="str">
        <f>IF(SP_SUL!D724="","*",SP_SUL!D724)</f>
        <v>*</v>
      </c>
      <c r="H721" s="145" t="str">
        <f>IF(SP_SUL!F724="","*",SP_SUL!F724)</f>
        <v>*</v>
      </c>
      <c r="I721" s="145" t="str">
        <f>IF(SP_SUL!H724="","*",SP_SUL!H724)</f>
        <v>*</v>
      </c>
      <c r="J721" s="145" t="str">
        <f>IF(SP_SUL!I724="","*",SP_SUL!I724)</f>
        <v>*</v>
      </c>
      <c r="K721" s="139" t="str">
        <f>IF(SP_SUL!M724="","*",SP_SUL!M724)</f>
        <v>-</v>
      </c>
      <c r="L721" s="139" t="str">
        <f>IF(SP_SUL!N724="","*",SP_SUL!N724)</f>
        <v>-</v>
      </c>
      <c r="M721" s="140" t="str">
        <f>IF(SP_SUL!J724="","*",SP_SUL!J724)</f>
        <v>*</v>
      </c>
      <c r="N721" s="144" t="str">
        <f>IF(SP_SUL!K724="","*",SP_SUL!K724)</f>
        <v>*</v>
      </c>
      <c r="O721" s="144" t="str">
        <f>IF(SP_SUL!L724="","*",SP_SUL!L724)</f>
        <v>*</v>
      </c>
      <c r="P721" s="143" t="str">
        <f>IF(SP_SUL!O724="","*",SP_SUL!O724)</f>
        <v>*</v>
      </c>
      <c r="Q721" s="143" t="str">
        <f>IF(SP_SUL!P724="","*",SP_SUL!P724)</f>
        <v>*</v>
      </c>
      <c r="R721" s="145" t="str">
        <f>IF(SP_SUL!Q724="","*",CONCATENATE(SP_SUL!Q724," ",SP_SUL!R724))</f>
        <v>*</v>
      </c>
      <c r="S721" s="145" t="str">
        <f>IF(SP_SUL!V724="","*",SP_SUL!V724)</f>
        <v>*</v>
      </c>
      <c r="T721" s="145" t="str">
        <f>IF(SP_SUL!W724="","*",SP_SUL!W724)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IF(SP_SUL!Y725="","*",SP_SUL!Y725)</f>
        <v>*</v>
      </c>
      <c r="B722" s="146" t="str">
        <f>IF(SP_SUL!X725="","*",SP_SUL!X725)</f>
        <v>*</v>
      </c>
      <c r="C722" s="146" t="str">
        <f>IF(SP_SUL!Z725="","*",SP_SUL!Z725)</f>
        <v>*</v>
      </c>
      <c r="D722" s="139" t="str">
        <f>IF(SP_SUL!S725="","*",SP_SUL!S725)</f>
        <v>-</v>
      </c>
      <c r="E722" s="139" t="str">
        <f>IF(SP_SUL!T725="","*",SP_SUL!T725)</f>
        <v>-</v>
      </c>
      <c r="F722" s="145" t="str">
        <f>IF(SP_SUL!B725="","*",SP_SUL!B725)</f>
        <v>*</v>
      </c>
      <c r="G722" s="145" t="str">
        <f>IF(SP_SUL!D725="","*",SP_SUL!D725)</f>
        <v>*</v>
      </c>
      <c r="H722" s="145" t="str">
        <f>IF(SP_SUL!F725="","*",SP_SUL!F725)</f>
        <v>*</v>
      </c>
      <c r="I722" s="145" t="str">
        <f>IF(SP_SUL!H725="","*",SP_SUL!H725)</f>
        <v>*</v>
      </c>
      <c r="J722" s="145" t="str">
        <f>IF(SP_SUL!I725="","*",SP_SUL!I725)</f>
        <v>*</v>
      </c>
      <c r="K722" s="139" t="str">
        <f>IF(SP_SUL!M725="","*",SP_SUL!M725)</f>
        <v>-</v>
      </c>
      <c r="L722" s="139" t="str">
        <f>IF(SP_SUL!N725="","*",SP_SUL!N725)</f>
        <v>-</v>
      </c>
      <c r="M722" s="140" t="str">
        <f>IF(SP_SUL!J725="","*",SP_SUL!J725)</f>
        <v>*</v>
      </c>
      <c r="N722" s="144" t="str">
        <f>IF(SP_SUL!K725="","*",SP_SUL!K725)</f>
        <v>*</v>
      </c>
      <c r="O722" s="144" t="str">
        <f>IF(SP_SUL!L725="","*",SP_SUL!L725)</f>
        <v>*</v>
      </c>
      <c r="P722" s="143" t="str">
        <f>IF(SP_SUL!O725="","*",SP_SUL!O725)</f>
        <v>*</v>
      </c>
      <c r="Q722" s="143" t="str">
        <f>IF(SP_SUL!P725="","*",SP_SUL!P725)</f>
        <v>*</v>
      </c>
      <c r="R722" s="145" t="str">
        <f>IF(SP_SUL!Q725="","*",CONCATENATE(SP_SUL!Q725," ",SP_SUL!R725))</f>
        <v>*</v>
      </c>
      <c r="S722" s="145" t="str">
        <f>IF(SP_SUL!V725="","*",SP_SUL!V725)</f>
        <v>*</v>
      </c>
      <c r="T722" s="145" t="str">
        <f>IF(SP_SUL!W725="","*",SP_SUL!W725)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IF(SP_SUL!Y726="","*",SP_SUL!Y726)</f>
        <v>*</v>
      </c>
      <c r="B723" s="146" t="str">
        <f>IF(SP_SUL!X726="","*",SP_SUL!X726)</f>
        <v>*</v>
      </c>
      <c r="C723" s="146" t="str">
        <f>IF(SP_SUL!Z726="","*",SP_SUL!Z726)</f>
        <v>*</v>
      </c>
      <c r="D723" s="139" t="str">
        <f>IF(SP_SUL!S726="","*",SP_SUL!S726)</f>
        <v>-</v>
      </c>
      <c r="E723" s="139" t="str">
        <f>IF(SP_SUL!T726="","*",SP_SUL!T726)</f>
        <v>-</v>
      </c>
      <c r="F723" s="145" t="str">
        <f>IF(SP_SUL!B726="","*",SP_SUL!B726)</f>
        <v>*</v>
      </c>
      <c r="G723" s="145" t="str">
        <f>IF(SP_SUL!D726="","*",SP_SUL!D726)</f>
        <v>*</v>
      </c>
      <c r="H723" s="145" t="str">
        <f>IF(SP_SUL!F726="","*",SP_SUL!F726)</f>
        <v>*</v>
      </c>
      <c r="I723" s="145" t="str">
        <f>IF(SP_SUL!H726="","*",SP_SUL!H726)</f>
        <v>*</v>
      </c>
      <c r="J723" s="145" t="str">
        <f>IF(SP_SUL!I726="","*",SP_SUL!I726)</f>
        <v>*</v>
      </c>
      <c r="K723" s="139" t="str">
        <f>IF(SP_SUL!M726="","*",SP_SUL!M726)</f>
        <v>-</v>
      </c>
      <c r="L723" s="139" t="str">
        <f>IF(SP_SUL!N726="","*",SP_SUL!N726)</f>
        <v>-</v>
      </c>
      <c r="M723" s="140" t="str">
        <f>IF(SP_SUL!J726="","*",SP_SUL!J726)</f>
        <v>*</v>
      </c>
      <c r="N723" s="144" t="str">
        <f>IF(SP_SUL!K726="","*",SP_SUL!K726)</f>
        <v>*</v>
      </c>
      <c r="O723" s="144" t="str">
        <f>IF(SP_SUL!L726="","*",SP_SUL!L726)</f>
        <v>*</v>
      </c>
      <c r="P723" s="143" t="str">
        <f>IF(SP_SUL!O726="","*",SP_SUL!O726)</f>
        <v>*</v>
      </c>
      <c r="Q723" s="143" t="str">
        <f>IF(SP_SUL!P726="","*",SP_SUL!P726)</f>
        <v>*</v>
      </c>
      <c r="R723" s="145" t="str">
        <f>IF(SP_SUL!Q726="","*",CONCATENATE(SP_SUL!Q726," ",SP_SUL!R726))</f>
        <v>*</v>
      </c>
      <c r="S723" s="145" t="str">
        <f>IF(SP_SUL!V726="","*",SP_SUL!V726)</f>
        <v>*</v>
      </c>
      <c r="T723" s="145" t="str">
        <f>IF(SP_SUL!W726="","*",SP_SUL!W726)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IF(SP_SUL!Y727="","*",SP_SUL!Y727)</f>
        <v>*</v>
      </c>
      <c r="B724" s="146" t="str">
        <f>IF(SP_SUL!X727="","*",SP_SUL!X727)</f>
        <v>*</v>
      </c>
      <c r="C724" s="146" t="str">
        <f>IF(SP_SUL!Z727="","*",SP_SUL!Z727)</f>
        <v>*</v>
      </c>
      <c r="D724" s="139" t="str">
        <f>IF(SP_SUL!S727="","*",SP_SUL!S727)</f>
        <v>-</v>
      </c>
      <c r="E724" s="139" t="str">
        <f>IF(SP_SUL!T727="","*",SP_SUL!T727)</f>
        <v>-</v>
      </c>
      <c r="F724" s="145" t="str">
        <f>IF(SP_SUL!B727="","*",SP_SUL!B727)</f>
        <v>*</v>
      </c>
      <c r="G724" s="145" t="str">
        <f>IF(SP_SUL!D727="","*",SP_SUL!D727)</f>
        <v>*</v>
      </c>
      <c r="H724" s="145" t="str">
        <f>IF(SP_SUL!F727="","*",SP_SUL!F727)</f>
        <v>*</v>
      </c>
      <c r="I724" s="145" t="str">
        <f>IF(SP_SUL!H727="","*",SP_SUL!H727)</f>
        <v>*</v>
      </c>
      <c r="J724" s="145" t="str">
        <f>IF(SP_SUL!I727="","*",SP_SUL!I727)</f>
        <v>*</v>
      </c>
      <c r="K724" s="139" t="str">
        <f>IF(SP_SUL!M727="","*",SP_SUL!M727)</f>
        <v>-</v>
      </c>
      <c r="L724" s="139" t="str">
        <f>IF(SP_SUL!N727="","*",SP_SUL!N727)</f>
        <v>-</v>
      </c>
      <c r="M724" s="140" t="str">
        <f>IF(SP_SUL!J727="","*",SP_SUL!J727)</f>
        <v>*</v>
      </c>
      <c r="N724" s="144" t="str">
        <f>IF(SP_SUL!K727="","*",SP_SUL!K727)</f>
        <v>*</v>
      </c>
      <c r="O724" s="144" t="str">
        <f>IF(SP_SUL!L727="","*",SP_SUL!L727)</f>
        <v>*</v>
      </c>
      <c r="P724" s="143" t="str">
        <f>IF(SP_SUL!O727="","*",SP_SUL!O727)</f>
        <v>*</v>
      </c>
      <c r="Q724" s="143" t="str">
        <f>IF(SP_SUL!P727="","*",SP_SUL!P727)</f>
        <v>*</v>
      </c>
      <c r="R724" s="145" t="str">
        <f>IF(SP_SUL!Q727="","*",CONCATENATE(SP_SUL!Q727," ",SP_SUL!R727))</f>
        <v>*</v>
      </c>
      <c r="S724" s="145" t="str">
        <f>IF(SP_SUL!V727="","*",SP_SUL!V727)</f>
        <v>*</v>
      </c>
      <c r="T724" s="145" t="str">
        <f>IF(SP_SUL!W727="","*",SP_SUL!W727)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IF(SP_SUL!Y728="","*",SP_SUL!Y728)</f>
        <v>*</v>
      </c>
      <c r="B725" s="146" t="str">
        <f>IF(SP_SUL!X728="","*",SP_SUL!X728)</f>
        <v>*</v>
      </c>
      <c r="C725" s="146" t="str">
        <f>IF(SP_SUL!Z728="","*",SP_SUL!Z728)</f>
        <v>*</v>
      </c>
      <c r="D725" s="139" t="str">
        <f>IF(SP_SUL!S728="","*",SP_SUL!S728)</f>
        <v>-</v>
      </c>
      <c r="E725" s="139" t="str">
        <f>IF(SP_SUL!T728="","*",SP_SUL!T728)</f>
        <v>-</v>
      </c>
      <c r="F725" s="145" t="str">
        <f>IF(SP_SUL!B728="","*",SP_SUL!B728)</f>
        <v>*</v>
      </c>
      <c r="G725" s="145" t="str">
        <f>IF(SP_SUL!D728="","*",SP_SUL!D728)</f>
        <v>*</v>
      </c>
      <c r="H725" s="145" t="str">
        <f>IF(SP_SUL!F728="","*",SP_SUL!F728)</f>
        <v>*</v>
      </c>
      <c r="I725" s="145" t="str">
        <f>IF(SP_SUL!H728="","*",SP_SUL!H728)</f>
        <v>*</v>
      </c>
      <c r="J725" s="145" t="str">
        <f>IF(SP_SUL!I728="","*",SP_SUL!I728)</f>
        <v>*</v>
      </c>
      <c r="K725" s="139" t="str">
        <f>IF(SP_SUL!M728="","*",SP_SUL!M728)</f>
        <v>-</v>
      </c>
      <c r="L725" s="139" t="str">
        <f>IF(SP_SUL!N728="","*",SP_SUL!N728)</f>
        <v>-</v>
      </c>
      <c r="M725" s="140" t="str">
        <f>IF(SP_SUL!J728="","*",SP_SUL!J728)</f>
        <v>*</v>
      </c>
      <c r="N725" s="144" t="str">
        <f>IF(SP_SUL!K728="","*",SP_SUL!K728)</f>
        <v>*</v>
      </c>
      <c r="O725" s="144" t="str">
        <f>IF(SP_SUL!L728="","*",SP_SUL!L728)</f>
        <v>*</v>
      </c>
      <c r="P725" s="143" t="str">
        <f>IF(SP_SUL!O728="","*",SP_SUL!O728)</f>
        <v>*</v>
      </c>
      <c r="Q725" s="143" t="str">
        <f>IF(SP_SUL!P728="","*",SP_SUL!P728)</f>
        <v>*</v>
      </c>
      <c r="R725" s="145" t="str">
        <f>IF(SP_SUL!Q728="","*",CONCATENATE(SP_SUL!Q728," ",SP_SUL!R728))</f>
        <v>*</v>
      </c>
      <c r="S725" s="145" t="str">
        <f>IF(SP_SUL!V728="","*",SP_SUL!V728)</f>
        <v>*</v>
      </c>
      <c r="T725" s="145" t="str">
        <f>IF(SP_SUL!W728="","*",SP_SUL!W728)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IF(SP_SUL!Y729="","*",SP_SUL!Y729)</f>
        <v>*</v>
      </c>
      <c r="B726" s="146" t="str">
        <f>IF(SP_SUL!X729="","*",SP_SUL!X729)</f>
        <v>*</v>
      </c>
      <c r="C726" s="146" t="str">
        <f>IF(SP_SUL!Z729="","*",SP_SUL!Z729)</f>
        <v>*</v>
      </c>
      <c r="D726" s="139" t="str">
        <f>IF(SP_SUL!S729="","*",SP_SUL!S729)</f>
        <v>-</v>
      </c>
      <c r="E726" s="139" t="str">
        <f>IF(SP_SUL!T729="","*",SP_SUL!T729)</f>
        <v>-</v>
      </c>
      <c r="F726" s="145" t="str">
        <f>IF(SP_SUL!B729="","*",SP_SUL!B729)</f>
        <v>*</v>
      </c>
      <c r="G726" s="145" t="str">
        <f>IF(SP_SUL!D729="","*",SP_SUL!D729)</f>
        <v>*</v>
      </c>
      <c r="H726" s="145" t="str">
        <f>IF(SP_SUL!F729="","*",SP_SUL!F729)</f>
        <v>*</v>
      </c>
      <c r="I726" s="145" t="str">
        <f>IF(SP_SUL!H729="","*",SP_SUL!H729)</f>
        <v>*</v>
      </c>
      <c r="J726" s="145" t="str">
        <f>IF(SP_SUL!I729="","*",SP_SUL!I729)</f>
        <v>*</v>
      </c>
      <c r="K726" s="139" t="str">
        <f>IF(SP_SUL!M729="","*",SP_SUL!M729)</f>
        <v>-</v>
      </c>
      <c r="L726" s="139" t="str">
        <f>IF(SP_SUL!N729="","*",SP_SUL!N729)</f>
        <v>-</v>
      </c>
      <c r="M726" s="140" t="str">
        <f>IF(SP_SUL!J729="","*",SP_SUL!J729)</f>
        <v>*</v>
      </c>
      <c r="N726" s="144" t="str">
        <f>IF(SP_SUL!K729="","*",SP_SUL!K729)</f>
        <v>*</v>
      </c>
      <c r="O726" s="144" t="str">
        <f>IF(SP_SUL!L729="","*",SP_SUL!L729)</f>
        <v>*</v>
      </c>
      <c r="P726" s="143" t="str">
        <f>IF(SP_SUL!O729="","*",SP_SUL!O729)</f>
        <v>*</v>
      </c>
      <c r="Q726" s="143" t="str">
        <f>IF(SP_SUL!P729="","*",SP_SUL!P729)</f>
        <v>*</v>
      </c>
      <c r="R726" s="145" t="str">
        <f>IF(SP_SUL!Q729="","*",CONCATENATE(SP_SUL!Q729," ",SP_SUL!R729))</f>
        <v>*</v>
      </c>
      <c r="S726" s="145" t="str">
        <f>IF(SP_SUL!V729="","*",SP_SUL!V729)</f>
        <v>*</v>
      </c>
      <c r="T726" s="145" t="str">
        <f>IF(SP_SUL!W729="","*",SP_SUL!W729)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IF(SP_SUL!Y730="","*",SP_SUL!Y730)</f>
        <v>*</v>
      </c>
      <c r="B727" s="146" t="str">
        <f>IF(SP_SUL!X730="","*",SP_SUL!X730)</f>
        <v>*</v>
      </c>
      <c r="C727" s="146" t="str">
        <f>IF(SP_SUL!Z730="","*",SP_SUL!Z730)</f>
        <v>*</v>
      </c>
      <c r="D727" s="139" t="str">
        <f>IF(SP_SUL!S730="","*",SP_SUL!S730)</f>
        <v>-</v>
      </c>
      <c r="E727" s="139" t="str">
        <f>IF(SP_SUL!T730="","*",SP_SUL!T730)</f>
        <v>-</v>
      </c>
      <c r="F727" s="145" t="str">
        <f>IF(SP_SUL!B730="","*",SP_SUL!B730)</f>
        <v>*</v>
      </c>
      <c r="G727" s="145" t="str">
        <f>IF(SP_SUL!D730="","*",SP_SUL!D730)</f>
        <v>*</v>
      </c>
      <c r="H727" s="145" t="str">
        <f>IF(SP_SUL!F730="","*",SP_SUL!F730)</f>
        <v>*</v>
      </c>
      <c r="I727" s="145" t="str">
        <f>IF(SP_SUL!H730="","*",SP_SUL!H730)</f>
        <v>*</v>
      </c>
      <c r="J727" s="145" t="str">
        <f>IF(SP_SUL!I730="","*",SP_SUL!I730)</f>
        <v>*</v>
      </c>
      <c r="K727" s="139" t="str">
        <f>IF(SP_SUL!M730="","*",SP_SUL!M730)</f>
        <v>-</v>
      </c>
      <c r="L727" s="139" t="str">
        <f>IF(SP_SUL!N730="","*",SP_SUL!N730)</f>
        <v>-</v>
      </c>
      <c r="M727" s="140" t="str">
        <f>IF(SP_SUL!J730="","*",SP_SUL!J730)</f>
        <v>*</v>
      </c>
      <c r="N727" s="144" t="str">
        <f>IF(SP_SUL!K730="","*",SP_SUL!K730)</f>
        <v>*</v>
      </c>
      <c r="O727" s="144" t="str">
        <f>IF(SP_SUL!L730="","*",SP_SUL!L730)</f>
        <v>*</v>
      </c>
      <c r="P727" s="143" t="str">
        <f>IF(SP_SUL!O730="","*",SP_SUL!O730)</f>
        <v>*</v>
      </c>
      <c r="Q727" s="143" t="str">
        <f>IF(SP_SUL!P730="","*",SP_SUL!P730)</f>
        <v>*</v>
      </c>
      <c r="R727" s="145" t="str">
        <f>IF(SP_SUL!Q730="","*",CONCATENATE(SP_SUL!Q730," ",SP_SUL!R730))</f>
        <v>*</v>
      </c>
      <c r="S727" s="145" t="str">
        <f>IF(SP_SUL!V730="","*",SP_SUL!V730)</f>
        <v>*</v>
      </c>
      <c r="T727" s="145" t="str">
        <f>IF(SP_SUL!W730="","*",SP_SUL!W730)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IF(SP_SUL!Y731="","*",SP_SUL!Y731)</f>
        <v>*</v>
      </c>
      <c r="B728" s="146" t="str">
        <f>IF(SP_SUL!X731="","*",SP_SUL!X731)</f>
        <v>*</v>
      </c>
      <c r="C728" s="146" t="str">
        <f>IF(SP_SUL!Z731="","*",SP_SUL!Z731)</f>
        <v>*</v>
      </c>
      <c r="D728" s="139" t="str">
        <f>IF(SP_SUL!S731="","*",SP_SUL!S731)</f>
        <v>-</v>
      </c>
      <c r="E728" s="139" t="str">
        <f>IF(SP_SUL!T731="","*",SP_SUL!T731)</f>
        <v>-</v>
      </c>
      <c r="F728" s="145" t="str">
        <f>IF(SP_SUL!B731="","*",SP_SUL!B731)</f>
        <v>*</v>
      </c>
      <c r="G728" s="145" t="str">
        <f>IF(SP_SUL!D731="","*",SP_SUL!D731)</f>
        <v>*</v>
      </c>
      <c r="H728" s="145" t="str">
        <f>IF(SP_SUL!F731="","*",SP_SUL!F731)</f>
        <v>*</v>
      </c>
      <c r="I728" s="145" t="str">
        <f>IF(SP_SUL!H731="","*",SP_SUL!H731)</f>
        <v>*</v>
      </c>
      <c r="J728" s="145" t="str">
        <f>IF(SP_SUL!I731="","*",SP_SUL!I731)</f>
        <v>*</v>
      </c>
      <c r="K728" s="139" t="str">
        <f>IF(SP_SUL!M731="","*",SP_SUL!M731)</f>
        <v>-</v>
      </c>
      <c r="L728" s="139" t="str">
        <f>IF(SP_SUL!N731="","*",SP_SUL!N731)</f>
        <v>-</v>
      </c>
      <c r="M728" s="140" t="str">
        <f>IF(SP_SUL!J731="","*",SP_SUL!J731)</f>
        <v>*</v>
      </c>
      <c r="N728" s="144" t="str">
        <f>IF(SP_SUL!K731="","*",SP_SUL!K731)</f>
        <v>*</v>
      </c>
      <c r="O728" s="144" t="str">
        <f>IF(SP_SUL!L731="","*",SP_SUL!L731)</f>
        <v>*</v>
      </c>
      <c r="P728" s="143" t="str">
        <f>IF(SP_SUL!O731="","*",SP_SUL!O731)</f>
        <v>*</v>
      </c>
      <c r="Q728" s="143" t="str">
        <f>IF(SP_SUL!P731="","*",SP_SUL!P731)</f>
        <v>*</v>
      </c>
      <c r="R728" s="145" t="str">
        <f>IF(SP_SUL!Q731="","*",CONCATENATE(SP_SUL!Q731," ",SP_SUL!R731))</f>
        <v>*</v>
      </c>
      <c r="S728" s="145" t="str">
        <f>IF(SP_SUL!V731="","*",SP_SUL!V731)</f>
        <v>*</v>
      </c>
      <c r="T728" s="145" t="str">
        <f>IF(SP_SUL!W731="","*",SP_SUL!W731)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IF(SP_SUL!Y732="","*",SP_SUL!Y732)</f>
        <v>*</v>
      </c>
      <c r="B729" s="146" t="str">
        <f>IF(SP_SUL!X732="","*",SP_SUL!X732)</f>
        <v>*</v>
      </c>
      <c r="C729" s="146" t="str">
        <f>IF(SP_SUL!Z732="","*",SP_SUL!Z732)</f>
        <v>*</v>
      </c>
      <c r="D729" s="139" t="str">
        <f>IF(SP_SUL!S732="","*",SP_SUL!S732)</f>
        <v>-</v>
      </c>
      <c r="E729" s="139" t="str">
        <f>IF(SP_SUL!T732="","*",SP_SUL!T732)</f>
        <v>-</v>
      </c>
      <c r="F729" s="145" t="str">
        <f>IF(SP_SUL!B732="","*",SP_SUL!B732)</f>
        <v>*</v>
      </c>
      <c r="G729" s="145" t="str">
        <f>IF(SP_SUL!D732="","*",SP_SUL!D732)</f>
        <v>*</v>
      </c>
      <c r="H729" s="145" t="str">
        <f>IF(SP_SUL!F732="","*",SP_SUL!F732)</f>
        <v>*</v>
      </c>
      <c r="I729" s="145" t="str">
        <f>IF(SP_SUL!H732="","*",SP_SUL!H732)</f>
        <v>*</v>
      </c>
      <c r="J729" s="145" t="str">
        <f>IF(SP_SUL!I732="","*",SP_SUL!I732)</f>
        <v>*</v>
      </c>
      <c r="K729" s="139" t="str">
        <f>IF(SP_SUL!M732="","*",SP_SUL!M732)</f>
        <v>-</v>
      </c>
      <c r="L729" s="139" t="str">
        <f>IF(SP_SUL!N732="","*",SP_SUL!N732)</f>
        <v>-</v>
      </c>
      <c r="M729" s="140" t="str">
        <f>IF(SP_SUL!J732="","*",SP_SUL!J732)</f>
        <v>*</v>
      </c>
      <c r="N729" s="144" t="str">
        <f>IF(SP_SUL!K732="","*",SP_SUL!K732)</f>
        <v>*</v>
      </c>
      <c r="O729" s="144" t="str">
        <f>IF(SP_SUL!L732="","*",SP_SUL!L732)</f>
        <v>*</v>
      </c>
      <c r="P729" s="143" t="str">
        <f>IF(SP_SUL!O732="","*",SP_SUL!O732)</f>
        <v>*</v>
      </c>
      <c r="Q729" s="143" t="str">
        <f>IF(SP_SUL!P732="","*",SP_SUL!P732)</f>
        <v>*</v>
      </c>
      <c r="R729" s="145" t="str">
        <f>IF(SP_SUL!Q732="","*",CONCATENATE(SP_SUL!Q732," ",SP_SUL!R732))</f>
        <v>*</v>
      </c>
      <c r="S729" s="145" t="str">
        <f>IF(SP_SUL!V732="","*",SP_SUL!V732)</f>
        <v>*</v>
      </c>
      <c r="T729" s="145" t="str">
        <f>IF(SP_SUL!W732="","*",SP_SUL!W732)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IF(SP_SUL!Y733="","*",SP_SUL!Y733)</f>
        <v>*</v>
      </c>
      <c r="B730" s="146" t="str">
        <f>IF(SP_SUL!X733="","*",SP_SUL!X733)</f>
        <v>*</v>
      </c>
      <c r="C730" s="146" t="str">
        <f>IF(SP_SUL!Z733="","*",SP_SUL!Z733)</f>
        <v>*</v>
      </c>
      <c r="D730" s="139" t="str">
        <f>IF(SP_SUL!S733="","*",SP_SUL!S733)</f>
        <v>-</v>
      </c>
      <c r="E730" s="139" t="str">
        <f>IF(SP_SUL!T733="","*",SP_SUL!T733)</f>
        <v>-</v>
      </c>
      <c r="F730" s="145" t="str">
        <f>IF(SP_SUL!B733="","*",SP_SUL!B733)</f>
        <v>*</v>
      </c>
      <c r="G730" s="145" t="str">
        <f>IF(SP_SUL!D733="","*",SP_SUL!D733)</f>
        <v>*</v>
      </c>
      <c r="H730" s="145" t="str">
        <f>IF(SP_SUL!F733="","*",SP_SUL!F733)</f>
        <v>*</v>
      </c>
      <c r="I730" s="145" t="str">
        <f>IF(SP_SUL!H733="","*",SP_SUL!H733)</f>
        <v>*</v>
      </c>
      <c r="J730" s="145" t="str">
        <f>IF(SP_SUL!I733="","*",SP_SUL!I733)</f>
        <v>*</v>
      </c>
      <c r="K730" s="139" t="str">
        <f>IF(SP_SUL!M733="","*",SP_SUL!M733)</f>
        <v>-</v>
      </c>
      <c r="L730" s="139" t="str">
        <f>IF(SP_SUL!N733="","*",SP_SUL!N733)</f>
        <v>-</v>
      </c>
      <c r="M730" s="140" t="str">
        <f>IF(SP_SUL!J733="","*",SP_SUL!J733)</f>
        <v>*</v>
      </c>
      <c r="N730" s="144" t="str">
        <f>IF(SP_SUL!K733="","*",SP_SUL!K733)</f>
        <v>*</v>
      </c>
      <c r="O730" s="144" t="str">
        <f>IF(SP_SUL!L733="","*",SP_SUL!L733)</f>
        <v>*</v>
      </c>
      <c r="P730" s="143" t="str">
        <f>IF(SP_SUL!O733="","*",SP_SUL!O733)</f>
        <v>*</v>
      </c>
      <c r="Q730" s="143" t="str">
        <f>IF(SP_SUL!P733="","*",SP_SUL!P733)</f>
        <v>*</v>
      </c>
      <c r="R730" s="145" t="str">
        <f>IF(SP_SUL!Q733="","*",CONCATENATE(SP_SUL!Q733," ",SP_SUL!R733))</f>
        <v>*</v>
      </c>
      <c r="S730" s="145" t="str">
        <f>IF(SP_SUL!V733="","*",SP_SUL!V733)</f>
        <v>*</v>
      </c>
      <c r="T730" s="145" t="str">
        <f>IF(SP_SUL!W733="","*",SP_SUL!W733)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IF(SP_SUL!Y734="","*",SP_SUL!Y734)</f>
        <v>*</v>
      </c>
      <c r="B731" s="146" t="str">
        <f>IF(SP_SUL!X734="","*",SP_SUL!X734)</f>
        <v>*</v>
      </c>
      <c r="C731" s="146" t="str">
        <f>IF(SP_SUL!Z734="","*",SP_SUL!Z734)</f>
        <v>*</v>
      </c>
      <c r="D731" s="139" t="str">
        <f>IF(SP_SUL!S734="","*",SP_SUL!S734)</f>
        <v>-</v>
      </c>
      <c r="E731" s="139" t="str">
        <f>IF(SP_SUL!T734="","*",SP_SUL!T734)</f>
        <v>-</v>
      </c>
      <c r="F731" s="145" t="str">
        <f>IF(SP_SUL!B734="","*",SP_SUL!B734)</f>
        <v>*</v>
      </c>
      <c r="G731" s="145" t="str">
        <f>IF(SP_SUL!D734="","*",SP_SUL!D734)</f>
        <v>*</v>
      </c>
      <c r="H731" s="145" t="str">
        <f>IF(SP_SUL!F734="","*",SP_SUL!F734)</f>
        <v>*</v>
      </c>
      <c r="I731" s="145" t="str">
        <f>IF(SP_SUL!H734="","*",SP_SUL!H734)</f>
        <v>*</v>
      </c>
      <c r="J731" s="145" t="str">
        <f>IF(SP_SUL!I734="","*",SP_SUL!I734)</f>
        <v>*</v>
      </c>
      <c r="K731" s="139" t="str">
        <f>IF(SP_SUL!M734="","*",SP_SUL!M734)</f>
        <v>-</v>
      </c>
      <c r="L731" s="139" t="str">
        <f>IF(SP_SUL!N734="","*",SP_SUL!N734)</f>
        <v>-</v>
      </c>
      <c r="M731" s="140" t="str">
        <f>IF(SP_SUL!J734="","*",SP_SUL!J734)</f>
        <v>*</v>
      </c>
      <c r="N731" s="144" t="str">
        <f>IF(SP_SUL!K734="","*",SP_SUL!K734)</f>
        <v>*</v>
      </c>
      <c r="O731" s="144" t="str">
        <f>IF(SP_SUL!L734="","*",SP_SUL!L734)</f>
        <v>*</v>
      </c>
      <c r="P731" s="143" t="str">
        <f>IF(SP_SUL!O734="","*",SP_SUL!O734)</f>
        <v>*</v>
      </c>
      <c r="Q731" s="143" t="str">
        <f>IF(SP_SUL!P734="","*",SP_SUL!P734)</f>
        <v>*</v>
      </c>
      <c r="R731" s="145" t="str">
        <f>IF(SP_SUL!Q734="","*",CONCATENATE(SP_SUL!Q734," ",SP_SUL!R734))</f>
        <v>*</v>
      </c>
      <c r="S731" s="145" t="str">
        <f>IF(SP_SUL!V734="","*",SP_SUL!V734)</f>
        <v>*</v>
      </c>
      <c r="T731" s="145" t="str">
        <f>IF(SP_SUL!W734="","*",SP_SUL!W734)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IF(SP_SUL!Y735="","*",SP_SUL!Y735)</f>
        <v>*</v>
      </c>
      <c r="B732" s="146" t="str">
        <f>IF(SP_SUL!X735="","*",SP_SUL!X735)</f>
        <v>*</v>
      </c>
      <c r="C732" s="146" t="str">
        <f>IF(SP_SUL!Z735="","*",SP_SUL!Z735)</f>
        <v>*</v>
      </c>
      <c r="D732" s="139" t="str">
        <f>IF(SP_SUL!S735="","*",SP_SUL!S735)</f>
        <v>-</v>
      </c>
      <c r="E732" s="139" t="str">
        <f>IF(SP_SUL!T735="","*",SP_SUL!T735)</f>
        <v>-</v>
      </c>
      <c r="F732" s="145" t="str">
        <f>IF(SP_SUL!B735="","*",SP_SUL!B735)</f>
        <v>*</v>
      </c>
      <c r="G732" s="145" t="str">
        <f>IF(SP_SUL!D735="","*",SP_SUL!D735)</f>
        <v>*</v>
      </c>
      <c r="H732" s="145" t="str">
        <f>IF(SP_SUL!F735="","*",SP_SUL!F735)</f>
        <v>*</v>
      </c>
      <c r="I732" s="145" t="str">
        <f>IF(SP_SUL!H735="","*",SP_SUL!H735)</f>
        <v>*</v>
      </c>
      <c r="J732" s="145" t="str">
        <f>IF(SP_SUL!I735="","*",SP_SUL!I735)</f>
        <v>*</v>
      </c>
      <c r="K732" s="139" t="str">
        <f>IF(SP_SUL!M735="","*",SP_SUL!M735)</f>
        <v>-</v>
      </c>
      <c r="L732" s="139" t="str">
        <f>IF(SP_SUL!N735="","*",SP_SUL!N735)</f>
        <v>-</v>
      </c>
      <c r="M732" s="140" t="str">
        <f>IF(SP_SUL!J735="","*",SP_SUL!J735)</f>
        <v>*</v>
      </c>
      <c r="N732" s="144" t="str">
        <f>IF(SP_SUL!K735="","*",SP_SUL!K735)</f>
        <v>*</v>
      </c>
      <c r="O732" s="144" t="str">
        <f>IF(SP_SUL!L735="","*",SP_SUL!L735)</f>
        <v>*</v>
      </c>
      <c r="P732" s="143" t="str">
        <f>IF(SP_SUL!O735="","*",SP_SUL!O735)</f>
        <v>*</v>
      </c>
      <c r="Q732" s="143" t="str">
        <f>IF(SP_SUL!P735="","*",SP_SUL!P735)</f>
        <v>*</v>
      </c>
      <c r="R732" s="145" t="str">
        <f>IF(SP_SUL!Q735="","*",CONCATENATE(SP_SUL!Q735," ",SP_SUL!R735))</f>
        <v>*</v>
      </c>
      <c r="S732" s="145" t="str">
        <f>IF(SP_SUL!V735="","*",SP_SUL!V735)</f>
        <v>*</v>
      </c>
      <c r="T732" s="145" t="str">
        <f>IF(SP_SUL!W735="","*",SP_SUL!W735)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IF(SP_SUL!Y736="","*",SP_SUL!Y736)</f>
        <v>*</v>
      </c>
      <c r="B733" s="146" t="str">
        <f>IF(SP_SUL!X736="","*",SP_SUL!X736)</f>
        <v>*</v>
      </c>
      <c r="C733" s="146" t="str">
        <f>IF(SP_SUL!Z736="","*",SP_SUL!Z736)</f>
        <v>*</v>
      </c>
      <c r="D733" s="139" t="str">
        <f>IF(SP_SUL!S736="","*",SP_SUL!S736)</f>
        <v>-</v>
      </c>
      <c r="E733" s="139" t="str">
        <f>IF(SP_SUL!T736="","*",SP_SUL!T736)</f>
        <v>-</v>
      </c>
      <c r="F733" s="145" t="str">
        <f>IF(SP_SUL!B736="","*",SP_SUL!B736)</f>
        <v>*</v>
      </c>
      <c r="G733" s="145" t="str">
        <f>IF(SP_SUL!D736="","*",SP_SUL!D736)</f>
        <v>*</v>
      </c>
      <c r="H733" s="145" t="str">
        <f>IF(SP_SUL!F736="","*",SP_SUL!F736)</f>
        <v>*</v>
      </c>
      <c r="I733" s="145" t="str">
        <f>IF(SP_SUL!H736="","*",SP_SUL!H736)</f>
        <v>*</v>
      </c>
      <c r="J733" s="145" t="str">
        <f>IF(SP_SUL!I736="","*",SP_SUL!I736)</f>
        <v>*</v>
      </c>
      <c r="K733" s="139" t="str">
        <f>IF(SP_SUL!M736="","*",SP_SUL!M736)</f>
        <v>-</v>
      </c>
      <c r="L733" s="139" t="str">
        <f>IF(SP_SUL!N736="","*",SP_SUL!N736)</f>
        <v>-</v>
      </c>
      <c r="M733" s="140" t="str">
        <f>IF(SP_SUL!J736="","*",SP_SUL!J736)</f>
        <v>*</v>
      </c>
      <c r="N733" s="144" t="str">
        <f>IF(SP_SUL!K736="","*",SP_SUL!K736)</f>
        <v>*</v>
      </c>
      <c r="O733" s="144" t="str">
        <f>IF(SP_SUL!L736="","*",SP_SUL!L736)</f>
        <v>*</v>
      </c>
      <c r="P733" s="143" t="str">
        <f>IF(SP_SUL!O736="","*",SP_SUL!O736)</f>
        <v>*</v>
      </c>
      <c r="Q733" s="143" t="str">
        <f>IF(SP_SUL!P736="","*",SP_SUL!P736)</f>
        <v>*</v>
      </c>
      <c r="R733" s="145" t="str">
        <f>IF(SP_SUL!Q736="","*",CONCATENATE(SP_SUL!Q736," ",SP_SUL!R736))</f>
        <v>*</v>
      </c>
      <c r="S733" s="145" t="str">
        <f>IF(SP_SUL!V736="","*",SP_SUL!V736)</f>
        <v>*</v>
      </c>
      <c r="T733" s="145" t="str">
        <f>IF(SP_SUL!W736="","*",SP_SUL!W736)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IF(SP_SUL!Y737="","*",SP_SUL!Y737)</f>
        <v>*</v>
      </c>
      <c r="B734" s="146" t="str">
        <f>IF(SP_SUL!X737="","*",SP_SUL!X737)</f>
        <v>*</v>
      </c>
      <c r="C734" s="146" t="str">
        <f>IF(SP_SUL!Z737="","*",SP_SUL!Z737)</f>
        <v>*</v>
      </c>
      <c r="D734" s="139" t="str">
        <f>IF(SP_SUL!S737="","*",SP_SUL!S737)</f>
        <v>-</v>
      </c>
      <c r="E734" s="139" t="str">
        <f>IF(SP_SUL!T737="","*",SP_SUL!T737)</f>
        <v>-</v>
      </c>
      <c r="F734" s="145" t="str">
        <f>IF(SP_SUL!B737="","*",SP_SUL!B737)</f>
        <v>*</v>
      </c>
      <c r="G734" s="145" t="str">
        <f>IF(SP_SUL!D737="","*",SP_SUL!D737)</f>
        <v>*</v>
      </c>
      <c r="H734" s="145" t="str">
        <f>IF(SP_SUL!F737="","*",SP_SUL!F737)</f>
        <v>*</v>
      </c>
      <c r="I734" s="145" t="str">
        <f>IF(SP_SUL!H737="","*",SP_SUL!H737)</f>
        <v>*</v>
      </c>
      <c r="J734" s="145" t="str">
        <f>IF(SP_SUL!I737="","*",SP_SUL!I737)</f>
        <v>*</v>
      </c>
      <c r="K734" s="139" t="str">
        <f>IF(SP_SUL!M737="","*",SP_SUL!M737)</f>
        <v>-</v>
      </c>
      <c r="L734" s="139" t="str">
        <f>IF(SP_SUL!N737="","*",SP_SUL!N737)</f>
        <v>-</v>
      </c>
      <c r="M734" s="140" t="str">
        <f>IF(SP_SUL!J737="","*",SP_SUL!J737)</f>
        <v>*</v>
      </c>
      <c r="N734" s="144" t="str">
        <f>IF(SP_SUL!K737="","*",SP_SUL!K737)</f>
        <v>*</v>
      </c>
      <c r="O734" s="144" t="str">
        <f>IF(SP_SUL!L737="","*",SP_SUL!L737)</f>
        <v>*</v>
      </c>
      <c r="P734" s="143" t="str">
        <f>IF(SP_SUL!O737="","*",SP_SUL!O737)</f>
        <v>*</v>
      </c>
      <c r="Q734" s="143" t="str">
        <f>IF(SP_SUL!P737="","*",SP_SUL!P737)</f>
        <v>*</v>
      </c>
      <c r="R734" s="145" t="str">
        <f>IF(SP_SUL!Q737="","*",CONCATENATE(SP_SUL!Q737," ",SP_SUL!R737))</f>
        <v>*</v>
      </c>
      <c r="S734" s="145" t="str">
        <f>IF(SP_SUL!V737="","*",SP_SUL!V737)</f>
        <v>*</v>
      </c>
      <c r="T734" s="145" t="str">
        <f>IF(SP_SUL!W737="","*",SP_SUL!W737)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IF(SP_SUL!Y738="","*",SP_SUL!Y738)</f>
        <v>*</v>
      </c>
      <c r="B735" s="146" t="str">
        <f>IF(SP_SUL!X738="","*",SP_SUL!X738)</f>
        <v>*</v>
      </c>
      <c r="C735" s="146" t="str">
        <f>IF(SP_SUL!Z738="","*",SP_SUL!Z738)</f>
        <v>*</v>
      </c>
      <c r="D735" s="139" t="str">
        <f>IF(SP_SUL!S738="","*",SP_SUL!S738)</f>
        <v>-</v>
      </c>
      <c r="E735" s="139" t="str">
        <f>IF(SP_SUL!T738="","*",SP_SUL!T738)</f>
        <v>-</v>
      </c>
      <c r="F735" s="145" t="str">
        <f>IF(SP_SUL!B738="","*",SP_SUL!B738)</f>
        <v>*</v>
      </c>
      <c r="G735" s="145" t="str">
        <f>IF(SP_SUL!D738="","*",SP_SUL!D738)</f>
        <v>*</v>
      </c>
      <c r="H735" s="145" t="str">
        <f>IF(SP_SUL!F738="","*",SP_SUL!F738)</f>
        <v>*</v>
      </c>
      <c r="I735" s="145" t="str">
        <f>IF(SP_SUL!H738="","*",SP_SUL!H738)</f>
        <v>*</v>
      </c>
      <c r="J735" s="145" t="str">
        <f>IF(SP_SUL!I738="","*",SP_SUL!I738)</f>
        <v>*</v>
      </c>
      <c r="K735" s="139" t="str">
        <f>IF(SP_SUL!M738="","*",SP_SUL!M738)</f>
        <v>-</v>
      </c>
      <c r="L735" s="139" t="str">
        <f>IF(SP_SUL!N738="","*",SP_SUL!N738)</f>
        <v>-</v>
      </c>
      <c r="M735" s="140" t="str">
        <f>IF(SP_SUL!J738="","*",SP_SUL!J738)</f>
        <v>*</v>
      </c>
      <c r="N735" s="144" t="str">
        <f>IF(SP_SUL!K738="","*",SP_SUL!K738)</f>
        <v>*</v>
      </c>
      <c r="O735" s="144" t="str">
        <f>IF(SP_SUL!L738="","*",SP_SUL!L738)</f>
        <v>*</v>
      </c>
      <c r="P735" s="143" t="str">
        <f>IF(SP_SUL!O738="","*",SP_SUL!O738)</f>
        <v>*</v>
      </c>
      <c r="Q735" s="143" t="str">
        <f>IF(SP_SUL!P738="","*",SP_SUL!P738)</f>
        <v>*</v>
      </c>
      <c r="R735" s="145" t="str">
        <f>IF(SP_SUL!Q738="","*",CONCATENATE(SP_SUL!Q738," ",SP_SUL!R738))</f>
        <v>*</v>
      </c>
      <c r="S735" s="145" t="str">
        <f>IF(SP_SUL!V738="","*",SP_SUL!V738)</f>
        <v>*</v>
      </c>
      <c r="T735" s="145" t="str">
        <f>IF(SP_SUL!W738="","*",SP_SUL!W738)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IF(SP_SUL!Y739="","*",SP_SUL!Y739)</f>
        <v>*</v>
      </c>
      <c r="B736" s="146" t="str">
        <f>IF(SP_SUL!X739="","*",SP_SUL!X739)</f>
        <v>*</v>
      </c>
      <c r="C736" s="146" t="str">
        <f>IF(SP_SUL!Z739="","*",SP_SUL!Z739)</f>
        <v>*</v>
      </c>
      <c r="D736" s="139" t="str">
        <f>IF(SP_SUL!S739="","*",SP_SUL!S739)</f>
        <v>-</v>
      </c>
      <c r="E736" s="139" t="str">
        <f>IF(SP_SUL!T739="","*",SP_SUL!T739)</f>
        <v>-</v>
      </c>
      <c r="F736" s="145" t="str">
        <f>IF(SP_SUL!B739="","*",SP_SUL!B739)</f>
        <v>*</v>
      </c>
      <c r="G736" s="145" t="str">
        <f>IF(SP_SUL!D739="","*",SP_SUL!D739)</f>
        <v>*</v>
      </c>
      <c r="H736" s="145" t="str">
        <f>IF(SP_SUL!F739="","*",SP_SUL!F739)</f>
        <v>*</v>
      </c>
      <c r="I736" s="145" t="str">
        <f>IF(SP_SUL!H739="","*",SP_SUL!H739)</f>
        <v>*</v>
      </c>
      <c r="J736" s="145" t="str">
        <f>IF(SP_SUL!I739="","*",SP_SUL!I739)</f>
        <v>*</v>
      </c>
      <c r="K736" s="139" t="str">
        <f>IF(SP_SUL!M739="","*",SP_SUL!M739)</f>
        <v>-</v>
      </c>
      <c r="L736" s="139" t="str">
        <f>IF(SP_SUL!N739="","*",SP_SUL!N739)</f>
        <v>-</v>
      </c>
      <c r="M736" s="140" t="str">
        <f>IF(SP_SUL!J739="","*",SP_SUL!J739)</f>
        <v>*</v>
      </c>
      <c r="N736" s="144" t="str">
        <f>IF(SP_SUL!K739="","*",SP_SUL!K739)</f>
        <v>*</v>
      </c>
      <c r="O736" s="144" t="str">
        <f>IF(SP_SUL!L739="","*",SP_SUL!L739)</f>
        <v>*</v>
      </c>
      <c r="P736" s="143" t="str">
        <f>IF(SP_SUL!O739="","*",SP_SUL!O739)</f>
        <v>*</v>
      </c>
      <c r="Q736" s="143" t="str">
        <f>IF(SP_SUL!P739="","*",SP_SUL!P739)</f>
        <v>*</v>
      </c>
      <c r="R736" s="145" t="str">
        <f>IF(SP_SUL!Q739="","*",CONCATENATE(SP_SUL!Q739," ",SP_SUL!R739))</f>
        <v>*</v>
      </c>
      <c r="S736" s="145" t="str">
        <f>IF(SP_SUL!V739="","*",SP_SUL!V739)</f>
        <v>*</v>
      </c>
      <c r="T736" s="145" t="str">
        <f>IF(SP_SUL!W739="","*",SP_SUL!W739)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IF(SP_SUL!Y740="","*",SP_SUL!Y740)</f>
        <v>*</v>
      </c>
      <c r="B737" s="146" t="str">
        <f>IF(SP_SUL!X740="","*",SP_SUL!X740)</f>
        <v>*</v>
      </c>
      <c r="C737" s="146" t="str">
        <f>IF(SP_SUL!Z740="","*",SP_SUL!Z740)</f>
        <v>*</v>
      </c>
      <c r="D737" s="139" t="str">
        <f>IF(SP_SUL!S740="","*",SP_SUL!S740)</f>
        <v>-</v>
      </c>
      <c r="E737" s="139" t="str">
        <f>IF(SP_SUL!T740="","*",SP_SUL!T740)</f>
        <v>-</v>
      </c>
      <c r="F737" s="145" t="str">
        <f>IF(SP_SUL!B740="","*",SP_SUL!B740)</f>
        <v>*</v>
      </c>
      <c r="G737" s="145" t="str">
        <f>IF(SP_SUL!D740="","*",SP_SUL!D740)</f>
        <v>*</v>
      </c>
      <c r="H737" s="145" t="str">
        <f>IF(SP_SUL!F740="","*",SP_SUL!F740)</f>
        <v>*</v>
      </c>
      <c r="I737" s="145" t="str">
        <f>IF(SP_SUL!H740="","*",SP_SUL!H740)</f>
        <v>*</v>
      </c>
      <c r="J737" s="145" t="str">
        <f>IF(SP_SUL!I740="","*",SP_SUL!I740)</f>
        <v>*</v>
      </c>
      <c r="K737" s="139" t="str">
        <f>IF(SP_SUL!M740="","*",SP_SUL!M740)</f>
        <v>-</v>
      </c>
      <c r="L737" s="139" t="str">
        <f>IF(SP_SUL!N740="","*",SP_SUL!N740)</f>
        <v>-</v>
      </c>
      <c r="M737" s="140" t="str">
        <f>IF(SP_SUL!J740="","*",SP_SUL!J740)</f>
        <v>*</v>
      </c>
      <c r="N737" s="144" t="str">
        <f>IF(SP_SUL!K740="","*",SP_SUL!K740)</f>
        <v>*</v>
      </c>
      <c r="O737" s="144" t="str">
        <f>IF(SP_SUL!L740="","*",SP_SUL!L740)</f>
        <v>*</v>
      </c>
      <c r="P737" s="143" t="str">
        <f>IF(SP_SUL!O740="","*",SP_SUL!O740)</f>
        <v>*</v>
      </c>
      <c r="Q737" s="143" t="str">
        <f>IF(SP_SUL!P740="","*",SP_SUL!P740)</f>
        <v>*</v>
      </c>
      <c r="R737" s="145" t="str">
        <f>IF(SP_SUL!Q740="","*",CONCATENATE(SP_SUL!Q740," ",SP_SUL!R740))</f>
        <v>*</v>
      </c>
      <c r="S737" s="145" t="str">
        <f>IF(SP_SUL!V740="","*",SP_SUL!V740)</f>
        <v>*</v>
      </c>
      <c r="T737" s="145" t="str">
        <f>IF(SP_SUL!W740="","*",SP_SUL!W740)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IF(SP_SUL!Y741="","*",SP_SUL!Y741)</f>
        <v>*</v>
      </c>
      <c r="B738" s="146" t="str">
        <f>IF(SP_SUL!X741="","*",SP_SUL!X741)</f>
        <v>*</v>
      </c>
      <c r="C738" s="146" t="str">
        <f>IF(SP_SUL!Z741="","*",SP_SUL!Z741)</f>
        <v>*</v>
      </c>
      <c r="D738" s="139" t="str">
        <f>IF(SP_SUL!S741="","*",SP_SUL!S741)</f>
        <v>-</v>
      </c>
      <c r="E738" s="139" t="str">
        <f>IF(SP_SUL!T741="","*",SP_SUL!T741)</f>
        <v>-</v>
      </c>
      <c r="F738" s="145" t="str">
        <f>IF(SP_SUL!B741="","*",SP_SUL!B741)</f>
        <v>*</v>
      </c>
      <c r="G738" s="145" t="str">
        <f>IF(SP_SUL!D741="","*",SP_SUL!D741)</f>
        <v>*</v>
      </c>
      <c r="H738" s="145" t="str">
        <f>IF(SP_SUL!F741="","*",SP_SUL!F741)</f>
        <v>*</v>
      </c>
      <c r="I738" s="145" t="str">
        <f>IF(SP_SUL!H741="","*",SP_SUL!H741)</f>
        <v>*</v>
      </c>
      <c r="J738" s="145" t="str">
        <f>IF(SP_SUL!I741="","*",SP_SUL!I741)</f>
        <v>*</v>
      </c>
      <c r="K738" s="139" t="str">
        <f>IF(SP_SUL!M741="","*",SP_SUL!M741)</f>
        <v>-</v>
      </c>
      <c r="L738" s="139" t="str">
        <f>IF(SP_SUL!N741="","*",SP_SUL!N741)</f>
        <v>-</v>
      </c>
      <c r="M738" s="140" t="str">
        <f>IF(SP_SUL!J741="","*",SP_SUL!J741)</f>
        <v>*</v>
      </c>
      <c r="N738" s="144" t="str">
        <f>IF(SP_SUL!K741="","*",SP_SUL!K741)</f>
        <v>*</v>
      </c>
      <c r="O738" s="144" t="str">
        <f>IF(SP_SUL!L741="","*",SP_SUL!L741)</f>
        <v>*</v>
      </c>
      <c r="P738" s="143" t="str">
        <f>IF(SP_SUL!O741="","*",SP_SUL!O741)</f>
        <v>*</v>
      </c>
      <c r="Q738" s="143" t="str">
        <f>IF(SP_SUL!P741="","*",SP_SUL!P741)</f>
        <v>*</v>
      </c>
      <c r="R738" s="145" t="str">
        <f>IF(SP_SUL!Q741="","*",CONCATENATE(SP_SUL!Q741," ",SP_SUL!R741))</f>
        <v>*</v>
      </c>
      <c r="S738" s="145" t="str">
        <f>IF(SP_SUL!V741="","*",SP_SUL!V741)</f>
        <v>*</v>
      </c>
      <c r="T738" s="145" t="str">
        <f>IF(SP_SUL!W741="","*",SP_SUL!W741)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IF(SP_SUL!Y742="","*",SP_SUL!Y742)</f>
        <v>*</v>
      </c>
      <c r="B739" s="146" t="str">
        <f>IF(SP_SUL!X742="","*",SP_SUL!X742)</f>
        <v>*</v>
      </c>
      <c r="C739" s="146" t="str">
        <f>IF(SP_SUL!Z742="","*",SP_SUL!Z742)</f>
        <v>*</v>
      </c>
      <c r="D739" s="139" t="str">
        <f>IF(SP_SUL!S742="","*",SP_SUL!S742)</f>
        <v>-</v>
      </c>
      <c r="E739" s="139" t="str">
        <f>IF(SP_SUL!T742="","*",SP_SUL!T742)</f>
        <v>-</v>
      </c>
      <c r="F739" s="145" t="str">
        <f>IF(SP_SUL!B742="","*",SP_SUL!B742)</f>
        <v>*</v>
      </c>
      <c r="G739" s="145" t="str">
        <f>IF(SP_SUL!D742="","*",SP_SUL!D742)</f>
        <v>*</v>
      </c>
      <c r="H739" s="145" t="str">
        <f>IF(SP_SUL!F742="","*",SP_SUL!F742)</f>
        <v>*</v>
      </c>
      <c r="I739" s="145" t="str">
        <f>IF(SP_SUL!H742="","*",SP_SUL!H742)</f>
        <v>*</v>
      </c>
      <c r="J739" s="145" t="str">
        <f>IF(SP_SUL!I742="","*",SP_SUL!I742)</f>
        <v>*</v>
      </c>
      <c r="K739" s="139" t="str">
        <f>IF(SP_SUL!M742="","*",SP_SUL!M742)</f>
        <v>-</v>
      </c>
      <c r="L739" s="139" t="str">
        <f>IF(SP_SUL!N742="","*",SP_SUL!N742)</f>
        <v>-</v>
      </c>
      <c r="M739" s="140" t="str">
        <f>IF(SP_SUL!J742="","*",SP_SUL!J742)</f>
        <v>*</v>
      </c>
      <c r="N739" s="144" t="str">
        <f>IF(SP_SUL!K742="","*",SP_SUL!K742)</f>
        <v>*</v>
      </c>
      <c r="O739" s="144" t="str">
        <f>IF(SP_SUL!L742="","*",SP_SUL!L742)</f>
        <v>*</v>
      </c>
      <c r="P739" s="143" t="str">
        <f>IF(SP_SUL!O742="","*",SP_SUL!O742)</f>
        <v>*</v>
      </c>
      <c r="Q739" s="143" t="str">
        <f>IF(SP_SUL!P742="","*",SP_SUL!P742)</f>
        <v>*</v>
      </c>
      <c r="R739" s="145" t="str">
        <f>IF(SP_SUL!Q742="","*",CONCATENATE(SP_SUL!Q742," ",SP_SUL!R742))</f>
        <v>*</v>
      </c>
      <c r="S739" s="145" t="str">
        <f>IF(SP_SUL!V742="","*",SP_SUL!V742)</f>
        <v>*</v>
      </c>
      <c r="T739" s="145" t="str">
        <f>IF(SP_SUL!W742="","*",SP_SUL!W742)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IF(SP_SUL!Y743="","*",SP_SUL!Y743)</f>
        <v>*</v>
      </c>
      <c r="B740" s="146" t="str">
        <f>IF(SP_SUL!X743="","*",SP_SUL!X743)</f>
        <v>*</v>
      </c>
      <c r="C740" s="146" t="str">
        <f>IF(SP_SUL!Z743="","*",SP_SUL!Z743)</f>
        <v>*</v>
      </c>
      <c r="D740" s="139" t="str">
        <f>IF(SP_SUL!S743="","*",SP_SUL!S743)</f>
        <v>-</v>
      </c>
      <c r="E740" s="139" t="str">
        <f>IF(SP_SUL!T743="","*",SP_SUL!T743)</f>
        <v>-</v>
      </c>
      <c r="F740" s="145" t="str">
        <f>IF(SP_SUL!B743="","*",SP_SUL!B743)</f>
        <v>*</v>
      </c>
      <c r="G740" s="145" t="str">
        <f>IF(SP_SUL!D743="","*",SP_SUL!D743)</f>
        <v>*</v>
      </c>
      <c r="H740" s="145" t="str">
        <f>IF(SP_SUL!F743="","*",SP_SUL!F743)</f>
        <v>*</v>
      </c>
      <c r="I740" s="145" t="str">
        <f>IF(SP_SUL!H743="","*",SP_SUL!H743)</f>
        <v>*</v>
      </c>
      <c r="J740" s="145" t="str">
        <f>IF(SP_SUL!I743="","*",SP_SUL!I743)</f>
        <v>*</v>
      </c>
      <c r="K740" s="139" t="str">
        <f>IF(SP_SUL!M743="","*",SP_SUL!M743)</f>
        <v>-</v>
      </c>
      <c r="L740" s="139" t="str">
        <f>IF(SP_SUL!N743="","*",SP_SUL!N743)</f>
        <v>-</v>
      </c>
      <c r="M740" s="140" t="str">
        <f>IF(SP_SUL!J743="","*",SP_SUL!J743)</f>
        <v>*</v>
      </c>
      <c r="N740" s="144" t="str">
        <f>IF(SP_SUL!K743="","*",SP_SUL!K743)</f>
        <v>*</v>
      </c>
      <c r="O740" s="144" t="str">
        <f>IF(SP_SUL!L743="","*",SP_SUL!L743)</f>
        <v>*</v>
      </c>
      <c r="P740" s="143" t="str">
        <f>IF(SP_SUL!O743="","*",SP_SUL!O743)</f>
        <v>*</v>
      </c>
      <c r="Q740" s="143" t="str">
        <f>IF(SP_SUL!P743="","*",SP_SUL!P743)</f>
        <v>*</v>
      </c>
      <c r="R740" s="145" t="str">
        <f>IF(SP_SUL!Q743="","*",CONCATENATE(SP_SUL!Q743," ",SP_SUL!R743))</f>
        <v>*</v>
      </c>
      <c r="S740" s="145" t="str">
        <f>IF(SP_SUL!V743="","*",SP_SUL!V743)</f>
        <v>*</v>
      </c>
      <c r="T740" s="145" t="str">
        <f>IF(SP_SUL!W743="","*",SP_SUL!W743)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IF(SP_SUL!Y744="","*",SP_SUL!Y744)</f>
        <v>*</v>
      </c>
      <c r="B741" s="146" t="str">
        <f>IF(SP_SUL!X744="","*",SP_SUL!X744)</f>
        <v>*</v>
      </c>
      <c r="C741" s="146" t="str">
        <f>IF(SP_SUL!Z744="","*",SP_SUL!Z744)</f>
        <v>*</v>
      </c>
      <c r="D741" s="139" t="str">
        <f>IF(SP_SUL!S744="","*",SP_SUL!S744)</f>
        <v>-</v>
      </c>
      <c r="E741" s="139" t="str">
        <f>IF(SP_SUL!T744="","*",SP_SUL!T744)</f>
        <v>-</v>
      </c>
      <c r="F741" s="145" t="str">
        <f>IF(SP_SUL!B744="","*",SP_SUL!B744)</f>
        <v>*</v>
      </c>
      <c r="G741" s="145" t="str">
        <f>IF(SP_SUL!D744="","*",SP_SUL!D744)</f>
        <v>*</v>
      </c>
      <c r="H741" s="145" t="str">
        <f>IF(SP_SUL!F744="","*",SP_SUL!F744)</f>
        <v>*</v>
      </c>
      <c r="I741" s="145" t="str">
        <f>IF(SP_SUL!H744="","*",SP_SUL!H744)</f>
        <v>*</v>
      </c>
      <c r="J741" s="145" t="str">
        <f>IF(SP_SUL!I744="","*",SP_SUL!I744)</f>
        <v>*</v>
      </c>
      <c r="K741" s="139" t="str">
        <f>IF(SP_SUL!M744="","*",SP_SUL!M744)</f>
        <v>-</v>
      </c>
      <c r="L741" s="139" t="str">
        <f>IF(SP_SUL!N744="","*",SP_SUL!N744)</f>
        <v>-</v>
      </c>
      <c r="M741" s="140" t="str">
        <f>IF(SP_SUL!J744="","*",SP_SUL!J744)</f>
        <v>*</v>
      </c>
      <c r="N741" s="144" t="str">
        <f>IF(SP_SUL!K744="","*",SP_SUL!K744)</f>
        <v>*</v>
      </c>
      <c r="O741" s="144" t="str">
        <f>IF(SP_SUL!L744="","*",SP_SUL!L744)</f>
        <v>*</v>
      </c>
      <c r="P741" s="143" t="str">
        <f>IF(SP_SUL!O744="","*",SP_SUL!O744)</f>
        <v>*</v>
      </c>
      <c r="Q741" s="143" t="str">
        <f>IF(SP_SUL!P744="","*",SP_SUL!P744)</f>
        <v>*</v>
      </c>
      <c r="R741" s="145" t="str">
        <f>IF(SP_SUL!Q744="","*",CONCATENATE(SP_SUL!Q744," ",SP_SUL!R744))</f>
        <v>*</v>
      </c>
      <c r="S741" s="145" t="str">
        <f>IF(SP_SUL!V744="","*",SP_SUL!V744)</f>
        <v>*</v>
      </c>
      <c r="T741" s="145" t="str">
        <f>IF(SP_SUL!W744="","*",SP_SUL!W744)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IF(SP_SUL!Y745="","*",SP_SUL!Y745)</f>
        <v>*</v>
      </c>
      <c r="B742" s="146" t="str">
        <f>IF(SP_SUL!X745="","*",SP_SUL!X745)</f>
        <v>*</v>
      </c>
      <c r="C742" s="146" t="str">
        <f>IF(SP_SUL!Z745="","*",SP_SUL!Z745)</f>
        <v>*</v>
      </c>
      <c r="D742" s="139" t="str">
        <f>IF(SP_SUL!S745="","*",SP_SUL!S745)</f>
        <v>-</v>
      </c>
      <c r="E742" s="139" t="str">
        <f>IF(SP_SUL!T745="","*",SP_SUL!T745)</f>
        <v>-</v>
      </c>
      <c r="F742" s="145" t="str">
        <f>IF(SP_SUL!B745="","*",SP_SUL!B745)</f>
        <v>*</v>
      </c>
      <c r="G742" s="145" t="str">
        <f>IF(SP_SUL!D745="","*",SP_SUL!D745)</f>
        <v>*</v>
      </c>
      <c r="H742" s="145" t="str">
        <f>IF(SP_SUL!F745="","*",SP_SUL!F745)</f>
        <v>*</v>
      </c>
      <c r="I742" s="145" t="str">
        <f>IF(SP_SUL!H745="","*",SP_SUL!H745)</f>
        <v>*</v>
      </c>
      <c r="J742" s="145" t="str">
        <f>IF(SP_SUL!I745="","*",SP_SUL!I745)</f>
        <v>*</v>
      </c>
      <c r="K742" s="139" t="str">
        <f>IF(SP_SUL!M745="","*",SP_SUL!M745)</f>
        <v>-</v>
      </c>
      <c r="L742" s="139" t="str">
        <f>IF(SP_SUL!N745="","*",SP_SUL!N745)</f>
        <v>-</v>
      </c>
      <c r="M742" s="140" t="str">
        <f>IF(SP_SUL!J745="","*",SP_SUL!J745)</f>
        <v>*</v>
      </c>
      <c r="N742" s="144" t="str">
        <f>IF(SP_SUL!K745="","*",SP_SUL!K745)</f>
        <v>*</v>
      </c>
      <c r="O742" s="144" t="str">
        <f>IF(SP_SUL!L745="","*",SP_SUL!L745)</f>
        <v>*</v>
      </c>
      <c r="P742" s="143" t="str">
        <f>IF(SP_SUL!O745="","*",SP_SUL!O745)</f>
        <v>*</v>
      </c>
      <c r="Q742" s="143" t="str">
        <f>IF(SP_SUL!P745="","*",SP_SUL!P745)</f>
        <v>*</v>
      </c>
      <c r="R742" s="145" t="str">
        <f>IF(SP_SUL!Q745="","*",CONCATENATE(SP_SUL!Q745," ",SP_SUL!R745))</f>
        <v>*</v>
      </c>
      <c r="S742" s="145" t="str">
        <f>IF(SP_SUL!V745="","*",SP_SUL!V745)</f>
        <v>*</v>
      </c>
      <c r="T742" s="145" t="str">
        <f>IF(SP_SUL!W745="","*",SP_SUL!W745)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IF(SP_SUL!Y746="","*",SP_SUL!Y746)</f>
        <v>*</v>
      </c>
      <c r="B743" s="146" t="str">
        <f>IF(SP_SUL!X746="","*",SP_SUL!X746)</f>
        <v>*</v>
      </c>
      <c r="C743" s="146" t="str">
        <f>IF(SP_SUL!Z746="","*",SP_SUL!Z746)</f>
        <v>*</v>
      </c>
      <c r="D743" s="139" t="str">
        <f>IF(SP_SUL!S746="","*",SP_SUL!S746)</f>
        <v>-</v>
      </c>
      <c r="E743" s="139" t="str">
        <f>IF(SP_SUL!T746="","*",SP_SUL!T746)</f>
        <v>-</v>
      </c>
      <c r="F743" s="145" t="str">
        <f>IF(SP_SUL!B746="","*",SP_SUL!B746)</f>
        <v>*</v>
      </c>
      <c r="G743" s="145" t="str">
        <f>IF(SP_SUL!D746="","*",SP_SUL!D746)</f>
        <v>*</v>
      </c>
      <c r="H743" s="145" t="str">
        <f>IF(SP_SUL!F746="","*",SP_SUL!F746)</f>
        <v>*</v>
      </c>
      <c r="I743" s="145" t="str">
        <f>IF(SP_SUL!H746="","*",SP_SUL!H746)</f>
        <v>*</v>
      </c>
      <c r="J743" s="145" t="str">
        <f>IF(SP_SUL!I746="","*",SP_SUL!I746)</f>
        <v>*</v>
      </c>
      <c r="K743" s="139" t="str">
        <f>IF(SP_SUL!M746="","*",SP_SUL!M746)</f>
        <v>-</v>
      </c>
      <c r="L743" s="139" t="str">
        <f>IF(SP_SUL!N746="","*",SP_SUL!N746)</f>
        <v>-</v>
      </c>
      <c r="M743" s="140" t="str">
        <f>IF(SP_SUL!J746="","*",SP_SUL!J746)</f>
        <v>*</v>
      </c>
      <c r="N743" s="144" t="str">
        <f>IF(SP_SUL!K746="","*",SP_SUL!K746)</f>
        <v>*</v>
      </c>
      <c r="O743" s="144" t="str">
        <f>IF(SP_SUL!L746="","*",SP_SUL!L746)</f>
        <v>*</v>
      </c>
      <c r="P743" s="143" t="str">
        <f>IF(SP_SUL!O746="","*",SP_SUL!O746)</f>
        <v>*</v>
      </c>
      <c r="Q743" s="143" t="str">
        <f>IF(SP_SUL!P746="","*",SP_SUL!P746)</f>
        <v>*</v>
      </c>
      <c r="R743" s="145" t="str">
        <f>IF(SP_SUL!Q746="","*",CONCATENATE(SP_SUL!Q746," ",SP_SUL!R746))</f>
        <v>*</v>
      </c>
      <c r="S743" s="145" t="str">
        <f>IF(SP_SUL!V746="","*",SP_SUL!V746)</f>
        <v>*</v>
      </c>
      <c r="T743" s="145" t="str">
        <f>IF(SP_SUL!W746="","*",SP_SUL!W746)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IF(SP_SUL!Y747="","*",SP_SUL!Y747)</f>
        <v>*</v>
      </c>
      <c r="B744" s="146" t="str">
        <f>IF(SP_SUL!X747="","*",SP_SUL!X747)</f>
        <v>*</v>
      </c>
      <c r="C744" s="146" t="str">
        <f>IF(SP_SUL!Z747="","*",SP_SUL!Z747)</f>
        <v>*</v>
      </c>
      <c r="D744" s="139" t="str">
        <f>IF(SP_SUL!S747="","*",SP_SUL!S747)</f>
        <v>-</v>
      </c>
      <c r="E744" s="139" t="str">
        <f>IF(SP_SUL!T747="","*",SP_SUL!T747)</f>
        <v>-</v>
      </c>
      <c r="F744" s="145" t="str">
        <f>IF(SP_SUL!B747="","*",SP_SUL!B747)</f>
        <v>*</v>
      </c>
      <c r="G744" s="145" t="str">
        <f>IF(SP_SUL!D747="","*",SP_SUL!D747)</f>
        <v>*</v>
      </c>
      <c r="H744" s="145" t="str">
        <f>IF(SP_SUL!F747="","*",SP_SUL!F747)</f>
        <v>*</v>
      </c>
      <c r="I744" s="145" t="str">
        <f>IF(SP_SUL!H747="","*",SP_SUL!H747)</f>
        <v>*</v>
      </c>
      <c r="J744" s="145" t="str">
        <f>IF(SP_SUL!I747="","*",SP_SUL!I747)</f>
        <v>*</v>
      </c>
      <c r="K744" s="139" t="str">
        <f>IF(SP_SUL!M747="","*",SP_SUL!M747)</f>
        <v>-</v>
      </c>
      <c r="L744" s="139" t="str">
        <f>IF(SP_SUL!N747="","*",SP_SUL!N747)</f>
        <v>-</v>
      </c>
      <c r="M744" s="140" t="str">
        <f>IF(SP_SUL!J747="","*",SP_SUL!J747)</f>
        <v>*</v>
      </c>
      <c r="N744" s="144" t="str">
        <f>IF(SP_SUL!K747="","*",SP_SUL!K747)</f>
        <v>*</v>
      </c>
      <c r="O744" s="144" t="str">
        <f>IF(SP_SUL!L747="","*",SP_SUL!L747)</f>
        <v>*</v>
      </c>
      <c r="P744" s="143" t="str">
        <f>IF(SP_SUL!O747="","*",SP_SUL!O747)</f>
        <v>*</v>
      </c>
      <c r="Q744" s="143" t="str">
        <f>IF(SP_SUL!P747="","*",SP_SUL!P747)</f>
        <v>*</v>
      </c>
      <c r="R744" s="145" t="str">
        <f>IF(SP_SUL!Q747="","*",CONCATENATE(SP_SUL!Q747," ",SP_SUL!R747))</f>
        <v>*</v>
      </c>
      <c r="S744" s="145" t="str">
        <f>IF(SP_SUL!V747="","*",SP_SUL!V747)</f>
        <v>*</v>
      </c>
      <c r="T744" s="145" t="str">
        <f>IF(SP_SUL!W747="","*",SP_SUL!W747)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IF(SP_SUL!Y748="","*",SP_SUL!Y748)</f>
        <v>*</v>
      </c>
      <c r="B745" s="146" t="str">
        <f>IF(SP_SUL!X748="","*",SP_SUL!X748)</f>
        <v>*</v>
      </c>
      <c r="C745" s="146" t="str">
        <f>IF(SP_SUL!Z748="","*",SP_SUL!Z748)</f>
        <v>*</v>
      </c>
      <c r="D745" s="139" t="str">
        <f>IF(SP_SUL!S748="","*",SP_SUL!S748)</f>
        <v>-</v>
      </c>
      <c r="E745" s="139" t="str">
        <f>IF(SP_SUL!T748="","*",SP_SUL!T748)</f>
        <v>-</v>
      </c>
      <c r="F745" s="145" t="str">
        <f>IF(SP_SUL!B748="","*",SP_SUL!B748)</f>
        <v>*</v>
      </c>
      <c r="G745" s="145" t="str">
        <f>IF(SP_SUL!D748="","*",SP_SUL!D748)</f>
        <v>*</v>
      </c>
      <c r="H745" s="145" t="str">
        <f>IF(SP_SUL!F748="","*",SP_SUL!F748)</f>
        <v>*</v>
      </c>
      <c r="I745" s="145" t="str">
        <f>IF(SP_SUL!H748="","*",SP_SUL!H748)</f>
        <v>*</v>
      </c>
      <c r="J745" s="145" t="str">
        <f>IF(SP_SUL!I748="","*",SP_SUL!I748)</f>
        <v>*</v>
      </c>
      <c r="K745" s="139" t="str">
        <f>IF(SP_SUL!M748="","*",SP_SUL!M748)</f>
        <v>-</v>
      </c>
      <c r="L745" s="139" t="str">
        <f>IF(SP_SUL!N748="","*",SP_SUL!N748)</f>
        <v>-</v>
      </c>
      <c r="M745" s="140" t="str">
        <f>IF(SP_SUL!J748="","*",SP_SUL!J748)</f>
        <v>*</v>
      </c>
      <c r="N745" s="144" t="str">
        <f>IF(SP_SUL!K748="","*",SP_SUL!K748)</f>
        <v>*</v>
      </c>
      <c r="O745" s="144" t="str">
        <f>IF(SP_SUL!L748="","*",SP_SUL!L748)</f>
        <v>*</v>
      </c>
      <c r="P745" s="143" t="str">
        <f>IF(SP_SUL!O748="","*",SP_SUL!O748)</f>
        <v>*</v>
      </c>
      <c r="Q745" s="143" t="str">
        <f>IF(SP_SUL!P748="","*",SP_SUL!P748)</f>
        <v>*</v>
      </c>
      <c r="R745" s="145" t="str">
        <f>IF(SP_SUL!Q748="","*",CONCATENATE(SP_SUL!Q748," ",SP_SUL!R748))</f>
        <v>*</v>
      </c>
      <c r="S745" s="145" t="str">
        <f>IF(SP_SUL!V748="","*",SP_SUL!V748)</f>
        <v>*</v>
      </c>
      <c r="T745" s="145" t="str">
        <f>IF(SP_SUL!W748="","*",SP_SUL!W748)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IF(SP_SUL!Y749="","*",SP_SUL!Y749)</f>
        <v>*</v>
      </c>
      <c r="B746" s="146" t="str">
        <f>IF(SP_SUL!X749="","*",SP_SUL!X749)</f>
        <v>*</v>
      </c>
      <c r="C746" s="146" t="str">
        <f>IF(SP_SUL!Z749="","*",SP_SUL!Z749)</f>
        <v>*</v>
      </c>
      <c r="D746" s="139" t="str">
        <f>IF(SP_SUL!S749="","*",SP_SUL!S749)</f>
        <v>-</v>
      </c>
      <c r="E746" s="139" t="str">
        <f>IF(SP_SUL!T749="","*",SP_SUL!T749)</f>
        <v>-</v>
      </c>
      <c r="F746" s="145" t="str">
        <f>IF(SP_SUL!B749="","*",SP_SUL!B749)</f>
        <v>*</v>
      </c>
      <c r="G746" s="145" t="str">
        <f>IF(SP_SUL!D749="","*",SP_SUL!D749)</f>
        <v>*</v>
      </c>
      <c r="H746" s="145" t="str">
        <f>IF(SP_SUL!F749="","*",SP_SUL!F749)</f>
        <v>*</v>
      </c>
      <c r="I746" s="145" t="str">
        <f>IF(SP_SUL!H749="","*",SP_SUL!H749)</f>
        <v>*</v>
      </c>
      <c r="J746" s="145" t="str">
        <f>IF(SP_SUL!I749="","*",SP_SUL!I749)</f>
        <v>*</v>
      </c>
      <c r="K746" s="139" t="str">
        <f>IF(SP_SUL!M749="","*",SP_SUL!M749)</f>
        <v>-</v>
      </c>
      <c r="L746" s="139" t="str">
        <f>IF(SP_SUL!N749="","*",SP_SUL!N749)</f>
        <v>-</v>
      </c>
      <c r="M746" s="140" t="str">
        <f>IF(SP_SUL!J749="","*",SP_SUL!J749)</f>
        <v>*</v>
      </c>
      <c r="N746" s="144" t="str">
        <f>IF(SP_SUL!K749="","*",SP_SUL!K749)</f>
        <v>*</v>
      </c>
      <c r="O746" s="144" t="str">
        <f>IF(SP_SUL!L749="","*",SP_SUL!L749)</f>
        <v>*</v>
      </c>
      <c r="P746" s="143" t="str">
        <f>IF(SP_SUL!O749="","*",SP_SUL!O749)</f>
        <v>*</v>
      </c>
      <c r="Q746" s="143" t="str">
        <f>IF(SP_SUL!P749="","*",SP_SUL!P749)</f>
        <v>*</v>
      </c>
      <c r="R746" s="145" t="str">
        <f>IF(SP_SUL!Q749="","*",CONCATENATE(SP_SUL!Q749," ",SP_SUL!R749))</f>
        <v>*</v>
      </c>
      <c r="S746" s="145" t="str">
        <f>IF(SP_SUL!V749="","*",SP_SUL!V749)</f>
        <v>*</v>
      </c>
      <c r="T746" s="145" t="str">
        <f>IF(SP_SUL!W749="","*",SP_SUL!W749)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IF(SP_SUL!Y750="","*",SP_SUL!Y750)</f>
        <v>*</v>
      </c>
      <c r="B747" s="146" t="str">
        <f>IF(SP_SUL!X750="","*",SP_SUL!X750)</f>
        <v>*</v>
      </c>
      <c r="C747" s="146" t="str">
        <f>IF(SP_SUL!Z750="","*",SP_SUL!Z750)</f>
        <v>*</v>
      </c>
      <c r="D747" s="139" t="str">
        <f>IF(SP_SUL!S750="","*",SP_SUL!S750)</f>
        <v>-</v>
      </c>
      <c r="E747" s="139" t="str">
        <f>IF(SP_SUL!T750="","*",SP_SUL!T750)</f>
        <v>-</v>
      </c>
      <c r="F747" s="145" t="str">
        <f>IF(SP_SUL!B750="","*",SP_SUL!B750)</f>
        <v>*</v>
      </c>
      <c r="G747" s="145" t="str">
        <f>IF(SP_SUL!D750="","*",SP_SUL!D750)</f>
        <v>*</v>
      </c>
      <c r="H747" s="145" t="str">
        <f>IF(SP_SUL!F750="","*",SP_SUL!F750)</f>
        <v>*</v>
      </c>
      <c r="I747" s="145" t="str">
        <f>IF(SP_SUL!H750="","*",SP_SUL!H750)</f>
        <v>*</v>
      </c>
      <c r="J747" s="145" t="str">
        <f>IF(SP_SUL!I750="","*",SP_SUL!I750)</f>
        <v>*</v>
      </c>
      <c r="K747" s="139" t="str">
        <f>IF(SP_SUL!M750="","*",SP_SUL!M750)</f>
        <v>-</v>
      </c>
      <c r="L747" s="139" t="str">
        <f>IF(SP_SUL!N750="","*",SP_SUL!N750)</f>
        <v>-</v>
      </c>
      <c r="M747" s="140" t="str">
        <f>IF(SP_SUL!J750="","*",SP_SUL!J750)</f>
        <v>*</v>
      </c>
      <c r="N747" s="144" t="str">
        <f>IF(SP_SUL!K750="","*",SP_SUL!K750)</f>
        <v>*</v>
      </c>
      <c r="O747" s="144" t="str">
        <f>IF(SP_SUL!L750="","*",SP_SUL!L750)</f>
        <v>*</v>
      </c>
      <c r="P747" s="143" t="str">
        <f>IF(SP_SUL!O750="","*",SP_SUL!O750)</f>
        <v>*</v>
      </c>
      <c r="Q747" s="143" t="str">
        <f>IF(SP_SUL!P750="","*",SP_SUL!P750)</f>
        <v>*</v>
      </c>
      <c r="R747" s="145" t="str">
        <f>IF(SP_SUL!Q750="","*",CONCATENATE(SP_SUL!Q750," ",SP_SUL!R750))</f>
        <v>*</v>
      </c>
      <c r="S747" s="145" t="str">
        <f>IF(SP_SUL!V750="","*",SP_SUL!V750)</f>
        <v>*</v>
      </c>
      <c r="T747" s="145" t="str">
        <f>IF(SP_SUL!W750="","*",SP_SUL!W750)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IF(SP_SUL!Y751="","*",SP_SUL!Y751)</f>
        <v>*</v>
      </c>
      <c r="B748" s="146" t="str">
        <f>IF(SP_SUL!X751="","*",SP_SUL!X751)</f>
        <v>*</v>
      </c>
      <c r="C748" s="146" t="str">
        <f>IF(SP_SUL!Z751="","*",SP_SUL!Z751)</f>
        <v>*</v>
      </c>
      <c r="D748" s="139" t="str">
        <f>IF(SP_SUL!S751="","*",SP_SUL!S751)</f>
        <v>-</v>
      </c>
      <c r="E748" s="139" t="str">
        <f>IF(SP_SUL!T751="","*",SP_SUL!T751)</f>
        <v>-</v>
      </c>
      <c r="F748" s="145" t="str">
        <f>IF(SP_SUL!B751="","*",SP_SUL!B751)</f>
        <v>*</v>
      </c>
      <c r="G748" s="145" t="str">
        <f>IF(SP_SUL!D751="","*",SP_SUL!D751)</f>
        <v>*</v>
      </c>
      <c r="H748" s="145" t="str">
        <f>IF(SP_SUL!F751="","*",SP_SUL!F751)</f>
        <v>*</v>
      </c>
      <c r="I748" s="145" t="str">
        <f>IF(SP_SUL!H751="","*",SP_SUL!H751)</f>
        <v>*</v>
      </c>
      <c r="J748" s="145" t="str">
        <f>IF(SP_SUL!I751="","*",SP_SUL!I751)</f>
        <v>*</v>
      </c>
      <c r="K748" s="139" t="str">
        <f>IF(SP_SUL!M751="","*",SP_SUL!M751)</f>
        <v>-</v>
      </c>
      <c r="L748" s="139" t="str">
        <f>IF(SP_SUL!N751="","*",SP_SUL!N751)</f>
        <v>-</v>
      </c>
      <c r="M748" s="140" t="str">
        <f>IF(SP_SUL!J751="","*",SP_SUL!J751)</f>
        <v>*</v>
      </c>
      <c r="N748" s="144" t="str">
        <f>IF(SP_SUL!K751="","*",SP_SUL!K751)</f>
        <v>*</v>
      </c>
      <c r="O748" s="144" t="str">
        <f>IF(SP_SUL!L751="","*",SP_SUL!L751)</f>
        <v>*</v>
      </c>
      <c r="P748" s="143" t="str">
        <f>IF(SP_SUL!O751="","*",SP_SUL!O751)</f>
        <v>*</v>
      </c>
      <c r="Q748" s="143" t="str">
        <f>IF(SP_SUL!P751="","*",SP_SUL!P751)</f>
        <v>*</v>
      </c>
      <c r="R748" s="145" t="str">
        <f>IF(SP_SUL!Q751="","*",CONCATENATE(SP_SUL!Q751," ",SP_SUL!R751))</f>
        <v>*</v>
      </c>
      <c r="S748" s="145" t="str">
        <f>IF(SP_SUL!V751="","*",SP_SUL!V751)</f>
        <v>*</v>
      </c>
      <c r="T748" s="145" t="str">
        <f>IF(SP_SUL!W751="","*",SP_SUL!W751)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IF(SP_SUL!Y752="","*",SP_SUL!Y752)</f>
        <v>*</v>
      </c>
      <c r="B749" s="146" t="str">
        <f>IF(SP_SUL!X752="","*",SP_SUL!X752)</f>
        <v>*</v>
      </c>
      <c r="C749" s="146" t="str">
        <f>IF(SP_SUL!Z752="","*",SP_SUL!Z752)</f>
        <v>*</v>
      </c>
      <c r="D749" s="139" t="str">
        <f>IF(SP_SUL!S752="","*",SP_SUL!S752)</f>
        <v>-</v>
      </c>
      <c r="E749" s="139" t="str">
        <f>IF(SP_SUL!T752="","*",SP_SUL!T752)</f>
        <v>-</v>
      </c>
      <c r="F749" s="145" t="str">
        <f>IF(SP_SUL!B752="","*",SP_SUL!B752)</f>
        <v>*</v>
      </c>
      <c r="G749" s="145" t="str">
        <f>IF(SP_SUL!D752="","*",SP_SUL!D752)</f>
        <v>*</v>
      </c>
      <c r="H749" s="145" t="str">
        <f>IF(SP_SUL!F752="","*",SP_SUL!F752)</f>
        <v>*</v>
      </c>
      <c r="I749" s="145" t="str">
        <f>IF(SP_SUL!H752="","*",SP_SUL!H752)</f>
        <v>*</v>
      </c>
      <c r="J749" s="145" t="str">
        <f>IF(SP_SUL!I752="","*",SP_SUL!I752)</f>
        <v>*</v>
      </c>
      <c r="K749" s="139" t="str">
        <f>IF(SP_SUL!M752="","*",SP_SUL!M752)</f>
        <v>-</v>
      </c>
      <c r="L749" s="139" t="str">
        <f>IF(SP_SUL!N752="","*",SP_SUL!N752)</f>
        <v>-</v>
      </c>
      <c r="M749" s="140" t="str">
        <f>IF(SP_SUL!J752="","*",SP_SUL!J752)</f>
        <v>*</v>
      </c>
      <c r="N749" s="144" t="str">
        <f>IF(SP_SUL!K752="","*",SP_SUL!K752)</f>
        <v>*</v>
      </c>
      <c r="O749" s="144" t="str">
        <f>IF(SP_SUL!L752="","*",SP_SUL!L752)</f>
        <v>*</v>
      </c>
      <c r="P749" s="143" t="str">
        <f>IF(SP_SUL!O752="","*",SP_SUL!O752)</f>
        <v>*</v>
      </c>
      <c r="Q749" s="143" t="str">
        <f>IF(SP_SUL!P752="","*",SP_SUL!P752)</f>
        <v>*</v>
      </c>
      <c r="R749" s="145" t="str">
        <f>IF(SP_SUL!Q752="","*",CONCATENATE(SP_SUL!Q752," ",SP_SUL!R752))</f>
        <v>*</v>
      </c>
      <c r="S749" s="145" t="str">
        <f>IF(SP_SUL!V752="","*",SP_SUL!V752)</f>
        <v>*</v>
      </c>
      <c r="T749" s="145" t="str">
        <f>IF(SP_SUL!W752="","*",SP_SUL!W752)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IF(SP_SUL!Y753="","*",SP_SUL!Y753)</f>
        <v>*</v>
      </c>
      <c r="B750" s="146" t="str">
        <f>IF(SP_SUL!X753="","*",SP_SUL!X753)</f>
        <v>*</v>
      </c>
      <c r="C750" s="146" t="str">
        <f>IF(SP_SUL!Z753="","*",SP_SUL!Z753)</f>
        <v>*</v>
      </c>
      <c r="D750" s="139" t="str">
        <f>IF(SP_SUL!S753="","*",SP_SUL!S753)</f>
        <v>-</v>
      </c>
      <c r="E750" s="139" t="str">
        <f>IF(SP_SUL!T753="","*",SP_SUL!T753)</f>
        <v>-</v>
      </c>
      <c r="F750" s="145" t="str">
        <f>IF(SP_SUL!B753="","*",SP_SUL!B753)</f>
        <v>*</v>
      </c>
      <c r="G750" s="145" t="str">
        <f>IF(SP_SUL!D753="","*",SP_SUL!D753)</f>
        <v>*</v>
      </c>
      <c r="H750" s="145" t="str">
        <f>IF(SP_SUL!F753="","*",SP_SUL!F753)</f>
        <v>*</v>
      </c>
      <c r="I750" s="145" t="str">
        <f>IF(SP_SUL!H753="","*",SP_SUL!H753)</f>
        <v>*</v>
      </c>
      <c r="J750" s="145" t="str">
        <f>IF(SP_SUL!I753="","*",SP_SUL!I753)</f>
        <v>*</v>
      </c>
      <c r="K750" s="139" t="str">
        <f>IF(SP_SUL!M753="","*",SP_SUL!M753)</f>
        <v>-</v>
      </c>
      <c r="L750" s="139" t="str">
        <f>IF(SP_SUL!N753="","*",SP_SUL!N753)</f>
        <v>-</v>
      </c>
      <c r="M750" s="140" t="str">
        <f>IF(SP_SUL!J753="","*",SP_SUL!J753)</f>
        <v>*</v>
      </c>
      <c r="N750" s="144" t="str">
        <f>IF(SP_SUL!K753="","*",SP_SUL!K753)</f>
        <v>*</v>
      </c>
      <c r="O750" s="144" t="str">
        <f>IF(SP_SUL!L753="","*",SP_SUL!L753)</f>
        <v>*</v>
      </c>
      <c r="P750" s="143" t="str">
        <f>IF(SP_SUL!O753="","*",SP_SUL!O753)</f>
        <v>*</v>
      </c>
      <c r="Q750" s="143" t="str">
        <f>IF(SP_SUL!P753="","*",SP_SUL!P753)</f>
        <v>*</v>
      </c>
      <c r="R750" s="145" t="str">
        <f>IF(SP_SUL!Q753="","*",CONCATENATE(SP_SUL!Q753," ",SP_SUL!R753))</f>
        <v>*</v>
      </c>
      <c r="S750" s="145" t="str">
        <f>IF(SP_SUL!V753="","*",SP_SUL!V753)</f>
        <v>*</v>
      </c>
      <c r="T750" s="145" t="str">
        <f>IF(SP_SUL!W753="","*",SP_SUL!W753)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IF(SP_SUL!Y754="","*",SP_SUL!Y754)</f>
        <v>*</v>
      </c>
      <c r="B751" s="146" t="str">
        <f>IF(SP_SUL!X754="","*",SP_SUL!X754)</f>
        <v>*</v>
      </c>
      <c r="C751" s="146" t="str">
        <f>IF(SP_SUL!Z754="","*",SP_SUL!Z754)</f>
        <v>*</v>
      </c>
      <c r="D751" s="139" t="str">
        <f>IF(SP_SUL!S754="","*",SP_SUL!S754)</f>
        <v>-</v>
      </c>
      <c r="E751" s="139" t="str">
        <f>IF(SP_SUL!T754="","*",SP_SUL!T754)</f>
        <v>-</v>
      </c>
      <c r="F751" s="145" t="str">
        <f>IF(SP_SUL!B754="","*",SP_SUL!B754)</f>
        <v>*</v>
      </c>
      <c r="G751" s="145" t="str">
        <f>IF(SP_SUL!D754="","*",SP_SUL!D754)</f>
        <v>*</v>
      </c>
      <c r="H751" s="145" t="str">
        <f>IF(SP_SUL!F754="","*",SP_SUL!F754)</f>
        <v>*</v>
      </c>
      <c r="I751" s="145" t="str">
        <f>IF(SP_SUL!H754="","*",SP_SUL!H754)</f>
        <v>*</v>
      </c>
      <c r="J751" s="145" t="str">
        <f>IF(SP_SUL!I754="","*",SP_SUL!I754)</f>
        <v>*</v>
      </c>
      <c r="K751" s="139" t="str">
        <f>IF(SP_SUL!M754="","*",SP_SUL!M754)</f>
        <v>-</v>
      </c>
      <c r="L751" s="139" t="str">
        <f>IF(SP_SUL!N754="","*",SP_SUL!N754)</f>
        <v>-</v>
      </c>
      <c r="M751" s="140" t="str">
        <f>IF(SP_SUL!J754="","*",SP_SUL!J754)</f>
        <v>*</v>
      </c>
      <c r="N751" s="144" t="str">
        <f>IF(SP_SUL!K754="","*",SP_SUL!K754)</f>
        <v>*</v>
      </c>
      <c r="O751" s="144" t="str">
        <f>IF(SP_SUL!L754="","*",SP_SUL!L754)</f>
        <v>*</v>
      </c>
      <c r="P751" s="143" t="str">
        <f>IF(SP_SUL!O754="","*",SP_SUL!O754)</f>
        <v>*</v>
      </c>
      <c r="Q751" s="143" t="str">
        <f>IF(SP_SUL!P754="","*",SP_SUL!P754)</f>
        <v>*</v>
      </c>
      <c r="R751" s="145" t="str">
        <f>IF(SP_SUL!Q754="","*",CONCATENATE(SP_SUL!Q754," ",SP_SUL!R754))</f>
        <v>*</v>
      </c>
      <c r="S751" s="145" t="str">
        <f>IF(SP_SUL!V754="","*",SP_SUL!V754)</f>
        <v>*</v>
      </c>
      <c r="T751" s="145" t="str">
        <f>IF(SP_SUL!W754="","*",SP_SUL!W754)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IF(SP_SUL!Y755="","*",SP_SUL!Y755)</f>
        <v>*</v>
      </c>
      <c r="B752" s="146" t="str">
        <f>IF(SP_SUL!X755="","*",SP_SUL!X755)</f>
        <v>*</v>
      </c>
      <c r="C752" s="146" t="str">
        <f>IF(SP_SUL!Z755="","*",SP_SUL!Z755)</f>
        <v>*</v>
      </c>
      <c r="D752" s="139" t="str">
        <f>IF(SP_SUL!S755="","*",SP_SUL!S755)</f>
        <v>-</v>
      </c>
      <c r="E752" s="139" t="str">
        <f>IF(SP_SUL!T755="","*",SP_SUL!T755)</f>
        <v>-</v>
      </c>
      <c r="F752" s="145" t="str">
        <f>IF(SP_SUL!B755="","*",SP_SUL!B755)</f>
        <v>*</v>
      </c>
      <c r="G752" s="145" t="str">
        <f>IF(SP_SUL!D755="","*",SP_SUL!D755)</f>
        <v>*</v>
      </c>
      <c r="H752" s="145" t="str">
        <f>IF(SP_SUL!F755="","*",SP_SUL!F755)</f>
        <v>*</v>
      </c>
      <c r="I752" s="145" t="str">
        <f>IF(SP_SUL!H755="","*",SP_SUL!H755)</f>
        <v>*</v>
      </c>
      <c r="J752" s="145" t="str">
        <f>IF(SP_SUL!I755="","*",SP_SUL!I755)</f>
        <v>*</v>
      </c>
      <c r="K752" s="139" t="str">
        <f>IF(SP_SUL!M755="","*",SP_SUL!M755)</f>
        <v>-</v>
      </c>
      <c r="L752" s="139" t="str">
        <f>IF(SP_SUL!N755="","*",SP_SUL!N755)</f>
        <v>-</v>
      </c>
      <c r="M752" s="140" t="str">
        <f>IF(SP_SUL!J755="","*",SP_SUL!J755)</f>
        <v>*</v>
      </c>
      <c r="N752" s="144" t="str">
        <f>IF(SP_SUL!K755="","*",SP_SUL!K755)</f>
        <v>*</v>
      </c>
      <c r="O752" s="144" t="str">
        <f>IF(SP_SUL!L755="","*",SP_SUL!L755)</f>
        <v>*</v>
      </c>
      <c r="P752" s="143" t="str">
        <f>IF(SP_SUL!O755="","*",SP_SUL!O755)</f>
        <v>*</v>
      </c>
      <c r="Q752" s="143" t="str">
        <f>IF(SP_SUL!P755="","*",SP_SUL!P755)</f>
        <v>*</v>
      </c>
      <c r="R752" s="145" t="str">
        <f>IF(SP_SUL!Q755="","*",CONCATENATE(SP_SUL!Q755," ",SP_SUL!R755))</f>
        <v>*</v>
      </c>
      <c r="S752" s="145" t="str">
        <f>IF(SP_SUL!V755="","*",SP_SUL!V755)</f>
        <v>*</v>
      </c>
      <c r="T752" s="145" t="str">
        <f>IF(SP_SUL!W755="","*",SP_SUL!W755)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IF(SP_SUL!Y756="","*",SP_SUL!Y756)</f>
        <v>*</v>
      </c>
      <c r="B753" s="146" t="str">
        <f>IF(SP_SUL!X756="","*",SP_SUL!X756)</f>
        <v>*</v>
      </c>
      <c r="C753" s="146" t="str">
        <f>IF(SP_SUL!Z756="","*",SP_SUL!Z756)</f>
        <v>*</v>
      </c>
      <c r="D753" s="139" t="str">
        <f>IF(SP_SUL!S756="","*",SP_SUL!S756)</f>
        <v>-</v>
      </c>
      <c r="E753" s="139" t="str">
        <f>IF(SP_SUL!T756="","*",SP_SUL!T756)</f>
        <v>-</v>
      </c>
      <c r="F753" s="145" t="str">
        <f>IF(SP_SUL!B756="","*",SP_SUL!B756)</f>
        <v>*</v>
      </c>
      <c r="G753" s="145" t="str">
        <f>IF(SP_SUL!D756="","*",SP_SUL!D756)</f>
        <v>*</v>
      </c>
      <c r="H753" s="145" t="str">
        <f>IF(SP_SUL!F756="","*",SP_SUL!F756)</f>
        <v>*</v>
      </c>
      <c r="I753" s="145" t="str">
        <f>IF(SP_SUL!H756="","*",SP_SUL!H756)</f>
        <v>*</v>
      </c>
      <c r="J753" s="145" t="str">
        <f>IF(SP_SUL!I756="","*",SP_SUL!I756)</f>
        <v>*</v>
      </c>
      <c r="K753" s="139" t="str">
        <f>IF(SP_SUL!M756="","*",SP_SUL!M756)</f>
        <v>-</v>
      </c>
      <c r="L753" s="139" t="str">
        <f>IF(SP_SUL!N756="","*",SP_SUL!N756)</f>
        <v>-</v>
      </c>
      <c r="M753" s="140" t="str">
        <f>IF(SP_SUL!J756="","*",SP_SUL!J756)</f>
        <v>*</v>
      </c>
      <c r="N753" s="144" t="str">
        <f>IF(SP_SUL!K756="","*",SP_SUL!K756)</f>
        <v>*</v>
      </c>
      <c r="O753" s="144" t="str">
        <f>IF(SP_SUL!L756="","*",SP_SUL!L756)</f>
        <v>*</v>
      </c>
      <c r="P753" s="143" t="str">
        <f>IF(SP_SUL!O756="","*",SP_SUL!O756)</f>
        <v>*</v>
      </c>
      <c r="Q753" s="143" t="str">
        <f>IF(SP_SUL!P756="","*",SP_SUL!P756)</f>
        <v>*</v>
      </c>
      <c r="R753" s="145" t="str">
        <f>IF(SP_SUL!Q756="","*",CONCATENATE(SP_SUL!Q756," ",SP_SUL!R756))</f>
        <v>*</v>
      </c>
      <c r="S753" s="145" t="str">
        <f>IF(SP_SUL!V756="","*",SP_SUL!V756)</f>
        <v>*</v>
      </c>
      <c r="T753" s="145" t="str">
        <f>IF(SP_SUL!W756="","*",SP_SUL!W756)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IF(SP_SUL!Y757="","*",SP_SUL!Y757)</f>
        <v>*</v>
      </c>
      <c r="B754" s="146" t="str">
        <f>IF(SP_SUL!X757="","*",SP_SUL!X757)</f>
        <v>*</v>
      </c>
      <c r="C754" s="146" t="str">
        <f>IF(SP_SUL!Z757="","*",SP_SUL!Z757)</f>
        <v>*</v>
      </c>
      <c r="D754" s="139" t="str">
        <f>IF(SP_SUL!S757="","*",SP_SUL!S757)</f>
        <v>-</v>
      </c>
      <c r="E754" s="139" t="str">
        <f>IF(SP_SUL!T757="","*",SP_SUL!T757)</f>
        <v>-</v>
      </c>
      <c r="F754" s="145" t="str">
        <f>IF(SP_SUL!B757="","*",SP_SUL!B757)</f>
        <v>*</v>
      </c>
      <c r="G754" s="145" t="str">
        <f>IF(SP_SUL!D757="","*",SP_SUL!D757)</f>
        <v>*</v>
      </c>
      <c r="H754" s="145" t="str">
        <f>IF(SP_SUL!F757="","*",SP_SUL!F757)</f>
        <v>*</v>
      </c>
      <c r="I754" s="145" t="str">
        <f>IF(SP_SUL!H757="","*",SP_SUL!H757)</f>
        <v>*</v>
      </c>
      <c r="J754" s="145" t="str">
        <f>IF(SP_SUL!I757="","*",SP_SUL!I757)</f>
        <v>*</v>
      </c>
      <c r="K754" s="139" t="str">
        <f>IF(SP_SUL!M757="","*",SP_SUL!M757)</f>
        <v>-</v>
      </c>
      <c r="L754" s="139" t="str">
        <f>IF(SP_SUL!N757="","*",SP_SUL!N757)</f>
        <v>-</v>
      </c>
      <c r="M754" s="140" t="str">
        <f>IF(SP_SUL!J757="","*",SP_SUL!J757)</f>
        <v>*</v>
      </c>
      <c r="N754" s="144" t="str">
        <f>IF(SP_SUL!K757="","*",SP_SUL!K757)</f>
        <v>*</v>
      </c>
      <c r="O754" s="144" t="str">
        <f>IF(SP_SUL!L757="","*",SP_SUL!L757)</f>
        <v>*</v>
      </c>
      <c r="P754" s="143" t="str">
        <f>IF(SP_SUL!O757="","*",SP_SUL!O757)</f>
        <v>*</v>
      </c>
      <c r="Q754" s="143" t="str">
        <f>IF(SP_SUL!P757="","*",SP_SUL!P757)</f>
        <v>*</v>
      </c>
      <c r="R754" s="145" t="str">
        <f>IF(SP_SUL!Q757="","*",CONCATENATE(SP_SUL!Q757," ",SP_SUL!R757))</f>
        <v>*</v>
      </c>
      <c r="S754" s="145" t="str">
        <f>IF(SP_SUL!V757="","*",SP_SUL!V757)</f>
        <v>*</v>
      </c>
      <c r="T754" s="145" t="str">
        <f>IF(SP_SUL!W757="","*",SP_SUL!W757)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IF(SP_SUL!Y758="","*",SP_SUL!Y758)</f>
        <v>*</v>
      </c>
      <c r="B755" s="146" t="str">
        <f>IF(SP_SUL!X758="","*",SP_SUL!X758)</f>
        <v>*</v>
      </c>
      <c r="C755" s="146" t="str">
        <f>IF(SP_SUL!Z758="","*",SP_SUL!Z758)</f>
        <v>*</v>
      </c>
      <c r="D755" s="139" t="str">
        <f>IF(SP_SUL!S758="","*",SP_SUL!S758)</f>
        <v>-</v>
      </c>
      <c r="E755" s="139" t="str">
        <f>IF(SP_SUL!T758="","*",SP_SUL!T758)</f>
        <v>-</v>
      </c>
      <c r="F755" s="145" t="str">
        <f>IF(SP_SUL!B758="","*",SP_SUL!B758)</f>
        <v>*</v>
      </c>
      <c r="G755" s="145" t="str">
        <f>IF(SP_SUL!D758="","*",SP_SUL!D758)</f>
        <v>*</v>
      </c>
      <c r="H755" s="145" t="str">
        <f>IF(SP_SUL!F758="","*",SP_SUL!F758)</f>
        <v>*</v>
      </c>
      <c r="I755" s="145" t="str">
        <f>IF(SP_SUL!H758="","*",SP_SUL!H758)</f>
        <v>*</v>
      </c>
      <c r="J755" s="145" t="str">
        <f>IF(SP_SUL!I758="","*",SP_SUL!I758)</f>
        <v>*</v>
      </c>
      <c r="K755" s="139" t="str">
        <f>IF(SP_SUL!M758="","*",SP_SUL!M758)</f>
        <v>-</v>
      </c>
      <c r="L755" s="139" t="str">
        <f>IF(SP_SUL!N758="","*",SP_SUL!N758)</f>
        <v>-</v>
      </c>
      <c r="M755" s="140" t="str">
        <f>IF(SP_SUL!J758="","*",SP_SUL!J758)</f>
        <v>*</v>
      </c>
      <c r="N755" s="144" t="str">
        <f>IF(SP_SUL!K758="","*",SP_SUL!K758)</f>
        <v>*</v>
      </c>
      <c r="O755" s="144" t="str">
        <f>IF(SP_SUL!L758="","*",SP_SUL!L758)</f>
        <v>*</v>
      </c>
      <c r="P755" s="143" t="str">
        <f>IF(SP_SUL!O758="","*",SP_SUL!O758)</f>
        <v>*</v>
      </c>
      <c r="Q755" s="143" t="str">
        <f>IF(SP_SUL!P758="","*",SP_SUL!P758)</f>
        <v>*</v>
      </c>
      <c r="R755" s="145" t="str">
        <f>IF(SP_SUL!Q758="","*",CONCATENATE(SP_SUL!Q758," ",SP_SUL!R758))</f>
        <v>*</v>
      </c>
      <c r="S755" s="145" t="str">
        <f>IF(SP_SUL!V758="","*",SP_SUL!V758)</f>
        <v>*</v>
      </c>
      <c r="T755" s="145" t="str">
        <f>IF(SP_SUL!W758="","*",SP_SUL!W758)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IF(SP_SUL!Y759="","*",SP_SUL!Y759)</f>
        <v>*</v>
      </c>
      <c r="B756" s="146" t="str">
        <f>IF(SP_SUL!X759="","*",SP_SUL!X759)</f>
        <v>*</v>
      </c>
      <c r="C756" s="146" t="str">
        <f>IF(SP_SUL!Z759="","*",SP_SUL!Z759)</f>
        <v>*</v>
      </c>
      <c r="D756" s="139" t="str">
        <f>IF(SP_SUL!S759="","*",SP_SUL!S759)</f>
        <v>-</v>
      </c>
      <c r="E756" s="139" t="str">
        <f>IF(SP_SUL!T759="","*",SP_SUL!T759)</f>
        <v>-</v>
      </c>
      <c r="F756" s="145" t="str">
        <f>IF(SP_SUL!B759="","*",SP_SUL!B759)</f>
        <v>*</v>
      </c>
      <c r="G756" s="145" t="str">
        <f>IF(SP_SUL!D759="","*",SP_SUL!D759)</f>
        <v>*</v>
      </c>
      <c r="H756" s="145" t="str">
        <f>IF(SP_SUL!F759="","*",SP_SUL!F759)</f>
        <v>*</v>
      </c>
      <c r="I756" s="145" t="str">
        <f>IF(SP_SUL!H759="","*",SP_SUL!H759)</f>
        <v>*</v>
      </c>
      <c r="J756" s="145" t="str">
        <f>IF(SP_SUL!I759="","*",SP_SUL!I759)</f>
        <v>*</v>
      </c>
      <c r="K756" s="139" t="str">
        <f>IF(SP_SUL!M759="","*",SP_SUL!M759)</f>
        <v>-</v>
      </c>
      <c r="L756" s="139" t="str">
        <f>IF(SP_SUL!N759="","*",SP_SUL!N759)</f>
        <v>-</v>
      </c>
      <c r="M756" s="140" t="str">
        <f>IF(SP_SUL!J759="","*",SP_SUL!J759)</f>
        <v>*</v>
      </c>
      <c r="N756" s="144" t="str">
        <f>IF(SP_SUL!K759="","*",SP_SUL!K759)</f>
        <v>*</v>
      </c>
      <c r="O756" s="144" t="str">
        <f>IF(SP_SUL!L759="","*",SP_SUL!L759)</f>
        <v>*</v>
      </c>
      <c r="P756" s="143" t="str">
        <f>IF(SP_SUL!O759="","*",SP_SUL!O759)</f>
        <v>*</v>
      </c>
      <c r="Q756" s="143" t="str">
        <f>IF(SP_SUL!P759="","*",SP_SUL!P759)</f>
        <v>*</v>
      </c>
      <c r="R756" s="145" t="str">
        <f>IF(SP_SUL!Q759="","*",CONCATENATE(SP_SUL!Q759," ",SP_SUL!R759))</f>
        <v>*</v>
      </c>
      <c r="S756" s="145" t="str">
        <f>IF(SP_SUL!V759="","*",SP_SUL!V759)</f>
        <v>*</v>
      </c>
      <c r="T756" s="145" t="str">
        <f>IF(SP_SUL!W759="","*",SP_SUL!W759)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IF(SP_SUL!Y760="","*",SP_SUL!Y760)</f>
        <v>*</v>
      </c>
      <c r="B757" s="146" t="str">
        <f>IF(SP_SUL!X760="","*",SP_SUL!X760)</f>
        <v>*</v>
      </c>
      <c r="C757" s="146" t="str">
        <f>IF(SP_SUL!Z760="","*",SP_SUL!Z760)</f>
        <v>*</v>
      </c>
      <c r="D757" s="139" t="str">
        <f>IF(SP_SUL!S760="","*",SP_SUL!S760)</f>
        <v>-</v>
      </c>
      <c r="E757" s="139" t="str">
        <f>IF(SP_SUL!T760="","*",SP_SUL!T760)</f>
        <v>-</v>
      </c>
      <c r="F757" s="145" t="str">
        <f>IF(SP_SUL!B760="","*",SP_SUL!B760)</f>
        <v>*</v>
      </c>
      <c r="G757" s="145" t="str">
        <f>IF(SP_SUL!D760="","*",SP_SUL!D760)</f>
        <v>*</v>
      </c>
      <c r="H757" s="145" t="str">
        <f>IF(SP_SUL!F760="","*",SP_SUL!F760)</f>
        <v>*</v>
      </c>
      <c r="I757" s="145" t="str">
        <f>IF(SP_SUL!H760="","*",SP_SUL!H760)</f>
        <v>*</v>
      </c>
      <c r="J757" s="145" t="str">
        <f>IF(SP_SUL!I760="","*",SP_SUL!I760)</f>
        <v>*</v>
      </c>
      <c r="K757" s="139" t="str">
        <f>IF(SP_SUL!M760="","*",SP_SUL!M760)</f>
        <v>-</v>
      </c>
      <c r="L757" s="139" t="str">
        <f>IF(SP_SUL!N760="","*",SP_SUL!N760)</f>
        <v>-</v>
      </c>
      <c r="M757" s="140" t="str">
        <f>IF(SP_SUL!J760="","*",SP_SUL!J760)</f>
        <v>*</v>
      </c>
      <c r="N757" s="144" t="str">
        <f>IF(SP_SUL!K760="","*",SP_SUL!K760)</f>
        <v>*</v>
      </c>
      <c r="O757" s="144" t="str">
        <f>IF(SP_SUL!L760="","*",SP_SUL!L760)</f>
        <v>*</v>
      </c>
      <c r="P757" s="143" t="str">
        <f>IF(SP_SUL!O760="","*",SP_SUL!O760)</f>
        <v>*</v>
      </c>
      <c r="Q757" s="143" t="str">
        <f>IF(SP_SUL!P760="","*",SP_SUL!P760)</f>
        <v>*</v>
      </c>
      <c r="R757" s="145" t="str">
        <f>IF(SP_SUL!Q760="","*",CONCATENATE(SP_SUL!Q760," ",SP_SUL!R760))</f>
        <v>*</v>
      </c>
      <c r="S757" s="145" t="str">
        <f>IF(SP_SUL!V760="","*",SP_SUL!V760)</f>
        <v>*</v>
      </c>
      <c r="T757" s="145" t="str">
        <f>IF(SP_SUL!W760="","*",SP_SUL!W760)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IF(SP_SUL!Y761="","*",SP_SUL!Y761)</f>
        <v>*</v>
      </c>
      <c r="B758" s="146" t="str">
        <f>IF(SP_SUL!X761="","*",SP_SUL!X761)</f>
        <v>*</v>
      </c>
      <c r="C758" s="146" t="str">
        <f>IF(SP_SUL!Z761="","*",SP_SUL!Z761)</f>
        <v>*</v>
      </c>
      <c r="D758" s="139" t="str">
        <f>IF(SP_SUL!S761="","*",SP_SUL!S761)</f>
        <v>-</v>
      </c>
      <c r="E758" s="139" t="str">
        <f>IF(SP_SUL!T761="","*",SP_SUL!T761)</f>
        <v>-</v>
      </c>
      <c r="F758" s="145" t="str">
        <f>IF(SP_SUL!B761="","*",SP_SUL!B761)</f>
        <v>*</v>
      </c>
      <c r="G758" s="145" t="str">
        <f>IF(SP_SUL!D761="","*",SP_SUL!D761)</f>
        <v>*</v>
      </c>
      <c r="H758" s="145" t="str">
        <f>IF(SP_SUL!F761="","*",SP_SUL!F761)</f>
        <v>*</v>
      </c>
      <c r="I758" s="145" t="str">
        <f>IF(SP_SUL!H761="","*",SP_SUL!H761)</f>
        <v>*</v>
      </c>
      <c r="J758" s="145" t="str">
        <f>IF(SP_SUL!I761="","*",SP_SUL!I761)</f>
        <v>*</v>
      </c>
      <c r="K758" s="139" t="str">
        <f>IF(SP_SUL!M761="","*",SP_SUL!M761)</f>
        <v>-</v>
      </c>
      <c r="L758" s="139" t="str">
        <f>IF(SP_SUL!N761="","*",SP_SUL!N761)</f>
        <v>-</v>
      </c>
      <c r="M758" s="140" t="str">
        <f>IF(SP_SUL!J761="","*",SP_SUL!J761)</f>
        <v>*</v>
      </c>
      <c r="N758" s="144" t="str">
        <f>IF(SP_SUL!K761="","*",SP_SUL!K761)</f>
        <v>*</v>
      </c>
      <c r="O758" s="144" t="str">
        <f>IF(SP_SUL!L761="","*",SP_SUL!L761)</f>
        <v>*</v>
      </c>
      <c r="P758" s="143" t="str">
        <f>IF(SP_SUL!O761="","*",SP_SUL!O761)</f>
        <v>*</v>
      </c>
      <c r="Q758" s="143" t="str">
        <f>IF(SP_SUL!P761="","*",SP_SUL!P761)</f>
        <v>*</v>
      </c>
      <c r="R758" s="145" t="str">
        <f>IF(SP_SUL!Q761="","*",CONCATENATE(SP_SUL!Q761," ",SP_SUL!R761))</f>
        <v>*</v>
      </c>
      <c r="S758" s="145" t="str">
        <f>IF(SP_SUL!V761="","*",SP_SUL!V761)</f>
        <v>*</v>
      </c>
      <c r="T758" s="145" t="str">
        <f>IF(SP_SUL!W761="","*",SP_SUL!W761)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IF(SP_SUL!Y762="","*",SP_SUL!Y762)</f>
        <v>*</v>
      </c>
      <c r="B759" s="146" t="str">
        <f>IF(SP_SUL!X762="","*",SP_SUL!X762)</f>
        <v>*</v>
      </c>
      <c r="C759" s="146" t="str">
        <f>IF(SP_SUL!Z762="","*",SP_SUL!Z762)</f>
        <v>*</v>
      </c>
      <c r="D759" s="139" t="str">
        <f>IF(SP_SUL!S762="","*",SP_SUL!S762)</f>
        <v>-</v>
      </c>
      <c r="E759" s="139" t="str">
        <f>IF(SP_SUL!T762="","*",SP_SUL!T762)</f>
        <v>-</v>
      </c>
      <c r="F759" s="145" t="str">
        <f>IF(SP_SUL!B762="","*",SP_SUL!B762)</f>
        <v>*</v>
      </c>
      <c r="G759" s="145" t="str">
        <f>IF(SP_SUL!D762="","*",SP_SUL!D762)</f>
        <v>*</v>
      </c>
      <c r="H759" s="145" t="str">
        <f>IF(SP_SUL!F762="","*",SP_SUL!F762)</f>
        <v>*</v>
      </c>
      <c r="I759" s="145" t="str">
        <f>IF(SP_SUL!H762="","*",SP_SUL!H762)</f>
        <v>*</v>
      </c>
      <c r="J759" s="145" t="str">
        <f>IF(SP_SUL!I762="","*",SP_SUL!I762)</f>
        <v>*</v>
      </c>
      <c r="K759" s="139" t="str">
        <f>IF(SP_SUL!M762="","*",SP_SUL!M762)</f>
        <v>-</v>
      </c>
      <c r="L759" s="139" t="str">
        <f>IF(SP_SUL!N762="","*",SP_SUL!N762)</f>
        <v>-</v>
      </c>
      <c r="M759" s="140" t="str">
        <f>IF(SP_SUL!J762="","*",SP_SUL!J762)</f>
        <v>*</v>
      </c>
      <c r="N759" s="144" t="str">
        <f>IF(SP_SUL!K762="","*",SP_SUL!K762)</f>
        <v>*</v>
      </c>
      <c r="O759" s="144" t="str">
        <f>IF(SP_SUL!L762="","*",SP_SUL!L762)</f>
        <v>*</v>
      </c>
      <c r="P759" s="143" t="str">
        <f>IF(SP_SUL!O762="","*",SP_SUL!O762)</f>
        <v>*</v>
      </c>
      <c r="Q759" s="143" t="str">
        <f>IF(SP_SUL!P762="","*",SP_SUL!P762)</f>
        <v>*</v>
      </c>
      <c r="R759" s="145" t="str">
        <f>IF(SP_SUL!Q762="","*",CONCATENATE(SP_SUL!Q762," ",SP_SUL!R762))</f>
        <v>*</v>
      </c>
      <c r="S759" s="145" t="str">
        <f>IF(SP_SUL!V762="","*",SP_SUL!V762)</f>
        <v>*</v>
      </c>
      <c r="T759" s="145" t="str">
        <f>IF(SP_SUL!W762="","*",SP_SUL!W762)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IF(SP_SUL!Y763="","*",SP_SUL!Y763)</f>
        <v>*</v>
      </c>
      <c r="B760" s="146" t="str">
        <f>IF(SP_SUL!X763="","*",SP_SUL!X763)</f>
        <v>*</v>
      </c>
      <c r="C760" s="146" t="str">
        <f>IF(SP_SUL!Z763="","*",SP_SUL!Z763)</f>
        <v>*</v>
      </c>
      <c r="D760" s="139" t="str">
        <f>IF(SP_SUL!S763="","*",SP_SUL!S763)</f>
        <v>-</v>
      </c>
      <c r="E760" s="139" t="str">
        <f>IF(SP_SUL!T763="","*",SP_SUL!T763)</f>
        <v>-</v>
      </c>
      <c r="F760" s="145" t="str">
        <f>IF(SP_SUL!B763="","*",SP_SUL!B763)</f>
        <v>*</v>
      </c>
      <c r="G760" s="145" t="str">
        <f>IF(SP_SUL!D763="","*",SP_SUL!D763)</f>
        <v>*</v>
      </c>
      <c r="H760" s="145" t="str">
        <f>IF(SP_SUL!F763="","*",SP_SUL!F763)</f>
        <v>*</v>
      </c>
      <c r="I760" s="145" t="str">
        <f>IF(SP_SUL!H763="","*",SP_SUL!H763)</f>
        <v>*</v>
      </c>
      <c r="J760" s="145" t="str">
        <f>IF(SP_SUL!I763="","*",SP_SUL!I763)</f>
        <v>*</v>
      </c>
      <c r="K760" s="139" t="str">
        <f>IF(SP_SUL!M763="","*",SP_SUL!M763)</f>
        <v>-</v>
      </c>
      <c r="L760" s="139" t="str">
        <f>IF(SP_SUL!N763="","*",SP_SUL!N763)</f>
        <v>-</v>
      </c>
      <c r="M760" s="140" t="str">
        <f>IF(SP_SUL!J763="","*",SP_SUL!J763)</f>
        <v>*</v>
      </c>
      <c r="N760" s="144" t="str">
        <f>IF(SP_SUL!K763="","*",SP_SUL!K763)</f>
        <v>*</v>
      </c>
      <c r="O760" s="144" t="str">
        <f>IF(SP_SUL!L763="","*",SP_SUL!L763)</f>
        <v>*</v>
      </c>
      <c r="P760" s="143" t="str">
        <f>IF(SP_SUL!O763="","*",SP_SUL!O763)</f>
        <v>*</v>
      </c>
      <c r="Q760" s="143" t="str">
        <f>IF(SP_SUL!P763="","*",SP_SUL!P763)</f>
        <v>*</v>
      </c>
      <c r="R760" s="145" t="str">
        <f>IF(SP_SUL!Q763="","*",CONCATENATE(SP_SUL!Q763," ",SP_SUL!R763))</f>
        <v>*</v>
      </c>
      <c r="S760" s="145" t="str">
        <f>IF(SP_SUL!V763="","*",SP_SUL!V763)</f>
        <v>*</v>
      </c>
      <c r="T760" s="145" t="str">
        <f>IF(SP_SUL!W763="","*",SP_SUL!W763)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IF(SP_SUL!Y764="","*",SP_SUL!Y764)</f>
        <v>*</v>
      </c>
      <c r="B761" s="146" t="str">
        <f>IF(SP_SUL!X764="","*",SP_SUL!X764)</f>
        <v>*</v>
      </c>
      <c r="C761" s="146" t="str">
        <f>IF(SP_SUL!Z764="","*",SP_SUL!Z764)</f>
        <v>*</v>
      </c>
      <c r="D761" s="139" t="str">
        <f>IF(SP_SUL!S764="","*",SP_SUL!S764)</f>
        <v>-</v>
      </c>
      <c r="E761" s="139" t="str">
        <f>IF(SP_SUL!T764="","*",SP_SUL!T764)</f>
        <v>-</v>
      </c>
      <c r="F761" s="145" t="str">
        <f>IF(SP_SUL!B764="","*",SP_SUL!B764)</f>
        <v>*</v>
      </c>
      <c r="G761" s="145" t="str">
        <f>IF(SP_SUL!D764="","*",SP_SUL!D764)</f>
        <v>*</v>
      </c>
      <c r="H761" s="145" t="str">
        <f>IF(SP_SUL!F764="","*",SP_SUL!F764)</f>
        <v>*</v>
      </c>
      <c r="I761" s="145" t="str">
        <f>IF(SP_SUL!H764="","*",SP_SUL!H764)</f>
        <v>*</v>
      </c>
      <c r="J761" s="145" t="str">
        <f>IF(SP_SUL!I764="","*",SP_SUL!I764)</f>
        <v>*</v>
      </c>
      <c r="K761" s="139" t="str">
        <f>IF(SP_SUL!M764="","*",SP_SUL!M764)</f>
        <v>-</v>
      </c>
      <c r="L761" s="139" t="str">
        <f>IF(SP_SUL!N764="","*",SP_SUL!N764)</f>
        <v>-</v>
      </c>
      <c r="M761" s="140" t="str">
        <f>IF(SP_SUL!J764="","*",SP_SUL!J764)</f>
        <v>*</v>
      </c>
      <c r="N761" s="144" t="str">
        <f>IF(SP_SUL!K764="","*",SP_SUL!K764)</f>
        <v>*</v>
      </c>
      <c r="O761" s="144" t="str">
        <f>IF(SP_SUL!L764="","*",SP_SUL!L764)</f>
        <v>*</v>
      </c>
      <c r="P761" s="143" t="str">
        <f>IF(SP_SUL!O764="","*",SP_SUL!O764)</f>
        <v>*</v>
      </c>
      <c r="Q761" s="143" t="str">
        <f>IF(SP_SUL!P764="","*",SP_SUL!P764)</f>
        <v>*</v>
      </c>
      <c r="R761" s="145" t="str">
        <f>IF(SP_SUL!Q764="","*",CONCATENATE(SP_SUL!Q764," ",SP_SUL!R764))</f>
        <v>*</v>
      </c>
      <c r="S761" s="145" t="str">
        <f>IF(SP_SUL!V764="","*",SP_SUL!V764)</f>
        <v>*</v>
      </c>
      <c r="T761" s="145" t="str">
        <f>IF(SP_SUL!W764="","*",SP_SUL!W764)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IF(SP_SUL!Y765="","*",SP_SUL!Y765)</f>
        <v>*</v>
      </c>
      <c r="B762" s="146" t="str">
        <f>IF(SP_SUL!X765="","*",SP_SUL!X765)</f>
        <v>*</v>
      </c>
      <c r="C762" s="146" t="str">
        <f>IF(SP_SUL!Z765="","*",SP_SUL!Z765)</f>
        <v>*</v>
      </c>
      <c r="D762" s="139" t="str">
        <f>IF(SP_SUL!S765="","*",SP_SUL!S765)</f>
        <v>-</v>
      </c>
      <c r="E762" s="139" t="str">
        <f>IF(SP_SUL!T765="","*",SP_SUL!T765)</f>
        <v>-</v>
      </c>
      <c r="F762" s="145" t="str">
        <f>IF(SP_SUL!B765="","*",SP_SUL!B765)</f>
        <v>*</v>
      </c>
      <c r="G762" s="145" t="str">
        <f>IF(SP_SUL!D765="","*",SP_SUL!D765)</f>
        <v>*</v>
      </c>
      <c r="H762" s="145" t="str">
        <f>IF(SP_SUL!F765="","*",SP_SUL!F765)</f>
        <v>*</v>
      </c>
      <c r="I762" s="145" t="str">
        <f>IF(SP_SUL!H765="","*",SP_SUL!H765)</f>
        <v>*</v>
      </c>
      <c r="J762" s="145" t="str">
        <f>IF(SP_SUL!I765="","*",SP_SUL!I765)</f>
        <v>*</v>
      </c>
      <c r="K762" s="139" t="str">
        <f>IF(SP_SUL!M765="","*",SP_SUL!M765)</f>
        <v>-</v>
      </c>
      <c r="L762" s="139" t="str">
        <f>IF(SP_SUL!N765="","*",SP_SUL!N765)</f>
        <v>-</v>
      </c>
      <c r="M762" s="140" t="str">
        <f>IF(SP_SUL!J765="","*",SP_SUL!J765)</f>
        <v>*</v>
      </c>
      <c r="N762" s="144" t="str">
        <f>IF(SP_SUL!K765="","*",SP_SUL!K765)</f>
        <v>*</v>
      </c>
      <c r="O762" s="144" t="str">
        <f>IF(SP_SUL!L765="","*",SP_SUL!L765)</f>
        <v>*</v>
      </c>
      <c r="P762" s="143" t="str">
        <f>IF(SP_SUL!O765="","*",SP_SUL!O765)</f>
        <v>*</v>
      </c>
      <c r="Q762" s="143" t="str">
        <f>IF(SP_SUL!P765="","*",SP_SUL!P765)</f>
        <v>*</v>
      </c>
      <c r="R762" s="145" t="str">
        <f>IF(SP_SUL!Q765="","*",CONCATENATE(SP_SUL!Q765," ",SP_SUL!R765))</f>
        <v>*</v>
      </c>
      <c r="S762" s="145" t="str">
        <f>IF(SP_SUL!V765="","*",SP_SUL!V765)</f>
        <v>*</v>
      </c>
      <c r="T762" s="145" t="str">
        <f>IF(SP_SUL!W765="","*",SP_SUL!W765)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IF(SP_SUL!Y766="","*",SP_SUL!Y766)</f>
        <v>*</v>
      </c>
      <c r="B763" s="146" t="str">
        <f>IF(SP_SUL!X766="","*",SP_SUL!X766)</f>
        <v>*</v>
      </c>
      <c r="C763" s="146" t="str">
        <f>IF(SP_SUL!Z766="","*",SP_SUL!Z766)</f>
        <v>*</v>
      </c>
      <c r="D763" s="139" t="str">
        <f>IF(SP_SUL!S766="","*",SP_SUL!S766)</f>
        <v>-</v>
      </c>
      <c r="E763" s="139" t="str">
        <f>IF(SP_SUL!T766="","*",SP_SUL!T766)</f>
        <v>-</v>
      </c>
      <c r="F763" s="145" t="str">
        <f>IF(SP_SUL!B766="","*",SP_SUL!B766)</f>
        <v>*</v>
      </c>
      <c r="G763" s="145" t="str">
        <f>IF(SP_SUL!D766="","*",SP_SUL!D766)</f>
        <v>*</v>
      </c>
      <c r="H763" s="145" t="str">
        <f>IF(SP_SUL!F766="","*",SP_SUL!F766)</f>
        <v>*</v>
      </c>
      <c r="I763" s="145" t="str">
        <f>IF(SP_SUL!H766="","*",SP_SUL!H766)</f>
        <v>*</v>
      </c>
      <c r="J763" s="145" t="str">
        <f>IF(SP_SUL!I766="","*",SP_SUL!I766)</f>
        <v>*</v>
      </c>
      <c r="K763" s="139" t="str">
        <f>IF(SP_SUL!M766="","*",SP_SUL!M766)</f>
        <v>-</v>
      </c>
      <c r="L763" s="139" t="str">
        <f>IF(SP_SUL!N766="","*",SP_SUL!N766)</f>
        <v>-</v>
      </c>
      <c r="M763" s="140" t="str">
        <f>IF(SP_SUL!J766="","*",SP_SUL!J766)</f>
        <v>*</v>
      </c>
      <c r="N763" s="144" t="str">
        <f>IF(SP_SUL!K766="","*",SP_SUL!K766)</f>
        <v>*</v>
      </c>
      <c r="O763" s="144" t="str">
        <f>IF(SP_SUL!L766="","*",SP_SUL!L766)</f>
        <v>*</v>
      </c>
      <c r="P763" s="143" t="str">
        <f>IF(SP_SUL!O766="","*",SP_SUL!O766)</f>
        <v>*</v>
      </c>
      <c r="Q763" s="143" t="str">
        <f>IF(SP_SUL!P766="","*",SP_SUL!P766)</f>
        <v>*</v>
      </c>
      <c r="R763" s="145" t="str">
        <f>IF(SP_SUL!Q766="","*",CONCATENATE(SP_SUL!Q766," ",SP_SUL!R766))</f>
        <v>*</v>
      </c>
      <c r="S763" s="145" t="str">
        <f>IF(SP_SUL!V766="","*",SP_SUL!V766)</f>
        <v>*</v>
      </c>
      <c r="T763" s="145" t="str">
        <f>IF(SP_SUL!W766="","*",SP_SUL!W766)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IF(SP_SUL!Y767="","*",SP_SUL!Y767)</f>
        <v>*</v>
      </c>
      <c r="B764" s="146" t="str">
        <f>IF(SP_SUL!X767="","*",SP_SUL!X767)</f>
        <v>*</v>
      </c>
      <c r="C764" s="146" t="str">
        <f>IF(SP_SUL!Z767="","*",SP_SUL!Z767)</f>
        <v>*</v>
      </c>
      <c r="D764" s="139" t="str">
        <f>IF(SP_SUL!S767="","*",SP_SUL!S767)</f>
        <v>-</v>
      </c>
      <c r="E764" s="139" t="str">
        <f>IF(SP_SUL!T767="","*",SP_SUL!T767)</f>
        <v>-</v>
      </c>
      <c r="F764" s="145" t="str">
        <f>IF(SP_SUL!B767="","*",SP_SUL!B767)</f>
        <v>*</v>
      </c>
      <c r="G764" s="145" t="str">
        <f>IF(SP_SUL!D767="","*",SP_SUL!D767)</f>
        <v>*</v>
      </c>
      <c r="H764" s="145" t="str">
        <f>IF(SP_SUL!F767="","*",SP_SUL!F767)</f>
        <v>*</v>
      </c>
      <c r="I764" s="145" t="str">
        <f>IF(SP_SUL!H767="","*",SP_SUL!H767)</f>
        <v>*</v>
      </c>
      <c r="J764" s="145" t="str">
        <f>IF(SP_SUL!I767="","*",SP_SUL!I767)</f>
        <v>*</v>
      </c>
      <c r="K764" s="139" t="str">
        <f>IF(SP_SUL!M767="","*",SP_SUL!M767)</f>
        <v>-</v>
      </c>
      <c r="L764" s="139" t="str">
        <f>IF(SP_SUL!N767="","*",SP_SUL!N767)</f>
        <v>-</v>
      </c>
      <c r="M764" s="140" t="str">
        <f>IF(SP_SUL!J767="","*",SP_SUL!J767)</f>
        <v>*</v>
      </c>
      <c r="N764" s="144" t="str">
        <f>IF(SP_SUL!K767="","*",SP_SUL!K767)</f>
        <v>*</v>
      </c>
      <c r="O764" s="144" t="str">
        <f>IF(SP_SUL!L767="","*",SP_SUL!L767)</f>
        <v>*</v>
      </c>
      <c r="P764" s="143" t="str">
        <f>IF(SP_SUL!O767="","*",SP_SUL!O767)</f>
        <v>*</v>
      </c>
      <c r="Q764" s="143" t="str">
        <f>IF(SP_SUL!P767="","*",SP_SUL!P767)</f>
        <v>*</v>
      </c>
      <c r="R764" s="145" t="str">
        <f>IF(SP_SUL!Q767="","*",CONCATENATE(SP_SUL!Q767," ",SP_SUL!R767))</f>
        <v>*</v>
      </c>
      <c r="S764" s="145" t="str">
        <f>IF(SP_SUL!V767="","*",SP_SUL!V767)</f>
        <v>*</v>
      </c>
      <c r="T764" s="145" t="str">
        <f>IF(SP_SUL!W767="","*",SP_SUL!W767)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IF(SP_SUL!Y768="","*",SP_SUL!Y768)</f>
        <v>*</v>
      </c>
      <c r="B765" s="146" t="str">
        <f>IF(SP_SUL!X768="","*",SP_SUL!X768)</f>
        <v>*</v>
      </c>
      <c r="C765" s="146" t="str">
        <f>IF(SP_SUL!Z768="","*",SP_SUL!Z768)</f>
        <v>*</v>
      </c>
      <c r="D765" s="139" t="str">
        <f>IF(SP_SUL!S768="","*",SP_SUL!S768)</f>
        <v>-</v>
      </c>
      <c r="E765" s="139" t="str">
        <f>IF(SP_SUL!T768="","*",SP_SUL!T768)</f>
        <v>-</v>
      </c>
      <c r="F765" s="145" t="str">
        <f>IF(SP_SUL!B768="","*",SP_SUL!B768)</f>
        <v>*</v>
      </c>
      <c r="G765" s="145" t="str">
        <f>IF(SP_SUL!D768="","*",SP_SUL!D768)</f>
        <v>*</v>
      </c>
      <c r="H765" s="145" t="str">
        <f>IF(SP_SUL!F768="","*",SP_SUL!F768)</f>
        <v>*</v>
      </c>
      <c r="I765" s="145" t="str">
        <f>IF(SP_SUL!H768="","*",SP_SUL!H768)</f>
        <v>*</v>
      </c>
      <c r="J765" s="145" t="str">
        <f>IF(SP_SUL!I768="","*",SP_SUL!I768)</f>
        <v>*</v>
      </c>
      <c r="K765" s="139" t="str">
        <f>IF(SP_SUL!M768="","*",SP_SUL!M768)</f>
        <v>-</v>
      </c>
      <c r="L765" s="139" t="str">
        <f>IF(SP_SUL!N768="","*",SP_SUL!N768)</f>
        <v>-</v>
      </c>
      <c r="M765" s="140" t="str">
        <f>IF(SP_SUL!J768="","*",SP_SUL!J768)</f>
        <v>*</v>
      </c>
      <c r="N765" s="144" t="str">
        <f>IF(SP_SUL!K768="","*",SP_SUL!K768)</f>
        <v>*</v>
      </c>
      <c r="O765" s="144" t="str">
        <f>IF(SP_SUL!L768="","*",SP_SUL!L768)</f>
        <v>*</v>
      </c>
      <c r="P765" s="143" t="str">
        <f>IF(SP_SUL!O768="","*",SP_SUL!O768)</f>
        <v>*</v>
      </c>
      <c r="Q765" s="143" t="str">
        <f>IF(SP_SUL!P768="","*",SP_SUL!P768)</f>
        <v>*</v>
      </c>
      <c r="R765" s="145" t="str">
        <f>IF(SP_SUL!Q768="","*",CONCATENATE(SP_SUL!Q768," ",SP_SUL!R768))</f>
        <v>*</v>
      </c>
      <c r="S765" s="145" t="str">
        <f>IF(SP_SUL!V768="","*",SP_SUL!V768)</f>
        <v>*</v>
      </c>
      <c r="T765" s="145" t="str">
        <f>IF(SP_SUL!W768="","*",SP_SUL!W768)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IF(SP_SUL!Y769="","*",SP_SUL!Y769)</f>
        <v>*</v>
      </c>
      <c r="B766" s="146" t="str">
        <f>IF(SP_SUL!X769="","*",SP_SUL!X769)</f>
        <v>*</v>
      </c>
      <c r="C766" s="146" t="str">
        <f>IF(SP_SUL!Z769="","*",SP_SUL!Z769)</f>
        <v>*</v>
      </c>
      <c r="D766" s="139" t="str">
        <f>IF(SP_SUL!S769="","*",SP_SUL!S769)</f>
        <v>-</v>
      </c>
      <c r="E766" s="139" t="str">
        <f>IF(SP_SUL!T769="","*",SP_SUL!T769)</f>
        <v>-</v>
      </c>
      <c r="F766" s="145" t="str">
        <f>IF(SP_SUL!B769="","*",SP_SUL!B769)</f>
        <v>*</v>
      </c>
      <c r="G766" s="145" t="str">
        <f>IF(SP_SUL!D769="","*",SP_SUL!D769)</f>
        <v>*</v>
      </c>
      <c r="H766" s="145" t="str">
        <f>IF(SP_SUL!F769="","*",SP_SUL!F769)</f>
        <v>*</v>
      </c>
      <c r="I766" s="145" t="str">
        <f>IF(SP_SUL!H769="","*",SP_SUL!H769)</f>
        <v>*</v>
      </c>
      <c r="J766" s="145" t="str">
        <f>IF(SP_SUL!I769="","*",SP_SUL!I769)</f>
        <v>*</v>
      </c>
      <c r="K766" s="139" t="str">
        <f>IF(SP_SUL!M769="","*",SP_SUL!M769)</f>
        <v>-</v>
      </c>
      <c r="L766" s="139" t="str">
        <f>IF(SP_SUL!N769="","*",SP_SUL!N769)</f>
        <v>-</v>
      </c>
      <c r="M766" s="140" t="str">
        <f>IF(SP_SUL!J769="","*",SP_SUL!J769)</f>
        <v>*</v>
      </c>
      <c r="N766" s="144" t="str">
        <f>IF(SP_SUL!K769="","*",SP_SUL!K769)</f>
        <v>*</v>
      </c>
      <c r="O766" s="144" t="str">
        <f>IF(SP_SUL!L769="","*",SP_SUL!L769)</f>
        <v>*</v>
      </c>
      <c r="P766" s="143" t="str">
        <f>IF(SP_SUL!O769="","*",SP_SUL!O769)</f>
        <v>*</v>
      </c>
      <c r="Q766" s="143" t="str">
        <f>IF(SP_SUL!P769="","*",SP_SUL!P769)</f>
        <v>*</v>
      </c>
      <c r="R766" s="145" t="str">
        <f>IF(SP_SUL!Q769="","*",CONCATENATE(SP_SUL!Q769," ",SP_SUL!R769))</f>
        <v>*</v>
      </c>
      <c r="S766" s="145" t="str">
        <f>IF(SP_SUL!V769="","*",SP_SUL!V769)</f>
        <v>*</v>
      </c>
      <c r="T766" s="145" t="str">
        <f>IF(SP_SUL!W769="","*",SP_SUL!W769)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IF(SP_SUL!Y770="","*",SP_SUL!Y770)</f>
        <v>*</v>
      </c>
      <c r="B767" s="146" t="str">
        <f>IF(SP_SUL!X770="","*",SP_SUL!X770)</f>
        <v>*</v>
      </c>
      <c r="C767" s="146" t="str">
        <f>IF(SP_SUL!Z770="","*",SP_SUL!Z770)</f>
        <v>*</v>
      </c>
      <c r="D767" s="139" t="str">
        <f>IF(SP_SUL!S770="","*",SP_SUL!S770)</f>
        <v>-</v>
      </c>
      <c r="E767" s="139" t="str">
        <f>IF(SP_SUL!T770="","*",SP_SUL!T770)</f>
        <v>-</v>
      </c>
      <c r="F767" s="145" t="str">
        <f>IF(SP_SUL!B770="","*",SP_SUL!B770)</f>
        <v>*</v>
      </c>
      <c r="G767" s="145" t="str">
        <f>IF(SP_SUL!D770="","*",SP_SUL!D770)</f>
        <v>*</v>
      </c>
      <c r="H767" s="145" t="str">
        <f>IF(SP_SUL!F770="","*",SP_SUL!F770)</f>
        <v>*</v>
      </c>
      <c r="I767" s="145" t="str">
        <f>IF(SP_SUL!H770="","*",SP_SUL!H770)</f>
        <v>*</v>
      </c>
      <c r="J767" s="145" t="str">
        <f>IF(SP_SUL!I770="","*",SP_SUL!I770)</f>
        <v>*</v>
      </c>
      <c r="K767" s="139" t="str">
        <f>IF(SP_SUL!M770="","*",SP_SUL!M770)</f>
        <v>-</v>
      </c>
      <c r="L767" s="139" t="str">
        <f>IF(SP_SUL!N770="","*",SP_SUL!N770)</f>
        <v>-</v>
      </c>
      <c r="M767" s="140" t="str">
        <f>IF(SP_SUL!J770="","*",SP_SUL!J770)</f>
        <v>*</v>
      </c>
      <c r="N767" s="144" t="str">
        <f>IF(SP_SUL!K770="","*",SP_SUL!K770)</f>
        <v>*</v>
      </c>
      <c r="O767" s="144" t="str">
        <f>IF(SP_SUL!L770="","*",SP_SUL!L770)</f>
        <v>*</v>
      </c>
      <c r="P767" s="143" t="str">
        <f>IF(SP_SUL!O770="","*",SP_SUL!O770)</f>
        <v>*</v>
      </c>
      <c r="Q767" s="143" t="str">
        <f>IF(SP_SUL!P770="","*",SP_SUL!P770)</f>
        <v>*</v>
      </c>
      <c r="R767" s="145" t="str">
        <f>IF(SP_SUL!Q770="","*",CONCATENATE(SP_SUL!Q770," ",SP_SUL!R770))</f>
        <v>*</v>
      </c>
      <c r="S767" s="145" t="str">
        <f>IF(SP_SUL!V770="","*",SP_SUL!V770)</f>
        <v>*</v>
      </c>
      <c r="T767" s="145" t="str">
        <f>IF(SP_SUL!W770="","*",SP_SUL!W770)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IF(SP_SUL!Y771="","*",SP_SUL!Y771)</f>
        <v>*</v>
      </c>
      <c r="B768" s="146" t="str">
        <f>IF(SP_SUL!X771="","*",SP_SUL!X771)</f>
        <v>*</v>
      </c>
      <c r="C768" s="146" t="str">
        <f>IF(SP_SUL!Z771="","*",SP_SUL!Z771)</f>
        <v>*</v>
      </c>
      <c r="D768" s="139" t="str">
        <f>IF(SP_SUL!S771="","*",SP_SUL!S771)</f>
        <v>-</v>
      </c>
      <c r="E768" s="139" t="str">
        <f>IF(SP_SUL!T771="","*",SP_SUL!T771)</f>
        <v>-</v>
      </c>
      <c r="F768" s="145" t="str">
        <f>IF(SP_SUL!B771="","*",SP_SUL!B771)</f>
        <v>*</v>
      </c>
      <c r="G768" s="145" t="str">
        <f>IF(SP_SUL!D771="","*",SP_SUL!D771)</f>
        <v>*</v>
      </c>
      <c r="H768" s="145" t="str">
        <f>IF(SP_SUL!F771="","*",SP_SUL!F771)</f>
        <v>*</v>
      </c>
      <c r="I768" s="145" t="str">
        <f>IF(SP_SUL!H771="","*",SP_SUL!H771)</f>
        <v>*</v>
      </c>
      <c r="J768" s="145" t="str">
        <f>IF(SP_SUL!I771="","*",SP_SUL!I771)</f>
        <v>*</v>
      </c>
      <c r="K768" s="139" t="str">
        <f>IF(SP_SUL!M771="","*",SP_SUL!M771)</f>
        <v>-</v>
      </c>
      <c r="L768" s="139" t="str">
        <f>IF(SP_SUL!N771="","*",SP_SUL!N771)</f>
        <v>-</v>
      </c>
      <c r="M768" s="140" t="str">
        <f>IF(SP_SUL!J771="","*",SP_SUL!J771)</f>
        <v>*</v>
      </c>
      <c r="N768" s="144" t="str">
        <f>IF(SP_SUL!K771="","*",SP_SUL!K771)</f>
        <v>*</v>
      </c>
      <c r="O768" s="144" t="str">
        <f>IF(SP_SUL!L771="","*",SP_SUL!L771)</f>
        <v>*</v>
      </c>
      <c r="P768" s="143" t="str">
        <f>IF(SP_SUL!O771="","*",SP_SUL!O771)</f>
        <v>*</v>
      </c>
      <c r="Q768" s="143" t="str">
        <f>IF(SP_SUL!P771="","*",SP_SUL!P771)</f>
        <v>*</v>
      </c>
      <c r="R768" s="145" t="str">
        <f>IF(SP_SUL!Q771="","*",CONCATENATE(SP_SUL!Q771," ",SP_SUL!R771))</f>
        <v>*</v>
      </c>
      <c r="S768" s="145" t="str">
        <f>IF(SP_SUL!V771="","*",SP_SUL!V771)</f>
        <v>*</v>
      </c>
      <c r="T768" s="145" t="str">
        <f>IF(SP_SUL!W771="","*",SP_SUL!W771)</f>
        <v>*</v>
      </c>
      <c r="U768" s="137" t="str">
        <f ca="1">_xlfn.XLOOKUP(G768&amp;$U$2,BS_CONTROLE[CHAVE],BS_CONTROLE[Quantidade_11],"-")</f>
        <v>-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 hidden="1">
      <c r="A769" s="146" t="str">
        <f>IF(SP_SUL!Y772="","*",SP_SUL!Y772)</f>
        <v>*</v>
      </c>
      <c r="B769" s="146" t="str">
        <f>IF(SP_SUL!X772="","*",SP_SUL!X772)</f>
        <v>*</v>
      </c>
      <c r="C769" s="146" t="str">
        <f>IF(SP_SUL!Z772="","*",SP_SUL!Z772)</f>
        <v>*</v>
      </c>
      <c r="D769" s="139" t="str">
        <f>IF(SP_SUL!S772="","*",SP_SUL!S772)</f>
        <v>-</v>
      </c>
      <c r="E769" s="139" t="str">
        <f>IF(SP_SUL!T772="","*",SP_SUL!T772)</f>
        <v>-</v>
      </c>
      <c r="F769" s="145" t="str">
        <f>IF(SP_SUL!B772="","*",SP_SUL!B772)</f>
        <v>*</v>
      </c>
      <c r="G769" s="145" t="str">
        <f>IF(SP_SUL!D772="","*",SP_SUL!D772)</f>
        <v>*</v>
      </c>
      <c r="H769" s="145" t="str">
        <f>IF(SP_SUL!F772="","*",SP_SUL!F772)</f>
        <v>*</v>
      </c>
      <c r="I769" s="145" t="str">
        <f>IF(SP_SUL!H772="","*",SP_SUL!H772)</f>
        <v>*</v>
      </c>
      <c r="J769" s="145" t="str">
        <f>IF(SP_SUL!I772="","*",SP_SUL!I772)</f>
        <v>*</v>
      </c>
      <c r="K769" s="139" t="str">
        <f>IF(SP_SUL!M772="","*",SP_SUL!M772)</f>
        <v>-</v>
      </c>
      <c r="L769" s="139" t="str">
        <f>IF(SP_SUL!N772="","*",SP_SUL!N772)</f>
        <v>-</v>
      </c>
      <c r="M769" s="140" t="str">
        <f>IF(SP_SUL!J772="","*",SP_SUL!J772)</f>
        <v>*</v>
      </c>
      <c r="N769" s="144" t="str">
        <f>IF(SP_SUL!K772="","*",SP_SUL!K772)</f>
        <v>*</v>
      </c>
      <c r="O769" s="144" t="str">
        <f>IF(SP_SUL!L772="","*",SP_SUL!L772)</f>
        <v>*</v>
      </c>
      <c r="P769" s="143" t="str">
        <f>IF(SP_SUL!O772="","*",SP_SUL!O772)</f>
        <v>*</v>
      </c>
      <c r="Q769" s="143" t="str">
        <f>IF(SP_SUL!P772="","*",SP_SUL!P772)</f>
        <v>*</v>
      </c>
      <c r="R769" s="145" t="str">
        <f>IF(SP_SUL!Q772="","*",CONCATENATE(SP_SUL!Q772," ",SP_SUL!R772))</f>
        <v>*</v>
      </c>
      <c r="S769" s="145" t="str">
        <f>IF(SP_SUL!V772="","*",SP_SUL!V772)</f>
        <v>*</v>
      </c>
      <c r="T769" s="145" t="str">
        <f>IF(SP_SUL!W772="","*",SP_SUL!W772)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IF(SP_SUL!Y773="","*",SP_SUL!Y773)</f>
        <v>*</v>
      </c>
      <c r="B770" s="146" t="str">
        <f>IF(SP_SUL!X773="","*",SP_SUL!X773)</f>
        <v>*</v>
      </c>
      <c r="C770" s="146" t="str">
        <f>IF(SP_SUL!Z773="","*",SP_SUL!Z773)</f>
        <v>*</v>
      </c>
      <c r="D770" s="139" t="str">
        <f>IF(SP_SUL!S773="","*",SP_SUL!S773)</f>
        <v>-</v>
      </c>
      <c r="E770" s="139" t="str">
        <f>IF(SP_SUL!T773="","*",SP_SUL!T773)</f>
        <v>-</v>
      </c>
      <c r="F770" s="145" t="str">
        <f>IF(SP_SUL!B773="","*",SP_SUL!B773)</f>
        <v>*</v>
      </c>
      <c r="G770" s="145" t="str">
        <f>IF(SP_SUL!D773="","*",SP_SUL!D773)</f>
        <v>*</v>
      </c>
      <c r="H770" s="145" t="str">
        <f>IF(SP_SUL!F773="","*",SP_SUL!F773)</f>
        <v>*</v>
      </c>
      <c r="I770" s="145" t="str">
        <f>IF(SP_SUL!H773="","*",SP_SUL!H773)</f>
        <v>*</v>
      </c>
      <c r="J770" s="145" t="str">
        <f>IF(SP_SUL!I773="","*",SP_SUL!I773)</f>
        <v>*</v>
      </c>
      <c r="K770" s="139" t="str">
        <f>IF(SP_SUL!M773="","*",SP_SUL!M773)</f>
        <v>-</v>
      </c>
      <c r="L770" s="139" t="str">
        <f>IF(SP_SUL!N773="","*",SP_SUL!N773)</f>
        <v>-</v>
      </c>
      <c r="M770" s="140" t="str">
        <f>IF(SP_SUL!J773="","*",SP_SUL!J773)</f>
        <v>*</v>
      </c>
      <c r="N770" s="144" t="str">
        <f>IF(SP_SUL!K773="","*",SP_SUL!K773)</f>
        <v>*</v>
      </c>
      <c r="O770" s="144" t="str">
        <f>IF(SP_SUL!L773="","*",SP_SUL!L773)</f>
        <v>*</v>
      </c>
      <c r="P770" s="143" t="str">
        <f>IF(SP_SUL!O773="","*",SP_SUL!O773)</f>
        <v>*</v>
      </c>
      <c r="Q770" s="143" t="str">
        <f>IF(SP_SUL!P773="","*",SP_SUL!P773)</f>
        <v>*</v>
      </c>
      <c r="R770" s="145" t="str">
        <f>IF(SP_SUL!Q773="","*",CONCATENATE(SP_SUL!Q773," ",SP_SUL!R773))</f>
        <v>*</v>
      </c>
      <c r="S770" s="145" t="str">
        <f>IF(SP_SUL!V773="","*",SP_SUL!V773)</f>
        <v>*</v>
      </c>
      <c r="T770" s="145" t="str">
        <f>IF(SP_SUL!W773="","*",SP_SUL!W773)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IF(SP_SUL!Y774="","*",SP_SUL!Y774)</f>
        <v>*</v>
      </c>
      <c r="B771" s="146" t="str">
        <f>IF(SP_SUL!X774="","*",SP_SUL!X774)</f>
        <v>*</v>
      </c>
      <c r="C771" s="146" t="str">
        <f>IF(SP_SUL!Z774="","*",SP_SUL!Z774)</f>
        <v>*</v>
      </c>
      <c r="D771" s="139" t="str">
        <f>IF(SP_SUL!S774="","*",SP_SUL!S774)</f>
        <v>-</v>
      </c>
      <c r="E771" s="139" t="str">
        <f>IF(SP_SUL!T774="","*",SP_SUL!T774)</f>
        <v>-</v>
      </c>
      <c r="F771" s="145" t="str">
        <f>IF(SP_SUL!B774="","*",SP_SUL!B774)</f>
        <v>*</v>
      </c>
      <c r="G771" s="145" t="str">
        <f>IF(SP_SUL!D774="","*",SP_SUL!D774)</f>
        <v>*</v>
      </c>
      <c r="H771" s="145" t="str">
        <f>IF(SP_SUL!F774="","*",SP_SUL!F774)</f>
        <v>*</v>
      </c>
      <c r="I771" s="145" t="str">
        <f>IF(SP_SUL!H774="","*",SP_SUL!H774)</f>
        <v>*</v>
      </c>
      <c r="J771" s="145" t="str">
        <f>IF(SP_SUL!I774="","*",SP_SUL!I774)</f>
        <v>*</v>
      </c>
      <c r="K771" s="139" t="str">
        <f>IF(SP_SUL!M774="","*",SP_SUL!M774)</f>
        <v>-</v>
      </c>
      <c r="L771" s="139" t="str">
        <f>IF(SP_SUL!N774="","*",SP_SUL!N774)</f>
        <v>-</v>
      </c>
      <c r="M771" s="140" t="str">
        <f>IF(SP_SUL!J774="","*",SP_SUL!J774)</f>
        <v>*</v>
      </c>
      <c r="N771" s="144" t="str">
        <f>IF(SP_SUL!K774="","*",SP_SUL!K774)</f>
        <v>*</v>
      </c>
      <c r="O771" s="144" t="str">
        <f>IF(SP_SUL!L774="","*",SP_SUL!L774)</f>
        <v>*</v>
      </c>
      <c r="P771" s="143" t="str">
        <f>IF(SP_SUL!O774="","*",SP_SUL!O774)</f>
        <v>*</v>
      </c>
      <c r="Q771" s="143" t="str">
        <f>IF(SP_SUL!P774="","*",SP_SUL!P774)</f>
        <v>*</v>
      </c>
      <c r="R771" s="145" t="str">
        <f>IF(SP_SUL!Q774="","*",CONCATENATE(SP_SUL!Q774," ",SP_SUL!R774))</f>
        <v>*</v>
      </c>
      <c r="S771" s="145" t="str">
        <f>IF(SP_SUL!V774="","*",SP_SUL!V774)</f>
        <v>*</v>
      </c>
      <c r="T771" s="145" t="str">
        <f>IF(SP_SUL!W774="","*",SP_SUL!W774)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IF(SP_SUL!Y775="","*",SP_SUL!Y775)</f>
        <v>*</v>
      </c>
      <c r="B772" s="146" t="str">
        <f>IF(SP_SUL!X775="","*",SP_SUL!X775)</f>
        <v>*</v>
      </c>
      <c r="C772" s="146" t="str">
        <f>IF(SP_SUL!Z775="","*",SP_SUL!Z775)</f>
        <v>*</v>
      </c>
      <c r="D772" s="139" t="str">
        <f>IF(SP_SUL!S775="","*",SP_SUL!S775)</f>
        <v>-</v>
      </c>
      <c r="E772" s="139" t="str">
        <f>IF(SP_SUL!T775="","*",SP_SUL!T775)</f>
        <v>-</v>
      </c>
      <c r="F772" s="145" t="str">
        <f>IF(SP_SUL!B775="","*",SP_SUL!B775)</f>
        <v>*</v>
      </c>
      <c r="G772" s="145" t="str">
        <f>IF(SP_SUL!D775="","*",SP_SUL!D775)</f>
        <v>*</v>
      </c>
      <c r="H772" s="145" t="str">
        <f>IF(SP_SUL!F775="","*",SP_SUL!F775)</f>
        <v>*</v>
      </c>
      <c r="I772" s="145" t="str">
        <f>IF(SP_SUL!H775="","*",SP_SUL!H775)</f>
        <v>*</v>
      </c>
      <c r="J772" s="145" t="str">
        <f>IF(SP_SUL!I775="","*",SP_SUL!I775)</f>
        <v>*</v>
      </c>
      <c r="K772" s="139" t="str">
        <f>IF(SP_SUL!M775="","*",SP_SUL!M775)</f>
        <v>-</v>
      </c>
      <c r="L772" s="139" t="str">
        <f>IF(SP_SUL!N775="","*",SP_SUL!N775)</f>
        <v>-</v>
      </c>
      <c r="M772" s="140" t="str">
        <f>IF(SP_SUL!J775="","*",SP_SUL!J775)</f>
        <v>*</v>
      </c>
      <c r="N772" s="144" t="str">
        <f>IF(SP_SUL!K775="","*",SP_SUL!K775)</f>
        <v>*</v>
      </c>
      <c r="O772" s="144" t="str">
        <f>IF(SP_SUL!L775="","*",SP_SUL!L775)</f>
        <v>*</v>
      </c>
      <c r="P772" s="143" t="str">
        <f>IF(SP_SUL!O775="","*",SP_SUL!O775)</f>
        <v>*</v>
      </c>
      <c r="Q772" s="143" t="str">
        <f>IF(SP_SUL!P775="","*",SP_SUL!P775)</f>
        <v>*</v>
      </c>
      <c r="R772" s="145" t="str">
        <f>IF(SP_SUL!Q775="","*",CONCATENATE(SP_SUL!Q775," ",SP_SUL!R775))</f>
        <v>*</v>
      </c>
      <c r="S772" s="145" t="str">
        <f>IF(SP_SUL!V775="","*",SP_SUL!V775)</f>
        <v>*</v>
      </c>
      <c r="T772" s="145" t="str">
        <f>IF(SP_SUL!W775="","*",SP_SUL!W775)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IF(SP_SUL!Y776="","*",SP_SUL!Y776)</f>
        <v>*</v>
      </c>
      <c r="B773" s="146" t="str">
        <f>IF(SP_SUL!X776="","*",SP_SUL!X776)</f>
        <v>*</v>
      </c>
      <c r="C773" s="146" t="str">
        <f>IF(SP_SUL!Z776="","*",SP_SUL!Z776)</f>
        <v>*</v>
      </c>
      <c r="D773" s="139" t="str">
        <f>IF(SP_SUL!S776="","*",SP_SUL!S776)</f>
        <v>-</v>
      </c>
      <c r="E773" s="139" t="str">
        <f>IF(SP_SUL!T776="","*",SP_SUL!T776)</f>
        <v>-</v>
      </c>
      <c r="F773" s="145" t="str">
        <f>IF(SP_SUL!B776="","*",SP_SUL!B776)</f>
        <v>*</v>
      </c>
      <c r="G773" s="145" t="str">
        <f>IF(SP_SUL!D776="","*",SP_SUL!D776)</f>
        <v>*</v>
      </c>
      <c r="H773" s="145" t="str">
        <f>IF(SP_SUL!F776="","*",SP_SUL!F776)</f>
        <v>*</v>
      </c>
      <c r="I773" s="145" t="str">
        <f>IF(SP_SUL!H776="","*",SP_SUL!H776)</f>
        <v>*</v>
      </c>
      <c r="J773" s="145" t="str">
        <f>IF(SP_SUL!I776="","*",SP_SUL!I776)</f>
        <v>*</v>
      </c>
      <c r="K773" s="139" t="str">
        <f>IF(SP_SUL!M776="","*",SP_SUL!M776)</f>
        <v>-</v>
      </c>
      <c r="L773" s="139" t="str">
        <f>IF(SP_SUL!N776="","*",SP_SUL!N776)</f>
        <v>-</v>
      </c>
      <c r="M773" s="140" t="str">
        <f>IF(SP_SUL!J776="","*",SP_SUL!J776)</f>
        <v>*</v>
      </c>
      <c r="N773" s="144" t="str">
        <f>IF(SP_SUL!K776="","*",SP_SUL!K776)</f>
        <v>*</v>
      </c>
      <c r="O773" s="144" t="str">
        <f>IF(SP_SUL!L776="","*",SP_SUL!L776)</f>
        <v>*</v>
      </c>
      <c r="P773" s="143" t="str">
        <f>IF(SP_SUL!O776="","*",SP_SUL!O776)</f>
        <v>*</v>
      </c>
      <c r="Q773" s="143" t="str">
        <f>IF(SP_SUL!P776="","*",SP_SUL!P776)</f>
        <v>*</v>
      </c>
      <c r="R773" s="145" t="str">
        <f>IF(SP_SUL!Q776="","*",CONCATENATE(SP_SUL!Q776," ",SP_SUL!R776))</f>
        <v>*</v>
      </c>
      <c r="S773" s="145" t="str">
        <f>IF(SP_SUL!V776="","*",SP_SUL!V776)</f>
        <v>*</v>
      </c>
      <c r="T773" s="145" t="str">
        <f>IF(SP_SUL!W776="","*",SP_SUL!W776)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IF(SP_SUL!Y777="","*",SP_SUL!Y777)</f>
        <v>*</v>
      </c>
      <c r="B774" s="146" t="str">
        <f>IF(SP_SUL!X777="","*",SP_SUL!X777)</f>
        <v>*</v>
      </c>
      <c r="C774" s="146" t="str">
        <f>IF(SP_SUL!Z777="","*",SP_SUL!Z777)</f>
        <v>*</v>
      </c>
      <c r="D774" s="139" t="str">
        <f>IF(SP_SUL!S777="","*",SP_SUL!S777)</f>
        <v>-</v>
      </c>
      <c r="E774" s="139" t="str">
        <f>IF(SP_SUL!T777="","*",SP_SUL!T777)</f>
        <v>-</v>
      </c>
      <c r="F774" s="145" t="str">
        <f>IF(SP_SUL!B777="","*",SP_SUL!B777)</f>
        <v>*</v>
      </c>
      <c r="G774" s="145" t="str">
        <f>IF(SP_SUL!D777="","*",SP_SUL!D777)</f>
        <v>*</v>
      </c>
      <c r="H774" s="145" t="str">
        <f>IF(SP_SUL!F777="","*",SP_SUL!F777)</f>
        <v>*</v>
      </c>
      <c r="I774" s="145" t="str">
        <f>IF(SP_SUL!H777="","*",SP_SUL!H777)</f>
        <v>*</v>
      </c>
      <c r="J774" s="145" t="str">
        <f>IF(SP_SUL!I777="","*",SP_SUL!I777)</f>
        <v>*</v>
      </c>
      <c r="K774" s="139" t="str">
        <f>IF(SP_SUL!M777="","*",SP_SUL!M777)</f>
        <v>-</v>
      </c>
      <c r="L774" s="139" t="str">
        <f>IF(SP_SUL!N777="","*",SP_SUL!N777)</f>
        <v>-</v>
      </c>
      <c r="M774" s="140" t="str">
        <f>IF(SP_SUL!J777="","*",SP_SUL!J777)</f>
        <v>*</v>
      </c>
      <c r="N774" s="144" t="str">
        <f>IF(SP_SUL!K777="","*",SP_SUL!K777)</f>
        <v>*</v>
      </c>
      <c r="O774" s="144" t="str">
        <f>IF(SP_SUL!L777="","*",SP_SUL!L777)</f>
        <v>*</v>
      </c>
      <c r="P774" s="143" t="str">
        <f>IF(SP_SUL!O777="","*",SP_SUL!O777)</f>
        <v>*</v>
      </c>
      <c r="Q774" s="143" t="str">
        <f>IF(SP_SUL!P777="","*",SP_SUL!P777)</f>
        <v>*</v>
      </c>
      <c r="R774" s="145" t="str">
        <f>IF(SP_SUL!Q777="","*",CONCATENATE(SP_SUL!Q777," ",SP_SUL!R777))</f>
        <v>*</v>
      </c>
      <c r="S774" s="145" t="str">
        <f>IF(SP_SUL!V777="","*",SP_SUL!V777)</f>
        <v>*</v>
      </c>
      <c r="T774" s="145" t="str">
        <f>IF(SP_SUL!W777="","*",SP_SUL!W777)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IF(SP_SUL!Y778="","*",SP_SUL!Y778)</f>
        <v>*</v>
      </c>
      <c r="B775" s="146" t="str">
        <f>IF(SP_SUL!X778="","*",SP_SUL!X778)</f>
        <v>*</v>
      </c>
      <c r="C775" s="146" t="str">
        <f>IF(SP_SUL!Z778="","*",SP_SUL!Z778)</f>
        <v>*</v>
      </c>
      <c r="D775" s="139" t="str">
        <f>IF(SP_SUL!S778="","*",SP_SUL!S778)</f>
        <v>-</v>
      </c>
      <c r="E775" s="139" t="str">
        <f>IF(SP_SUL!T778="","*",SP_SUL!T778)</f>
        <v>-</v>
      </c>
      <c r="F775" s="145" t="str">
        <f>IF(SP_SUL!B778="","*",SP_SUL!B778)</f>
        <v>*</v>
      </c>
      <c r="G775" s="145" t="str">
        <f>IF(SP_SUL!D778="","*",SP_SUL!D778)</f>
        <v>*</v>
      </c>
      <c r="H775" s="145" t="str">
        <f>IF(SP_SUL!F778="","*",SP_SUL!F778)</f>
        <v>*</v>
      </c>
      <c r="I775" s="145" t="str">
        <f>IF(SP_SUL!H778="","*",SP_SUL!H778)</f>
        <v>*</v>
      </c>
      <c r="J775" s="145" t="str">
        <f>IF(SP_SUL!I778="","*",SP_SUL!I778)</f>
        <v>*</v>
      </c>
      <c r="K775" s="139" t="str">
        <f>IF(SP_SUL!M778="","*",SP_SUL!M778)</f>
        <v>-</v>
      </c>
      <c r="L775" s="139" t="str">
        <f>IF(SP_SUL!N778="","*",SP_SUL!N778)</f>
        <v>-</v>
      </c>
      <c r="M775" s="140" t="str">
        <f>IF(SP_SUL!J778="","*",SP_SUL!J778)</f>
        <v>*</v>
      </c>
      <c r="N775" s="144" t="str">
        <f>IF(SP_SUL!K778="","*",SP_SUL!K778)</f>
        <v>*</v>
      </c>
      <c r="O775" s="144" t="str">
        <f>IF(SP_SUL!L778="","*",SP_SUL!L778)</f>
        <v>*</v>
      </c>
      <c r="P775" s="143" t="str">
        <f>IF(SP_SUL!O778="","*",SP_SUL!O778)</f>
        <v>*</v>
      </c>
      <c r="Q775" s="143" t="str">
        <f>IF(SP_SUL!P778="","*",SP_SUL!P778)</f>
        <v>*</v>
      </c>
      <c r="R775" s="145" t="str">
        <f>IF(SP_SUL!Q778="","*",CONCATENATE(SP_SUL!Q778," ",SP_SUL!R778))</f>
        <v>*</v>
      </c>
      <c r="S775" s="145" t="str">
        <f>IF(SP_SUL!V778="","*",SP_SUL!V778)</f>
        <v>*</v>
      </c>
      <c r="T775" s="145" t="str">
        <f>IF(SP_SUL!W778="","*",SP_SUL!W778)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IF(SP_SUL!Y779="","*",SP_SUL!Y779)</f>
        <v>*</v>
      </c>
      <c r="B776" s="146" t="str">
        <f>IF(SP_SUL!X779="","*",SP_SUL!X779)</f>
        <v>*</v>
      </c>
      <c r="C776" s="146" t="str">
        <f>IF(SP_SUL!Z779="","*",SP_SUL!Z779)</f>
        <v>*</v>
      </c>
      <c r="D776" s="139" t="str">
        <f>IF(SP_SUL!S779="","*",SP_SUL!S779)</f>
        <v>-</v>
      </c>
      <c r="E776" s="139" t="str">
        <f>IF(SP_SUL!T779="","*",SP_SUL!T779)</f>
        <v>-</v>
      </c>
      <c r="F776" s="145" t="str">
        <f>IF(SP_SUL!B779="","*",SP_SUL!B779)</f>
        <v>*</v>
      </c>
      <c r="G776" s="145" t="str">
        <f>IF(SP_SUL!D779="","*",SP_SUL!D779)</f>
        <v>*</v>
      </c>
      <c r="H776" s="145" t="str">
        <f>IF(SP_SUL!F779="","*",SP_SUL!F779)</f>
        <v>*</v>
      </c>
      <c r="I776" s="145" t="str">
        <f>IF(SP_SUL!H779="","*",SP_SUL!H779)</f>
        <v>*</v>
      </c>
      <c r="J776" s="145" t="str">
        <f>IF(SP_SUL!I779="","*",SP_SUL!I779)</f>
        <v>*</v>
      </c>
      <c r="K776" s="139" t="str">
        <f>IF(SP_SUL!M779="","*",SP_SUL!M779)</f>
        <v>-</v>
      </c>
      <c r="L776" s="139" t="str">
        <f>IF(SP_SUL!N779="","*",SP_SUL!N779)</f>
        <v>-</v>
      </c>
      <c r="M776" s="140" t="str">
        <f>IF(SP_SUL!J779="","*",SP_SUL!J779)</f>
        <v>*</v>
      </c>
      <c r="N776" s="144" t="str">
        <f>IF(SP_SUL!K779="","*",SP_SUL!K779)</f>
        <v>*</v>
      </c>
      <c r="O776" s="144" t="str">
        <f>IF(SP_SUL!L779="","*",SP_SUL!L779)</f>
        <v>*</v>
      </c>
      <c r="P776" s="143" t="str">
        <f>IF(SP_SUL!O779="","*",SP_SUL!O779)</f>
        <v>*</v>
      </c>
      <c r="Q776" s="143" t="str">
        <f>IF(SP_SUL!P779="","*",SP_SUL!P779)</f>
        <v>*</v>
      </c>
      <c r="R776" s="145" t="str">
        <f>IF(SP_SUL!Q779="","*",CONCATENATE(SP_SUL!Q779," ",SP_SUL!R779))</f>
        <v>*</v>
      </c>
      <c r="S776" s="145" t="str">
        <f>IF(SP_SUL!V779="","*",SP_SUL!V779)</f>
        <v>*</v>
      </c>
      <c r="T776" s="145" t="str">
        <f>IF(SP_SUL!W779="","*",SP_SUL!W779)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IF(SP_SUL!Y780="","*",SP_SUL!Y780)</f>
        <v>*</v>
      </c>
      <c r="B777" s="146" t="str">
        <f>IF(SP_SUL!X780="","*",SP_SUL!X780)</f>
        <v>*</v>
      </c>
      <c r="C777" s="146" t="str">
        <f>IF(SP_SUL!Z780="","*",SP_SUL!Z780)</f>
        <v>*</v>
      </c>
      <c r="D777" s="139" t="str">
        <f>IF(SP_SUL!S780="","*",SP_SUL!S780)</f>
        <v>-</v>
      </c>
      <c r="E777" s="139" t="str">
        <f>IF(SP_SUL!T780="","*",SP_SUL!T780)</f>
        <v>-</v>
      </c>
      <c r="F777" s="145" t="str">
        <f>IF(SP_SUL!B780="","*",SP_SUL!B780)</f>
        <v>*</v>
      </c>
      <c r="G777" s="145" t="str">
        <f>IF(SP_SUL!D780="","*",SP_SUL!D780)</f>
        <v>*</v>
      </c>
      <c r="H777" s="145" t="str">
        <f>IF(SP_SUL!F780="","*",SP_SUL!F780)</f>
        <v>*</v>
      </c>
      <c r="I777" s="145" t="str">
        <f>IF(SP_SUL!H780="","*",SP_SUL!H780)</f>
        <v>*</v>
      </c>
      <c r="J777" s="145" t="str">
        <f>IF(SP_SUL!I780="","*",SP_SUL!I780)</f>
        <v>*</v>
      </c>
      <c r="K777" s="139" t="str">
        <f>IF(SP_SUL!M780="","*",SP_SUL!M780)</f>
        <v>-</v>
      </c>
      <c r="L777" s="139" t="str">
        <f>IF(SP_SUL!N780="","*",SP_SUL!N780)</f>
        <v>-</v>
      </c>
      <c r="M777" s="140" t="str">
        <f>IF(SP_SUL!J780="","*",SP_SUL!J780)</f>
        <v>*</v>
      </c>
      <c r="N777" s="144" t="str">
        <f>IF(SP_SUL!K780="","*",SP_SUL!K780)</f>
        <v>*</v>
      </c>
      <c r="O777" s="144" t="str">
        <f>IF(SP_SUL!L780="","*",SP_SUL!L780)</f>
        <v>*</v>
      </c>
      <c r="P777" s="143" t="str">
        <f>IF(SP_SUL!O780="","*",SP_SUL!O780)</f>
        <v>*</v>
      </c>
      <c r="Q777" s="143" t="str">
        <f>IF(SP_SUL!P780="","*",SP_SUL!P780)</f>
        <v>*</v>
      </c>
      <c r="R777" s="145" t="str">
        <f>IF(SP_SUL!Q780="","*",CONCATENATE(SP_SUL!Q780," ",SP_SUL!R780))</f>
        <v>*</v>
      </c>
      <c r="S777" s="145" t="str">
        <f>IF(SP_SUL!V780="","*",SP_SUL!V780)</f>
        <v>*</v>
      </c>
      <c r="T777" s="145" t="str">
        <f>IF(SP_SUL!W780="","*",SP_SUL!W780)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IF(SP_SUL!Y781="","*",SP_SUL!Y781)</f>
        <v>*</v>
      </c>
      <c r="B778" s="146" t="str">
        <f>IF(SP_SUL!X781="","*",SP_SUL!X781)</f>
        <v>*</v>
      </c>
      <c r="C778" s="146" t="str">
        <f>IF(SP_SUL!Z781="","*",SP_SUL!Z781)</f>
        <v>*</v>
      </c>
      <c r="D778" s="139" t="str">
        <f>IF(SP_SUL!S781="","*",SP_SUL!S781)</f>
        <v>-</v>
      </c>
      <c r="E778" s="139" t="str">
        <f>IF(SP_SUL!T781="","*",SP_SUL!T781)</f>
        <v>-</v>
      </c>
      <c r="F778" s="145" t="str">
        <f>IF(SP_SUL!B781="","*",SP_SUL!B781)</f>
        <v>*</v>
      </c>
      <c r="G778" s="145" t="str">
        <f>IF(SP_SUL!D781="","*",SP_SUL!D781)</f>
        <v>*</v>
      </c>
      <c r="H778" s="145" t="str">
        <f>IF(SP_SUL!F781="","*",SP_SUL!F781)</f>
        <v>*</v>
      </c>
      <c r="I778" s="145" t="str">
        <f>IF(SP_SUL!H781="","*",SP_SUL!H781)</f>
        <v>*</v>
      </c>
      <c r="J778" s="145" t="str">
        <f>IF(SP_SUL!I781="","*",SP_SUL!I781)</f>
        <v>*</v>
      </c>
      <c r="K778" s="139" t="str">
        <f>IF(SP_SUL!M781="","*",SP_SUL!M781)</f>
        <v>-</v>
      </c>
      <c r="L778" s="139" t="str">
        <f>IF(SP_SUL!N781="","*",SP_SUL!N781)</f>
        <v>-</v>
      </c>
      <c r="M778" s="140" t="str">
        <f>IF(SP_SUL!J781="","*",SP_SUL!J781)</f>
        <v>*</v>
      </c>
      <c r="N778" s="144" t="str">
        <f>IF(SP_SUL!K781="","*",SP_SUL!K781)</f>
        <v>*</v>
      </c>
      <c r="O778" s="144" t="str">
        <f>IF(SP_SUL!L781="","*",SP_SUL!L781)</f>
        <v>*</v>
      </c>
      <c r="P778" s="143" t="str">
        <f>IF(SP_SUL!O781="","*",SP_SUL!O781)</f>
        <v>*</v>
      </c>
      <c r="Q778" s="143" t="str">
        <f>IF(SP_SUL!P781="","*",SP_SUL!P781)</f>
        <v>*</v>
      </c>
      <c r="R778" s="145" t="str">
        <f>IF(SP_SUL!Q781="","*",CONCATENATE(SP_SUL!Q781," ",SP_SUL!R781))</f>
        <v>*</v>
      </c>
      <c r="S778" s="145" t="str">
        <f>IF(SP_SUL!V781="","*",SP_SUL!V781)</f>
        <v>*</v>
      </c>
      <c r="T778" s="145" t="str">
        <f>IF(SP_SUL!W781="","*",SP_SUL!W781)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IF(SP_SUL!Y782="","*",SP_SUL!Y782)</f>
        <v>*</v>
      </c>
      <c r="B779" s="146" t="str">
        <f>IF(SP_SUL!X782="","*",SP_SUL!X782)</f>
        <v>*</v>
      </c>
      <c r="C779" s="146" t="str">
        <f>IF(SP_SUL!Z782="","*",SP_SUL!Z782)</f>
        <v>*</v>
      </c>
      <c r="D779" s="139" t="str">
        <f>IF(SP_SUL!S782="","*",SP_SUL!S782)</f>
        <v>-</v>
      </c>
      <c r="E779" s="139" t="str">
        <f>IF(SP_SUL!T782="","*",SP_SUL!T782)</f>
        <v>-</v>
      </c>
      <c r="F779" s="145" t="str">
        <f>IF(SP_SUL!B782="","*",SP_SUL!B782)</f>
        <v>*</v>
      </c>
      <c r="G779" s="145" t="str">
        <f>IF(SP_SUL!D782="","*",SP_SUL!D782)</f>
        <v>*</v>
      </c>
      <c r="H779" s="145" t="str">
        <f>IF(SP_SUL!F782="","*",SP_SUL!F782)</f>
        <v>*</v>
      </c>
      <c r="I779" s="145" t="str">
        <f>IF(SP_SUL!H782="","*",SP_SUL!H782)</f>
        <v>*</v>
      </c>
      <c r="J779" s="145" t="str">
        <f>IF(SP_SUL!I782="","*",SP_SUL!I782)</f>
        <v>*</v>
      </c>
      <c r="K779" s="139" t="str">
        <f>IF(SP_SUL!M782="","*",SP_SUL!M782)</f>
        <v>-</v>
      </c>
      <c r="L779" s="139" t="str">
        <f>IF(SP_SUL!N782="","*",SP_SUL!N782)</f>
        <v>-</v>
      </c>
      <c r="M779" s="140" t="str">
        <f>IF(SP_SUL!J782="","*",SP_SUL!J782)</f>
        <v>*</v>
      </c>
      <c r="N779" s="144" t="str">
        <f>IF(SP_SUL!K782="","*",SP_SUL!K782)</f>
        <v>*</v>
      </c>
      <c r="O779" s="144" t="str">
        <f>IF(SP_SUL!L782="","*",SP_SUL!L782)</f>
        <v>*</v>
      </c>
      <c r="P779" s="143" t="str">
        <f>IF(SP_SUL!O782="","*",SP_SUL!O782)</f>
        <v>*</v>
      </c>
      <c r="Q779" s="143" t="str">
        <f>IF(SP_SUL!P782="","*",SP_SUL!P782)</f>
        <v>*</v>
      </c>
      <c r="R779" s="145" t="str">
        <f>IF(SP_SUL!Q782="","*",CONCATENATE(SP_SUL!Q782," ",SP_SUL!R782))</f>
        <v>*</v>
      </c>
      <c r="S779" s="145" t="str">
        <f>IF(SP_SUL!V782="","*",SP_SUL!V782)</f>
        <v>*</v>
      </c>
      <c r="T779" s="145" t="str">
        <f>IF(SP_SUL!W782="","*",SP_SUL!W782)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IF(SP_SUL!Y783="","*",SP_SUL!Y783)</f>
        <v>*</v>
      </c>
      <c r="B780" s="146" t="str">
        <f>IF(SP_SUL!X783="","*",SP_SUL!X783)</f>
        <v>*</v>
      </c>
      <c r="C780" s="146" t="str">
        <f>IF(SP_SUL!Z783="","*",SP_SUL!Z783)</f>
        <v>*</v>
      </c>
      <c r="D780" s="139" t="str">
        <f>IF(SP_SUL!S783="","*",SP_SUL!S783)</f>
        <v>-</v>
      </c>
      <c r="E780" s="139" t="str">
        <f>IF(SP_SUL!T783="","*",SP_SUL!T783)</f>
        <v>-</v>
      </c>
      <c r="F780" s="145" t="str">
        <f>IF(SP_SUL!B783="","*",SP_SUL!B783)</f>
        <v>*</v>
      </c>
      <c r="G780" s="145" t="str">
        <f>IF(SP_SUL!D783="","*",SP_SUL!D783)</f>
        <v>*</v>
      </c>
      <c r="H780" s="145" t="str">
        <f>IF(SP_SUL!F783="","*",SP_SUL!F783)</f>
        <v>*</v>
      </c>
      <c r="I780" s="145" t="str">
        <f>IF(SP_SUL!H783="","*",SP_SUL!H783)</f>
        <v>*</v>
      </c>
      <c r="J780" s="145" t="str">
        <f>IF(SP_SUL!I783="","*",SP_SUL!I783)</f>
        <v>*</v>
      </c>
      <c r="K780" s="139" t="str">
        <f>IF(SP_SUL!M783="","*",SP_SUL!M783)</f>
        <v>-</v>
      </c>
      <c r="L780" s="139" t="str">
        <f>IF(SP_SUL!N783="","*",SP_SUL!N783)</f>
        <v>-</v>
      </c>
      <c r="M780" s="140" t="str">
        <f>IF(SP_SUL!J783="","*",SP_SUL!J783)</f>
        <v>*</v>
      </c>
      <c r="N780" s="144" t="str">
        <f>IF(SP_SUL!K783="","*",SP_SUL!K783)</f>
        <v>*</v>
      </c>
      <c r="O780" s="144" t="str">
        <f>IF(SP_SUL!L783="","*",SP_SUL!L783)</f>
        <v>*</v>
      </c>
      <c r="P780" s="143" t="str">
        <f>IF(SP_SUL!O783="","*",SP_SUL!O783)</f>
        <v>*</v>
      </c>
      <c r="Q780" s="143" t="str">
        <f>IF(SP_SUL!P783="","*",SP_SUL!P783)</f>
        <v>*</v>
      </c>
      <c r="R780" s="145" t="str">
        <f>IF(SP_SUL!Q783="","*",CONCATENATE(SP_SUL!Q783," ",SP_SUL!R783))</f>
        <v>*</v>
      </c>
      <c r="S780" s="145" t="str">
        <f>IF(SP_SUL!V783="","*",SP_SUL!V783)</f>
        <v>*</v>
      </c>
      <c r="T780" s="145" t="str">
        <f>IF(SP_SUL!W783="","*",SP_SUL!W783)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IF(SP_SUL!Y784="","*",SP_SUL!Y784)</f>
        <v>*</v>
      </c>
      <c r="B781" s="146" t="str">
        <f>IF(SP_SUL!X784="","*",SP_SUL!X784)</f>
        <v>*</v>
      </c>
      <c r="C781" s="146" t="str">
        <f>IF(SP_SUL!Z784="","*",SP_SUL!Z784)</f>
        <v>*</v>
      </c>
      <c r="D781" s="139" t="str">
        <f>IF(SP_SUL!S784="","*",SP_SUL!S784)</f>
        <v>-</v>
      </c>
      <c r="E781" s="139" t="str">
        <f>IF(SP_SUL!T784="","*",SP_SUL!T784)</f>
        <v>-</v>
      </c>
      <c r="F781" s="145" t="str">
        <f>IF(SP_SUL!B784="","*",SP_SUL!B784)</f>
        <v>*</v>
      </c>
      <c r="G781" s="145" t="str">
        <f>IF(SP_SUL!D784="","*",SP_SUL!D784)</f>
        <v>*</v>
      </c>
      <c r="H781" s="145" t="str">
        <f>IF(SP_SUL!F784="","*",SP_SUL!F784)</f>
        <v>*</v>
      </c>
      <c r="I781" s="145" t="str">
        <f>IF(SP_SUL!H784="","*",SP_SUL!H784)</f>
        <v>*</v>
      </c>
      <c r="J781" s="145" t="str">
        <f>IF(SP_SUL!I784="","*",SP_SUL!I784)</f>
        <v>*</v>
      </c>
      <c r="K781" s="139" t="str">
        <f>IF(SP_SUL!M784="","*",SP_SUL!M784)</f>
        <v>-</v>
      </c>
      <c r="L781" s="139" t="str">
        <f>IF(SP_SUL!N784="","*",SP_SUL!N784)</f>
        <v>-</v>
      </c>
      <c r="M781" s="140" t="str">
        <f>IF(SP_SUL!J784="","*",SP_SUL!J784)</f>
        <v>*</v>
      </c>
      <c r="N781" s="144" t="str">
        <f>IF(SP_SUL!K784="","*",SP_SUL!K784)</f>
        <v>*</v>
      </c>
      <c r="O781" s="144" t="str">
        <f>IF(SP_SUL!L784="","*",SP_SUL!L784)</f>
        <v>*</v>
      </c>
      <c r="P781" s="143" t="str">
        <f>IF(SP_SUL!O784="","*",SP_SUL!O784)</f>
        <v>*</v>
      </c>
      <c r="Q781" s="143" t="str">
        <f>IF(SP_SUL!P784="","*",SP_SUL!P784)</f>
        <v>*</v>
      </c>
      <c r="R781" s="145" t="str">
        <f>IF(SP_SUL!Q784="","*",CONCATENATE(SP_SUL!Q784," ",SP_SUL!R784))</f>
        <v>*</v>
      </c>
      <c r="S781" s="145" t="str">
        <f>IF(SP_SUL!V784="","*",SP_SUL!V784)</f>
        <v>*</v>
      </c>
      <c r="T781" s="145" t="str">
        <f>IF(SP_SUL!W784="","*",SP_SUL!W784)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IF(SP_SUL!Y785="","*",SP_SUL!Y785)</f>
        <v>*</v>
      </c>
      <c r="B782" s="146" t="str">
        <f>IF(SP_SUL!X785="","*",SP_SUL!X785)</f>
        <v>*</v>
      </c>
      <c r="C782" s="146" t="str">
        <f>IF(SP_SUL!Z785="","*",SP_SUL!Z785)</f>
        <v>*</v>
      </c>
      <c r="D782" s="139" t="str">
        <f>IF(SP_SUL!S785="","*",SP_SUL!S785)</f>
        <v>-</v>
      </c>
      <c r="E782" s="139" t="str">
        <f>IF(SP_SUL!T785="","*",SP_SUL!T785)</f>
        <v>-</v>
      </c>
      <c r="F782" s="145" t="str">
        <f>IF(SP_SUL!B785="","*",SP_SUL!B785)</f>
        <v>*</v>
      </c>
      <c r="G782" s="145" t="str">
        <f>IF(SP_SUL!D785="","*",SP_SUL!D785)</f>
        <v>*</v>
      </c>
      <c r="H782" s="145" t="str">
        <f>IF(SP_SUL!F785="","*",SP_SUL!F785)</f>
        <v>*</v>
      </c>
      <c r="I782" s="145" t="str">
        <f>IF(SP_SUL!H785="","*",SP_SUL!H785)</f>
        <v>*</v>
      </c>
      <c r="J782" s="145" t="str">
        <f>IF(SP_SUL!I785="","*",SP_SUL!I785)</f>
        <v>*</v>
      </c>
      <c r="K782" s="139" t="str">
        <f>IF(SP_SUL!M785="","*",SP_SUL!M785)</f>
        <v>-</v>
      </c>
      <c r="L782" s="139" t="str">
        <f>IF(SP_SUL!N785="","*",SP_SUL!N785)</f>
        <v>-</v>
      </c>
      <c r="M782" s="140" t="str">
        <f>IF(SP_SUL!J785="","*",SP_SUL!J785)</f>
        <v>*</v>
      </c>
      <c r="N782" s="144" t="str">
        <f>IF(SP_SUL!K785="","*",SP_SUL!K785)</f>
        <v>*</v>
      </c>
      <c r="O782" s="144" t="str">
        <f>IF(SP_SUL!L785="","*",SP_SUL!L785)</f>
        <v>*</v>
      </c>
      <c r="P782" s="143" t="str">
        <f>IF(SP_SUL!O785="","*",SP_SUL!O785)</f>
        <v>*</v>
      </c>
      <c r="Q782" s="143" t="str">
        <f>IF(SP_SUL!P785="","*",SP_SUL!P785)</f>
        <v>*</v>
      </c>
      <c r="R782" s="145" t="str">
        <f>IF(SP_SUL!Q785="","*",CONCATENATE(SP_SUL!Q785," ",SP_SUL!R785))</f>
        <v>*</v>
      </c>
      <c r="S782" s="145" t="str">
        <f>IF(SP_SUL!V785="","*",SP_SUL!V785)</f>
        <v>*</v>
      </c>
      <c r="T782" s="145" t="str">
        <f>IF(SP_SUL!W785="","*",SP_SUL!W785)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IF(SP_SUL!Y786="","*",SP_SUL!Y786)</f>
        <v>*</v>
      </c>
      <c r="B783" s="146" t="str">
        <f>IF(SP_SUL!X786="","*",SP_SUL!X786)</f>
        <v>*</v>
      </c>
      <c r="C783" s="146" t="str">
        <f>IF(SP_SUL!Z786="","*",SP_SUL!Z786)</f>
        <v>*</v>
      </c>
      <c r="D783" s="139" t="str">
        <f>IF(SP_SUL!S786="","*",SP_SUL!S786)</f>
        <v>-</v>
      </c>
      <c r="E783" s="139" t="str">
        <f>IF(SP_SUL!T786="","*",SP_SUL!T786)</f>
        <v>-</v>
      </c>
      <c r="F783" s="145" t="str">
        <f>IF(SP_SUL!B786="","*",SP_SUL!B786)</f>
        <v>*</v>
      </c>
      <c r="G783" s="145" t="str">
        <f>IF(SP_SUL!D786="","*",SP_SUL!D786)</f>
        <v>*</v>
      </c>
      <c r="H783" s="145" t="str">
        <f>IF(SP_SUL!F786="","*",SP_SUL!F786)</f>
        <v>*</v>
      </c>
      <c r="I783" s="145" t="str">
        <f>IF(SP_SUL!H786="","*",SP_SUL!H786)</f>
        <v>*</v>
      </c>
      <c r="J783" s="145" t="str">
        <f>IF(SP_SUL!I786="","*",SP_SUL!I786)</f>
        <v>*</v>
      </c>
      <c r="K783" s="139" t="str">
        <f>IF(SP_SUL!M786="","*",SP_SUL!M786)</f>
        <v>-</v>
      </c>
      <c r="L783" s="139" t="str">
        <f>IF(SP_SUL!N786="","*",SP_SUL!N786)</f>
        <v>-</v>
      </c>
      <c r="M783" s="140" t="str">
        <f>IF(SP_SUL!J786="","*",SP_SUL!J786)</f>
        <v>*</v>
      </c>
      <c r="N783" s="144" t="str">
        <f>IF(SP_SUL!K786="","*",SP_SUL!K786)</f>
        <v>*</v>
      </c>
      <c r="O783" s="144" t="str">
        <f>IF(SP_SUL!L786="","*",SP_SUL!L786)</f>
        <v>*</v>
      </c>
      <c r="P783" s="143" t="str">
        <f>IF(SP_SUL!O786="","*",SP_SUL!O786)</f>
        <v>*</v>
      </c>
      <c r="Q783" s="143" t="str">
        <f>IF(SP_SUL!P786="","*",SP_SUL!P786)</f>
        <v>*</v>
      </c>
      <c r="R783" s="145" t="str">
        <f>IF(SP_SUL!Q786="","*",CONCATENATE(SP_SUL!Q786," ",SP_SUL!R786))</f>
        <v>*</v>
      </c>
      <c r="S783" s="145" t="str">
        <f>IF(SP_SUL!V786="","*",SP_SUL!V786)</f>
        <v>*</v>
      </c>
      <c r="T783" s="145" t="str">
        <f>IF(SP_SUL!W786="","*",SP_SUL!W786)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IF(SP_SUL!Y787="","*",SP_SUL!Y787)</f>
        <v>*</v>
      </c>
      <c r="B784" s="146" t="str">
        <f>IF(SP_SUL!X787="","*",SP_SUL!X787)</f>
        <v>*</v>
      </c>
      <c r="C784" s="146" t="str">
        <f>IF(SP_SUL!Z787="","*",SP_SUL!Z787)</f>
        <v>*</v>
      </c>
      <c r="D784" s="139" t="str">
        <f>IF(SP_SUL!S787="","*",SP_SUL!S787)</f>
        <v>-</v>
      </c>
      <c r="E784" s="139" t="str">
        <f>IF(SP_SUL!T787="","*",SP_SUL!T787)</f>
        <v>-</v>
      </c>
      <c r="F784" s="145" t="str">
        <f>IF(SP_SUL!B787="","*",SP_SUL!B787)</f>
        <v>*</v>
      </c>
      <c r="G784" s="145" t="str">
        <f>IF(SP_SUL!D787="","*",SP_SUL!D787)</f>
        <v>*</v>
      </c>
      <c r="H784" s="145" t="str">
        <f>IF(SP_SUL!F787="","*",SP_SUL!F787)</f>
        <v>*</v>
      </c>
      <c r="I784" s="145" t="str">
        <f>IF(SP_SUL!H787="","*",SP_SUL!H787)</f>
        <v>*</v>
      </c>
      <c r="J784" s="145" t="str">
        <f>IF(SP_SUL!I787="","*",SP_SUL!I787)</f>
        <v>*</v>
      </c>
      <c r="K784" s="139" t="str">
        <f>IF(SP_SUL!M787="","*",SP_SUL!M787)</f>
        <v>-</v>
      </c>
      <c r="L784" s="139" t="str">
        <f>IF(SP_SUL!N787="","*",SP_SUL!N787)</f>
        <v>-</v>
      </c>
      <c r="M784" s="140" t="str">
        <f>IF(SP_SUL!J787="","*",SP_SUL!J787)</f>
        <v>*</v>
      </c>
      <c r="N784" s="144" t="str">
        <f>IF(SP_SUL!K787="","*",SP_SUL!K787)</f>
        <v>*</v>
      </c>
      <c r="O784" s="144" t="str">
        <f>IF(SP_SUL!L787="","*",SP_SUL!L787)</f>
        <v>*</v>
      </c>
      <c r="P784" s="143" t="str">
        <f>IF(SP_SUL!O787="","*",SP_SUL!O787)</f>
        <v>*</v>
      </c>
      <c r="Q784" s="143" t="str">
        <f>IF(SP_SUL!P787="","*",SP_SUL!P787)</f>
        <v>*</v>
      </c>
      <c r="R784" s="145" t="str">
        <f>IF(SP_SUL!Q787="","*",CONCATENATE(SP_SUL!Q787," ",SP_SUL!R787))</f>
        <v>*</v>
      </c>
      <c r="S784" s="145" t="str">
        <f>IF(SP_SUL!V787="","*",SP_SUL!V787)</f>
        <v>*</v>
      </c>
      <c r="T784" s="145" t="str">
        <f>IF(SP_SUL!W787="","*",SP_SUL!W787)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IF(SP_SUL!Y788="","*",SP_SUL!Y788)</f>
        <v>*</v>
      </c>
      <c r="B785" s="146" t="str">
        <f>IF(SP_SUL!X788="","*",SP_SUL!X788)</f>
        <v>*</v>
      </c>
      <c r="C785" s="146" t="str">
        <f>IF(SP_SUL!Z788="","*",SP_SUL!Z788)</f>
        <v>*</v>
      </c>
      <c r="D785" s="139" t="str">
        <f>IF(SP_SUL!S788="","*",SP_SUL!S788)</f>
        <v>-</v>
      </c>
      <c r="E785" s="139" t="str">
        <f>IF(SP_SUL!T788="","*",SP_SUL!T788)</f>
        <v>-</v>
      </c>
      <c r="F785" s="145" t="str">
        <f>IF(SP_SUL!B788="","*",SP_SUL!B788)</f>
        <v>*</v>
      </c>
      <c r="G785" s="145" t="str">
        <f>IF(SP_SUL!D788="","*",SP_SUL!D788)</f>
        <v>*</v>
      </c>
      <c r="H785" s="145" t="str">
        <f>IF(SP_SUL!F788="","*",SP_SUL!F788)</f>
        <v>*</v>
      </c>
      <c r="I785" s="145" t="str">
        <f>IF(SP_SUL!H788="","*",SP_SUL!H788)</f>
        <v>*</v>
      </c>
      <c r="J785" s="145" t="str">
        <f>IF(SP_SUL!I788="","*",SP_SUL!I788)</f>
        <v>*</v>
      </c>
      <c r="K785" s="139" t="str">
        <f>IF(SP_SUL!M788="","*",SP_SUL!M788)</f>
        <v>-</v>
      </c>
      <c r="L785" s="139" t="str">
        <f>IF(SP_SUL!N788="","*",SP_SUL!N788)</f>
        <v>-</v>
      </c>
      <c r="M785" s="140" t="str">
        <f>IF(SP_SUL!J788="","*",SP_SUL!J788)</f>
        <v>*</v>
      </c>
      <c r="N785" s="144" t="str">
        <f>IF(SP_SUL!K788="","*",SP_SUL!K788)</f>
        <v>*</v>
      </c>
      <c r="O785" s="144" t="str">
        <f>IF(SP_SUL!L788="","*",SP_SUL!L788)</f>
        <v>*</v>
      </c>
      <c r="P785" s="143" t="str">
        <f>IF(SP_SUL!O788="","*",SP_SUL!O788)</f>
        <v>*</v>
      </c>
      <c r="Q785" s="143" t="str">
        <f>IF(SP_SUL!P788="","*",SP_SUL!P788)</f>
        <v>*</v>
      </c>
      <c r="R785" s="145" t="str">
        <f>IF(SP_SUL!Q788="","*",CONCATENATE(SP_SUL!Q788," ",SP_SUL!R788))</f>
        <v>*</v>
      </c>
      <c r="S785" s="145" t="str">
        <f>IF(SP_SUL!V788="","*",SP_SUL!V788)</f>
        <v>*</v>
      </c>
      <c r="T785" s="145" t="str">
        <f>IF(SP_SUL!W788="","*",SP_SUL!W788)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IF(SP_SUL!Y789="","*",SP_SUL!Y789)</f>
        <v>*</v>
      </c>
      <c r="B786" s="146" t="str">
        <f>IF(SP_SUL!X789="","*",SP_SUL!X789)</f>
        <v>*</v>
      </c>
      <c r="C786" s="146" t="str">
        <f>IF(SP_SUL!Z789="","*",SP_SUL!Z789)</f>
        <v>*</v>
      </c>
      <c r="D786" s="139" t="str">
        <f>IF(SP_SUL!S789="","*",SP_SUL!S789)</f>
        <v>-</v>
      </c>
      <c r="E786" s="139" t="str">
        <f>IF(SP_SUL!T789="","*",SP_SUL!T789)</f>
        <v>-</v>
      </c>
      <c r="F786" s="145" t="str">
        <f>IF(SP_SUL!B789="","*",SP_SUL!B789)</f>
        <v>*</v>
      </c>
      <c r="G786" s="145" t="str">
        <f>IF(SP_SUL!D789="","*",SP_SUL!D789)</f>
        <v>*</v>
      </c>
      <c r="H786" s="145" t="str">
        <f>IF(SP_SUL!F789="","*",SP_SUL!F789)</f>
        <v>*</v>
      </c>
      <c r="I786" s="145" t="str">
        <f>IF(SP_SUL!H789="","*",SP_SUL!H789)</f>
        <v>*</v>
      </c>
      <c r="J786" s="145" t="str">
        <f>IF(SP_SUL!I789="","*",SP_SUL!I789)</f>
        <v>*</v>
      </c>
      <c r="K786" s="139" t="str">
        <f>IF(SP_SUL!M789="","*",SP_SUL!M789)</f>
        <v>-</v>
      </c>
      <c r="L786" s="139" t="str">
        <f>IF(SP_SUL!N789="","*",SP_SUL!N789)</f>
        <v>-</v>
      </c>
      <c r="M786" s="140" t="str">
        <f>IF(SP_SUL!J789="","*",SP_SUL!J789)</f>
        <v>*</v>
      </c>
      <c r="N786" s="144" t="str">
        <f>IF(SP_SUL!K789="","*",SP_SUL!K789)</f>
        <v>*</v>
      </c>
      <c r="O786" s="144" t="str">
        <f>IF(SP_SUL!L789="","*",SP_SUL!L789)</f>
        <v>*</v>
      </c>
      <c r="P786" s="143" t="str">
        <f>IF(SP_SUL!O789="","*",SP_SUL!O789)</f>
        <v>*</v>
      </c>
      <c r="Q786" s="143" t="str">
        <f>IF(SP_SUL!P789="","*",SP_SUL!P789)</f>
        <v>*</v>
      </c>
      <c r="R786" s="145" t="str">
        <f>IF(SP_SUL!Q789="","*",CONCATENATE(SP_SUL!Q789," ",SP_SUL!R789))</f>
        <v>*</v>
      </c>
      <c r="S786" s="145" t="str">
        <f>IF(SP_SUL!V789="","*",SP_SUL!V789)</f>
        <v>*</v>
      </c>
      <c r="T786" s="145" t="str">
        <f>IF(SP_SUL!W789="","*",SP_SUL!W789)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IF(SP_SUL!Y790="","*",SP_SUL!Y790)</f>
        <v>*</v>
      </c>
      <c r="B787" s="146" t="str">
        <f>IF(SP_SUL!X790="","*",SP_SUL!X790)</f>
        <v>*</v>
      </c>
      <c r="C787" s="146" t="str">
        <f>IF(SP_SUL!Z790="","*",SP_SUL!Z790)</f>
        <v>*</v>
      </c>
      <c r="D787" s="139" t="str">
        <f>IF(SP_SUL!S790="","*",SP_SUL!S790)</f>
        <v>-</v>
      </c>
      <c r="E787" s="139" t="str">
        <f>IF(SP_SUL!T790="","*",SP_SUL!T790)</f>
        <v>-</v>
      </c>
      <c r="F787" s="145" t="str">
        <f>IF(SP_SUL!B790="","*",SP_SUL!B790)</f>
        <v>*</v>
      </c>
      <c r="G787" s="145" t="str">
        <f>IF(SP_SUL!D790="","*",SP_SUL!D790)</f>
        <v>*</v>
      </c>
      <c r="H787" s="145" t="str">
        <f>IF(SP_SUL!F790="","*",SP_SUL!F790)</f>
        <v>*</v>
      </c>
      <c r="I787" s="145" t="str">
        <f>IF(SP_SUL!H790="","*",SP_SUL!H790)</f>
        <v>*</v>
      </c>
      <c r="J787" s="145" t="str">
        <f>IF(SP_SUL!I790="","*",SP_SUL!I790)</f>
        <v>*</v>
      </c>
      <c r="K787" s="139" t="str">
        <f>IF(SP_SUL!M790="","*",SP_SUL!M790)</f>
        <v>-</v>
      </c>
      <c r="L787" s="139" t="str">
        <f>IF(SP_SUL!N790="","*",SP_SUL!N790)</f>
        <v>-</v>
      </c>
      <c r="M787" s="140" t="str">
        <f>IF(SP_SUL!J790="","*",SP_SUL!J790)</f>
        <v>*</v>
      </c>
      <c r="N787" s="144" t="str">
        <f>IF(SP_SUL!K790="","*",SP_SUL!K790)</f>
        <v>*</v>
      </c>
      <c r="O787" s="144" t="str">
        <f>IF(SP_SUL!L790="","*",SP_SUL!L790)</f>
        <v>*</v>
      </c>
      <c r="P787" s="143" t="str">
        <f>IF(SP_SUL!O790="","*",SP_SUL!O790)</f>
        <v>*</v>
      </c>
      <c r="Q787" s="143" t="str">
        <f>IF(SP_SUL!P790="","*",SP_SUL!P790)</f>
        <v>*</v>
      </c>
      <c r="R787" s="145" t="str">
        <f>IF(SP_SUL!Q790="","*",CONCATENATE(SP_SUL!Q790," ",SP_SUL!R790))</f>
        <v>*</v>
      </c>
      <c r="S787" s="145" t="str">
        <f>IF(SP_SUL!V790="","*",SP_SUL!V790)</f>
        <v>*</v>
      </c>
      <c r="T787" s="145" t="str">
        <f>IF(SP_SUL!W790="","*",SP_SUL!W790)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IF(SP_SUL!Y791="","*",SP_SUL!Y791)</f>
        <v>*</v>
      </c>
      <c r="B788" s="146" t="str">
        <f>IF(SP_SUL!X791="","*",SP_SUL!X791)</f>
        <v>*</v>
      </c>
      <c r="C788" s="146" t="str">
        <f>IF(SP_SUL!Z791="","*",SP_SUL!Z791)</f>
        <v>*</v>
      </c>
      <c r="D788" s="139" t="str">
        <f>IF(SP_SUL!S791="","*",SP_SUL!S791)</f>
        <v>-</v>
      </c>
      <c r="E788" s="139" t="str">
        <f>IF(SP_SUL!T791="","*",SP_SUL!T791)</f>
        <v>-</v>
      </c>
      <c r="F788" s="145" t="str">
        <f>IF(SP_SUL!B791="","*",SP_SUL!B791)</f>
        <v>*</v>
      </c>
      <c r="G788" s="145" t="str">
        <f>IF(SP_SUL!D791="","*",SP_SUL!D791)</f>
        <v>*</v>
      </c>
      <c r="H788" s="145" t="str">
        <f>IF(SP_SUL!F791="","*",SP_SUL!F791)</f>
        <v>*</v>
      </c>
      <c r="I788" s="145" t="str">
        <f>IF(SP_SUL!H791="","*",SP_SUL!H791)</f>
        <v>*</v>
      </c>
      <c r="J788" s="145" t="str">
        <f>IF(SP_SUL!I791="","*",SP_SUL!I791)</f>
        <v>*</v>
      </c>
      <c r="K788" s="139" t="str">
        <f>IF(SP_SUL!M791="","*",SP_SUL!M791)</f>
        <v>-</v>
      </c>
      <c r="L788" s="139" t="str">
        <f>IF(SP_SUL!N791="","*",SP_SUL!N791)</f>
        <v>-</v>
      </c>
      <c r="M788" s="140" t="str">
        <f>IF(SP_SUL!J791="","*",SP_SUL!J791)</f>
        <v>*</v>
      </c>
      <c r="N788" s="144" t="str">
        <f>IF(SP_SUL!K791="","*",SP_SUL!K791)</f>
        <v>*</v>
      </c>
      <c r="O788" s="144" t="str">
        <f>IF(SP_SUL!L791="","*",SP_SUL!L791)</f>
        <v>*</v>
      </c>
      <c r="P788" s="143" t="str">
        <f>IF(SP_SUL!O791="","*",SP_SUL!O791)</f>
        <v>*</v>
      </c>
      <c r="Q788" s="143" t="str">
        <f>IF(SP_SUL!P791="","*",SP_SUL!P791)</f>
        <v>*</v>
      </c>
      <c r="R788" s="145" t="str">
        <f>IF(SP_SUL!Q791="","*",CONCATENATE(SP_SUL!Q791," ",SP_SUL!R791))</f>
        <v>*</v>
      </c>
      <c r="S788" s="145" t="str">
        <f>IF(SP_SUL!V791="","*",SP_SUL!V791)</f>
        <v>*</v>
      </c>
      <c r="T788" s="145" t="str">
        <f>IF(SP_SUL!W791="","*",SP_SUL!W791)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IF(SP_SUL!Y792="","*",SP_SUL!Y792)</f>
        <v>*</v>
      </c>
      <c r="B789" s="146" t="str">
        <f>IF(SP_SUL!X792="","*",SP_SUL!X792)</f>
        <v>*</v>
      </c>
      <c r="C789" s="146" t="str">
        <f>IF(SP_SUL!Z792="","*",SP_SUL!Z792)</f>
        <v>*</v>
      </c>
      <c r="D789" s="139" t="str">
        <f>IF(SP_SUL!S792="","*",SP_SUL!S792)</f>
        <v>-</v>
      </c>
      <c r="E789" s="139" t="str">
        <f>IF(SP_SUL!T792="","*",SP_SUL!T792)</f>
        <v>-</v>
      </c>
      <c r="F789" s="145" t="str">
        <f>IF(SP_SUL!B792="","*",SP_SUL!B792)</f>
        <v>*</v>
      </c>
      <c r="G789" s="145" t="str">
        <f>IF(SP_SUL!D792="","*",SP_SUL!D792)</f>
        <v>*</v>
      </c>
      <c r="H789" s="145" t="str">
        <f>IF(SP_SUL!F792="","*",SP_SUL!F792)</f>
        <v>*</v>
      </c>
      <c r="I789" s="145" t="str">
        <f>IF(SP_SUL!H792="","*",SP_SUL!H792)</f>
        <v>*</v>
      </c>
      <c r="J789" s="145" t="str">
        <f>IF(SP_SUL!I792="","*",SP_SUL!I792)</f>
        <v>*</v>
      </c>
      <c r="K789" s="139" t="str">
        <f>IF(SP_SUL!M792="","*",SP_SUL!M792)</f>
        <v>-</v>
      </c>
      <c r="L789" s="139" t="str">
        <f>IF(SP_SUL!N792="","*",SP_SUL!N792)</f>
        <v>-</v>
      </c>
      <c r="M789" s="140" t="str">
        <f>IF(SP_SUL!J792="","*",SP_SUL!J792)</f>
        <v>*</v>
      </c>
      <c r="N789" s="144" t="str">
        <f>IF(SP_SUL!K792="","*",SP_SUL!K792)</f>
        <v>*</v>
      </c>
      <c r="O789" s="144" t="str">
        <f>IF(SP_SUL!L792="","*",SP_SUL!L792)</f>
        <v>*</v>
      </c>
      <c r="P789" s="143" t="str">
        <f>IF(SP_SUL!O792="","*",SP_SUL!O792)</f>
        <v>*</v>
      </c>
      <c r="Q789" s="143" t="str">
        <f>IF(SP_SUL!P792="","*",SP_SUL!P792)</f>
        <v>*</v>
      </c>
      <c r="R789" s="145" t="str">
        <f>IF(SP_SUL!Q792="","*",CONCATENATE(SP_SUL!Q792," ",SP_SUL!R792))</f>
        <v>*</v>
      </c>
      <c r="S789" s="145" t="str">
        <f>IF(SP_SUL!V792="","*",SP_SUL!V792)</f>
        <v>*</v>
      </c>
      <c r="T789" s="145" t="str">
        <f>IF(SP_SUL!W792="","*",SP_SUL!W792)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IF(SP_SUL!Y793="","*",SP_SUL!Y793)</f>
        <v>*</v>
      </c>
      <c r="B790" s="146" t="str">
        <f>IF(SP_SUL!X793="","*",SP_SUL!X793)</f>
        <v>*</v>
      </c>
      <c r="C790" s="146" t="str">
        <f>IF(SP_SUL!Z793="","*",SP_SUL!Z793)</f>
        <v>*</v>
      </c>
      <c r="D790" s="139" t="str">
        <f>IF(SP_SUL!S793="","*",SP_SUL!S793)</f>
        <v>-</v>
      </c>
      <c r="E790" s="139" t="str">
        <f>IF(SP_SUL!T793="","*",SP_SUL!T793)</f>
        <v>-</v>
      </c>
      <c r="F790" s="145" t="str">
        <f>IF(SP_SUL!B793="","*",SP_SUL!B793)</f>
        <v>*</v>
      </c>
      <c r="G790" s="145" t="str">
        <f>IF(SP_SUL!D793="","*",SP_SUL!D793)</f>
        <v>*</v>
      </c>
      <c r="H790" s="145" t="str">
        <f>IF(SP_SUL!F793="","*",SP_SUL!F793)</f>
        <v>*</v>
      </c>
      <c r="I790" s="145" t="str">
        <f>IF(SP_SUL!H793="","*",SP_SUL!H793)</f>
        <v>*</v>
      </c>
      <c r="J790" s="145" t="str">
        <f>IF(SP_SUL!I793="","*",SP_SUL!I793)</f>
        <v>*</v>
      </c>
      <c r="K790" s="139" t="str">
        <f>IF(SP_SUL!M793="","*",SP_SUL!M793)</f>
        <v>-</v>
      </c>
      <c r="L790" s="139" t="str">
        <f>IF(SP_SUL!N793="","*",SP_SUL!N793)</f>
        <v>-</v>
      </c>
      <c r="M790" s="140" t="str">
        <f>IF(SP_SUL!J793="","*",SP_SUL!J793)</f>
        <v>*</v>
      </c>
      <c r="N790" s="144" t="str">
        <f>IF(SP_SUL!K793="","*",SP_SUL!K793)</f>
        <v>*</v>
      </c>
      <c r="O790" s="144" t="str">
        <f>IF(SP_SUL!L793="","*",SP_SUL!L793)</f>
        <v>*</v>
      </c>
      <c r="P790" s="143" t="str">
        <f>IF(SP_SUL!O793="","*",SP_SUL!O793)</f>
        <v>*</v>
      </c>
      <c r="Q790" s="143" t="str">
        <f>IF(SP_SUL!P793="","*",SP_SUL!P793)</f>
        <v>*</v>
      </c>
      <c r="R790" s="145" t="str">
        <f>IF(SP_SUL!Q793="","*",CONCATENATE(SP_SUL!Q793," ",SP_SUL!R793))</f>
        <v>*</v>
      </c>
      <c r="S790" s="145" t="str">
        <f>IF(SP_SUL!V793="","*",SP_SUL!V793)</f>
        <v>*</v>
      </c>
      <c r="T790" s="145" t="str">
        <f>IF(SP_SUL!W793="","*",SP_SUL!W793)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IF(SP_SUL!Y794="","*",SP_SUL!Y794)</f>
        <v>*</v>
      </c>
      <c r="B791" s="146" t="str">
        <f>IF(SP_SUL!X794="","*",SP_SUL!X794)</f>
        <v>*</v>
      </c>
      <c r="C791" s="146" t="str">
        <f>IF(SP_SUL!Z794="","*",SP_SUL!Z794)</f>
        <v>*</v>
      </c>
      <c r="D791" s="139" t="str">
        <f>IF(SP_SUL!S794="","*",SP_SUL!S794)</f>
        <v>-</v>
      </c>
      <c r="E791" s="139" t="str">
        <f>IF(SP_SUL!T794="","*",SP_SUL!T794)</f>
        <v>-</v>
      </c>
      <c r="F791" s="145" t="str">
        <f>IF(SP_SUL!B794="","*",SP_SUL!B794)</f>
        <v>*</v>
      </c>
      <c r="G791" s="145" t="str">
        <f>IF(SP_SUL!D794="","*",SP_SUL!D794)</f>
        <v>*</v>
      </c>
      <c r="H791" s="145" t="str">
        <f>IF(SP_SUL!F794="","*",SP_SUL!F794)</f>
        <v>*</v>
      </c>
      <c r="I791" s="145" t="str">
        <f>IF(SP_SUL!H794="","*",SP_SUL!H794)</f>
        <v>*</v>
      </c>
      <c r="J791" s="145" t="str">
        <f>IF(SP_SUL!I794="","*",SP_SUL!I794)</f>
        <v>*</v>
      </c>
      <c r="K791" s="139" t="str">
        <f>IF(SP_SUL!M794="","*",SP_SUL!M794)</f>
        <v>-</v>
      </c>
      <c r="L791" s="139" t="str">
        <f>IF(SP_SUL!N794="","*",SP_SUL!N794)</f>
        <v>-</v>
      </c>
      <c r="M791" s="140" t="str">
        <f>IF(SP_SUL!J794="","*",SP_SUL!J794)</f>
        <v>*</v>
      </c>
      <c r="N791" s="144" t="str">
        <f>IF(SP_SUL!K794="","*",SP_SUL!K794)</f>
        <v>*</v>
      </c>
      <c r="O791" s="144" t="str">
        <f>IF(SP_SUL!L794="","*",SP_SUL!L794)</f>
        <v>*</v>
      </c>
      <c r="P791" s="143" t="str">
        <f>IF(SP_SUL!O794="","*",SP_SUL!O794)</f>
        <v>*</v>
      </c>
      <c r="Q791" s="143" t="str">
        <f>IF(SP_SUL!P794="","*",SP_SUL!P794)</f>
        <v>*</v>
      </c>
      <c r="R791" s="145" t="str">
        <f>IF(SP_SUL!Q794="","*",CONCATENATE(SP_SUL!Q794," ",SP_SUL!R794))</f>
        <v>*</v>
      </c>
      <c r="S791" s="145" t="str">
        <f>IF(SP_SUL!V794="","*",SP_SUL!V794)</f>
        <v>*</v>
      </c>
      <c r="T791" s="145" t="str">
        <f>IF(SP_SUL!W794="","*",SP_SUL!W794)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IF(SP_SUL!Y795="","*",SP_SUL!Y795)</f>
        <v>*</v>
      </c>
      <c r="B792" s="146" t="str">
        <f>IF(SP_SUL!X795="","*",SP_SUL!X795)</f>
        <v>*</v>
      </c>
      <c r="C792" s="146" t="str">
        <f>IF(SP_SUL!Z795="","*",SP_SUL!Z795)</f>
        <v>*</v>
      </c>
      <c r="D792" s="139" t="str">
        <f>IF(SP_SUL!S795="","*",SP_SUL!S795)</f>
        <v>-</v>
      </c>
      <c r="E792" s="139" t="str">
        <f>IF(SP_SUL!T795="","*",SP_SUL!T795)</f>
        <v>-</v>
      </c>
      <c r="F792" s="145" t="str">
        <f>IF(SP_SUL!B795="","*",SP_SUL!B795)</f>
        <v>*</v>
      </c>
      <c r="G792" s="145" t="str">
        <f>IF(SP_SUL!D795="","*",SP_SUL!D795)</f>
        <v>*</v>
      </c>
      <c r="H792" s="145" t="str">
        <f>IF(SP_SUL!F795="","*",SP_SUL!F795)</f>
        <v>*</v>
      </c>
      <c r="I792" s="145" t="str">
        <f>IF(SP_SUL!H795="","*",SP_SUL!H795)</f>
        <v>*</v>
      </c>
      <c r="J792" s="145" t="str">
        <f>IF(SP_SUL!I795="","*",SP_SUL!I795)</f>
        <v>*</v>
      </c>
      <c r="K792" s="139" t="str">
        <f>IF(SP_SUL!M795="","*",SP_SUL!M795)</f>
        <v>-</v>
      </c>
      <c r="L792" s="139" t="str">
        <f>IF(SP_SUL!N795="","*",SP_SUL!N795)</f>
        <v>-</v>
      </c>
      <c r="M792" s="140" t="str">
        <f>IF(SP_SUL!J795="","*",SP_SUL!J795)</f>
        <v>*</v>
      </c>
      <c r="N792" s="144" t="str">
        <f>IF(SP_SUL!K795="","*",SP_SUL!K795)</f>
        <v>*</v>
      </c>
      <c r="O792" s="144" t="str">
        <f>IF(SP_SUL!L795="","*",SP_SUL!L795)</f>
        <v>*</v>
      </c>
      <c r="P792" s="143" t="str">
        <f>IF(SP_SUL!O795="","*",SP_SUL!O795)</f>
        <v>*</v>
      </c>
      <c r="Q792" s="143" t="str">
        <f>IF(SP_SUL!P795="","*",SP_SUL!P795)</f>
        <v>*</v>
      </c>
      <c r="R792" s="145" t="str">
        <f>IF(SP_SUL!Q795="","*",CONCATENATE(SP_SUL!Q795," ",SP_SUL!R795))</f>
        <v>*</v>
      </c>
      <c r="S792" s="145" t="str">
        <f>IF(SP_SUL!V795="","*",SP_SUL!V795)</f>
        <v>*</v>
      </c>
      <c r="T792" s="145" t="str">
        <f>IF(SP_SUL!W795="","*",SP_SUL!W795)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IF(SP_SUL!Y796="","*",SP_SUL!Y796)</f>
        <v>*</v>
      </c>
      <c r="B793" s="146" t="str">
        <f>IF(SP_SUL!X796="","*",SP_SUL!X796)</f>
        <v>*</v>
      </c>
      <c r="C793" s="146" t="str">
        <f>IF(SP_SUL!Z796="","*",SP_SUL!Z796)</f>
        <v>*</v>
      </c>
      <c r="D793" s="139" t="str">
        <f>IF(SP_SUL!S796="","*",SP_SUL!S796)</f>
        <v>-</v>
      </c>
      <c r="E793" s="139" t="str">
        <f>IF(SP_SUL!T796="","*",SP_SUL!T796)</f>
        <v>-</v>
      </c>
      <c r="F793" s="145" t="str">
        <f>IF(SP_SUL!B796="","*",SP_SUL!B796)</f>
        <v>*</v>
      </c>
      <c r="G793" s="145" t="str">
        <f>IF(SP_SUL!D796="","*",SP_SUL!D796)</f>
        <v>*</v>
      </c>
      <c r="H793" s="145" t="str">
        <f>IF(SP_SUL!F796="","*",SP_SUL!F796)</f>
        <v>*</v>
      </c>
      <c r="I793" s="145" t="str">
        <f>IF(SP_SUL!H796="","*",SP_SUL!H796)</f>
        <v>*</v>
      </c>
      <c r="J793" s="145" t="str">
        <f>IF(SP_SUL!I796="","*",SP_SUL!I796)</f>
        <v>*</v>
      </c>
      <c r="K793" s="139" t="str">
        <f>IF(SP_SUL!M796="","*",SP_SUL!M796)</f>
        <v>-</v>
      </c>
      <c r="L793" s="139" t="str">
        <f>IF(SP_SUL!N796="","*",SP_SUL!N796)</f>
        <v>-</v>
      </c>
      <c r="M793" s="140" t="str">
        <f>IF(SP_SUL!J796="","*",SP_SUL!J796)</f>
        <v>*</v>
      </c>
      <c r="N793" s="144" t="str">
        <f>IF(SP_SUL!K796="","*",SP_SUL!K796)</f>
        <v>*</v>
      </c>
      <c r="O793" s="144" t="str">
        <f>IF(SP_SUL!L796="","*",SP_SUL!L796)</f>
        <v>*</v>
      </c>
      <c r="P793" s="143" t="str">
        <f>IF(SP_SUL!O796="","*",SP_SUL!O796)</f>
        <v>*</v>
      </c>
      <c r="Q793" s="143" t="str">
        <f>IF(SP_SUL!P796="","*",SP_SUL!P796)</f>
        <v>*</v>
      </c>
      <c r="R793" s="145" t="str">
        <f>IF(SP_SUL!Q796="","*",CONCATENATE(SP_SUL!Q796," ",SP_SUL!R796))</f>
        <v>*</v>
      </c>
      <c r="S793" s="145" t="str">
        <f>IF(SP_SUL!V796="","*",SP_SUL!V796)</f>
        <v>*</v>
      </c>
      <c r="T793" s="145" t="str">
        <f>IF(SP_SUL!W796="","*",SP_SUL!W796)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IF(SP_SUL!Y797="","*",SP_SUL!Y797)</f>
        <v>*</v>
      </c>
      <c r="B794" s="146" t="str">
        <f>IF(SP_SUL!X797="","*",SP_SUL!X797)</f>
        <v>*</v>
      </c>
      <c r="C794" s="146" t="str">
        <f>IF(SP_SUL!Z797="","*",SP_SUL!Z797)</f>
        <v>*</v>
      </c>
      <c r="D794" s="139" t="str">
        <f>IF(SP_SUL!S797="","*",SP_SUL!S797)</f>
        <v>-</v>
      </c>
      <c r="E794" s="139" t="str">
        <f>IF(SP_SUL!T797="","*",SP_SUL!T797)</f>
        <v>-</v>
      </c>
      <c r="F794" s="145" t="str">
        <f>IF(SP_SUL!B797="","*",SP_SUL!B797)</f>
        <v>*</v>
      </c>
      <c r="G794" s="145" t="str">
        <f>IF(SP_SUL!D797="","*",SP_SUL!D797)</f>
        <v>*</v>
      </c>
      <c r="H794" s="145" t="str">
        <f>IF(SP_SUL!F797="","*",SP_SUL!F797)</f>
        <v>*</v>
      </c>
      <c r="I794" s="145" t="str">
        <f>IF(SP_SUL!H797="","*",SP_SUL!H797)</f>
        <v>*</v>
      </c>
      <c r="J794" s="145" t="str">
        <f>IF(SP_SUL!I797="","*",SP_SUL!I797)</f>
        <v>*</v>
      </c>
      <c r="K794" s="139" t="str">
        <f>IF(SP_SUL!M797="","*",SP_SUL!M797)</f>
        <v>-</v>
      </c>
      <c r="L794" s="139" t="str">
        <f>IF(SP_SUL!N797="","*",SP_SUL!N797)</f>
        <v>-</v>
      </c>
      <c r="M794" s="140" t="str">
        <f>IF(SP_SUL!J797="","*",SP_SUL!J797)</f>
        <v>*</v>
      </c>
      <c r="N794" s="144" t="str">
        <f>IF(SP_SUL!K797="","*",SP_SUL!K797)</f>
        <v>*</v>
      </c>
      <c r="O794" s="144" t="str">
        <f>IF(SP_SUL!L797="","*",SP_SUL!L797)</f>
        <v>*</v>
      </c>
      <c r="P794" s="143" t="str">
        <f>IF(SP_SUL!O797="","*",SP_SUL!O797)</f>
        <v>*</v>
      </c>
      <c r="Q794" s="143" t="str">
        <f>IF(SP_SUL!P797="","*",SP_SUL!P797)</f>
        <v>*</v>
      </c>
      <c r="R794" s="145" t="str">
        <f>IF(SP_SUL!Q797="","*",CONCATENATE(SP_SUL!Q797," ",SP_SUL!R797))</f>
        <v>*</v>
      </c>
      <c r="S794" s="145" t="str">
        <f>IF(SP_SUL!V797="","*",SP_SUL!V797)</f>
        <v>*</v>
      </c>
      <c r="T794" s="145" t="str">
        <f>IF(SP_SUL!W797="","*",SP_SUL!W797)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IF(SP_SUL!Y798="","*",SP_SUL!Y798)</f>
        <v>*</v>
      </c>
      <c r="B795" s="146" t="str">
        <f>IF(SP_SUL!X798="","*",SP_SUL!X798)</f>
        <v>*</v>
      </c>
      <c r="C795" s="146" t="str">
        <f>IF(SP_SUL!Z798="","*",SP_SUL!Z798)</f>
        <v>*</v>
      </c>
      <c r="D795" s="139" t="str">
        <f>IF(SP_SUL!S798="","*",SP_SUL!S798)</f>
        <v>-</v>
      </c>
      <c r="E795" s="139" t="str">
        <f>IF(SP_SUL!T798="","*",SP_SUL!T798)</f>
        <v>-</v>
      </c>
      <c r="F795" s="145" t="str">
        <f>IF(SP_SUL!B798="","*",SP_SUL!B798)</f>
        <v>*</v>
      </c>
      <c r="G795" s="145" t="str">
        <f>IF(SP_SUL!D798="","*",SP_SUL!D798)</f>
        <v>*</v>
      </c>
      <c r="H795" s="145" t="str">
        <f>IF(SP_SUL!F798="","*",SP_SUL!F798)</f>
        <v>*</v>
      </c>
      <c r="I795" s="145" t="str">
        <f>IF(SP_SUL!H798="","*",SP_SUL!H798)</f>
        <v>*</v>
      </c>
      <c r="J795" s="145" t="str">
        <f>IF(SP_SUL!I798="","*",SP_SUL!I798)</f>
        <v>*</v>
      </c>
      <c r="K795" s="139" t="str">
        <f>IF(SP_SUL!M798="","*",SP_SUL!M798)</f>
        <v>-</v>
      </c>
      <c r="L795" s="139" t="str">
        <f>IF(SP_SUL!N798="","*",SP_SUL!N798)</f>
        <v>-</v>
      </c>
      <c r="M795" s="140" t="str">
        <f>IF(SP_SUL!J798="","*",SP_SUL!J798)</f>
        <v>*</v>
      </c>
      <c r="N795" s="144" t="str">
        <f>IF(SP_SUL!K798="","*",SP_SUL!K798)</f>
        <v>*</v>
      </c>
      <c r="O795" s="144" t="str">
        <f>IF(SP_SUL!L798="","*",SP_SUL!L798)</f>
        <v>*</v>
      </c>
      <c r="P795" s="143" t="str">
        <f>IF(SP_SUL!O798="","*",SP_SUL!O798)</f>
        <v>*</v>
      </c>
      <c r="Q795" s="143" t="str">
        <f>IF(SP_SUL!P798="","*",SP_SUL!P798)</f>
        <v>*</v>
      </c>
      <c r="R795" s="145" t="str">
        <f>IF(SP_SUL!Q798="","*",CONCATENATE(SP_SUL!Q798," ",SP_SUL!R798))</f>
        <v>*</v>
      </c>
      <c r="S795" s="145" t="str">
        <f>IF(SP_SUL!V798="","*",SP_SUL!V798)</f>
        <v>*</v>
      </c>
      <c r="T795" s="145" t="str">
        <f>IF(SP_SUL!W798="","*",SP_SUL!W798)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IF(SP_SUL!Y799="","*",SP_SUL!Y799)</f>
        <v>*</v>
      </c>
      <c r="B796" s="146" t="str">
        <f>IF(SP_SUL!X799="","*",SP_SUL!X799)</f>
        <v>*</v>
      </c>
      <c r="C796" s="146" t="str">
        <f>IF(SP_SUL!Z799="","*",SP_SUL!Z799)</f>
        <v>*</v>
      </c>
      <c r="D796" s="139" t="str">
        <f>IF(SP_SUL!S799="","*",SP_SUL!S799)</f>
        <v>-</v>
      </c>
      <c r="E796" s="139" t="str">
        <f>IF(SP_SUL!T799="","*",SP_SUL!T799)</f>
        <v>-</v>
      </c>
      <c r="F796" s="145" t="str">
        <f>IF(SP_SUL!B799="","*",SP_SUL!B799)</f>
        <v>*</v>
      </c>
      <c r="G796" s="145" t="str">
        <f>IF(SP_SUL!D799="","*",SP_SUL!D799)</f>
        <v>*</v>
      </c>
      <c r="H796" s="145" t="str">
        <f>IF(SP_SUL!F799="","*",SP_SUL!F799)</f>
        <v>*</v>
      </c>
      <c r="I796" s="145" t="str">
        <f>IF(SP_SUL!H799="","*",SP_SUL!H799)</f>
        <v>*</v>
      </c>
      <c r="J796" s="145" t="str">
        <f>IF(SP_SUL!I799="","*",SP_SUL!I799)</f>
        <v>*</v>
      </c>
      <c r="K796" s="139" t="str">
        <f>IF(SP_SUL!M799="","*",SP_SUL!M799)</f>
        <v>-</v>
      </c>
      <c r="L796" s="139" t="str">
        <f>IF(SP_SUL!N799="","*",SP_SUL!N799)</f>
        <v>-</v>
      </c>
      <c r="M796" s="140" t="str">
        <f>IF(SP_SUL!J799="","*",SP_SUL!J799)</f>
        <v>*</v>
      </c>
      <c r="N796" s="144" t="str">
        <f>IF(SP_SUL!K799="","*",SP_SUL!K799)</f>
        <v>*</v>
      </c>
      <c r="O796" s="144" t="str">
        <f>IF(SP_SUL!L799="","*",SP_SUL!L799)</f>
        <v>*</v>
      </c>
      <c r="P796" s="143" t="str">
        <f>IF(SP_SUL!O799="","*",SP_SUL!O799)</f>
        <v>*</v>
      </c>
      <c r="Q796" s="143" t="str">
        <f>IF(SP_SUL!P799="","*",SP_SUL!P799)</f>
        <v>*</v>
      </c>
      <c r="R796" s="145" t="str">
        <f>IF(SP_SUL!Q799="","*",CONCATENATE(SP_SUL!Q799," ",SP_SUL!R799))</f>
        <v>*</v>
      </c>
      <c r="S796" s="145" t="str">
        <f>IF(SP_SUL!V799="","*",SP_SUL!V799)</f>
        <v>*</v>
      </c>
      <c r="T796" s="145" t="str">
        <f>IF(SP_SUL!W799="","*",SP_SUL!W799)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IF(SP_SUL!Y800="","*",SP_SUL!Y800)</f>
        <v>*</v>
      </c>
      <c r="B797" s="146" t="str">
        <f>IF(SP_SUL!X800="","*",SP_SUL!X800)</f>
        <v>*</v>
      </c>
      <c r="C797" s="146" t="str">
        <f>IF(SP_SUL!Z800="","*",SP_SUL!Z800)</f>
        <v>*</v>
      </c>
      <c r="D797" s="139" t="str">
        <f>IF(SP_SUL!S800="","*",SP_SUL!S800)</f>
        <v>-</v>
      </c>
      <c r="E797" s="139" t="str">
        <f>IF(SP_SUL!T800="","*",SP_SUL!T800)</f>
        <v>-</v>
      </c>
      <c r="F797" s="145" t="str">
        <f>IF(SP_SUL!B800="","*",SP_SUL!B800)</f>
        <v>*</v>
      </c>
      <c r="G797" s="145" t="str">
        <f>IF(SP_SUL!D800="","*",SP_SUL!D800)</f>
        <v>*</v>
      </c>
      <c r="H797" s="145" t="str">
        <f>IF(SP_SUL!F800="","*",SP_SUL!F800)</f>
        <v>*</v>
      </c>
      <c r="I797" s="145" t="str">
        <f>IF(SP_SUL!H800="","*",SP_SUL!H800)</f>
        <v>*</v>
      </c>
      <c r="J797" s="145" t="str">
        <f>IF(SP_SUL!I800="","*",SP_SUL!I800)</f>
        <v>*</v>
      </c>
      <c r="K797" s="139" t="str">
        <f>IF(SP_SUL!M800="","*",SP_SUL!M800)</f>
        <v>-</v>
      </c>
      <c r="L797" s="139" t="str">
        <f>IF(SP_SUL!N800="","*",SP_SUL!N800)</f>
        <v>-</v>
      </c>
      <c r="M797" s="140" t="str">
        <f>IF(SP_SUL!J800="","*",SP_SUL!J800)</f>
        <v>*</v>
      </c>
      <c r="N797" s="144" t="str">
        <f>IF(SP_SUL!K800="","*",SP_SUL!K800)</f>
        <v>*</v>
      </c>
      <c r="O797" s="144" t="str">
        <f>IF(SP_SUL!L800="","*",SP_SUL!L800)</f>
        <v>*</v>
      </c>
      <c r="P797" s="143" t="str">
        <f>IF(SP_SUL!O800="","*",SP_SUL!O800)</f>
        <v>*</v>
      </c>
      <c r="Q797" s="143" t="str">
        <f>IF(SP_SUL!P800="","*",SP_SUL!P800)</f>
        <v>*</v>
      </c>
      <c r="R797" s="145" t="str">
        <f>IF(SP_SUL!Q800="","*",CONCATENATE(SP_SUL!Q800," ",SP_SUL!R800))</f>
        <v>*</v>
      </c>
      <c r="S797" s="145" t="str">
        <f>IF(SP_SUL!V800="","*",SP_SUL!V800)</f>
        <v>*</v>
      </c>
      <c r="T797" s="145" t="str">
        <f>IF(SP_SUL!W800="","*",SP_SUL!W800)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IF(SP_SUL!Y801="","*",SP_SUL!Y801)</f>
        <v>*</v>
      </c>
      <c r="B798" s="146" t="str">
        <f>IF(SP_SUL!X801="","*",SP_SUL!X801)</f>
        <v>*</v>
      </c>
      <c r="C798" s="146" t="str">
        <f>IF(SP_SUL!Z801="","*",SP_SUL!Z801)</f>
        <v>*</v>
      </c>
      <c r="D798" s="139" t="str">
        <f>IF(SP_SUL!S801="","*",SP_SUL!S801)</f>
        <v>-</v>
      </c>
      <c r="E798" s="139" t="str">
        <f>IF(SP_SUL!T801="","*",SP_SUL!T801)</f>
        <v>-</v>
      </c>
      <c r="F798" s="145" t="str">
        <f>IF(SP_SUL!B801="","*",SP_SUL!B801)</f>
        <v>*</v>
      </c>
      <c r="G798" s="145" t="str">
        <f>IF(SP_SUL!D801="","*",SP_SUL!D801)</f>
        <v>*</v>
      </c>
      <c r="H798" s="145" t="str">
        <f>IF(SP_SUL!F801="","*",SP_SUL!F801)</f>
        <v>*</v>
      </c>
      <c r="I798" s="145" t="str">
        <f>IF(SP_SUL!H801="","*",SP_SUL!H801)</f>
        <v>*</v>
      </c>
      <c r="J798" s="145" t="str">
        <f>IF(SP_SUL!I801="","*",SP_SUL!I801)</f>
        <v>*</v>
      </c>
      <c r="K798" s="139" t="str">
        <f>IF(SP_SUL!M801="","*",SP_SUL!M801)</f>
        <v>-</v>
      </c>
      <c r="L798" s="139" t="str">
        <f>IF(SP_SUL!N801="","*",SP_SUL!N801)</f>
        <v>-</v>
      </c>
      <c r="M798" s="140" t="str">
        <f>IF(SP_SUL!J801="","*",SP_SUL!J801)</f>
        <v>*</v>
      </c>
      <c r="N798" s="144" t="str">
        <f>IF(SP_SUL!K801="","*",SP_SUL!K801)</f>
        <v>*</v>
      </c>
      <c r="O798" s="144" t="str">
        <f>IF(SP_SUL!L801="","*",SP_SUL!L801)</f>
        <v>*</v>
      </c>
      <c r="P798" s="143" t="str">
        <f>IF(SP_SUL!O801="","*",SP_SUL!O801)</f>
        <v>*</v>
      </c>
      <c r="Q798" s="143" t="str">
        <f>IF(SP_SUL!P801="","*",SP_SUL!P801)</f>
        <v>*</v>
      </c>
      <c r="R798" s="145" t="str">
        <f>IF(SP_SUL!Q801="","*",CONCATENATE(SP_SUL!Q801," ",SP_SUL!R801))</f>
        <v>*</v>
      </c>
      <c r="S798" s="145" t="str">
        <f>IF(SP_SUL!V801="","*",SP_SUL!V801)</f>
        <v>*</v>
      </c>
      <c r="T798" s="145" t="str">
        <f>IF(SP_SUL!W801="","*",SP_SUL!W801)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IF(SP_SUL!Y802="","*",SP_SUL!Y802)</f>
        <v>*</v>
      </c>
      <c r="B799" s="146" t="str">
        <f>IF(SP_SUL!X802="","*",SP_SUL!X802)</f>
        <v>*</v>
      </c>
      <c r="C799" s="146" t="str">
        <f>IF(SP_SUL!Z802="","*",SP_SUL!Z802)</f>
        <v>*</v>
      </c>
      <c r="D799" s="139" t="str">
        <f>IF(SP_SUL!S802="","*",SP_SUL!S802)</f>
        <v>-</v>
      </c>
      <c r="E799" s="139" t="str">
        <f>IF(SP_SUL!T802="","*",SP_SUL!T802)</f>
        <v>-</v>
      </c>
      <c r="F799" s="145" t="str">
        <f>IF(SP_SUL!B802="","*",SP_SUL!B802)</f>
        <v>*</v>
      </c>
      <c r="G799" s="145" t="str">
        <f>IF(SP_SUL!D802="","*",SP_SUL!D802)</f>
        <v>*</v>
      </c>
      <c r="H799" s="145" t="str">
        <f>IF(SP_SUL!F802="","*",SP_SUL!F802)</f>
        <v>*</v>
      </c>
      <c r="I799" s="145" t="str">
        <f>IF(SP_SUL!H802="","*",SP_SUL!H802)</f>
        <v>*</v>
      </c>
      <c r="J799" s="145" t="str">
        <f>IF(SP_SUL!I802="","*",SP_SUL!I802)</f>
        <v>*</v>
      </c>
      <c r="K799" s="139" t="str">
        <f>IF(SP_SUL!M802="","*",SP_SUL!M802)</f>
        <v>-</v>
      </c>
      <c r="L799" s="139" t="str">
        <f>IF(SP_SUL!N802="","*",SP_SUL!N802)</f>
        <v>-</v>
      </c>
      <c r="M799" s="140" t="str">
        <f>IF(SP_SUL!J802="","*",SP_SUL!J802)</f>
        <v>*</v>
      </c>
      <c r="N799" s="144" t="str">
        <f>IF(SP_SUL!K802="","*",SP_SUL!K802)</f>
        <v>*</v>
      </c>
      <c r="O799" s="144" t="str">
        <f>IF(SP_SUL!L802="","*",SP_SUL!L802)</f>
        <v>*</v>
      </c>
      <c r="P799" s="143" t="str">
        <f>IF(SP_SUL!O802="","*",SP_SUL!O802)</f>
        <v>*</v>
      </c>
      <c r="Q799" s="143" t="str">
        <f>IF(SP_SUL!P802="","*",SP_SUL!P802)</f>
        <v>*</v>
      </c>
      <c r="R799" s="145" t="str">
        <f>IF(SP_SUL!Q802="","*",CONCATENATE(SP_SUL!Q802," ",SP_SUL!R802))</f>
        <v>*</v>
      </c>
      <c r="S799" s="145" t="str">
        <f>IF(SP_SUL!V802="","*",SP_SUL!V802)</f>
        <v>*</v>
      </c>
      <c r="T799" s="145" t="str">
        <f>IF(SP_SUL!W802="","*",SP_SUL!W802)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IF(SP_SUL!Y803="","*",SP_SUL!Y803)</f>
        <v>*</v>
      </c>
      <c r="B800" s="146" t="str">
        <f>IF(SP_SUL!X803="","*",SP_SUL!X803)</f>
        <v>*</v>
      </c>
      <c r="C800" s="146" t="str">
        <f>IF(SP_SUL!Z803="","*",SP_SUL!Z803)</f>
        <v>*</v>
      </c>
      <c r="D800" s="139" t="str">
        <f>IF(SP_SUL!S803="","*",SP_SUL!S803)</f>
        <v>-</v>
      </c>
      <c r="E800" s="139" t="str">
        <f>IF(SP_SUL!T803="","*",SP_SUL!T803)</f>
        <v>-</v>
      </c>
      <c r="F800" s="145" t="str">
        <f>IF(SP_SUL!B803="","*",SP_SUL!B803)</f>
        <v>*</v>
      </c>
      <c r="G800" s="145" t="str">
        <f>IF(SP_SUL!D803="","*",SP_SUL!D803)</f>
        <v>*</v>
      </c>
      <c r="H800" s="145" t="str">
        <f>IF(SP_SUL!F803="","*",SP_SUL!F803)</f>
        <v>*</v>
      </c>
      <c r="I800" s="145" t="str">
        <f>IF(SP_SUL!H803="","*",SP_SUL!H803)</f>
        <v>*</v>
      </c>
      <c r="J800" s="145" t="str">
        <f>IF(SP_SUL!I803="","*",SP_SUL!I803)</f>
        <v>*</v>
      </c>
      <c r="K800" s="139" t="str">
        <f>IF(SP_SUL!M803="","*",SP_SUL!M803)</f>
        <v>-</v>
      </c>
      <c r="L800" s="139" t="str">
        <f>IF(SP_SUL!N803="","*",SP_SUL!N803)</f>
        <v>-</v>
      </c>
      <c r="M800" s="140" t="str">
        <f>IF(SP_SUL!J803="","*",SP_SUL!J803)</f>
        <v>*</v>
      </c>
      <c r="N800" s="144" t="str">
        <f>IF(SP_SUL!K803="","*",SP_SUL!K803)</f>
        <v>*</v>
      </c>
      <c r="O800" s="144" t="str">
        <f>IF(SP_SUL!L803="","*",SP_SUL!L803)</f>
        <v>*</v>
      </c>
      <c r="P800" s="143" t="str">
        <f>IF(SP_SUL!O803="","*",SP_SUL!O803)</f>
        <v>*</v>
      </c>
      <c r="Q800" s="143" t="str">
        <f>IF(SP_SUL!P803="","*",SP_SUL!P803)</f>
        <v>*</v>
      </c>
      <c r="R800" s="145" t="str">
        <f>IF(SP_SUL!Q803="","*",CONCATENATE(SP_SUL!Q803," ",SP_SUL!R803))</f>
        <v>*</v>
      </c>
      <c r="S800" s="145" t="str">
        <f>IF(SP_SUL!V803="","*",SP_SUL!V803)</f>
        <v>*</v>
      </c>
      <c r="T800" s="145" t="str">
        <f>IF(SP_SUL!W803="","*",SP_SUL!W803)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IF(SP_SUL!Y804="","*",SP_SUL!Y804)</f>
        <v>*</v>
      </c>
      <c r="B801" s="146" t="str">
        <f>IF(SP_SUL!X804="","*",SP_SUL!X804)</f>
        <v>*</v>
      </c>
      <c r="C801" s="146" t="str">
        <f>IF(SP_SUL!Z804="","*",SP_SUL!Z804)</f>
        <v>*</v>
      </c>
      <c r="D801" s="139" t="str">
        <f>IF(SP_SUL!S804="","*",SP_SUL!S804)</f>
        <v>-</v>
      </c>
      <c r="E801" s="139" t="str">
        <f>IF(SP_SUL!T804="","*",SP_SUL!T804)</f>
        <v>-</v>
      </c>
      <c r="F801" s="145" t="str">
        <f>IF(SP_SUL!B804="","*",SP_SUL!B804)</f>
        <v>*</v>
      </c>
      <c r="G801" s="145" t="str">
        <f>IF(SP_SUL!D804="","*",SP_SUL!D804)</f>
        <v>*</v>
      </c>
      <c r="H801" s="145" t="str">
        <f>IF(SP_SUL!F804="","*",SP_SUL!F804)</f>
        <v>*</v>
      </c>
      <c r="I801" s="145" t="str">
        <f>IF(SP_SUL!H804="","*",SP_SUL!H804)</f>
        <v>*</v>
      </c>
      <c r="J801" s="145" t="str">
        <f>IF(SP_SUL!I804="","*",SP_SUL!I804)</f>
        <v>*</v>
      </c>
      <c r="K801" s="139" t="str">
        <f>IF(SP_SUL!M804="","*",SP_SUL!M804)</f>
        <v>-</v>
      </c>
      <c r="L801" s="139" t="str">
        <f>IF(SP_SUL!N804="","*",SP_SUL!N804)</f>
        <v>-</v>
      </c>
      <c r="M801" s="140" t="str">
        <f>IF(SP_SUL!J804="","*",SP_SUL!J804)</f>
        <v>*</v>
      </c>
      <c r="N801" s="144" t="str">
        <f>IF(SP_SUL!K804="","*",SP_SUL!K804)</f>
        <v>*</v>
      </c>
      <c r="O801" s="144" t="str">
        <f>IF(SP_SUL!L804="","*",SP_SUL!L804)</f>
        <v>*</v>
      </c>
      <c r="P801" s="143" t="str">
        <f>IF(SP_SUL!O804="","*",SP_SUL!O804)</f>
        <v>*</v>
      </c>
      <c r="Q801" s="143" t="str">
        <f>IF(SP_SUL!P804="","*",SP_SUL!P804)</f>
        <v>*</v>
      </c>
      <c r="R801" s="145" t="str">
        <f>IF(SP_SUL!Q804="","*",CONCATENATE(SP_SUL!Q804," ",SP_SUL!R804))</f>
        <v>*</v>
      </c>
      <c r="S801" s="145" t="str">
        <f>IF(SP_SUL!V804="","*",SP_SUL!V804)</f>
        <v>*</v>
      </c>
      <c r="T801" s="145" t="str">
        <f>IF(SP_SUL!W804="","*",SP_SUL!W804)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IF(SP_SUL!Y805="","*",SP_SUL!Y805)</f>
        <v>*</v>
      </c>
      <c r="B802" s="146" t="str">
        <f>IF(SP_SUL!X805="","*",SP_SUL!X805)</f>
        <v>*</v>
      </c>
      <c r="C802" s="146" t="str">
        <f>IF(SP_SUL!Z805="","*",SP_SUL!Z805)</f>
        <v>*</v>
      </c>
      <c r="D802" s="139" t="str">
        <f>IF(SP_SUL!S805="","*",SP_SUL!S805)</f>
        <v>-</v>
      </c>
      <c r="E802" s="139" t="str">
        <f>IF(SP_SUL!T805="","*",SP_SUL!T805)</f>
        <v>-</v>
      </c>
      <c r="F802" s="145" t="str">
        <f>IF(SP_SUL!B805="","*",SP_SUL!B805)</f>
        <v>*</v>
      </c>
      <c r="G802" s="145" t="str">
        <f>IF(SP_SUL!D805="","*",SP_SUL!D805)</f>
        <v>*</v>
      </c>
      <c r="H802" s="145" t="str">
        <f>IF(SP_SUL!F805="","*",SP_SUL!F805)</f>
        <v>*</v>
      </c>
      <c r="I802" s="145" t="str">
        <f>IF(SP_SUL!H805="","*",SP_SUL!H805)</f>
        <v>*</v>
      </c>
      <c r="J802" s="145" t="str">
        <f>IF(SP_SUL!I805="","*",SP_SUL!I805)</f>
        <v>*</v>
      </c>
      <c r="K802" s="139" t="str">
        <f>IF(SP_SUL!M805="","*",SP_SUL!M805)</f>
        <v>-</v>
      </c>
      <c r="L802" s="139" t="str">
        <f>IF(SP_SUL!N805="","*",SP_SUL!N805)</f>
        <v>-</v>
      </c>
      <c r="M802" s="140" t="str">
        <f>IF(SP_SUL!J805="","*",SP_SUL!J805)</f>
        <v>*</v>
      </c>
      <c r="N802" s="144" t="str">
        <f>IF(SP_SUL!K805="","*",SP_SUL!K805)</f>
        <v>*</v>
      </c>
      <c r="O802" s="144" t="str">
        <f>IF(SP_SUL!L805="","*",SP_SUL!L805)</f>
        <v>*</v>
      </c>
      <c r="P802" s="143" t="str">
        <f>IF(SP_SUL!O805="","*",SP_SUL!O805)</f>
        <v>*</v>
      </c>
      <c r="Q802" s="143" t="str">
        <f>IF(SP_SUL!P805="","*",SP_SUL!P805)</f>
        <v>*</v>
      </c>
      <c r="R802" s="145" t="str">
        <f>IF(SP_SUL!Q805="","*",CONCATENATE(SP_SUL!Q805," ",SP_SUL!R805))</f>
        <v>*</v>
      </c>
      <c r="S802" s="145" t="str">
        <f>IF(SP_SUL!V805="","*",SP_SUL!V805)</f>
        <v>*</v>
      </c>
      <c r="T802" s="145" t="str">
        <f>IF(SP_SUL!W805="","*",SP_SUL!W805)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IF(SP_SUL!Y806="","*",SP_SUL!Y806)</f>
        <v>*</v>
      </c>
      <c r="B803" s="146" t="str">
        <f>IF(SP_SUL!X806="","*",SP_SUL!X806)</f>
        <v>*</v>
      </c>
      <c r="C803" s="146" t="str">
        <f>IF(SP_SUL!Z806="","*",SP_SUL!Z806)</f>
        <v>*</v>
      </c>
      <c r="D803" s="139" t="str">
        <f>IF(SP_SUL!S806="","*",SP_SUL!S806)</f>
        <v>-</v>
      </c>
      <c r="E803" s="139" t="str">
        <f>IF(SP_SUL!T806="","*",SP_SUL!T806)</f>
        <v>-</v>
      </c>
      <c r="F803" s="145" t="str">
        <f>IF(SP_SUL!B806="","*",SP_SUL!B806)</f>
        <v>*</v>
      </c>
      <c r="G803" s="145" t="str">
        <f>IF(SP_SUL!D806="","*",SP_SUL!D806)</f>
        <v>*</v>
      </c>
      <c r="H803" s="145" t="str">
        <f>IF(SP_SUL!F806="","*",SP_SUL!F806)</f>
        <v>*</v>
      </c>
      <c r="I803" s="145" t="str">
        <f>IF(SP_SUL!H806="","*",SP_SUL!H806)</f>
        <v>*</v>
      </c>
      <c r="J803" s="145" t="str">
        <f>IF(SP_SUL!I806="","*",SP_SUL!I806)</f>
        <v>*</v>
      </c>
      <c r="K803" s="139" t="str">
        <f>IF(SP_SUL!M806="","*",SP_SUL!M806)</f>
        <v>-</v>
      </c>
      <c r="L803" s="139" t="str">
        <f>IF(SP_SUL!N806="","*",SP_SUL!N806)</f>
        <v>-</v>
      </c>
      <c r="M803" s="140" t="str">
        <f>IF(SP_SUL!J806="","*",SP_SUL!J806)</f>
        <v>*</v>
      </c>
      <c r="N803" s="144" t="str">
        <f>IF(SP_SUL!K806="","*",SP_SUL!K806)</f>
        <v>*</v>
      </c>
      <c r="O803" s="144" t="str">
        <f>IF(SP_SUL!L806="","*",SP_SUL!L806)</f>
        <v>*</v>
      </c>
      <c r="P803" s="143" t="str">
        <f>IF(SP_SUL!O806="","*",SP_SUL!O806)</f>
        <v>*</v>
      </c>
      <c r="Q803" s="143" t="str">
        <f>IF(SP_SUL!P806="","*",SP_SUL!P806)</f>
        <v>*</v>
      </c>
      <c r="R803" s="145" t="str">
        <f>IF(SP_SUL!Q806="","*",CONCATENATE(SP_SUL!Q806," ",SP_SUL!R806))</f>
        <v>*</v>
      </c>
      <c r="S803" s="145" t="str">
        <f>IF(SP_SUL!V806="","*",SP_SUL!V806)</f>
        <v>*</v>
      </c>
      <c r="T803" s="145" t="str">
        <f>IF(SP_SUL!W806="","*",SP_SUL!W806)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IF(SP_SUL!Y807="","*",SP_SUL!Y807)</f>
        <v>*</v>
      </c>
      <c r="B804" s="146" t="str">
        <f>IF(SP_SUL!X807="","*",SP_SUL!X807)</f>
        <v>*</v>
      </c>
      <c r="C804" s="146" t="str">
        <f>IF(SP_SUL!Z807="","*",SP_SUL!Z807)</f>
        <v>*</v>
      </c>
      <c r="D804" s="139" t="str">
        <f>IF(SP_SUL!S807="","*",SP_SUL!S807)</f>
        <v>-</v>
      </c>
      <c r="E804" s="139" t="str">
        <f>IF(SP_SUL!T807="","*",SP_SUL!T807)</f>
        <v>-</v>
      </c>
      <c r="F804" s="145" t="str">
        <f>IF(SP_SUL!B807="","*",SP_SUL!B807)</f>
        <v>*</v>
      </c>
      <c r="G804" s="145" t="str">
        <f>IF(SP_SUL!D807="","*",SP_SUL!D807)</f>
        <v>*</v>
      </c>
      <c r="H804" s="145" t="str">
        <f>IF(SP_SUL!F807="","*",SP_SUL!F807)</f>
        <v>*</v>
      </c>
      <c r="I804" s="145" t="str">
        <f>IF(SP_SUL!H807="","*",SP_SUL!H807)</f>
        <v>*</v>
      </c>
      <c r="J804" s="145" t="str">
        <f>IF(SP_SUL!I807="","*",SP_SUL!I807)</f>
        <v>*</v>
      </c>
      <c r="K804" s="139" t="str">
        <f>IF(SP_SUL!M807="","*",SP_SUL!M807)</f>
        <v>-</v>
      </c>
      <c r="L804" s="139" t="str">
        <f>IF(SP_SUL!N807="","*",SP_SUL!N807)</f>
        <v>-</v>
      </c>
      <c r="M804" s="140" t="str">
        <f>IF(SP_SUL!J807="","*",SP_SUL!J807)</f>
        <v>*</v>
      </c>
      <c r="N804" s="144" t="str">
        <f>IF(SP_SUL!K807="","*",SP_SUL!K807)</f>
        <v>*</v>
      </c>
      <c r="O804" s="144" t="str">
        <f>IF(SP_SUL!L807="","*",SP_SUL!L807)</f>
        <v>*</v>
      </c>
      <c r="P804" s="143" t="str">
        <f>IF(SP_SUL!O807="","*",SP_SUL!O807)</f>
        <v>*</v>
      </c>
      <c r="Q804" s="143" t="str">
        <f>IF(SP_SUL!P807="","*",SP_SUL!P807)</f>
        <v>*</v>
      </c>
      <c r="R804" s="145" t="str">
        <f>IF(SP_SUL!Q807="","*",CONCATENATE(SP_SUL!Q807," ",SP_SUL!R807))</f>
        <v>*</v>
      </c>
      <c r="S804" s="145" t="str">
        <f>IF(SP_SUL!V807="","*",SP_SUL!V807)</f>
        <v>*</v>
      </c>
      <c r="T804" s="145" t="str">
        <f>IF(SP_SUL!W807="","*",SP_SUL!W807)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IF(SP_SUL!Y808="","*",SP_SUL!Y808)</f>
        <v>*</v>
      </c>
      <c r="B805" s="146" t="str">
        <f>IF(SP_SUL!X808="","*",SP_SUL!X808)</f>
        <v>*</v>
      </c>
      <c r="C805" s="146" t="str">
        <f>IF(SP_SUL!Z808="","*",SP_SUL!Z808)</f>
        <v>*</v>
      </c>
      <c r="D805" s="139" t="str">
        <f>IF(SP_SUL!S808="","*",SP_SUL!S808)</f>
        <v>-</v>
      </c>
      <c r="E805" s="139" t="str">
        <f>IF(SP_SUL!T808="","*",SP_SUL!T808)</f>
        <v>-</v>
      </c>
      <c r="F805" s="145" t="str">
        <f>IF(SP_SUL!B808="","*",SP_SUL!B808)</f>
        <v>*</v>
      </c>
      <c r="G805" s="145" t="str">
        <f>IF(SP_SUL!D808="","*",SP_SUL!D808)</f>
        <v>*</v>
      </c>
      <c r="H805" s="145" t="str">
        <f>IF(SP_SUL!F808="","*",SP_SUL!F808)</f>
        <v>*</v>
      </c>
      <c r="I805" s="145" t="str">
        <f>IF(SP_SUL!H808="","*",SP_SUL!H808)</f>
        <v>*</v>
      </c>
      <c r="J805" s="145" t="str">
        <f>IF(SP_SUL!I808="","*",SP_SUL!I808)</f>
        <v>*</v>
      </c>
      <c r="K805" s="139" t="str">
        <f>IF(SP_SUL!M808="","*",SP_SUL!M808)</f>
        <v>-</v>
      </c>
      <c r="L805" s="139" t="str">
        <f>IF(SP_SUL!N808="","*",SP_SUL!N808)</f>
        <v>-</v>
      </c>
      <c r="M805" s="140" t="str">
        <f>IF(SP_SUL!J808="","*",SP_SUL!J808)</f>
        <v>*</v>
      </c>
      <c r="N805" s="144" t="str">
        <f>IF(SP_SUL!K808="","*",SP_SUL!K808)</f>
        <v>*</v>
      </c>
      <c r="O805" s="144" t="str">
        <f>IF(SP_SUL!L808="","*",SP_SUL!L808)</f>
        <v>*</v>
      </c>
      <c r="P805" s="143" t="str">
        <f>IF(SP_SUL!O808="","*",SP_SUL!O808)</f>
        <v>*</v>
      </c>
      <c r="Q805" s="143" t="str">
        <f>IF(SP_SUL!P808="","*",SP_SUL!P808)</f>
        <v>*</v>
      </c>
      <c r="R805" s="145" t="str">
        <f>IF(SP_SUL!Q808="","*",CONCATENATE(SP_SUL!Q808," ",SP_SUL!R808))</f>
        <v>*</v>
      </c>
      <c r="S805" s="145" t="str">
        <f>IF(SP_SUL!V808="","*",SP_SUL!V808)</f>
        <v>*</v>
      </c>
      <c r="T805" s="145" t="str">
        <f>IF(SP_SUL!W808="","*",SP_SUL!W808)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IF(SP_SUL!Y809="","*",SP_SUL!Y809)</f>
        <v>*</v>
      </c>
      <c r="B806" s="146" t="str">
        <f>IF(SP_SUL!X809="","*",SP_SUL!X809)</f>
        <v>*</v>
      </c>
      <c r="C806" s="146" t="str">
        <f>IF(SP_SUL!Z809="","*",SP_SUL!Z809)</f>
        <v>*</v>
      </c>
      <c r="D806" s="139" t="str">
        <f>IF(SP_SUL!S809="","*",SP_SUL!S809)</f>
        <v>-</v>
      </c>
      <c r="E806" s="139" t="str">
        <f>IF(SP_SUL!T809="","*",SP_SUL!T809)</f>
        <v>-</v>
      </c>
      <c r="F806" s="145" t="str">
        <f>IF(SP_SUL!B809="","*",SP_SUL!B809)</f>
        <v>*</v>
      </c>
      <c r="G806" s="145" t="str">
        <f>IF(SP_SUL!D809="","*",SP_SUL!D809)</f>
        <v>*</v>
      </c>
      <c r="H806" s="145" t="str">
        <f>IF(SP_SUL!F809="","*",SP_SUL!F809)</f>
        <v>*</v>
      </c>
      <c r="I806" s="145" t="str">
        <f>IF(SP_SUL!H809="","*",SP_SUL!H809)</f>
        <v>*</v>
      </c>
      <c r="J806" s="145" t="str">
        <f>IF(SP_SUL!I809="","*",SP_SUL!I809)</f>
        <v>*</v>
      </c>
      <c r="K806" s="139" t="str">
        <f>IF(SP_SUL!M809="","*",SP_SUL!M809)</f>
        <v>-</v>
      </c>
      <c r="L806" s="139" t="str">
        <f>IF(SP_SUL!N809="","*",SP_SUL!N809)</f>
        <v>-</v>
      </c>
      <c r="M806" s="140" t="str">
        <f>IF(SP_SUL!J809="","*",SP_SUL!J809)</f>
        <v>*</v>
      </c>
      <c r="N806" s="144" t="str">
        <f>IF(SP_SUL!K809="","*",SP_SUL!K809)</f>
        <v>*</v>
      </c>
      <c r="O806" s="144" t="str">
        <f>IF(SP_SUL!L809="","*",SP_SUL!L809)</f>
        <v>*</v>
      </c>
      <c r="P806" s="143" t="str">
        <f>IF(SP_SUL!O809="","*",SP_SUL!O809)</f>
        <v>*</v>
      </c>
      <c r="Q806" s="143" t="str">
        <f>IF(SP_SUL!P809="","*",SP_SUL!P809)</f>
        <v>*</v>
      </c>
      <c r="R806" s="145" t="str">
        <f>IF(SP_SUL!Q809="","*",CONCATENATE(SP_SUL!Q809," ",SP_SUL!R809))</f>
        <v>*</v>
      </c>
      <c r="S806" s="145" t="str">
        <f>IF(SP_SUL!V809="","*",SP_SUL!V809)</f>
        <v>*</v>
      </c>
      <c r="T806" s="145" t="str">
        <f>IF(SP_SUL!W809="","*",SP_SUL!W809)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IF(SP_SUL!Y810="","*",SP_SUL!Y810)</f>
        <v>*</v>
      </c>
      <c r="B807" s="146" t="str">
        <f>IF(SP_SUL!X810="","*",SP_SUL!X810)</f>
        <v>*</v>
      </c>
      <c r="C807" s="146" t="str">
        <f>IF(SP_SUL!Z810="","*",SP_SUL!Z810)</f>
        <v>*</v>
      </c>
      <c r="D807" s="139" t="str">
        <f>IF(SP_SUL!S810="","*",SP_SUL!S810)</f>
        <v>-</v>
      </c>
      <c r="E807" s="139" t="str">
        <f>IF(SP_SUL!T810="","*",SP_SUL!T810)</f>
        <v>-</v>
      </c>
      <c r="F807" s="145" t="str">
        <f>IF(SP_SUL!B810="","*",SP_SUL!B810)</f>
        <v>*</v>
      </c>
      <c r="G807" s="145" t="str">
        <f>IF(SP_SUL!D810="","*",SP_SUL!D810)</f>
        <v>*</v>
      </c>
      <c r="H807" s="145" t="str">
        <f>IF(SP_SUL!F810="","*",SP_SUL!F810)</f>
        <v>*</v>
      </c>
      <c r="I807" s="145" t="str">
        <f>IF(SP_SUL!H810="","*",SP_SUL!H810)</f>
        <v>*</v>
      </c>
      <c r="J807" s="145" t="str">
        <f>IF(SP_SUL!I810="","*",SP_SUL!I810)</f>
        <v>*</v>
      </c>
      <c r="K807" s="139" t="str">
        <f>IF(SP_SUL!M810="","*",SP_SUL!M810)</f>
        <v>-</v>
      </c>
      <c r="L807" s="139" t="str">
        <f>IF(SP_SUL!N810="","*",SP_SUL!N810)</f>
        <v>-</v>
      </c>
      <c r="M807" s="140" t="str">
        <f>IF(SP_SUL!J810="","*",SP_SUL!J810)</f>
        <v>*</v>
      </c>
      <c r="N807" s="144" t="str">
        <f>IF(SP_SUL!K810="","*",SP_SUL!K810)</f>
        <v>*</v>
      </c>
      <c r="O807" s="144" t="str">
        <f>IF(SP_SUL!L810="","*",SP_SUL!L810)</f>
        <v>*</v>
      </c>
      <c r="P807" s="143" t="str">
        <f>IF(SP_SUL!O810="","*",SP_SUL!O810)</f>
        <v>*</v>
      </c>
      <c r="Q807" s="143" t="str">
        <f>IF(SP_SUL!P810="","*",SP_SUL!P810)</f>
        <v>*</v>
      </c>
      <c r="R807" s="145" t="str">
        <f>IF(SP_SUL!Q810="","*",CONCATENATE(SP_SUL!Q810," ",SP_SUL!R810))</f>
        <v>*</v>
      </c>
      <c r="S807" s="145" t="str">
        <f>IF(SP_SUL!V810="","*",SP_SUL!V810)</f>
        <v>*</v>
      </c>
      <c r="T807" s="145" t="str">
        <f>IF(SP_SUL!W810="","*",SP_SUL!W810)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IF(SP_SUL!Y811="","*",SP_SUL!Y811)</f>
        <v>*</v>
      </c>
      <c r="B808" s="146" t="str">
        <f>IF(SP_SUL!X811="","*",SP_SUL!X811)</f>
        <v>*</v>
      </c>
      <c r="C808" s="146" t="str">
        <f>IF(SP_SUL!Z811="","*",SP_SUL!Z811)</f>
        <v>*</v>
      </c>
      <c r="D808" s="139" t="str">
        <f>IF(SP_SUL!S811="","*",SP_SUL!S811)</f>
        <v>-</v>
      </c>
      <c r="E808" s="139" t="str">
        <f>IF(SP_SUL!T811="","*",SP_SUL!T811)</f>
        <v>-</v>
      </c>
      <c r="F808" s="145" t="str">
        <f>IF(SP_SUL!B811="","*",SP_SUL!B811)</f>
        <v>*</v>
      </c>
      <c r="G808" s="145" t="str">
        <f>IF(SP_SUL!D811="","*",SP_SUL!D811)</f>
        <v>*</v>
      </c>
      <c r="H808" s="145" t="str">
        <f>IF(SP_SUL!F811="","*",SP_SUL!F811)</f>
        <v>*</v>
      </c>
      <c r="I808" s="145" t="str">
        <f>IF(SP_SUL!H811="","*",SP_SUL!H811)</f>
        <v>*</v>
      </c>
      <c r="J808" s="145" t="str">
        <f>IF(SP_SUL!I811="","*",SP_SUL!I811)</f>
        <v>*</v>
      </c>
      <c r="K808" s="139" t="str">
        <f>IF(SP_SUL!M811="","*",SP_SUL!M811)</f>
        <v>-</v>
      </c>
      <c r="L808" s="139" t="str">
        <f>IF(SP_SUL!N811="","*",SP_SUL!N811)</f>
        <v>-</v>
      </c>
      <c r="M808" s="140" t="str">
        <f>IF(SP_SUL!J811="","*",SP_SUL!J811)</f>
        <v>*</v>
      </c>
      <c r="N808" s="144" t="str">
        <f>IF(SP_SUL!K811="","*",SP_SUL!K811)</f>
        <v>*</v>
      </c>
      <c r="O808" s="144" t="str">
        <f>IF(SP_SUL!L811="","*",SP_SUL!L811)</f>
        <v>*</v>
      </c>
      <c r="P808" s="143" t="str">
        <f>IF(SP_SUL!O811="","*",SP_SUL!O811)</f>
        <v>*</v>
      </c>
      <c r="Q808" s="143" t="str">
        <f>IF(SP_SUL!P811="","*",SP_SUL!P811)</f>
        <v>*</v>
      </c>
      <c r="R808" s="145" t="str">
        <f>IF(SP_SUL!Q811="","*",CONCATENATE(SP_SUL!Q811," ",SP_SUL!R811))</f>
        <v>*</v>
      </c>
      <c r="S808" s="145" t="str">
        <f>IF(SP_SUL!V811="","*",SP_SUL!V811)</f>
        <v>*</v>
      </c>
      <c r="T808" s="145" t="str">
        <f>IF(SP_SUL!W811="","*",SP_SUL!W811)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IF(SP_SUL!Y812="","*",SP_SUL!Y812)</f>
        <v>*</v>
      </c>
      <c r="B809" s="146" t="str">
        <f>IF(SP_SUL!X812="","*",SP_SUL!X812)</f>
        <v>*</v>
      </c>
      <c r="C809" s="146" t="str">
        <f>IF(SP_SUL!Z812="","*",SP_SUL!Z812)</f>
        <v>*</v>
      </c>
      <c r="D809" s="139" t="str">
        <f>IF(SP_SUL!S812="","*",SP_SUL!S812)</f>
        <v>-</v>
      </c>
      <c r="E809" s="139" t="str">
        <f>IF(SP_SUL!T812="","*",SP_SUL!T812)</f>
        <v>-</v>
      </c>
      <c r="F809" s="145" t="str">
        <f>IF(SP_SUL!B812="","*",SP_SUL!B812)</f>
        <v>*</v>
      </c>
      <c r="G809" s="145" t="str">
        <f>IF(SP_SUL!D812="","*",SP_SUL!D812)</f>
        <v>*</v>
      </c>
      <c r="H809" s="145" t="str">
        <f>IF(SP_SUL!F812="","*",SP_SUL!F812)</f>
        <v>*</v>
      </c>
      <c r="I809" s="145" t="str">
        <f>IF(SP_SUL!H812="","*",SP_SUL!H812)</f>
        <v>*</v>
      </c>
      <c r="J809" s="145" t="str">
        <f>IF(SP_SUL!I812="","*",SP_SUL!I812)</f>
        <v>*</v>
      </c>
      <c r="K809" s="139" t="str">
        <f>IF(SP_SUL!M812="","*",SP_SUL!M812)</f>
        <v>-</v>
      </c>
      <c r="L809" s="139" t="str">
        <f>IF(SP_SUL!N812="","*",SP_SUL!N812)</f>
        <v>-</v>
      </c>
      <c r="M809" s="140" t="str">
        <f>IF(SP_SUL!J812="","*",SP_SUL!J812)</f>
        <v>*</v>
      </c>
      <c r="N809" s="144" t="str">
        <f>IF(SP_SUL!K812="","*",SP_SUL!K812)</f>
        <v>*</v>
      </c>
      <c r="O809" s="144" t="str">
        <f>IF(SP_SUL!L812="","*",SP_SUL!L812)</f>
        <v>*</v>
      </c>
      <c r="P809" s="143" t="str">
        <f>IF(SP_SUL!O812="","*",SP_SUL!O812)</f>
        <v>*</v>
      </c>
      <c r="Q809" s="143" t="str">
        <f>IF(SP_SUL!P812="","*",SP_SUL!P812)</f>
        <v>*</v>
      </c>
      <c r="R809" s="145" t="str">
        <f>IF(SP_SUL!Q812="","*",CONCATENATE(SP_SUL!Q812," ",SP_SUL!R812))</f>
        <v>*</v>
      </c>
      <c r="S809" s="145" t="str">
        <f>IF(SP_SUL!V812="","*",SP_SUL!V812)</f>
        <v>*</v>
      </c>
      <c r="T809" s="145" t="str">
        <f>IF(SP_SUL!W812="","*",SP_SUL!W812)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IF(SP_SUL!Y813="","*",SP_SUL!Y813)</f>
        <v>*</v>
      </c>
      <c r="B810" s="146" t="str">
        <f>IF(SP_SUL!X813="","*",SP_SUL!X813)</f>
        <v>*</v>
      </c>
      <c r="C810" s="146" t="str">
        <f>IF(SP_SUL!Z813="","*",SP_SUL!Z813)</f>
        <v>*</v>
      </c>
      <c r="D810" s="139" t="str">
        <f>IF(SP_SUL!S813="","*",SP_SUL!S813)</f>
        <v>-</v>
      </c>
      <c r="E810" s="139" t="str">
        <f>IF(SP_SUL!T813="","*",SP_SUL!T813)</f>
        <v>-</v>
      </c>
      <c r="F810" s="145" t="str">
        <f>IF(SP_SUL!B813="","*",SP_SUL!B813)</f>
        <v>*</v>
      </c>
      <c r="G810" s="145" t="str">
        <f>IF(SP_SUL!D813="","*",SP_SUL!D813)</f>
        <v>*</v>
      </c>
      <c r="H810" s="145" t="str">
        <f>IF(SP_SUL!F813="","*",SP_SUL!F813)</f>
        <v>*</v>
      </c>
      <c r="I810" s="145" t="str">
        <f>IF(SP_SUL!H813="","*",SP_SUL!H813)</f>
        <v>*</v>
      </c>
      <c r="J810" s="145" t="str">
        <f>IF(SP_SUL!I813="","*",SP_SUL!I813)</f>
        <v>*</v>
      </c>
      <c r="K810" s="139" t="str">
        <f>IF(SP_SUL!M813="","*",SP_SUL!M813)</f>
        <v>-</v>
      </c>
      <c r="L810" s="139" t="str">
        <f>IF(SP_SUL!N813="","*",SP_SUL!N813)</f>
        <v>-</v>
      </c>
      <c r="M810" s="140" t="str">
        <f>IF(SP_SUL!J813="","*",SP_SUL!J813)</f>
        <v>*</v>
      </c>
      <c r="N810" s="144" t="str">
        <f>IF(SP_SUL!K813="","*",SP_SUL!K813)</f>
        <v>*</v>
      </c>
      <c r="O810" s="144" t="str">
        <f>IF(SP_SUL!L813="","*",SP_SUL!L813)</f>
        <v>*</v>
      </c>
      <c r="P810" s="143" t="str">
        <f>IF(SP_SUL!O813="","*",SP_SUL!O813)</f>
        <v>*</v>
      </c>
      <c r="Q810" s="143" t="str">
        <f>IF(SP_SUL!P813="","*",SP_SUL!P813)</f>
        <v>*</v>
      </c>
      <c r="R810" s="145" t="str">
        <f>IF(SP_SUL!Q813="","*",CONCATENATE(SP_SUL!Q813," ",SP_SUL!R813))</f>
        <v>*</v>
      </c>
      <c r="S810" s="145" t="str">
        <f>IF(SP_SUL!V813="","*",SP_SUL!V813)</f>
        <v>*</v>
      </c>
      <c r="T810" s="145" t="str">
        <f>IF(SP_SUL!W813="","*",SP_SUL!W813)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IF(SP_SUL!Y814="","*",SP_SUL!Y814)</f>
        <v>*</v>
      </c>
      <c r="B811" s="146" t="str">
        <f>IF(SP_SUL!X814="","*",SP_SUL!X814)</f>
        <v>*</v>
      </c>
      <c r="C811" s="146" t="str">
        <f>IF(SP_SUL!Z814="","*",SP_SUL!Z814)</f>
        <v>*</v>
      </c>
      <c r="D811" s="139" t="str">
        <f>IF(SP_SUL!S814="","*",SP_SUL!S814)</f>
        <v>-</v>
      </c>
      <c r="E811" s="139" t="str">
        <f>IF(SP_SUL!T814="","*",SP_SUL!T814)</f>
        <v>-</v>
      </c>
      <c r="F811" s="145" t="str">
        <f>IF(SP_SUL!B814="","*",SP_SUL!B814)</f>
        <v>*</v>
      </c>
      <c r="G811" s="145" t="str">
        <f>IF(SP_SUL!D814="","*",SP_SUL!D814)</f>
        <v>*</v>
      </c>
      <c r="H811" s="145" t="str">
        <f>IF(SP_SUL!F814="","*",SP_SUL!F814)</f>
        <v>*</v>
      </c>
      <c r="I811" s="145" t="str">
        <f>IF(SP_SUL!H814="","*",SP_SUL!H814)</f>
        <v>*</v>
      </c>
      <c r="J811" s="145" t="str">
        <f>IF(SP_SUL!I814="","*",SP_SUL!I814)</f>
        <v>*</v>
      </c>
      <c r="K811" s="139" t="str">
        <f>IF(SP_SUL!M814="","*",SP_SUL!M814)</f>
        <v>-</v>
      </c>
      <c r="L811" s="139" t="str">
        <f>IF(SP_SUL!N814="","*",SP_SUL!N814)</f>
        <v>-</v>
      </c>
      <c r="M811" s="140" t="str">
        <f>IF(SP_SUL!J814="","*",SP_SUL!J814)</f>
        <v>*</v>
      </c>
      <c r="N811" s="144" t="str">
        <f>IF(SP_SUL!K814="","*",SP_SUL!K814)</f>
        <v>*</v>
      </c>
      <c r="O811" s="144" t="str">
        <f>IF(SP_SUL!L814="","*",SP_SUL!L814)</f>
        <v>*</v>
      </c>
      <c r="P811" s="143" t="str">
        <f>IF(SP_SUL!O814="","*",SP_SUL!O814)</f>
        <v>*</v>
      </c>
      <c r="Q811" s="143" t="str">
        <f>IF(SP_SUL!P814="","*",SP_SUL!P814)</f>
        <v>*</v>
      </c>
      <c r="R811" s="145" t="str">
        <f>IF(SP_SUL!Q814="","*",CONCATENATE(SP_SUL!Q814," ",SP_SUL!R814))</f>
        <v>*</v>
      </c>
      <c r="S811" s="145" t="str">
        <f>IF(SP_SUL!V814="","*",SP_SUL!V814)</f>
        <v>*</v>
      </c>
      <c r="T811" s="145" t="str">
        <f>IF(SP_SUL!W814="","*",SP_SUL!W814)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IF(SP_SUL!Y815="","*",SP_SUL!Y815)</f>
        <v>*</v>
      </c>
      <c r="B812" s="146" t="str">
        <f>IF(SP_SUL!X815="","*",SP_SUL!X815)</f>
        <v>*</v>
      </c>
      <c r="C812" s="146" t="str">
        <f>IF(SP_SUL!Z815="","*",SP_SUL!Z815)</f>
        <v>*</v>
      </c>
      <c r="D812" s="139" t="str">
        <f>IF(SP_SUL!S815="","*",SP_SUL!S815)</f>
        <v>-</v>
      </c>
      <c r="E812" s="139" t="str">
        <f>IF(SP_SUL!T815="","*",SP_SUL!T815)</f>
        <v>-</v>
      </c>
      <c r="F812" s="145" t="str">
        <f>IF(SP_SUL!B815="","*",SP_SUL!B815)</f>
        <v>*</v>
      </c>
      <c r="G812" s="145" t="str">
        <f>IF(SP_SUL!D815="","*",SP_SUL!D815)</f>
        <v>*</v>
      </c>
      <c r="H812" s="145" t="str">
        <f>IF(SP_SUL!F815="","*",SP_SUL!F815)</f>
        <v>*</v>
      </c>
      <c r="I812" s="145" t="str">
        <f>IF(SP_SUL!H815="","*",SP_SUL!H815)</f>
        <v>*</v>
      </c>
      <c r="J812" s="145" t="str">
        <f>IF(SP_SUL!I815="","*",SP_SUL!I815)</f>
        <v>*</v>
      </c>
      <c r="K812" s="139" t="str">
        <f>IF(SP_SUL!M815="","*",SP_SUL!M815)</f>
        <v>-</v>
      </c>
      <c r="L812" s="139" t="str">
        <f>IF(SP_SUL!N815="","*",SP_SUL!N815)</f>
        <v>-</v>
      </c>
      <c r="M812" s="140" t="str">
        <f>IF(SP_SUL!J815="","*",SP_SUL!J815)</f>
        <v>*</v>
      </c>
      <c r="N812" s="144" t="str">
        <f>IF(SP_SUL!K815="","*",SP_SUL!K815)</f>
        <v>*</v>
      </c>
      <c r="O812" s="144" t="str">
        <f>IF(SP_SUL!L815="","*",SP_SUL!L815)</f>
        <v>*</v>
      </c>
      <c r="P812" s="143" t="str">
        <f>IF(SP_SUL!O815="","*",SP_SUL!O815)</f>
        <v>*</v>
      </c>
      <c r="Q812" s="143" t="str">
        <f>IF(SP_SUL!P815="","*",SP_SUL!P815)</f>
        <v>*</v>
      </c>
      <c r="R812" s="145" t="str">
        <f>IF(SP_SUL!Q815="","*",CONCATENATE(SP_SUL!Q815," ",SP_SUL!R815))</f>
        <v>*</v>
      </c>
      <c r="S812" s="145" t="str">
        <f>IF(SP_SUL!V815="","*",SP_SUL!V815)</f>
        <v>*</v>
      </c>
      <c r="T812" s="145" t="str">
        <f>IF(SP_SUL!W815="","*",SP_SUL!W815)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IF(SP_SUL!Y816="","*",SP_SUL!Y816)</f>
        <v>*</v>
      </c>
      <c r="B813" s="146" t="str">
        <f>IF(SP_SUL!X816="","*",SP_SUL!X816)</f>
        <v>*</v>
      </c>
      <c r="C813" s="146" t="str">
        <f>IF(SP_SUL!Z816="","*",SP_SUL!Z816)</f>
        <v>*</v>
      </c>
      <c r="D813" s="139" t="str">
        <f>IF(SP_SUL!S816="","*",SP_SUL!S816)</f>
        <v>-</v>
      </c>
      <c r="E813" s="139" t="str">
        <f>IF(SP_SUL!T816="","*",SP_SUL!T816)</f>
        <v>-</v>
      </c>
      <c r="F813" s="145" t="str">
        <f>IF(SP_SUL!B816="","*",SP_SUL!B816)</f>
        <v>*</v>
      </c>
      <c r="G813" s="145" t="str">
        <f>IF(SP_SUL!D816="","*",SP_SUL!D816)</f>
        <v>*</v>
      </c>
      <c r="H813" s="145" t="str">
        <f>IF(SP_SUL!F816="","*",SP_SUL!F816)</f>
        <v>*</v>
      </c>
      <c r="I813" s="145" t="str">
        <f>IF(SP_SUL!H816="","*",SP_SUL!H816)</f>
        <v>*</v>
      </c>
      <c r="J813" s="145" t="str">
        <f>IF(SP_SUL!I816="","*",SP_SUL!I816)</f>
        <v>*</v>
      </c>
      <c r="K813" s="139" t="str">
        <f>IF(SP_SUL!M816="","*",SP_SUL!M816)</f>
        <v>-</v>
      </c>
      <c r="L813" s="139" t="str">
        <f>IF(SP_SUL!N816="","*",SP_SUL!N816)</f>
        <v>-</v>
      </c>
      <c r="M813" s="140" t="str">
        <f>IF(SP_SUL!J816="","*",SP_SUL!J816)</f>
        <v>*</v>
      </c>
      <c r="N813" s="144" t="str">
        <f>IF(SP_SUL!K816="","*",SP_SUL!K816)</f>
        <v>*</v>
      </c>
      <c r="O813" s="144" t="str">
        <f>IF(SP_SUL!L816="","*",SP_SUL!L816)</f>
        <v>*</v>
      </c>
      <c r="P813" s="143" t="str">
        <f>IF(SP_SUL!O816="","*",SP_SUL!O816)</f>
        <v>*</v>
      </c>
      <c r="Q813" s="143" t="str">
        <f>IF(SP_SUL!P816="","*",SP_SUL!P816)</f>
        <v>*</v>
      </c>
      <c r="R813" s="145" t="str">
        <f>IF(SP_SUL!Q816="","*",CONCATENATE(SP_SUL!Q816," ",SP_SUL!R816))</f>
        <v>*</v>
      </c>
      <c r="S813" s="145" t="str">
        <f>IF(SP_SUL!V816="","*",SP_SUL!V816)</f>
        <v>*</v>
      </c>
      <c r="T813" s="145" t="str">
        <f>IF(SP_SUL!W816="","*",SP_SUL!W816)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IF(SP_SUL!Y817="","*",SP_SUL!Y817)</f>
        <v>*</v>
      </c>
      <c r="B814" s="146" t="str">
        <f>IF(SP_SUL!X817="","*",SP_SUL!X817)</f>
        <v>*</v>
      </c>
      <c r="C814" s="146" t="str">
        <f>IF(SP_SUL!Z817="","*",SP_SUL!Z817)</f>
        <v>*</v>
      </c>
      <c r="D814" s="139" t="str">
        <f>IF(SP_SUL!S817="","*",SP_SUL!S817)</f>
        <v>-</v>
      </c>
      <c r="E814" s="139" t="str">
        <f>IF(SP_SUL!T817="","*",SP_SUL!T817)</f>
        <v>-</v>
      </c>
      <c r="F814" s="145" t="str">
        <f>IF(SP_SUL!B817="","*",SP_SUL!B817)</f>
        <v>*</v>
      </c>
      <c r="G814" s="145" t="str">
        <f>IF(SP_SUL!D817="","*",SP_SUL!D817)</f>
        <v>*</v>
      </c>
      <c r="H814" s="145" t="str">
        <f>IF(SP_SUL!F817="","*",SP_SUL!F817)</f>
        <v>*</v>
      </c>
      <c r="I814" s="145" t="str">
        <f>IF(SP_SUL!H817="","*",SP_SUL!H817)</f>
        <v>*</v>
      </c>
      <c r="J814" s="145" t="str">
        <f>IF(SP_SUL!I817="","*",SP_SUL!I817)</f>
        <v>*</v>
      </c>
      <c r="K814" s="139" t="str">
        <f>IF(SP_SUL!M817="","*",SP_SUL!M817)</f>
        <v>-</v>
      </c>
      <c r="L814" s="139" t="str">
        <f>IF(SP_SUL!N817="","*",SP_SUL!N817)</f>
        <v>-</v>
      </c>
      <c r="M814" s="140" t="str">
        <f>IF(SP_SUL!J817="","*",SP_SUL!J817)</f>
        <v>*</v>
      </c>
      <c r="N814" s="144" t="str">
        <f>IF(SP_SUL!K817="","*",SP_SUL!K817)</f>
        <v>*</v>
      </c>
      <c r="O814" s="144" t="str">
        <f>IF(SP_SUL!L817="","*",SP_SUL!L817)</f>
        <v>*</v>
      </c>
      <c r="P814" s="143" t="str">
        <f>IF(SP_SUL!O817="","*",SP_SUL!O817)</f>
        <v>*</v>
      </c>
      <c r="Q814" s="143" t="str">
        <f>IF(SP_SUL!P817="","*",SP_SUL!P817)</f>
        <v>*</v>
      </c>
      <c r="R814" s="145" t="str">
        <f>IF(SP_SUL!Q817="","*",CONCATENATE(SP_SUL!Q817," ",SP_SUL!R817))</f>
        <v>*</v>
      </c>
      <c r="S814" s="145" t="str">
        <f>IF(SP_SUL!V817="","*",SP_SUL!V817)</f>
        <v>*</v>
      </c>
      <c r="T814" s="145" t="str">
        <f>IF(SP_SUL!W817="","*",SP_SUL!W817)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IF(SP_SUL!Y818="","*",SP_SUL!Y818)</f>
        <v>*</v>
      </c>
      <c r="B815" s="146" t="str">
        <f>IF(SP_SUL!X818="","*",SP_SUL!X818)</f>
        <v>*</v>
      </c>
      <c r="C815" s="146" t="str">
        <f>IF(SP_SUL!Z818="","*",SP_SUL!Z818)</f>
        <v>*</v>
      </c>
      <c r="D815" s="139" t="str">
        <f>IF(SP_SUL!S818="","*",SP_SUL!S818)</f>
        <v>-</v>
      </c>
      <c r="E815" s="139" t="str">
        <f>IF(SP_SUL!T818="","*",SP_SUL!T818)</f>
        <v>-</v>
      </c>
      <c r="F815" s="145" t="str">
        <f>IF(SP_SUL!B818="","*",SP_SUL!B818)</f>
        <v>*</v>
      </c>
      <c r="G815" s="145" t="str">
        <f>IF(SP_SUL!D818="","*",SP_SUL!D818)</f>
        <v>*</v>
      </c>
      <c r="H815" s="145" t="str">
        <f>IF(SP_SUL!F818="","*",SP_SUL!F818)</f>
        <v>*</v>
      </c>
      <c r="I815" s="145" t="str">
        <f>IF(SP_SUL!H818="","*",SP_SUL!H818)</f>
        <v>*</v>
      </c>
      <c r="J815" s="145" t="str">
        <f>IF(SP_SUL!I818="","*",SP_SUL!I818)</f>
        <v>*</v>
      </c>
      <c r="K815" s="139" t="str">
        <f>IF(SP_SUL!M818="","*",SP_SUL!M818)</f>
        <v>-</v>
      </c>
      <c r="L815" s="139" t="str">
        <f>IF(SP_SUL!N818="","*",SP_SUL!N818)</f>
        <v>-</v>
      </c>
      <c r="M815" s="140" t="str">
        <f>IF(SP_SUL!J818="","*",SP_SUL!J818)</f>
        <v>*</v>
      </c>
      <c r="N815" s="144" t="str">
        <f>IF(SP_SUL!K818="","*",SP_SUL!K818)</f>
        <v>*</v>
      </c>
      <c r="O815" s="144" t="str">
        <f>IF(SP_SUL!L818="","*",SP_SUL!L818)</f>
        <v>*</v>
      </c>
      <c r="P815" s="143" t="str">
        <f>IF(SP_SUL!O818="","*",SP_SUL!O818)</f>
        <v>*</v>
      </c>
      <c r="Q815" s="143" t="str">
        <f>IF(SP_SUL!P818="","*",SP_SUL!P818)</f>
        <v>*</v>
      </c>
      <c r="R815" s="145" t="str">
        <f>IF(SP_SUL!Q818="","*",CONCATENATE(SP_SUL!Q818," ",SP_SUL!R818))</f>
        <v>*</v>
      </c>
      <c r="S815" s="145" t="str">
        <f>IF(SP_SUL!V818="","*",SP_SUL!V818)</f>
        <v>*</v>
      </c>
      <c r="T815" s="145" t="str">
        <f>IF(SP_SUL!W818="","*",SP_SUL!W818)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IF(SP_SUL!Y819="","*",SP_SUL!Y819)</f>
        <v>*</v>
      </c>
      <c r="B816" s="146" t="str">
        <f>IF(SP_SUL!X819="","*",SP_SUL!X819)</f>
        <v>*</v>
      </c>
      <c r="C816" s="146" t="str">
        <f>IF(SP_SUL!Z819="","*",SP_SUL!Z819)</f>
        <v>*</v>
      </c>
      <c r="D816" s="139" t="str">
        <f>IF(SP_SUL!S819="","*",SP_SUL!S819)</f>
        <v>-</v>
      </c>
      <c r="E816" s="139" t="str">
        <f>IF(SP_SUL!T819="","*",SP_SUL!T819)</f>
        <v>-</v>
      </c>
      <c r="F816" s="145" t="str">
        <f>IF(SP_SUL!B819="","*",SP_SUL!B819)</f>
        <v>*</v>
      </c>
      <c r="G816" s="145" t="str">
        <f>IF(SP_SUL!D819="","*",SP_SUL!D819)</f>
        <v>*</v>
      </c>
      <c r="H816" s="145" t="str">
        <f>IF(SP_SUL!F819="","*",SP_SUL!F819)</f>
        <v>*</v>
      </c>
      <c r="I816" s="145" t="str">
        <f>IF(SP_SUL!H819="","*",SP_SUL!H819)</f>
        <v>*</v>
      </c>
      <c r="J816" s="145" t="str">
        <f>IF(SP_SUL!I819="","*",SP_SUL!I819)</f>
        <v>*</v>
      </c>
      <c r="K816" s="139" t="str">
        <f>IF(SP_SUL!M819="","*",SP_SUL!M819)</f>
        <v>-</v>
      </c>
      <c r="L816" s="139" t="str">
        <f>IF(SP_SUL!N819="","*",SP_SUL!N819)</f>
        <v>-</v>
      </c>
      <c r="M816" s="140" t="str">
        <f>IF(SP_SUL!J819="","*",SP_SUL!J819)</f>
        <v>*</v>
      </c>
      <c r="N816" s="144" t="str">
        <f>IF(SP_SUL!K819="","*",SP_SUL!K819)</f>
        <v>*</v>
      </c>
      <c r="O816" s="144" t="str">
        <f>IF(SP_SUL!L819="","*",SP_SUL!L819)</f>
        <v>*</v>
      </c>
      <c r="P816" s="143" t="str">
        <f>IF(SP_SUL!O819="","*",SP_SUL!O819)</f>
        <v>*</v>
      </c>
      <c r="Q816" s="143" t="str">
        <f>IF(SP_SUL!P819="","*",SP_SUL!P819)</f>
        <v>*</v>
      </c>
      <c r="R816" s="145" t="str">
        <f>IF(SP_SUL!Q819="","*",CONCATENATE(SP_SUL!Q819," ",SP_SUL!R819))</f>
        <v>*</v>
      </c>
      <c r="S816" s="145" t="str">
        <f>IF(SP_SUL!V819="","*",SP_SUL!V819)</f>
        <v>*</v>
      </c>
      <c r="T816" s="145" t="str">
        <f>IF(SP_SUL!W819="","*",SP_SUL!W819)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IF(SP_SUL!Y820="","*",SP_SUL!Y820)</f>
        <v>*</v>
      </c>
      <c r="B817" s="146" t="str">
        <f>IF(SP_SUL!X820="","*",SP_SUL!X820)</f>
        <v>*</v>
      </c>
      <c r="C817" s="146" t="str">
        <f>IF(SP_SUL!Z820="","*",SP_SUL!Z820)</f>
        <v>*</v>
      </c>
      <c r="D817" s="139" t="str">
        <f>IF(SP_SUL!S820="","*",SP_SUL!S820)</f>
        <v>-</v>
      </c>
      <c r="E817" s="139" t="str">
        <f>IF(SP_SUL!T820="","*",SP_SUL!T820)</f>
        <v>-</v>
      </c>
      <c r="F817" s="145" t="str">
        <f>IF(SP_SUL!B820="","*",SP_SUL!B820)</f>
        <v>*</v>
      </c>
      <c r="G817" s="145" t="str">
        <f>IF(SP_SUL!D820="","*",SP_SUL!D820)</f>
        <v>*</v>
      </c>
      <c r="H817" s="145" t="str">
        <f>IF(SP_SUL!F820="","*",SP_SUL!F820)</f>
        <v>*</v>
      </c>
      <c r="I817" s="145" t="str">
        <f>IF(SP_SUL!H820="","*",SP_SUL!H820)</f>
        <v>*</v>
      </c>
      <c r="J817" s="145" t="str">
        <f>IF(SP_SUL!I820="","*",SP_SUL!I820)</f>
        <v>*</v>
      </c>
      <c r="K817" s="139" t="str">
        <f>IF(SP_SUL!M820="","*",SP_SUL!M820)</f>
        <v>-</v>
      </c>
      <c r="L817" s="139" t="str">
        <f>IF(SP_SUL!N820="","*",SP_SUL!N820)</f>
        <v>-</v>
      </c>
      <c r="M817" s="140" t="str">
        <f>IF(SP_SUL!J820="","*",SP_SUL!J820)</f>
        <v>*</v>
      </c>
      <c r="N817" s="144" t="str">
        <f>IF(SP_SUL!K820="","*",SP_SUL!K820)</f>
        <v>*</v>
      </c>
      <c r="O817" s="144" t="str">
        <f>IF(SP_SUL!L820="","*",SP_SUL!L820)</f>
        <v>*</v>
      </c>
      <c r="P817" s="143" t="str">
        <f>IF(SP_SUL!O820="","*",SP_SUL!O820)</f>
        <v>*</v>
      </c>
      <c r="Q817" s="143" t="str">
        <f>IF(SP_SUL!P820="","*",SP_SUL!P820)</f>
        <v>*</v>
      </c>
      <c r="R817" s="145" t="str">
        <f>IF(SP_SUL!Q820="","*",CONCATENATE(SP_SUL!Q820," ",SP_SUL!R820))</f>
        <v>*</v>
      </c>
      <c r="S817" s="145" t="str">
        <f>IF(SP_SUL!V820="","*",SP_SUL!V820)</f>
        <v>*</v>
      </c>
      <c r="T817" s="145" t="str">
        <f>IF(SP_SUL!W820="","*",SP_SUL!W820)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IF(SP_SUL!Y821="","*",SP_SUL!Y821)</f>
        <v>*</v>
      </c>
      <c r="B818" s="146" t="str">
        <f>IF(SP_SUL!X821="","*",SP_SUL!X821)</f>
        <v>*</v>
      </c>
      <c r="C818" s="146" t="str">
        <f>IF(SP_SUL!Z821="","*",SP_SUL!Z821)</f>
        <v>*</v>
      </c>
      <c r="D818" s="139" t="str">
        <f>IF(SP_SUL!S821="","*",SP_SUL!S821)</f>
        <v>-</v>
      </c>
      <c r="E818" s="139" t="str">
        <f>IF(SP_SUL!T821="","*",SP_SUL!T821)</f>
        <v>-</v>
      </c>
      <c r="F818" s="145" t="str">
        <f>IF(SP_SUL!B821="","*",SP_SUL!B821)</f>
        <v>*</v>
      </c>
      <c r="G818" s="145" t="str">
        <f>IF(SP_SUL!D821="","*",SP_SUL!D821)</f>
        <v>*</v>
      </c>
      <c r="H818" s="145" t="str">
        <f>IF(SP_SUL!F821="","*",SP_SUL!F821)</f>
        <v>*</v>
      </c>
      <c r="I818" s="145" t="str">
        <f>IF(SP_SUL!H821="","*",SP_SUL!H821)</f>
        <v>*</v>
      </c>
      <c r="J818" s="145" t="str">
        <f>IF(SP_SUL!I821="","*",SP_SUL!I821)</f>
        <v>*</v>
      </c>
      <c r="K818" s="139" t="str">
        <f>IF(SP_SUL!M821="","*",SP_SUL!M821)</f>
        <v>-</v>
      </c>
      <c r="L818" s="139" t="str">
        <f>IF(SP_SUL!N821="","*",SP_SUL!N821)</f>
        <v>-</v>
      </c>
      <c r="M818" s="140" t="str">
        <f>IF(SP_SUL!J821="","*",SP_SUL!J821)</f>
        <v>*</v>
      </c>
      <c r="N818" s="144" t="str">
        <f>IF(SP_SUL!K821="","*",SP_SUL!K821)</f>
        <v>*</v>
      </c>
      <c r="O818" s="144" t="str">
        <f>IF(SP_SUL!L821="","*",SP_SUL!L821)</f>
        <v>*</v>
      </c>
      <c r="P818" s="143" t="str">
        <f>IF(SP_SUL!O821="","*",SP_SUL!O821)</f>
        <v>*</v>
      </c>
      <c r="Q818" s="143" t="str">
        <f>IF(SP_SUL!P821="","*",SP_SUL!P821)</f>
        <v>*</v>
      </c>
      <c r="R818" s="145" t="str">
        <f>IF(SP_SUL!Q821="","*",CONCATENATE(SP_SUL!Q821," ",SP_SUL!R821))</f>
        <v>*</v>
      </c>
      <c r="S818" s="145" t="str">
        <f>IF(SP_SUL!V821="","*",SP_SUL!V821)</f>
        <v>*</v>
      </c>
      <c r="T818" s="145" t="str">
        <f>IF(SP_SUL!W821="","*",SP_SUL!W821)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IF(SP_SUL!Y822="","*",SP_SUL!Y822)</f>
        <v>*</v>
      </c>
      <c r="B819" s="146" t="str">
        <f>IF(SP_SUL!X822="","*",SP_SUL!X822)</f>
        <v>*</v>
      </c>
      <c r="C819" s="146" t="str">
        <f>IF(SP_SUL!Z822="","*",SP_SUL!Z822)</f>
        <v>*</v>
      </c>
      <c r="D819" s="139" t="str">
        <f>IF(SP_SUL!S822="","*",SP_SUL!S822)</f>
        <v>-</v>
      </c>
      <c r="E819" s="139" t="str">
        <f>IF(SP_SUL!T822="","*",SP_SUL!T822)</f>
        <v>-</v>
      </c>
      <c r="F819" s="145" t="str">
        <f>IF(SP_SUL!B822="","*",SP_SUL!B822)</f>
        <v>*</v>
      </c>
      <c r="G819" s="145" t="str">
        <f>IF(SP_SUL!D822="","*",SP_SUL!D822)</f>
        <v>*</v>
      </c>
      <c r="H819" s="145" t="str">
        <f>IF(SP_SUL!F822="","*",SP_SUL!F822)</f>
        <v>*</v>
      </c>
      <c r="I819" s="145" t="str">
        <f>IF(SP_SUL!H822="","*",SP_SUL!H822)</f>
        <v>*</v>
      </c>
      <c r="J819" s="145" t="str">
        <f>IF(SP_SUL!I822="","*",SP_SUL!I822)</f>
        <v>*</v>
      </c>
      <c r="K819" s="139" t="str">
        <f>IF(SP_SUL!M822="","*",SP_SUL!M822)</f>
        <v>-</v>
      </c>
      <c r="L819" s="139" t="str">
        <f>IF(SP_SUL!N822="","*",SP_SUL!N822)</f>
        <v>-</v>
      </c>
      <c r="M819" s="140" t="str">
        <f>IF(SP_SUL!J822="","*",SP_SUL!J822)</f>
        <v>*</v>
      </c>
      <c r="N819" s="144" t="str">
        <f>IF(SP_SUL!K822="","*",SP_SUL!K822)</f>
        <v>*</v>
      </c>
      <c r="O819" s="144" t="str">
        <f>IF(SP_SUL!L822="","*",SP_SUL!L822)</f>
        <v>*</v>
      </c>
      <c r="P819" s="143" t="str">
        <f>IF(SP_SUL!O822="","*",SP_SUL!O822)</f>
        <v>*</v>
      </c>
      <c r="Q819" s="143" t="str">
        <f>IF(SP_SUL!P822="","*",SP_SUL!P822)</f>
        <v>*</v>
      </c>
      <c r="R819" s="145" t="str">
        <f>IF(SP_SUL!Q822="","*",CONCATENATE(SP_SUL!Q822," ",SP_SUL!R822))</f>
        <v>*</v>
      </c>
      <c r="S819" s="145" t="str">
        <f>IF(SP_SUL!V822="","*",SP_SUL!V822)</f>
        <v>*</v>
      </c>
      <c r="T819" s="145" t="str">
        <f>IF(SP_SUL!W822="","*",SP_SUL!W822)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IF(SP_SUL!Y823="","*",SP_SUL!Y823)</f>
        <v>*</v>
      </c>
      <c r="B820" s="146" t="str">
        <f>IF(SP_SUL!X823="","*",SP_SUL!X823)</f>
        <v>*</v>
      </c>
      <c r="C820" s="146" t="str">
        <f>IF(SP_SUL!Z823="","*",SP_SUL!Z823)</f>
        <v>*</v>
      </c>
      <c r="D820" s="139" t="str">
        <f>IF(SP_SUL!S823="","*",SP_SUL!S823)</f>
        <v>-</v>
      </c>
      <c r="E820" s="139" t="str">
        <f>IF(SP_SUL!T823="","*",SP_SUL!T823)</f>
        <v>-</v>
      </c>
      <c r="F820" s="145" t="str">
        <f>IF(SP_SUL!B823="","*",SP_SUL!B823)</f>
        <v>*</v>
      </c>
      <c r="G820" s="145" t="str">
        <f>IF(SP_SUL!D823="","*",SP_SUL!D823)</f>
        <v>*</v>
      </c>
      <c r="H820" s="145" t="str">
        <f>IF(SP_SUL!F823="","*",SP_SUL!F823)</f>
        <v>*</v>
      </c>
      <c r="I820" s="145" t="str">
        <f>IF(SP_SUL!H823="","*",SP_SUL!H823)</f>
        <v>*</v>
      </c>
      <c r="J820" s="145" t="str">
        <f>IF(SP_SUL!I823="","*",SP_SUL!I823)</f>
        <v>*</v>
      </c>
      <c r="K820" s="139" t="str">
        <f>IF(SP_SUL!M823="","*",SP_SUL!M823)</f>
        <v>-</v>
      </c>
      <c r="L820" s="139" t="str">
        <f>IF(SP_SUL!N823="","*",SP_SUL!N823)</f>
        <v>-</v>
      </c>
      <c r="M820" s="140" t="str">
        <f>IF(SP_SUL!J823="","*",SP_SUL!J823)</f>
        <v>*</v>
      </c>
      <c r="N820" s="144" t="str">
        <f>IF(SP_SUL!K823="","*",SP_SUL!K823)</f>
        <v>*</v>
      </c>
      <c r="O820" s="144" t="str">
        <f>IF(SP_SUL!L823="","*",SP_SUL!L823)</f>
        <v>*</v>
      </c>
      <c r="P820" s="143" t="str">
        <f>IF(SP_SUL!O823="","*",SP_SUL!O823)</f>
        <v>*</v>
      </c>
      <c r="Q820" s="143" t="str">
        <f>IF(SP_SUL!P823="","*",SP_SUL!P823)</f>
        <v>*</v>
      </c>
      <c r="R820" s="145" t="str">
        <f>IF(SP_SUL!Q823="","*",CONCATENATE(SP_SUL!Q823," ",SP_SUL!R823))</f>
        <v>*</v>
      </c>
      <c r="S820" s="145" t="str">
        <f>IF(SP_SUL!V823="","*",SP_SUL!V823)</f>
        <v>*</v>
      </c>
      <c r="T820" s="145" t="str">
        <f>IF(SP_SUL!W823="","*",SP_SUL!W823)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IF(SP_SUL!Y824="","*",SP_SUL!Y824)</f>
        <v>*</v>
      </c>
      <c r="B821" s="146" t="str">
        <f>IF(SP_SUL!X824="","*",SP_SUL!X824)</f>
        <v>*</v>
      </c>
      <c r="C821" s="146" t="str">
        <f>IF(SP_SUL!Z824="","*",SP_SUL!Z824)</f>
        <v>*</v>
      </c>
      <c r="D821" s="139" t="str">
        <f>IF(SP_SUL!S824="","*",SP_SUL!S824)</f>
        <v>-</v>
      </c>
      <c r="E821" s="139" t="str">
        <f>IF(SP_SUL!T824="","*",SP_SUL!T824)</f>
        <v>-</v>
      </c>
      <c r="F821" s="145" t="str">
        <f>IF(SP_SUL!B824="","*",SP_SUL!B824)</f>
        <v>*</v>
      </c>
      <c r="G821" s="145" t="str">
        <f>IF(SP_SUL!D824="","*",SP_SUL!D824)</f>
        <v>*</v>
      </c>
      <c r="H821" s="145" t="str">
        <f>IF(SP_SUL!F824="","*",SP_SUL!F824)</f>
        <v>*</v>
      </c>
      <c r="I821" s="145" t="str">
        <f>IF(SP_SUL!H824="","*",SP_SUL!H824)</f>
        <v>*</v>
      </c>
      <c r="J821" s="145" t="str">
        <f>IF(SP_SUL!I824="","*",SP_SUL!I824)</f>
        <v>*</v>
      </c>
      <c r="K821" s="139" t="str">
        <f>IF(SP_SUL!M824="","*",SP_SUL!M824)</f>
        <v>-</v>
      </c>
      <c r="L821" s="139" t="str">
        <f>IF(SP_SUL!N824="","*",SP_SUL!N824)</f>
        <v>-</v>
      </c>
      <c r="M821" s="140" t="str">
        <f>IF(SP_SUL!J824="","*",SP_SUL!J824)</f>
        <v>*</v>
      </c>
      <c r="N821" s="144" t="str">
        <f>IF(SP_SUL!K824="","*",SP_SUL!K824)</f>
        <v>*</v>
      </c>
      <c r="O821" s="144" t="str">
        <f>IF(SP_SUL!L824="","*",SP_SUL!L824)</f>
        <v>*</v>
      </c>
      <c r="P821" s="143" t="str">
        <f>IF(SP_SUL!O824="","*",SP_SUL!O824)</f>
        <v>*</v>
      </c>
      <c r="Q821" s="143" t="str">
        <f>IF(SP_SUL!P824="","*",SP_SUL!P824)</f>
        <v>*</v>
      </c>
      <c r="R821" s="145" t="str">
        <f>IF(SP_SUL!Q824="","*",CONCATENATE(SP_SUL!Q824," ",SP_SUL!R824))</f>
        <v>*</v>
      </c>
      <c r="S821" s="145" t="str">
        <f>IF(SP_SUL!V824="","*",SP_SUL!V824)</f>
        <v>*</v>
      </c>
      <c r="T821" s="145" t="str">
        <f>IF(SP_SUL!W824="","*",SP_SUL!W824)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IF(SP_SUL!Y825="","*",SP_SUL!Y825)</f>
        <v>*</v>
      </c>
      <c r="B822" s="146" t="str">
        <f>IF(SP_SUL!X825="","*",SP_SUL!X825)</f>
        <v>*</v>
      </c>
      <c r="C822" s="146" t="str">
        <f>IF(SP_SUL!Z825="","*",SP_SUL!Z825)</f>
        <v>*</v>
      </c>
      <c r="D822" s="139" t="str">
        <f>IF(SP_SUL!S825="","*",SP_SUL!S825)</f>
        <v>-</v>
      </c>
      <c r="E822" s="139" t="str">
        <f>IF(SP_SUL!T825="","*",SP_SUL!T825)</f>
        <v>-</v>
      </c>
      <c r="F822" s="145" t="str">
        <f>IF(SP_SUL!B825="","*",SP_SUL!B825)</f>
        <v>*</v>
      </c>
      <c r="G822" s="145" t="str">
        <f>IF(SP_SUL!D825="","*",SP_SUL!D825)</f>
        <v>*</v>
      </c>
      <c r="H822" s="145" t="str">
        <f>IF(SP_SUL!F825="","*",SP_SUL!F825)</f>
        <v>*</v>
      </c>
      <c r="I822" s="145" t="str">
        <f>IF(SP_SUL!H825="","*",SP_SUL!H825)</f>
        <v>*</v>
      </c>
      <c r="J822" s="145" t="str">
        <f>IF(SP_SUL!I825="","*",SP_SUL!I825)</f>
        <v>*</v>
      </c>
      <c r="K822" s="139" t="str">
        <f>IF(SP_SUL!M825="","*",SP_SUL!M825)</f>
        <v>-</v>
      </c>
      <c r="L822" s="139" t="str">
        <f>IF(SP_SUL!N825="","*",SP_SUL!N825)</f>
        <v>-</v>
      </c>
      <c r="M822" s="140" t="str">
        <f>IF(SP_SUL!J825="","*",SP_SUL!J825)</f>
        <v>*</v>
      </c>
      <c r="N822" s="144" t="str">
        <f>IF(SP_SUL!K825="","*",SP_SUL!K825)</f>
        <v>*</v>
      </c>
      <c r="O822" s="144" t="str">
        <f>IF(SP_SUL!L825="","*",SP_SUL!L825)</f>
        <v>*</v>
      </c>
      <c r="P822" s="143" t="str">
        <f>IF(SP_SUL!O825="","*",SP_SUL!O825)</f>
        <v>*</v>
      </c>
      <c r="Q822" s="143" t="str">
        <f>IF(SP_SUL!P825="","*",SP_SUL!P825)</f>
        <v>*</v>
      </c>
      <c r="R822" s="145" t="str">
        <f>IF(SP_SUL!Q825="","*",CONCATENATE(SP_SUL!Q825," ",SP_SUL!R825))</f>
        <v>*</v>
      </c>
      <c r="S822" s="145" t="str">
        <f>IF(SP_SUL!V825="","*",SP_SUL!V825)</f>
        <v>*</v>
      </c>
      <c r="T822" s="145" t="str">
        <f>IF(SP_SUL!W825="","*",SP_SUL!W825)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IF(SP_SUL!Y826="","*",SP_SUL!Y826)</f>
        <v>*</v>
      </c>
      <c r="B823" s="146" t="str">
        <f>IF(SP_SUL!X826="","*",SP_SUL!X826)</f>
        <v>*</v>
      </c>
      <c r="C823" s="146" t="str">
        <f>IF(SP_SUL!Z826="","*",SP_SUL!Z826)</f>
        <v>*</v>
      </c>
      <c r="D823" s="139" t="str">
        <f>IF(SP_SUL!S826="","*",SP_SUL!S826)</f>
        <v>-</v>
      </c>
      <c r="E823" s="139" t="str">
        <f>IF(SP_SUL!T826="","*",SP_SUL!T826)</f>
        <v>-</v>
      </c>
      <c r="F823" s="145" t="str">
        <f>IF(SP_SUL!B826="","*",SP_SUL!B826)</f>
        <v>*</v>
      </c>
      <c r="G823" s="145" t="str">
        <f>IF(SP_SUL!D826="","*",SP_SUL!D826)</f>
        <v>*</v>
      </c>
      <c r="H823" s="145" t="str">
        <f>IF(SP_SUL!F826="","*",SP_SUL!F826)</f>
        <v>*</v>
      </c>
      <c r="I823" s="145" t="str">
        <f>IF(SP_SUL!H826="","*",SP_SUL!H826)</f>
        <v>*</v>
      </c>
      <c r="J823" s="145" t="str">
        <f>IF(SP_SUL!I826="","*",SP_SUL!I826)</f>
        <v>*</v>
      </c>
      <c r="K823" s="139" t="str">
        <f>IF(SP_SUL!M826="","*",SP_SUL!M826)</f>
        <v>-</v>
      </c>
      <c r="L823" s="139" t="str">
        <f>IF(SP_SUL!N826="","*",SP_SUL!N826)</f>
        <v>-</v>
      </c>
      <c r="M823" s="140" t="str">
        <f>IF(SP_SUL!J826="","*",SP_SUL!J826)</f>
        <v>*</v>
      </c>
      <c r="N823" s="144" t="str">
        <f>IF(SP_SUL!K826="","*",SP_SUL!K826)</f>
        <v>*</v>
      </c>
      <c r="O823" s="144" t="str">
        <f>IF(SP_SUL!L826="","*",SP_SUL!L826)</f>
        <v>*</v>
      </c>
      <c r="P823" s="143" t="str">
        <f>IF(SP_SUL!O826="","*",SP_SUL!O826)</f>
        <v>*</v>
      </c>
      <c r="Q823" s="143" t="str">
        <f>IF(SP_SUL!P826="","*",SP_SUL!P826)</f>
        <v>*</v>
      </c>
      <c r="R823" s="145" t="str">
        <f>IF(SP_SUL!Q826="","*",CONCATENATE(SP_SUL!Q826," ",SP_SUL!R826))</f>
        <v>*</v>
      </c>
      <c r="S823" s="145" t="str">
        <f>IF(SP_SUL!V826="","*",SP_SUL!V826)</f>
        <v>*</v>
      </c>
      <c r="T823" s="145" t="str">
        <f>IF(SP_SUL!W826="","*",SP_SUL!W826)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IF(SP_SUL!Y827="","*",SP_SUL!Y827)</f>
        <v>*</v>
      </c>
      <c r="B824" s="146" t="str">
        <f>IF(SP_SUL!X827="","*",SP_SUL!X827)</f>
        <v>*</v>
      </c>
      <c r="C824" s="146" t="str">
        <f>IF(SP_SUL!Z827="","*",SP_SUL!Z827)</f>
        <v>*</v>
      </c>
      <c r="D824" s="139" t="str">
        <f>IF(SP_SUL!S827="","*",SP_SUL!S827)</f>
        <v>-</v>
      </c>
      <c r="E824" s="139" t="str">
        <f>IF(SP_SUL!T827="","*",SP_SUL!T827)</f>
        <v>-</v>
      </c>
      <c r="F824" s="145" t="str">
        <f>IF(SP_SUL!B827="","*",SP_SUL!B827)</f>
        <v>*</v>
      </c>
      <c r="G824" s="145" t="str">
        <f>IF(SP_SUL!D827="","*",SP_SUL!D827)</f>
        <v>*</v>
      </c>
      <c r="H824" s="145" t="str">
        <f>IF(SP_SUL!F827="","*",SP_SUL!F827)</f>
        <v>*</v>
      </c>
      <c r="I824" s="145" t="str">
        <f>IF(SP_SUL!H827="","*",SP_SUL!H827)</f>
        <v>*</v>
      </c>
      <c r="J824" s="145" t="str">
        <f>IF(SP_SUL!I827="","*",SP_SUL!I827)</f>
        <v>*</v>
      </c>
      <c r="K824" s="139" t="str">
        <f>IF(SP_SUL!M827="","*",SP_SUL!M827)</f>
        <v>-</v>
      </c>
      <c r="L824" s="139" t="str">
        <f>IF(SP_SUL!N827="","*",SP_SUL!N827)</f>
        <v>-</v>
      </c>
      <c r="M824" s="140" t="str">
        <f>IF(SP_SUL!J827="","*",SP_SUL!J827)</f>
        <v>*</v>
      </c>
      <c r="N824" s="144" t="str">
        <f>IF(SP_SUL!K827="","*",SP_SUL!K827)</f>
        <v>*</v>
      </c>
      <c r="O824" s="144" t="str">
        <f>IF(SP_SUL!L827="","*",SP_SUL!L827)</f>
        <v>*</v>
      </c>
      <c r="P824" s="143" t="str">
        <f>IF(SP_SUL!O827="","*",SP_SUL!O827)</f>
        <v>*</v>
      </c>
      <c r="Q824" s="143" t="str">
        <f>IF(SP_SUL!P827="","*",SP_SUL!P827)</f>
        <v>*</v>
      </c>
      <c r="R824" s="145" t="str">
        <f>IF(SP_SUL!Q827="","*",CONCATENATE(SP_SUL!Q827," ",SP_SUL!R827))</f>
        <v>*</v>
      </c>
      <c r="S824" s="145" t="str">
        <f>IF(SP_SUL!V827="","*",SP_SUL!V827)</f>
        <v>*</v>
      </c>
      <c r="T824" s="145" t="str">
        <f>IF(SP_SUL!W827="","*",SP_SUL!W827)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IF(SP_SUL!Y828="","*",SP_SUL!Y828)</f>
        <v>*</v>
      </c>
      <c r="B825" s="146" t="str">
        <f>IF(SP_SUL!X828="","*",SP_SUL!X828)</f>
        <v>*</v>
      </c>
      <c r="C825" s="146" t="str">
        <f>IF(SP_SUL!Z828="","*",SP_SUL!Z828)</f>
        <v>*</v>
      </c>
      <c r="D825" s="139" t="str">
        <f>IF(SP_SUL!S828="","*",SP_SUL!S828)</f>
        <v>-</v>
      </c>
      <c r="E825" s="139" t="str">
        <f>IF(SP_SUL!T828="","*",SP_SUL!T828)</f>
        <v>-</v>
      </c>
      <c r="F825" s="145" t="str">
        <f>IF(SP_SUL!B828="","*",SP_SUL!B828)</f>
        <v>*</v>
      </c>
      <c r="G825" s="145" t="str">
        <f>IF(SP_SUL!D828="","*",SP_SUL!D828)</f>
        <v>*</v>
      </c>
      <c r="H825" s="145" t="str">
        <f>IF(SP_SUL!F828="","*",SP_SUL!F828)</f>
        <v>*</v>
      </c>
      <c r="I825" s="145" t="str">
        <f>IF(SP_SUL!H828="","*",SP_SUL!H828)</f>
        <v>*</v>
      </c>
      <c r="J825" s="145" t="str">
        <f>IF(SP_SUL!I828="","*",SP_SUL!I828)</f>
        <v>*</v>
      </c>
      <c r="K825" s="139" t="str">
        <f>IF(SP_SUL!M828="","*",SP_SUL!M828)</f>
        <v>-</v>
      </c>
      <c r="L825" s="139" t="str">
        <f>IF(SP_SUL!N828="","*",SP_SUL!N828)</f>
        <v>-</v>
      </c>
      <c r="M825" s="140" t="str">
        <f>IF(SP_SUL!J828="","*",SP_SUL!J828)</f>
        <v>*</v>
      </c>
      <c r="N825" s="144" t="str">
        <f>IF(SP_SUL!K828="","*",SP_SUL!K828)</f>
        <v>*</v>
      </c>
      <c r="O825" s="144" t="str">
        <f>IF(SP_SUL!L828="","*",SP_SUL!L828)</f>
        <v>*</v>
      </c>
      <c r="P825" s="143" t="str">
        <f>IF(SP_SUL!O828="","*",SP_SUL!O828)</f>
        <v>*</v>
      </c>
      <c r="Q825" s="143" t="str">
        <f>IF(SP_SUL!P828="","*",SP_SUL!P828)</f>
        <v>*</v>
      </c>
      <c r="R825" s="145" t="str">
        <f>IF(SP_SUL!Q828="","*",CONCATENATE(SP_SUL!Q828," ",SP_SUL!R828))</f>
        <v>*</v>
      </c>
      <c r="S825" s="145" t="str">
        <f>IF(SP_SUL!V828="","*",SP_SUL!V828)</f>
        <v>*</v>
      </c>
      <c r="T825" s="145" t="str">
        <f>IF(SP_SUL!W828="","*",SP_SUL!W828)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IF(SP_SUL!Y829="","*",SP_SUL!Y829)</f>
        <v>*</v>
      </c>
      <c r="B826" s="146" t="str">
        <f>IF(SP_SUL!X829="","*",SP_SUL!X829)</f>
        <v>*</v>
      </c>
      <c r="C826" s="146" t="str">
        <f>IF(SP_SUL!Z829="","*",SP_SUL!Z829)</f>
        <v>*</v>
      </c>
      <c r="D826" s="139" t="str">
        <f>IF(SP_SUL!S829="","*",SP_SUL!S829)</f>
        <v>-</v>
      </c>
      <c r="E826" s="139" t="str">
        <f>IF(SP_SUL!T829="","*",SP_SUL!T829)</f>
        <v>-</v>
      </c>
      <c r="F826" s="145" t="str">
        <f>IF(SP_SUL!B829="","*",SP_SUL!B829)</f>
        <v>*</v>
      </c>
      <c r="G826" s="145" t="str">
        <f>IF(SP_SUL!D829="","*",SP_SUL!D829)</f>
        <v>*</v>
      </c>
      <c r="H826" s="145" t="str">
        <f>IF(SP_SUL!F829="","*",SP_SUL!F829)</f>
        <v>*</v>
      </c>
      <c r="I826" s="145" t="str">
        <f>IF(SP_SUL!H829="","*",SP_SUL!H829)</f>
        <v>*</v>
      </c>
      <c r="J826" s="145" t="str">
        <f>IF(SP_SUL!I829="","*",SP_SUL!I829)</f>
        <v>*</v>
      </c>
      <c r="K826" s="139" t="str">
        <f>IF(SP_SUL!M829="","*",SP_SUL!M829)</f>
        <v>-</v>
      </c>
      <c r="L826" s="139" t="str">
        <f>IF(SP_SUL!N829="","*",SP_SUL!N829)</f>
        <v>-</v>
      </c>
      <c r="M826" s="140" t="str">
        <f>IF(SP_SUL!J829="","*",SP_SUL!J829)</f>
        <v>*</v>
      </c>
      <c r="N826" s="144" t="str">
        <f>IF(SP_SUL!K829="","*",SP_SUL!K829)</f>
        <v>*</v>
      </c>
      <c r="O826" s="144" t="str">
        <f>IF(SP_SUL!L829="","*",SP_SUL!L829)</f>
        <v>*</v>
      </c>
      <c r="P826" s="143" t="str">
        <f>IF(SP_SUL!O829="","*",SP_SUL!O829)</f>
        <v>*</v>
      </c>
      <c r="Q826" s="143" t="str">
        <f>IF(SP_SUL!P829="","*",SP_SUL!P829)</f>
        <v>*</v>
      </c>
      <c r="R826" s="145" t="str">
        <f>IF(SP_SUL!Q829="","*",CONCATENATE(SP_SUL!Q829," ",SP_SUL!R829))</f>
        <v>*</v>
      </c>
      <c r="S826" s="145" t="str">
        <f>IF(SP_SUL!V829="","*",SP_SUL!V829)</f>
        <v>*</v>
      </c>
      <c r="T826" s="145" t="str">
        <f>IF(SP_SUL!W829="","*",SP_SUL!W829)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IF(SP_SUL!Y830="","*",SP_SUL!Y830)</f>
        <v>*</v>
      </c>
      <c r="B827" s="146" t="str">
        <f>IF(SP_SUL!X830="","*",SP_SUL!X830)</f>
        <v>*</v>
      </c>
      <c r="C827" s="146" t="str">
        <f>IF(SP_SUL!Z830="","*",SP_SUL!Z830)</f>
        <v>*</v>
      </c>
      <c r="D827" s="139" t="str">
        <f>IF(SP_SUL!S830="","*",SP_SUL!S830)</f>
        <v>-</v>
      </c>
      <c r="E827" s="139" t="str">
        <f>IF(SP_SUL!T830="","*",SP_SUL!T830)</f>
        <v>-</v>
      </c>
      <c r="F827" s="145" t="str">
        <f>IF(SP_SUL!B830="","*",SP_SUL!B830)</f>
        <v>*</v>
      </c>
      <c r="G827" s="145" t="str">
        <f>IF(SP_SUL!D830="","*",SP_SUL!D830)</f>
        <v>*</v>
      </c>
      <c r="H827" s="145" t="str">
        <f>IF(SP_SUL!F830="","*",SP_SUL!F830)</f>
        <v>*</v>
      </c>
      <c r="I827" s="145" t="str">
        <f>IF(SP_SUL!H830="","*",SP_SUL!H830)</f>
        <v>*</v>
      </c>
      <c r="J827" s="145" t="str">
        <f>IF(SP_SUL!I830="","*",SP_SUL!I830)</f>
        <v>*</v>
      </c>
      <c r="K827" s="139" t="str">
        <f>IF(SP_SUL!M830="","*",SP_SUL!M830)</f>
        <v>-</v>
      </c>
      <c r="L827" s="139" t="str">
        <f>IF(SP_SUL!N830="","*",SP_SUL!N830)</f>
        <v>-</v>
      </c>
      <c r="M827" s="140" t="str">
        <f>IF(SP_SUL!J830="","*",SP_SUL!J830)</f>
        <v>*</v>
      </c>
      <c r="N827" s="144" t="str">
        <f>IF(SP_SUL!K830="","*",SP_SUL!K830)</f>
        <v>*</v>
      </c>
      <c r="O827" s="144" t="str">
        <f>IF(SP_SUL!L830="","*",SP_SUL!L830)</f>
        <v>*</v>
      </c>
      <c r="P827" s="143" t="str">
        <f>IF(SP_SUL!O830="","*",SP_SUL!O830)</f>
        <v>*</v>
      </c>
      <c r="Q827" s="143" t="str">
        <f>IF(SP_SUL!P830="","*",SP_SUL!P830)</f>
        <v>*</v>
      </c>
      <c r="R827" s="145" t="str">
        <f>IF(SP_SUL!Q830="","*",CONCATENATE(SP_SUL!Q830," ",SP_SUL!R830))</f>
        <v>*</v>
      </c>
      <c r="S827" s="145" t="str">
        <f>IF(SP_SUL!V830="","*",SP_SUL!V830)</f>
        <v>*</v>
      </c>
      <c r="T827" s="145" t="str">
        <f>IF(SP_SUL!W830="","*",SP_SUL!W830)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IF(SP_SUL!Y831="","*",SP_SUL!Y831)</f>
        <v>*</v>
      </c>
      <c r="B828" s="146" t="str">
        <f>IF(SP_SUL!X831="","*",SP_SUL!X831)</f>
        <v>*</v>
      </c>
      <c r="C828" s="146" t="str">
        <f>IF(SP_SUL!Z831="","*",SP_SUL!Z831)</f>
        <v>*</v>
      </c>
      <c r="D828" s="139" t="str">
        <f>IF(SP_SUL!S831="","*",SP_SUL!S831)</f>
        <v>-</v>
      </c>
      <c r="E828" s="139" t="str">
        <f>IF(SP_SUL!T831="","*",SP_SUL!T831)</f>
        <v>-</v>
      </c>
      <c r="F828" s="145" t="str">
        <f>IF(SP_SUL!B831="","*",SP_SUL!B831)</f>
        <v>*</v>
      </c>
      <c r="G828" s="145" t="str">
        <f>IF(SP_SUL!D831="","*",SP_SUL!D831)</f>
        <v>*</v>
      </c>
      <c r="H828" s="145" t="str">
        <f>IF(SP_SUL!F831="","*",SP_SUL!F831)</f>
        <v>*</v>
      </c>
      <c r="I828" s="145" t="str">
        <f>IF(SP_SUL!H831="","*",SP_SUL!H831)</f>
        <v>*</v>
      </c>
      <c r="J828" s="145" t="str">
        <f>IF(SP_SUL!I831="","*",SP_SUL!I831)</f>
        <v>*</v>
      </c>
      <c r="K828" s="139" t="str">
        <f>IF(SP_SUL!M831="","*",SP_SUL!M831)</f>
        <v>-</v>
      </c>
      <c r="L828" s="139" t="str">
        <f>IF(SP_SUL!N831="","*",SP_SUL!N831)</f>
        <v>-</v>
      </c>
      <c r="M828" s="140" t="str">
        <f>IF(SP_SUL!J831="","*",SP_SUL!J831)</f>
        <v>*</v>
      </c>
      <c r="N828" s="144" t="str">
        <f>IF(SP_SUL!K831="","*",SP_SUL!K831)</f>
        <v>*</v>
      </c>
      <c r="O828" s="144" t="str">
        <f>IF(SP_SUL!L831="","*",SP_SUL!L831)</f>
        <v>*</v>
      </c>
      <c r="P828" s="143" t="str">
        <f>IF(SP_SUL!O831="","*",SP_SUL!O831)</f>
        <v>*</v>
      </c>
      <c r="Q828" s="143" t="str">
        <f>IF(SP_SUL!P831="","*",SP_SUL!P831)</f>
        <v>*</v>
      </c>
      <c r="R828" s="145" t="str">
        <f>IF(SP_SUL!Q831="","*",CONCATENATE(SP_SUL!Q831," ",SP_SUL!R831))</f>
        <v>*</v>
      </c>
      <c r="S828" s="145" t="str">
        <f>IF(SP_SUL!V831="","*",SP_SUL!V831)</f>
        <v>*</v>
      </c>
      <c r="T828" s="145" t="str">
        <f>IF(SP_SUL!W831="","*",SP_SUL!W831)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IF(SP_SUL!Y832="","*",SP_SUL!Y832)</f>
        <v>*</v>
      </c>
      <c r="B829" s="146" t="str">
        <f>IF(SP_SUL!X832="","*",SP_SUL!X832)</f>
        <v>*</v>
      </c>
      <c r="C829" s="146" t="str">
        <f>IF(SP_SUL!Z832="","*",SP_SUL!Z832)</f>
        <v>*</v>
      </c>
      <c r="D829" s="139" t="str">
        <f>IF(SP_SUL!S832="","*",SP_SUL!S832)</f>
        <v>-</v>
      </c>
      <c r="E829" s="139" t="str">
        <f>IF(SP_SUL!T832="","*",SP_SUL!T832)</f>
        <v>-</v>
      </c>
      <c r="F829" s="145" t="str">
        <f>IF(SP_SUL!B832="","*",SP_SUL!B832)</f>
        <v>*</v>
      </c>
      <c r="G829" s="145" t="str">
        <f>IF(SP_SUL!D832="","*",SP_SUL!D832)</f>
        <v>*</v>
      </c>
      <c r="H829" s="145" t="str">
        <f>IF(SP_SUL!F832="","*",SP_SUL!F832)</f>
        <v>*</v>
      </c>
      <c r="I829" s="145" t="str">
        <f>IF(SP_SUL!H832="","*",SP_SUL!H832)</f>
        <v>*</v>
      </c>
      <c r="J829" s="145" t="str">
        <f>IF(SP_SUL!I832="","*",SP_SUL!I832)</f>
        <v>*</v>
      </c>
      <c r="K829" s="139" t="str">
        <f>IF(SP_SUL!M832="","*",SP_SUL!M832)</f>
        <v>-</v>
      </c>
      <c r="L829" s="139" t="str">
        <f>IF(SP_SUL!N832="","*",SP_SUL!N832)</f>
        <v>-</v>
      </c>
      <c r="M829" s="140" t="str">
        <f>IF(SP_SUL!J832="","*",SP_SUL!J832)</f>
        <v>*</v>
      </c>
      <c r="N829" s="144" t="str">
        <f>IF(SP_SUL!K832="","*",SP_SUL!K832)</f>
        <v>*</v>
      </c>
      <c r="O829" s="144" t="str">
        <f>IF(SP_SUL!L832="","*",SP_SUL!L832)</f>
        <v>*</v>
      </c>
      <c r="P829" s="143" t="str">
        <f>IF(SP_SUL!O832="","*",SP_SUL!O832)</f>
        <v>*</v>
      </c>
      <c r="Q829" s="143" t="str">
        <f>IF(SP_SUL!P832="","*",SP_SUL!P832)</f>
        <v>*</v>
      </c>
      <c r="R829" s="145" t="str">
        <f>IF(SP_SUL!Q832="","*",CONCATENATE(SP_SUL!Q832," ",SP_SUL!R832))</f>
        <v>*</v>
      </c>
      <c r="S829" s="145" t="str">
        <f>IF(SP_SUL!V832="","*",SP_SUL!V832)</f>
        <v>*</v>
      </c>
      <c r="T829" s="145" t="str">
        <f>IF(SP_SUL!W832="","*",SP_SUL!W832)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IF(SP_SUL!Y833="","*",SP_SUL!Y833)</f>
        <v>*</v>
      </c>
      <c r="B830" s="146" t="str">
        <f>IF(SP_SUL!X833="","*",SP_SUL!X833)</f>
        <v>*</v>
      </c>
      <c r="C830" s="146" t="str">
        <f>IF(SP_SUL!Z833="","*",SP_SUL!Z833)</f>
        <v>*</v>
      </c>
      <c r="D830" s="139" t="str">
        <f>IF(SP_SUL!S833="","*",SP_SUL!S833)</f>
        <v>-</v>
      </c>
      <c r="E830" s="139" t="str">
        <f>IF(SP_SUL!T833="","*",SP_SUL!T833)</f>
        <v>-</v>
      </c>
      <c r="F830" s="145" t="str">
        <f>IF(SP_SUL!B833="","*",SP_SUL!B833)</f>
        <v>*</v>
      </c>
      <c r="G830" s="145" t="str">
        <f>IF(SP_SUL!D833="","*",SP_SUL!D833)</f>
        <v>*</v>
      </c>
      <c r="H830" s="145" t="str">
        <f>IF(SP_SUL!F833="","*",SP_SUL!F833)</f>
        <v>*</v>
      </c>
      <c r="I830" s="145" t="str">
        <f>IF(SP_SUL!H833="","*",SP_SUL!H833)</f>
        <v>*</v>
      </c>
      <c r="J830" s="145" t="str">
        <f>IF(SP_SUL!I833="","*",SP_SUL!I833)</f>
        <v>*</v>
      </c>
      <c r="K830" s="139" t="str">
        <f>IF(SP_SUL!M833="","*",SP_SUL!M833)</f>
        <v>-</v>
      </c>
      <c r="L830" s="139" t="str">
        <f>IF(SP_SUL!N833="","*",SP_SUL!N833)</f>
        <v>-</v>
      </c>
      <c r="M830" s="140" t="str">
        <f>IF(SP_SUL!J833="","*",SP_SUL!J833)</f>
        <v>*</v>
      </c>
      <c r="N830" s="144" t="str">
        <f>IF(SP_SUL!K833="","*",SP_SUL!K833)</f>
        <v>*</v>
      </c>
      <c r="O830" s="144" t="str">
        <f>IF(SP_SUL!L833="","*",SP_SUL!L833)</f>
        <v>*</v>
      </c>
      <c r="P830" s="143" t="str">
        <f>IF(SP_SUL!O833="","*",SP_SUL!O833)</f>
        <v>*</v>
      </c>
      <c r="Q830" s="143" t="str">
        <f>IF(SP_SUL!P833="","*",SP_SUL!P833)</f>
        <v>*</v>
      </c>
      <c r="R830" s="145" t="str">
        <f>IF(SP_SUL!Q833="","*",CONCATENATE(SP_SUL!Q833," ",SP_SUL!R833))</f>
        <v>*</v>
      </c>
      <c r="S830" s="145" t="str">
        <f>IF(SP_SUL!V833="","*",SP_SUL!V833)</f>
        <v>*</v>
      </c>
      <c r="T830" s="145" t="str">
        <f>IF(SP_SUL!W833="","*",SP_SUL!W833)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IF(SP_SUL!Y834="","*",SP_SUL!Y834)</f>
        <v>*</v>
      </c>
      <c r="B831" s="146" t="str">
        <f>IF(SP_SUL!X834="","*",SP_SUL!X834)</f>
        <v>*</v>
      </c>
      <c r="C831" s="146" t="str">
        <f>IF(SP_SUL!Z834="","*",SP_SUL!Z834)</f>
        <v>*</v>
      </c>
      <c r="D831" s="139" t="str">
        <f>IF(SP_SUL!S834="","*",SP_SUL!S834)</f>
        <v>-</v>
      </c>
      <c r="E831" s="139" t="str">
        <f>IF(SP_SUL!T834="","*",SP_SUL!T834)</f>
        <v>-</v>
      </c>
      <c r="F831" s="145" t="str">
        <f>IF(SP_SUL!B834="","*",SP_SUL!B834)</f>
        <v>*</v>
      </c>
      <c r="G831" s="145" t="str">
        <f>IF(SP_SUL!D834="","*",SP_SUL!D834)</f>
        <v>*</v>
      </c>
      <c r="H831" s="145" t="str">
        <f>IF(SP_SUL!F834="","*",SP_SUL!F834)</f>
        <v>*</v>
      </c>
      <c r="I831" s="145" t="str">
        <f>IF(SP_SUL!H834="","*",SP_SUL!H834)</f>
        <v>*</v>
      </c>
      <c r="J831" s="145" t="str">
        <f>IF(SP_SUL!I834="","*",SP_SUL!I834)</f>
        <v>*</v>
      </c>
      <c r="K831" s="139" t="str">
        <f>IF(SP_SUL!M834="","*",SP_SUL!M834)</f>
        <v>-</v>
      </c>
      <c r="L831" s="139" t="str">
        <f>IF(SP_SUL!N834="","*",SP_SUL!N834)</f>
        <v>-</v>
      </c>
      <c r="M831" s="140" t="str">
        <f>IF(SP_SUL!J834="","*",SP_SUL!J834)</f>
        <v>*</v>
      </c>
      <c r="N831" s="144" t="str">
        <f>IF(SP_SUL!K834="","*",SP_SUL!K834)</f>
        <v>*</v>
      </c>
      <c r="O831" s="144" t="str">
        <f>IF(SP_SUL!L834="","*",SP_SUL!L834)</f>
        <v>*</v>
      </c>
      <c r="P831" s="143" t="str">
        <f>IF(SP_SUL!O834="","*",SP_SUL!O834)</f>
        <v>*</v>
      </c>
      <c r="Q831" s="143" t="str">
        <f>IF(SP_SUL!P834="","*",SP_SUL!P834)</f>
        <v>*</v>
      </c>
      <c r="R831" s="145" t="str">
        <f>IF(SP_SUL!Q834="","*",CONCATENATE(SP_SUL!Q834," ",SP_SUL!R834))</f>
        <v>*</v>
      </c>
      <c r="S831" s="145" t="str">
        <f>IF(SP_SUL!V834="","*",SP_SUL!V834)</f>
        <v>*</v>
      </c>
      <c r="T831" s="145" t="str">
        <f>IF(SP_SUL!W834="","*",SP_SUL!W834)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IF(SP_SUL!Y835="","*",SP_SUL!Y835)</f>
        <v>*</v>
      </c>
      <c r="B832" s="146" t="str">
        <f>IF(SP_SUL!X835="","*",SP_SUL!X835)</f>
        <v>*</v>
      </c>
      <c r="C832" s="146" t="str">
        <f>IF(SP_SUL!Z835="","*",SP_SUL!Z835)</f>
        <v>*</v>
      </c>
      <c r="D832" s="139" t="str">
        <f>IF(SP_SUL!S835="","*",SP_SUL!S835)</f>
        <v>-</v>
      </c>
      <c r="E832" s="139" t="str">
        <f>IF(SP_SUL!T835="","*",SP_SUL!T835)</f>
        <v>-</v>
      </c>
      <c r="F832" s="145" t="str">
        <f>IF(SP_SUL!B835="","*",SP_SUL!B835)</f>
        <v>*</v>
      </c>
      <c r="G832" s="145" t="str">
        <f>IF(SP_SUL!D835="","*",SP_SUL!D835)</f>
        <v>*</v>
      </c>
      <c r="H832" s="145" t="str">
        <f>IF(SP_SUL!F835="","*",SP_SUL!F835)</f>
        <v>*</v>
      </c>
      <c r="I832" s="145" t="str">
        <f>IF(SP_SUL!H835="","*",SP_SUL!H835)</f>
        <v>*</v>
      </c>
      <c r="J832" s="145" t="str">
        <f>IF(SP_SUL!I835="","*",SP_SUL!I835)</f>
        <v>*</v>
      </c>
      <c r="K832" s="139" t="str">
        <f>IF(SP_SUL!M835="","*",SP_SUL!M835)</f>
        <v>-</v>
      </c>
      <c r="L832" s="139" t="str">
        <f>IF(SP_SUL!N835="","*",SP_SUL!N835)</f>
        <v>-</v>
      </c>
      <c r="M832" s="140" t="str">
        <f>IF(SP_SUL!J835="","*",SP_SUL!J835)</f>
        <v>*</v>
      </c>
      <c r="N832" s="144" t="str">
        <f>IF(SP_SUL!K835="","*",SP_SUL!K835)</f>
        <v>*</v>
      </c>
      <c r="O832" s="144" t="str">
        <f>IF(SP_SUL!L835="","*",SP_SUL!L835)</f>
        <v>*</v>
      </c>
      <c r="P832" s="143" t="str">
        <f>IF(SP_SUL!O835="","*",SP_SUL!O835)</f>
        <v>*</v>
      </c>
      <c r="Q832" s="143" t="str">
        <f>IF(SP_SUL!P835="","*",SP_SUL!P835)</f>
        <v>*</v>
      </c>
      <c r="R832" s="145" t="str">
        <f>IF(SP_SUL!Q835="","*",CONCATENATE(SP_SUL!Q835," ",SP_SUL!R835))</f>
        <v>*</v>
      </c>
      <c r="S832" s="145" t="str">
        <f>IF(SP_SUL!V835="","*",SP_SUL!V835)</f>
        <v>*</v>
      </c>
      <c r="T832" s="145" t="str">
        <f>IF(SP_SUL!W835="","*",SP_SUL!W835)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IF(SP_SUL!Y836="","*",SP_SUL!Y836)</f>
        <v>*</v>
      </c>
      <c r="B833" s="146" t="str">
        <f>IF(SP_SUL!X836="","*",SP_SUL!X836)</f>
        <v>*</v>
      </c>
      <c r="C833" s="146" t="str">
        <f>IF(SP_SUL!Z836="","*",SP_SUL!Z836)</f>
        <v>*</v>
      </c>
      <c r="D833" s="139" t="str">
        <f>IF(SP_SUL!S836="","*",SP_SUL!S836)</f>
        <v>-</v>
      </c>
      <c r="E833" s="139" t="str">
        <f>IF(SP_SUL!T836="","*",SP_SUL!T836)</f>
        <v>-</v>
      </c>
      <c r="F833" s="145" t="str">
        <f>IF(SP_SUL!B836="","*",SP_SUL!B836)</f>
        <v>*</v>
      </c>
      <c r="G833" s="145" t="str">
        <f>IF(SP_SUL!D836="","*",SP_SUL!D836)</f>
        <v>*</v>
      </c>
      <c r="H833" s="145" t="str">
        <f>IF(SP_SUL!F836="","*",SP_SUL!F836)</f>
        <v>*</v>
      </c>
      <c r="I833" s="145" t="str">
        <f>IF(SP_SUL!H836="","*",SP_SUL!H836)</f>
        <v>*</v>
      </c>
      <c r="J833" s="145" t="str">
        <f>IF(SP_SUL!I836="","*",SP_SUL!I836)</f>
        <v>*</v>
      </c>
      <c r="K833" s="139" t="str">
        <f>IF(SP_SUL!M836="","*",SP_SUL!M836)</f>
        <v>-</v>
      </c>
      <c r="L833" s="139" t="str">
        <f>IF(SP_SUL!N836="","*",SP_SUL!N836)</f>
        <v>-</v>
      </c>
      <c r="M833" s="140" t="str">
        <f>IF(SP_SUL!J836="","*",SP_SUL!J836)</f>
        <v>*</v>
      </c>
      <c r="N833" s="144" t="str">
        <f>IF(SP_SUL!K836="","*",SP_SUL!K836)</f>
        <v>*</v>
      </c>
      <c r="O833" s="144" t="str">
        <f>IF(SP_SUL!L836="","*",SP_SUL!L836)</f>
        <v>*</v>
      </c>
      <c r="P833" s="143" t="str">
        <f>IF(SP_SUL!O836="","*",SP_SUL!O836)</f>
        <v>*</v>
      </c>
      <c r="Q833" s="143" t="str">
        <f>IF(SP_SUL!P836="","*",SP_SUL!P836)</f>
        <v>*</v>
      </c>
      <c r="R833" s="145" t="str">
        <f>IF(SP_SUL!Q836="","*",CONCATENATE(SP_SUL!Q836," ",SP_SUL!R836))</f>
        <v>*</v>
      </c>
      <c r="S833" s="145" t="str">
        <f>IF(SP_SUL!V836="","*",SP_SUL!V836)</f>
        <v>*</v>
      </c>
      <c r="T833" s="145" t="str">
        <f>IF(SP_SUL!W836="","*",SP_SUL!W836)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IF(SP_SUL!Y837="","*",SP_SUL!Y837)</f>
        <v>*</v>
      </c>
      <c r="B834" s="146" t="str">
        <f>IF(SP_SUL!X837="","*",SP_SUL!X837)</f>
        <v>*</v>
      </c>
      <c r="C834" s="146" t="str">
        <f>IF(SP_SUL!Z837="","*",SP_SUL!Z837)</f>
        <v>*</v>
      </c>
      <c r="D834" s="139" t="str">
        <f>IF(SP_SUL!S837="","*",SP_SUL!S837)</f>
        <v>-</v>
      </c>
      <c r="E834" s="139" t="str">
        <f>IF(SP_SUL!T837="","*",SP_SUL!T837)</f>
        <v>-</v>
      </c>
      <c r="F834" s="145" t="str">
        <f>IF(SP_SUL!B837="","*",SP_SUL!B837)</f>
        <v>*</v>
      </c>
      <c r="G834" s="145" t="str">
        <f>IF(SP_SUL!D837="","*",SP_SUL!D837)</f>
        <v>*</v>
      </c>
      <c r="H834" s="145" t="str">
        <f>IF(SP_SUL!F837="","*",SP_SUL!F837)</f>
        <v>*</v>
      </c>
      <c r="I834" s="145" t="str">
        <f>IF(SP_SUL!H837="","*",SP_SUL!H837)</f>
        <v>*</v>
      </c>
      <c r="J834" s="145" t="str">
        <f>IF(SP_SUL!I837="","*",SP_SUL!I837)</f>
        <v>*</v>
      </c>
      <c r="K834" s="139" t="str">
        <f>IF(SP_SUL!M837="","*",SP_SUL!M837)</f>
        <v>-</v>
      </c>
      <c r="L834" s="139" t="str">
        <f>IF(SP_SUL!N837="","*",SP_SUL!N837)</f>
        <v>-</v>
      </c>
      <c r="M834" s="140" t="str">
        <f>IF(SP_SUL!J837="","*",SP_SUL!J837)</f>
        <v>*</v>
      </c>
      <c r="N834" s="144" t="str">
        <f>IF(SP_SUL!K837="","*",SP_SUL!K837)</f>
        <v>*</v>
      </c>
      <c r="O834" s="144" t="str">
        <f>IF(SP_SUL!L837="","*",SP_SUL!L837)</f>
        <v>*</v>
      </c>
      <c r="P834" s="143" t="str">
        <f>IF(SP_SUL!O837="","*",SP_SUL!O837)</f>
        <v>*</v>
      </c>
      <c r="Q834" s="143" t="str">
        <f>IF(SP_SUL!P837="","*",SP_SUL!P837)</f>
        <v>*</v>
      </c>
      <c r="R834" s="145" t="str">
        <f>IF(SP_SUL!Q837="","*",CONCATENATE(SP_SUL!Q837," ",SP_SUL!R837))</f>
        <v>*</v>
      </c>
      <c r="S834" s="145" t="str">
        <f>IF(SP_SUL!V837="","*",SP_SUL!V837)</f>
        <v>*</v>
      </c>
      <c r="T834" s="145" t="str">
        <f>IF(SP_SUL!W837="","*",SP_SUL!W837)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IF(SP_SUL!Y838="","*",SP_SUL!Y838)</f>
        <v>*</v>
      </c>
      <c r="B835" s="146" t="str">
        <f>IF(SP_SUL!X838="","*",SP_SUL!X838)</f>
        <v>*</v>
      </c>
      <c r="C835" s="146" t="str">
        <f>IF(SP_SUL!Z838="","*",SP_SUL!Z838)</f>
        <v>*</v>
      </c>
      <c r="D835" s="139" t="str">
        <f>IF(SP_SUL!S838="","*",SP_SUL!S838)</f>
        <v>-</v>
      </c>
      <c r="E835" s="139" t="str">
        <f>IF(SP_SUL!T838="","*",SP_SUL!T838)</f>
        <v>-</v>
      </c>
      <c r="F835" s="145" t="str">
        <f>IF(SP_SUL!B838="","*",SP_SUL!B838)</f>
        <v>*</v>
      </c>
      <c r="G835" s="145" t="str">
        <f>IF(SP_SUL!D838="","*",SP_SUL!D838)</f>
        <v>*</v>
      </c>
      <c r="H835" s="145" t="str">
        <f>IF(SP_SUL!F838="","*",SP_SUL!F838)</f>
        <v>*</v>
      </c>
      <c r="I835" s="145" t="str">
        <f>IF(SP_SUL!H838="","*",SP_SUL!H838)</f>
        <v>*</v>
      </c>
      <c r="J835" s="145" t="str">
        <f>IF(SP_SUL!I838="","*",SP_SUL!I838)</f>
        <v>*</v>
      </c>
      <c r="K835" s="139" t="str">
        <f>IF(SP_SUL!M838="","*",SP_SUL!M838)</f>
        <v>-</v>
      </c>
      <c r="L835" s="139" t="str">
        <f>IF(SP_SUL!N838="","*",SP_SUL!N838)</f>
        <v>-</v>
      </c>
      <c r="M835" s="140" t="str">
        <f>IF(SP_SUL!J838="","*",SP_SUL!J838)</f>
        <v>*</v>
      </c>
      <c r="N835" s="144" t="str">
        <f>IF(SP_SUL!K838="","*",SP_SUL!K838)</f>
        <v>*</v>
      </c>
      <c r="O835" s="144" t="str">
        <f>IF(SP_SUL!L838="","*",SP_SUL!L838)</f>
        <v>*</v>
      </c>
      <c r="P835" s="143" t="str">
        <f>IF(SP_SUL!O838="","*",SP_SUL!O838)</f>
        <v>*</v>
      </c>
      <c r="Q835" s="143" t="str">
        <f>IF(SP_SUL!P838="","*",SP_SUL!P838)</f>
        <v>*</v>
      </c>
      <c r="R835" s="145" t="str">
        <f>IF(SP_SUL!Q838="","*",CONCATENATE(SP_SUL!Q838," ",SP_SUL!R838))</f>
        <v>*</v>
      </c>
      <c r="S835" s="145" t="str">
        <f>IF(SP_SUL!V838="","*",SP_SUL!V838)</f>
        <v>*</v>
      </c>
      <c r="T835" s="145" t="str">
        <f>IF(SP_SUL!W838="","*",SP_SUL!W838)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IF(SP_SUL!Y839="","*",SP_SUL!Y839)</f>
        <v>*</v>
      </c>
      <c r="B836" s="146" t="str">
        <f>IF(SP_SUL!X839="","*",SP_SUL!X839)</f>
        <v>*</v>
      </c>
      <c r="C836" s="146" t="str">
        <f>IF(SP_SUL!Z839="","*",SP_SUL!Z839)</f>
        <v>*</v>
      </c>
      <c r="D836" s="139" t="str">
        <f>IF(SP_SUL!S839="","*",SP_SUL!S839)</f>
        <v>-</v>
      </c>
      <c r="E836" s="139" t="str">
        <f>IF(SP_SUL!T839="","*",SP_SUL!T839)</f>
        <v>-</v>
      </c>
      <c r="F836" s="145" t="str">
        <f>IF(SP_SUL!B839="","*",SP_SUL!B839)</f>
        <v>*</v>
      </c>
      <c r="G836" s="145" t="str">
        <f>IF(SP_SUL!D839="","*",SP_SUL!D839)</f>
        <v>*</v>
      </c>
      <c r="H836" s="145" t="str">
        <f>IF(SP_SUL!F839="","*",SP_SUL!F839)</f>
        <v>*</v>
      </c>
      <c r="I836" s="145" t="str">
        <f>IF(SP_SUL!H839="","*",SP_SUL!H839)</f>
        <v>*</v>
      </c>
      <c r="J836" s="145" t="str">
        <f>IF(SP_SUL!I839="","*",SP_SUL!I839)</f>
        <v>*</v>
      </c>
      <c r="K836" s="139" t="str">
        <f>IF(SP_SUL!M839="","*",SP_SUL!M839)</f>
        <v>-</v>
      </c>
      <c r="L836" s="139" t="str">
        <f>IF(SP_SUL!N839="","*",SP_SUL!N839)</f>
        <v>-</v>
      </c>
      <c r="M836" s="140" t="str">
        <f>IF(SP_SUL!J839="","*",SP_SUL!J839)</f>
        <v>*</v>
      </c>
      <c r="N836" s="144" t="str">
        <f>IF(SP_SUL!K839="","*",SP_SUL!K839)</f>
        <v>*</v>
      </c>
      <c r="O836" s="144" t="str">
        <f>IF(SP_SUL!L839="","*",SP_SUL!L839)</f>
        <v>*</v>
      </c>
      <c r="P836" s="143" t="str">
        <f>IF(SP_SUL!O839="","*",SP_SUL!O839)</f>
        <v>*</v>
      </c>
      <c r="Q836" s="143" t="str">
        <f>IF(SP_SUL!P839="","*",SP_SUL!P839)</f>
        <v>*</v>
      </c>
      <c r="R836" s="145" t="str">
        <f>IF(SP_SUL!Q839="","*",CONCATENATE(SP_SUL!Q839," ",SP_SUL!R839))</f>
        <v>*</v>
      </c>
      <c r="S836" s="145" t="str">
        <f>IF(SP_SUL!V839="","*",SP_SUL!V839)</f>
        <v>*</v>
      </c>
      <c r="T836" s="145" t="str">
        <f>IF(SP_SUL!W839="","*",SP_SUL!W839)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IF(SP_SUL!Y840="","*",SP_SUL!Y840)</f>
        <v>*</v>
      </c>
      <c r="B837" s="146" t="str">
        <f>IF(SP_SUL!X840="","*",SP_SUL!X840)</f>
        <v>*</v>
      </c>
      <c r="C837" s="146" t="str">
        <f>IF(SP_SUL!Z840="","*",SP_SUL!Z840)</f>
        <v>*</v>
      </c>
      <c r="D837" s="139" t="str">
        <f>IF(SP_SUL!S840="","*",SP_SUL!S840)</f>
        <v>-</v>
      </c>
      <c r="E837" s="139" t="str">
        <f>IF(SP_SUL!T840="","*",SP_SUL!T840)</f>
        <v>-</v>
      </c>
      <c r="F837" s="145" t="str">
        <f>IF(SP_SUL!B840="","*",SP_SUL!B840)</f>
        <v>*</v>
      </c>
      <c r="G837" s="145" t="str">
        <f>IF(SP_SUL!D840="","*",SP_SUL!D840)</f>
        <v>*</v>
      </c>
      <c r="H837" s="145" t="str">
        <f>IF(SP_SUL!F840="","*",SP_SUL!F840)</f>
        <v>*</v>
      </c>
      <c r="I837" s="145" t="str">
        <f>IF(SP_SUL!H840="","*",SP_SUL!H840)</f>
        <v>*</v>
      </c>
      <c r="J837" s="145" t="str">
        <f>IF(SP_SUL!I840="","*",SP_SUL!I840)</f>
        <v>*</v>
      </c>
      <c r="K837" s="139" t="str">
        <f>IF(SP_SUL!M840="","*",SP_SUL!M840)</f>
        <v>-</v>
      </c>
      <c r="L837" s="139" t="str">
        <f>IF(SP_SUL!N840="","*",SP_SUL!N840)</f>
        <v>-</v>
      </c>
      <c r="M837" s="140" t="str">
        <f>IF(SP_SUL!J840="","*",SP_SUL!J840)</f>
        <v>*</v>
      </c>
      <c r="N837" s="144" t="str">
        <f>IF(SP_SUL!K840="","*",SP_SUL!K840)</f>
        <v>*</v>
      </c>
      <c r="O837" s="144" t="str">
        <f>IF(SP_SUL!L840="","*",SP_SUL!L840)</f>
        <v>*</v>
      </c>
      <c r="P837" s="143" t="str">
        <f>IF(SP_SUL!O840="","*",SP_SUL!O840)</f>
        <v>*</v>
      </c>
      <c r="Q837" s="143" t="str">
        <f>IF(SP_SUL!P840="","*",SP_SUL!P840)</f>
        <v>*</v>
      </c>
      <c r="R837" s="145" t="str">
        <f>IF(SP_SUL!Q840="","*",CONCATENATE(SP_SUL!Q840," ",SP_SUL!R840))</f>
        <v>*</v>
      </c>
      <c r="S837" s="145" t="str">
        <f>IF(SP_SUL!V840="","*",SP_SUL!V840)</f>
        <v>*</v>
      </c>
      <c r="T837" s="145" t="str">
        <f>IF(SP_SUL!W840="","*",SP_SUL!W840)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IF(SP_SUL!Y841="","*",SP_SUL!Y841)</f>
        <v>*</v>
      </c>
      <c r="B838" s="146" t="str">
        <f>IF(SP_SUL!X841="","*",SP_SUL!X841)</f>
        <v>*</v>
      </c>
      <c r="C838" s="146" t="str">
        <f>IF(SP_SUL!Z841="","*",SP_SUL!Z841)</f>
        <v>*</v>
      </c>
      <c r="D838" s="139" t="str">
        <f>IF(SP_SUL!S841="","*",SP_SUL!S841)</f>
        <v>-</v>
      </c>
      <c r="E838" s="139" t="str">
        <f>IF(SP_SUL!T841="","*",SP_SUL!T841)</f>
        <v>-</v>
      </c>
      <c r="F838" s="145" t="str">
        <f>IF(SP_SUL!B841="","*",SP_SUL!B841)</f>
        <v>*</v>
      </c>
      <c r="G838" s="145" t="str">
        <f>IF(SP_SUL!D841="","*",SP_SUL!D841)</f>
        <v>*</v>
      </c>
      <c r="H838" s="145" t="str">
        <f>IF(SP_SUL!F841="","*",SP_SUL!F841)</f>
        <v>*</v>
      </c>
      <c r="I838" s="145" t="str">
        <f>IF(SP_SUL!H841="","*",SP_SUL!H841)</f>
        <v>*</v>
      </c>
      <c r="J838" s="145" t="str">
        <f>IF(SP_SUL!I841="","*",SP_SUL!I841)</f>
        <v>*</v>
      </c>
      <c r="K838" s="139" t="str">
        <f>IF(SP_SUL!M841="","*",SP_SUL!M841)</f>
        <v>-</v>
      </c>
      <c r="L838" s="139" t="str">
        <f>IF(SP_SUL!N841="","*",SP_SUL!N841)</f>
        <v>-</v>
      </c>
      <c r="M838" s="140" t="str">
        <f>IF(SP_SUL!J841="","*",SP_SUL!J841)</f>
        <v>*</v>
      </c>
      <c r="N838" s="144" t="str">
        <f>IF(SP_SUL!K841="","*",SP_SUL!K841)</f>
        <v>*</v>
      </c>
      <c r="O838" s="144" t="str">
        <f>IF(SP_SUL!L841="","*",SP_SUL!L841)</f>
        <v>*</v>
      </c>
      <c r="P838" s="143" t="str">
        <f>IF(SP_SUL!O841="","*",SP_SUL!O841)</f>
        <v>*</v>
      </c>
      <c r="Q838" s="143" t="str">
        <f>IF(SP_SUL!P841="","*",SP_SUL!P841)</f>
        <v>*</v>
      </c>
      <c r="R838" s="145" t="str">
        <f>IF(SP_SUL!Q841="","*",CONCATENATE(SP_SUL!Q841," ",SP_SUL!R841))</f>
        <v>*</v>
      </c>
      <c r="S838" s="145" t="str">
        <f>IF(SP_SUL!V841="","*",SP_SUL!V841)</f>
        <v>*</v>
      </c>
      <c r="T838" s="145" t="str">
        <f>IF(SP_SUL!W841="","*",SP_SUL!W841)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IF(SP_SUL!Y842="","*",SP_SUL!Y842)</f>
        <v>*</v>
      </c>
      <c r="B839" s="146" t="str">
        <f>IF(SP_SUL!X842="","*",SP_SUL!X842)</f>
        <v>*</v>
      </c>
      <c r="C839" s="146" t="str">
        <f>IF(SP_SUL!Z842="","*",SP_SUL!Z842)</f>
        <v>*</v>
      </c>
      <c r="D839" s="139" t="str">
        <f>IF(SP_SUL!S842="","*",SP_SUL!S842)</f>
        <v>-</v>
      </c>
      <c r="E839" s="139" t="str">
        <f>IF(SP_SUL!T842="","*",SP_SUL!T842)</f>
        <v>-</v>
      </c>
      <c r="F839" s="145" t="str">
        <f>IF(SP_SUL!B842="","*",SP_SUL!B842)</f>
        <v>*</v>
      </c>
      <c r="G839" s="145" t="str">
        <f>IF(SP_SUL!D842="","*",SP_SUL!D842)</f>
        <v>*</v>
      </c>
      <c r="H839" s="145" t="str">
        <f>IF(SP_SUL!F842="","*",SP_SUL!F842)</f>
        <v>*</v>
      </c>
      <c r="I839" s="145" t="str">
        <f>IF(SP_SUL!H842="","*",SP_SUL!H842)</f>
        <v>*</v>
      </c>
      <c r="J839" s="145" t="str">
        <f>IF(SP_SUL!I842="","*",SP_SUL!I842)</f>
        <v>*</v>
      </c>
      <c r="K839" s="139" t="str">
        <f>IF(SP_SUL!M842="","*",SP_SUL!M842)</f>
        <v>-</v>
      </c>
      <c r="L839" s="139" t="str">
        <f>IF(SP_SUL!N842="","*",SP_SUL!N842)</f>
        <v>-</v>
      </c>
      <c r="M839" s="140" t="str">
        <f>IF(SP_SUL!J842="","*",SP_SUL!J842)</f>
        <v>*</v>
      </c>
      <c r="N839" s="144" t="str">
        <f>IF(SP_SUL!K842="","*",SP_SUL!K842)</f>
        <v>*</v>
      </c>
      <c r="O839" s="144" t="str">
        <f>IF(SP_SUL!L842="","*",SP_SUL!L842)</f>
        <v>*</v>
      </c>
      <c r="P839" s="143" t="str">
        <f>IF(SP_SUL!O842="","*",SP_SUL!O842)</f>
        <v>*</v>
      </c>
      <c r="Q839" s="143" t="str">
        <f>IF(SP_SUL!P842="","*",SP_SUL!P842)</f>
        <v>*</v>
      </c>
      <c r="R839" s="145" t="str">
        <f>IF(SP_SUL!Q842="","*",CONCATENATE(SP_SUL!Q842," ",SP_SUL!R842))</f>
        <v>*</v>
      </c>
      <c r="S839" s="145" t="str">
        <f>IF(SP_SUL!V842="","*",SP_SUL!V842)</f>
        <v>*</v>
      </c>
      <c r="T839" s="145" t="str">
        <f>IF(SP_SUL!W842="","*",SP_SUL!W842)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IF(SP_SUL!Y843="","*",SP_SUL!Y843)</f>
        <v>*</v>
      </c>
      <c r="B840" s="146" t="str">
        <f>IF(SP_SUL!X843="","*",SP_SUL!X843)</f>
        <v>*</v>
      </c>
      <c r="C840" s="146" t="str">
        <f>IF(SP_SUL!Z843="","*",SP_SUL!Z843)</f>
        <v>*</v>
      </c>
      <c r="D840" s="139" t="str">
        <f>IF(SP_SUL!S843="","*",SP_SUL!S843)</f>
        <v>-</v>
      </c>
      <c r="E840" s="139" t="str">
        <f>IF(SP_SUL!T843="","*",SP_SUL!T843)</f>
        <v>-</v>
      </c>
      <c r="F840" s="145" t="str">
        <f>IF(SP_SUL!B843="","*",SP_SUL!B843)</f>
        <v>*</v>
      </c>
      <c r="G840" s="145" t="str">
        <f>IF(SP_SUL!D843="","*",SP_SUL!D843)</f>
        <v>*</v>
      </c>
      <c r="H840" s="145" t="str">
        <f>IF(SP_SUL!F843="","*",SP_SUL!F843)</f>
        <v>*</v>
      </c>
      <c r="I840" s="145" t="str">
        <f>IF(SP_SUL!H843="","*",SP_SUL!H843)</f>
        <v>*</v>
      </c>
      <c r="J840" s="145" t="str">
        <f>IF(SP_SUL!I843="","*",SP_SUL!I843)</f>
        <v>*</v>
      </c>
      <c r="K840" s="139" t="str">
        <f>IF(SP_SUL!M843="","*",SP_SUL!M843)</f>
        <v>-</v>
      </c>
      <c r="L840" s="139" t="str">
        <f>IF(SP_SUL!N843="","*",SP_SUL!N843)</f>
        <v>-</v>
      </c>
      <c r="M840" s="140" t="str">
        <f>IF(SP_SUL!J843="","*",SP_SUL!J843)</f>
        <v>*</v>
      </c>
      <c r="N840" s="144" t="str">
        <f>IF(SP_SUL!K843="","*",SP_SUL!K843)</f>
        <v>*</v>
      </c>
      <c r="O840" s="144" t="str">
        <f>IF(SP_SUL!L843="","*",SP_SUL!L843)</f>
        <v>*</v>
      </c>
      <c r="P840" s="143" t="str">
        <f>IF(SP_SUL!O843="","*",SP_SUL!O843)</f>
        <v>*</v>
      </c>
      <c r="Q840" s="143" t="str">
        <f>IF(SP_SUL!P843="","*",SP_SUL!P843)</f>
        <v>*</v>
      </c>
      <c r="R840" s="145" t="str">
        <f>IF(SP_SUL!Q843="","*",CONCATENATE(SP_SUL!Q843," ",SP_SUL!R843))</f>
        <v>*</v>
      </c>
      <c r="S840" s="145" t="str">
        <f>IF(SP_SUL!V843="","*",SP_SUL!V843)</f>
        <v>*</v>
      </c>
      <c r="T840" s="145" t="str">
        <f>IF(SP_SUL!W843="","*",SP_SUL!W843)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IF(SP_SUL!Y844="","*",SP_SUL!Y844)</f>
        <v>*</v>
      </c>
      <c r="B841" s="146" t="str">
        <f>IF(SP_SUL!X844="","*",SP_SUL!X844)</f>
        <v>*</v>
      </c>
      <c r="C841" s="146" t="str">
        <f>IF(SP_SUL!Z844="","*",SP_SUL!Z844)</f>
        <v>*</v>
      </c>
      <c r="D841" s="139" t="str">
        <f>IF(SP_SUL!S844="","*",SP_SUL!S844)</f>
        <v>-</v>
      </c>
      <c r="E841" s="139" t="str">
        <f>IF(SP_SUL!T844="","*",SP_SUL!T844)</f>
        <v>-</v>
      </c>
      <c r="F841" s="145" t="str">
        <f>IF(SP_SUL!B844="","*",SP_SUL!B844)</f>
        <v>*</v>
      </c>
      <c r="G841" s="145" t="str">
        <f>IF(SP_SUL!D844="","*",SP_SUL!D844)</f>
        <v>*</v>
      </c>
      <c r="H841" s="145" t="str">
        <f>IF(SP_SUL!F844="","*",SP_SUL!F844)</f>
        <v>*</v>
      </c>
      <c r="I841" s="145" t="str">
        <f>IF(SP_SUL!H844="","*",SP_SUL!H844)</f>
        <v>*</v>
      </c>
      <c r="J841" s="145" t="str">
        <f>IF(SP_SUL!I844="","*",SP_SUL!I844)</f>
        <v>*</v>
      </c>
      <c r="K841" s="139" t="str">
        <f>IF(SP_SUL!M844="","*",SP_SUL!M844)</f>
        <v>-</v>
      </c>
      <c r="L841" s="139" t="str">
        <f>IF(SP_SUL!N844="","*",SP_SUL!N844)</f>
        <v>-</v>
      </c>
      <c r="M841" s="140" t="str">
        <f>IF(SP_SUL!J844="","*",SP_SUL!J844)</f>
        <v>*</v>
      </c>
      <c r="N841" s="144" t="str">
        <f>IF(SP_SUL!K844="","*",SP_SUL!K844)</f>
        <v>*</v>
      </c>
      <c r="O841" s="144" t="str">
        <f>IF(SP_SUL!L844="","*",SP_SUL!L844)</f>
        <v>*</v>
      </c>
      <c r="P841" s="143" t="str">
        <f>IF(SP_SUL!O844="","*",SP_SUL!O844)</f>
        <v>*</v>
      </c>
      <c r="Q841" s="143" t="str">
        <f>IF(SP_SUL!P844="","*",SP_SUL!P844)</f>
        <v>*</v>
      </c>
      <c r="R841" s="145" t="str">
        <f>IF(SP_SUL!Q844="","*",CONCATENATE(SP_SUL!Q844," ",SP_SUL!R844))</f>
        <v>*</v>
      </c>
      <c r="S841" s="145" t="str">
        <f>IF(SP_SUL!V844="","*",SP_SUL!V844)</f>
        <v>*</v>
      </c>
      <c r="T841" s="145" t="str">
        <f>IF(SP_SUL!W844="","*",SP_SUL!W844)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IF(SP_SUL!Y845="","*",SP_SUL!Y845)</f>
        <v>*</v>
      </c>
      <c r="B842" s="146" t="str">
        <f>IF(SP_SUL!X845="","*",SP_SUL!X845)</f>
        <v>*</v>
      </c>
      <c r="C842" s="146" t="str">
        <f>IF(SP_SUL!Z845="","*",SP_SUL!Z845)</f>
        <v>*</v>
      </c>
      <c r="D842" s="139" t="str">
        <f>IF(SP_SUL!S845="","*",SP_SUL!S845)</f>
        <v>-</v>
      </c>
      <c r="E842" s="139" t="str">
        <f>IF(SP_SUL!T845="","*",SP_SUL!T845)</f>
        <v>-</v>
      </c>
      <c r="F842" s="145" t="str">
        <f>IF(SP_SUL!B845="","*",SP_SUL!B845)</f>
        <v>*</v>
      </c>
      <c r="G842" s="145" t="str">
        <f>IF(SP_SUL!D845="","*",SP_SUL!D845)</f>
        <v>*</v>
      </c>
      <c r="H842" s="145" t="str">
        <f>IF(SP_SUL!F845="","*",SP_SUL!F845)</f>
        <v>*</v>
      </c>
      <c r="I842" s="145" t="str">
        <f>IF(SP_SUL!H845="","*",SP_SUL!H845)</f>
        <v>*</v>
      </c>
      <c r="J842" s="145" t="str">
        <f>IF(SP_SUL!I845="","*",SP_SUL!I845)</f>
        <v>*</v>
      </c>
      <c r="K842" s="139" t="str">
        <f>IF(SP_SUL!M845="","*",SP_SUL!M845)</f>
        <v>-</v>
      </c>
      <c r="L842" s="139" t="str">
        <f>IF(SP_SUL!N845="","*",SP_SUL!N845)</f>
        <v>-</v>
      </c>
      <c r="M842" s="140" t="str">
        <f>IF(SP_SUL!J845="","*",SP_SUL!J845)</f>
        <v>*</v>
      </c>
      <c r="N842" s="144" t="str">
        <f>IF(SP_SUL!K845="","*",SP_SUL!K845)</f>
        <v>*</v>
      </c>
      <c r="O842" s="144" t="str">
        <f>IF(SP_SUL!L845="","*",SP_SUL!L845)</f>
        <v>*</v>
      </c>
      <c r="P842" s="143" t="str">
        <f>IF(SP_SUL!O845="","*",SP_SUL!O845)</f>
        <v>*</v>
      </c>
      <c r="Q842" s="143" t="str">
        <f>IF(SP_SUL!P845="","*",SP_SUL!P845)</f>
        <v>*</v>
      </c>
      <c r="R842" s="145" t="str">
        <f>IF(SP_SUL!Q845="","*",CONCATENATE(SP_SUL!Q845," ",SP_SUL!R845))</f>
        <v>*</v>
      </c>
      <c r="S842" s="145" t="str">
        <f>IF(SP_SUL!V845="","*",SP_SUL!V845)</f>
        <v>*</v>
      </c>
      <c r="T842" s="145" t="str">
        <f>IF(SP_SUL!W845="","*",SP_SUL!W845)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IF(SP_SUL!Y846="","*",SP_SUL!Y846)</f>
        <v>*</v>
      </c>
      <c r="B843" s="146" t="str">
        <f>IF(SP_SUL!X846="","*",SP_SUL!X846)</f>
        <v>*</v>
      </c>
      <c r="C843" s="146" t="str">
        <f>IF(SP_SUL!Z846="","*",SP_SUL!Z846)</f>
        <v>*</v>
      </c>
      <c r="D843" s="139" t="str">
        <f>IF(SP_SUL!S846="","*",SP_SUL!S846)</f>
        <v>-</v>
      </c>
      <c r="E843" s="139" t="str">
        <f>IF(SP_SUL!T846="","*",SP_SUL!T846)</f>
        <v>-</v>
      </c>
      <c r="F843" s="145" t="str">
        <f>IF(SP_SUL!B846="","*",SP_SUL!B846)</f>
        <v>*</v>
      </c>
      <c r="G843" s="145" t="str">
        <f>IF(SP_SUL!D846="","*",SP_SUL!D846)</f>
        <v>*</v>
      </c>
      <c r="H843" s="145" t="str">
        <f>IF(SP_SUL!F846="","*",SP_SUL!F846)</f>
        <v>*</v>
      </c>
      <c r="I843" s="145" t="str">
        <f>IF(SP_SUL!H846="","*",SP_SUL!H846)</f>
        <v>*</v>
      </c>
      <c r="J843" s="145" t="str">
        <f>IF(SP_SUL!I846="","*",SP_SUL!I846)</f>
        <v>*</v>
      </c>
      <c r="K843" s="139" t="str">
        <f>IF(SP_SUL!M846="","*",SP_SUL!M846)</f>
        <v>-</v>
      </c>
      <c r="L843" s="139" t="str">
        <f>IF(SP_SUL!N846="","*",SP_SUL!N846)</f>
        <v>-</v>
      </c>
      <c r="M843" s="140" t="str">
        <f>IF(SP_SUL!J846="","*",SP_SUL!J846)</f>
        <v>*</v>
      </c>
      <c r="N843" s="144" t="str">
        <f>IF(SP_SUL!K846="","*",SP_SUL!K846)</f>
        <v>*</v>
      </c>
      <c r="O843" s="144" t="str">
        <f>IF(SP_SUL!L846="","*",SP_SUL!L846)</f>
        <v>*</v>
      </c>
      <c r="P843" s="143" t="str">
        <f>IF(SP_SUL!O846="","*",SP_SUL!O846)</f>
        <v>*</v>
      </c>
      <c r="Q843" s="143" t="str">
        <f>IF(SP_SUL!P846="","*",SP_SUL!P846)</f>
        <v>*</v>
      </c>
      <c r="R843" s="145" t="str">
        <f>IF(SP_SUL!Q846="","*",CONCATENATE(SP_SUL!Q846," ",SP_SUL!R846))</f>
        <v>*</v>
      </c>
      <c r="S843" s="145" t="str">
        <f>IF(SP_SUL!V846="","*",SP_SUL!V846)</f>
        <v>*</v>
      </c>
      <c r="T843" s="145" t="str">
        <f>IF(SP_SUL!W846="","*",SP_SUL!W846)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IF(SP_SUL!Y847="","*",SP_SUL!Y847)</f>
        <v>*</v>
      </c>
      <c r="B844" s="146" t="str">
        <f>IF(SP_SUL!X847="","*",SP_SUL!X847)</f>
        <v>*</v>
      </c>
      <c r="C844" s="146" t="str">
        <f>IF(SP_SUL!Z847="","*",SP_SUL!Z847)</f>
        <v>*</v>
      </c>
      <c r="D844" s="139" t="str">
        <f>IF(SP_SUL!S847="","*",SP_SUL!S847)</f>
        <v>-</v>
      </c>
      <c r="E844" s="139" t="str">
        <f>IF(SP_SUL!T847="","*",SP_SUL!T847)</f>
        <v>-</v>
      </c>
      <c r="F844" s="145" t="str">
        <f>IF(SP_SUL!B847="","*",SP_SUL!B847)</f>
        <v>*</v>
      </c>
      <c r="G844" s="145" t="str">
        <f>IF(SP_SUL!D847="","*",SP_SUL!D847)</f>
        <v>*</v>
      </c>
      <c r="H844" s="145" t="str">
        <f>IF(SP_SUL!F847="","*",SP_SUL!F847)</f>
        <v>*</v>
      </c>
      <c r="I844" s="145" t="str">
        <f>IF(SP_SUL!H847="","*",SP_SUL!H847)</f>
        <v>*</v>
      </c>
      <c r="J844" s="145" t="str">
        <f>IF(SP_SUL!I847="","*",SP_SUL!I847)</f>
        <v>*</v>
      </c>
      <c r="K844" s="139" t="str">
        <f>IF(SP_SUL!M847="","*",SP_SUL!M847)</f>
        <v>-</v>
      </c>
      <c r="L844" s="139" t="str">
        <f>IF(SP_SUL!N847="","*",SP_SUL!N847)</f>
        <v>-</v>
      </c>
      <c r="M844" s="140" t="str">
        <f>IF(SP_SUL!J847="","*",SP_SUL!J847)</f>
        <v>*</v>
      </c>
      <c r="N844" s="144" t="str">
        <f>IF(SP_SUL!K847="","*",SP_SUL!K847)</f>
        <v>*</v>
      </c>
      <c r="O844" s="144" t="str">
        <f>IF(SP_SUL!L847="","*",SP_SUL!L847)</f>
        <v>*</v>
      </c>
      <c r="P844" s="143" t="str">
        <f>IF(SP_SUL!O847="","*",SP_SUL!O847)</f>
        <v>*</v>
      </c>
      <c r="Q844" s="143" t="str">
        <f>IF(SP_SUL!P847="","*",SP_SUL!P847)</f>
        <v>*</v>
      </c>
      <c r="R844" s="145" t="str">
        <f>IF(SP_SUL!Q847="","*",CONCATENATE(SP_SUL!Q847," ",SP_SUL!R847))</f>
        <v>*</v>
      </c>
      <c r="S844" s="145" t="str">
        <f>IF(SP_SUL!V847="","*",SP_SUL!V847)</f>
        <v>*</v>
      </c>
      <c r="T844" s="145" t="str">
        <f>IF(SP_SUL!W847="","*",SP_SUL!W847)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IF(SP_SUL!Y848="","*",SP_SUL!Y848)</f>
        <v>*</v>
      </c>
      <c r="B845" s="146" t="str">
        <f>IF(SP_SUL!X848="","*",SP_SUL!X848)</f>
        <v>*</v>
      </c>
      <c r="C845" s="146" t="str">
        <f>IF(SP_SUL!Z848="","*",SP_SUL!Z848)</f>
        <v>*</v>
      </c>
      <c r="D845" s="139" t="str">
        <f>IF(SP_SUL!S848="","*",SP_SUL!S848)</f>
        <v>-</v>
      </c>
      <c r="E845" s="139" t="str">
        <f>IF(SP_SUL!T848="","*",SP_SUL!T848)</f>
        <v>-</v>
      </c>
      <c r="F845" s="145" t="str">
        <f>IF(SP_SUL!B848="","*",SP_SUL!B848)</f>
        <v>*</v>
      </c>
      <c r="G845" s="145" t="str">
        <f>IF(SP_SUL!D848="","*",SP_SUL!D848)</f>
        <v>*</v>
      </c>
      <c r="H845" s="145" t="str">
        <f>IF(SP_SUL!F848="","*",SP_SUL!F848)</f>
        <v>*</v>
      </c>
      <c r="I845" s="145" t="str">
        <f>IF(SP_SUL!H848="","*",SP_SUL!H848)</f>
        <v>*</v>
      </c>
      <c r="J845" s="145" t="str">
        <f>IF(SP_SUL!I848="","*",SP_SUL!I848)</f>
        <v>*</v>
      </c>
      <c r="K845" s="139" t="str">
        <f>IF(SP_SUL!M848="","*",SP_SUL!M848)</f>
        <v>-</v>
      </c>
      <c r="L845" s="139" t="str">
        <f>IF(SP_SUL!N848="","*",SP_SUL!N848)</f>
        <v>-</v>
      </c>
      <c r="M845" s="140" t="str">
        <f>IF(SP_SUL!J848="","*",SP_SUL!J848)</f>
        <v>*</v>
      </c>
      <c r="N845" s="144" t="str">
        <f>IF(SP_SUL!K848="","*",SP_SUL!K848)</f>
        <v>*</v>
      </c>
      <c r="O845" s="144" t="str">
        <f>IF(SP_SUL!L848="","*",SP_SUL!L848)</f>
        <v>*</v>
      </c>
      <c r="P845" s="143" t="str">
        <f>IF(SP_SUL!O848="","*",SP_SUL!O848)</f>
        <v>*</v>
      </c>
      <c r="Q845" s="143" t="str">
        <f>IF(SP_SUL!P848="","*",SP_SUL!P848)</f>
        <v>*</v>
      </c>
      <c r="R845" s="145" t="str">
        <f>IF(SP_SUL!Q848="","*",CONCATENATE(SP_SUL!Q848," ",SP_SUL!R848))</f>
        <v>*</v>
      </c>
      <c r="S845" s="145" t="str">
        <f>IF(SP_SUL!V848="","*",SP_SUL!V848)</f>
        <v>*</v>
      </c>
      <c r="T845" s="145" t="str">
        <f>IF(SP_SUL!W848="","*",SP_SUL!W848)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IF(SP_SUL!Y849="","*",SP_SUL!Y849)</f>
        <v>*</v>
      </c>
      <c r="B846" s="146" t="str">
        <f>IF(SP_SUL!X849="","*",SP_SUL!X849)</f>
        <v>*</v>
      </c>
      <c r="C846" s="146" t="str">
        <f>IF(SP_SUL!Z849="","*",SP_SUL!Z849)</f>
        <v>*</v>
      </c>
      <c r="D846" s="139" t="str">
        <f>IF(SP_SUL!S849="","*",SP_SUL!S849)</f>
        <v>-</v>
      </c>
      <c r="E846" s="139" t="str">
        <f>IF(SP_SUL!T849="","*",SP_SUL!T849)</f>
        <v>-</v>
      </c>
      <c r="F846" s="145" t="str">
        <f>IF(SP_SUL!B849="","*",SP_SUL!B849)</f>
        <v>*</v>
      </c>
      <c r="G846" s="145" t="str">
        <f>IF(SP_SUL!D849="","*",SP_SUL!D849)</f>
        <v>*</v>
      </c>
      <c r="H846" s="145" t="str">
        <f>IF(SP_SUL!F849="","*",SP_SUL!F849)</f>
        <v>*</v>
      </c>
      <c r="I846" s="145" t="str">
        <f>IF(SP_SUL!H849="","*",SP_SUL!H849)</f>
        <v>*</v>
      </c>
      <c r="J846" s="145" t="str">
        <f>IF(SP_SUL!I849="","*",SP_SUL!I849)</f>
        <v>*</v>
      </c>
      <c r="K846" s="139" t="str">
        <f>IF(SP_SUL!M849="","*",SP_SUL!M849)</f>
        <v>-</v>
      </c>
      <c r="L846" s="139" t="str">
        <f>IF(SP_SUL!N849="","*",SP_SUL!N849)</f>
        <v>-</v>
      </c>
      <c r="M846" s="140" t="str">
        <f>IF(SP_SUL!J849="","*",SP_SUL!J849)</f>
        <v>*</v>
      </c>
      <c r="N846" s="144" t="str">
        <f>IF(SP_SUL!K849="","*",SP_SUL!K849)</f>
        <v>*</v>
      </c>
      <c r="O846" s="144" t="str">
        <f>IF(SP_SUL!L849="","*",SP_SUL!L849)</f>
        <v>*</v>
      </c>
      <c r="P846" s="143" t="str">
        <f>IF(SP_SUL!O849="","*",SP_SUL!O849)</f>
        <v>*</v>
      </c>
      <c r="Q846" s="143" t="str">
        <f>IF(SP_SUL!P849="","*",SP_SUL!P849)</f>
        <v>*</v>
      </c>
      <c r="R846" s="145" t="str">
        <f>IF(SP_SUL!Q849="","*",CONCATENATE(SP_SUL!Q849," ",SP_SUL!R849))</f>
        <v>*</v>
      </c>
      <c r="S846" s="145" t="str">
        <f>IF(SP_SUL!V849="","*",SP_SUL!V849)</f>
        <v>*</v>
      </c>
      <c r="T846" s="145" t="str">
        <f>IF(SP_SUL!W849="","*",SP_SUL!W849)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IF(SP_SUL!Y850="","*",SP_SUL!Y850)</f>
        <v>*</v>
      </c>
      <c r="B847" s="146" t="str">
        <f>IF(SP_SUL!X850="","*",SP_SUL!X850)</f>
        <v>*</v>
      </c>
      <c r="C847" s="146" t="str">
        <f>IF(SP_SUL!Z850="","*",SP_SUL!Z850)</f>
        <v>*</v>
      </c>
      <c r="D847" s="139" t="str">
        <f>IF(SP_SUL!S850="","*",SP_SUL!S850)</f>
        <v>-</v>
      </c>
      <c r="E847" s="139" t="str">
        <f>IF(SP_SUL!T850="","*",SP_SUL!T850)</f>
        <v>-</v>
      </c>
      <c r="F847" s="145" t="str">
        <f>IF(SP_SUL!B850="","*",SP_SUL!B850)</f>
        <v>*</v>
      </c>
      <c r="G847" s="145" t="str">
        <f>IF(SP_SUL!D850="","*",SP_SUL!D850)</f>
        <v>*</v>
      </c>
      <c r="H847" s="145" t="str">
        <f>IF(SP_SUL!F850="","*",SP_SUL!F850)</f>
        <v>*</v>
      </c>
      <c r="I847" s="145" t="str">
        <f>IF(SP_SUL!H850="","*",SP_SUL!H850)</f>
        <v>*</v>
      </c>
      <c r="J847" s="145" t="str">
        <f>IF(SP_SUL!I850="","*",SP_SUL!I850)</f>
        <v>*</v>
      </c>
      <c r="K847" s="139" t="str">
        <f>IF(SP_SUL!M850="","*",SP_SUL!M850)</f>
        <v>-</v>
      </c>
      <c r="L847" s="139" t="str">
        <f>IF(SP_SUL!N850="","*",SP_SUL!N850)</f>
        <v>-</v>
      </c>
      <c r="M847" s="140" t="str">
        <f>IF(SP_SUL!J850="","*",SP_SUL!J850)</f>
        <v>*</v>
      </c>
      <c r="N847" s="144" t="str">
        <f>IF(SP_SUL!K850="","*",SP_SUL!K850)</f>
        <v>*</v>
      </c>
      <c r="O847" s="144" t="str">
        <f>IF(SP_SUL!L850="","*",SP_SUL!L850)</f>
        <v>*</v>
      </c>
      <c r="P847" s="143" t="str">
        <f>IF(SP_SUL!O850="","*",SP_SUL!O850)</f>
        <v>*</v>
      </c>
      <c r="Q847" s="143" t="str">
        <f>IF(SP_SUL!P850="","*",SP_SUL!P850)</f>
        <v>*</v>
      </c>
      <c r="R847" s="145" t="str">
        <f>IF(SP_SUL!Q850="","*",CONCATENATE(SP_SUL!Q850," ",SP_SUL!R850))</f>
        <v>*</v>
      </c>
      <c r="S847" s="145" t="str">
        <f>IF(SP_SUL!V850="","*",SP_SUL!V850)</f>
        <v>*</v>
      </c>
      <c r="T847" s="145" t="str">
        <f>IF(SP_SUL!W850="","*",SP_SUL!W850)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IF(SP_SUL!Y851="","*",SP_SUL!Y851)</f>
        <v>*</v>
      </c>
      <c r="B848" s="146" t="str">
        <f>IF(SP_SUL!X851="","*",SP_SUL!X851)</f>
        <v>*</v>
      </c>
      <c r="C848" s="146" t="str">
        <f>IF(SP_SUL!Z851="","*",SP_SUL!Z851)</f>
        <v>*</v>
      </c>
      <c r="D848" s="139" t="str">
        <f>IF(SP_SUL!S851="","*",SP_SUL!S851)</f>
        <v>-</v>
      </c>
      <c r="E848" s="139" t="str">
        <f>IF(SP_SUL!T851="","*",SP_SUL!T851)</f>
        <v>-</v>
      </c>
      <c r="F848" s="145" t="str">
        <f>IF(SP_SUL!B851="","*",SP_SUL!B851)</f>
        <v>*</v>
      </c>
      <c r="G848" s="145" t="str">
        <f>IF(SP_SUL!D851="","*",SP_SUL!D851)</f>
        <v>*</v>
      </c>
      <c r="H848" s="145" t="str">
        <f>IF(SP_SUL!F851="","*",SP_SUL!F851)</f>
        <v>*</v>
      </c>
      <c r="I848" s="145" t="str">
        <f>IF(SP_SUL!H851="","*",SP_SUL!H851)</f>
        <v>*</v>
      </c>
      <c r="J848" s="145" t="str">
        <f>IF(SP_SUL!I851="","*",SP_SUL!I851)</f>
        <v>*</v>
      </c>
      <c r="K848" s="139" t="str">
        <f>IF(SP_SUL!M851="","*",SP_SUL!M851)</f>
        <v>-</v>
      </c>
      <c r="L848" s="139" t="str">
        <f>IF(SP_SUL!N851="","*",SP_SUL!N851)</f>
        <v>-</v>
      </c>
      <c r="M848" s="140" t="str">
        <f>IF(SP_SUL!J851="","*",SP_SUL!J851)</f>
        <v>*</v>
      </c>
      <c r="N848" s="144" t="str">
        <f>IF(SP_SUL!K851="","*",SP_SUL!K851)</f>
        <v>*</v>
      </c>
      <c r="O848" s="144" t="str">
        <f>IF(SP_SUL!L851="","*",SP_SUL!L851)</f>
        <v>*</v>
      </c>
      <c r="P848" s="143" t="str">
        <f>IF(SP_SUL!O851="","*",SP_SUL!O851)</f>
        <v>*</v>
      </c>
      <c r="Q848" s="143" t="str">
        <f>IF(SP_SUL!P851="","*",SP_SUL!P851)</f>
        <v>*</v>
      </c>
      <c r="R848" s="145" t="str">
        <f>IF(SP_SUL!Q851="","*",CONCATENATE(SP_SUL!Q851," ",SP_SUL!R851))</f>
        <v>*</v>
      </c>
      <c r="S848" s="145" t="str">
        <f>IF(SP_SUL!V851="","*",SP_SUL!V851)</f>
        <v>*</v>
      </c>
      <c r="T848" s="145" t="str">
        <f>IF(SP_SUL!W851="","*",SP_SUL!W851)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IF(SP_SUL!Y852="","*",SP_SUL!Y852)</f>
        <v>*</v>
      </c>
      <c r="B849" s="146" t="str">
        <f>IF(SP_SUL!X852="","*",SP_SUL!X852)</f>
        <v>*</v>
      </c>
      <c r="C849" s="146" t="str">
        <f>IF(SP_SUL!Z852="","*",SP_SUL!Z852)</f>
        <v>*</v>
      </c>
      <c r="D849" s="139" t="str">
        <f>IF(SP_SUL!S852="","*",SP_SUL!S852)</f>
        <v>-</v>
      </c>
      <c r="E849" s="139" t="str">
        <f>IF(SP_SUL!T852="","*",SP_SUL!T852)</f>
        <v>-</v>
      </c>
      <c r="F849" s="145" t="str">
        <f>IF(SP_SUL!B852="","*",SP_SUL!B852)</f>
        <v>*</v>
      </c>
      <c r="G849" s="145" t="str">
        <f>IF(SP_SUL!D852="","*",SP_SUL!D852)</f>
        <v>*</v>
      </c>
      <c r="H849" s="145" t="str">
        <f>IF(SP_SUL!F852="","*",SP_SUL!F852)</f>
        <v>*</v>
      </c>
      <c r="I849" s="145" t="str">
        <f>IF(SP_SUL!H852="","*",SP_SUL!H852)</f>
        <v>*</v>
      </c>
      <c r="J849" s="145" t="str">
        <f>IF(SP_SUL!I852="","*",SP_SUL!I852)</f>
        <v>*</v>
      </c>
      <c r="K849" s="139" t="str">
        <f>IF(SP_SUL!M852="","*",SP_SUL!M852)</f>
        <v>-</v>
      </c>
      <c r="L849" s="139" t="str">
        <f>IF(SP_SUL!N852="","*",SP_SUL!N852)</f>
        <v>-</v>
      </c>
      <c r="M849" s="140" t="str">
        <f>IF(SP_SUL!J852="","*",SP_SUL!J852)</f>
        <v>*</v>
      </c>
      <c r="N849" s="144" t="str">
        <f>IF(SP_SUL!K852="","*",SP_SUL!K852)</f>
        <v>*</v>
      </c>
      <c r="O849" s="144" t="str">
        <f>IF(SP_SUL!L852="","*",SP_SUL!L852)</f>
        <v>*</v>
      </c>
      <c r="P849" s="143" t="str">
        <f>IF(SP_SUL!O852="","*",SP_SUL!O852)</f>
        <v>*</v>
      </c>
      <c r="Q849" s="143" t="str">
        <f>IF(SP_SUL!P852="","*",SP_SUL!P852)</f>
        <v>*</v>
      </c>
      <c r="R849" s="145" t="str">
        <f>IF(SP_SUL!Q852="","*",CONCATENATE(SP_SUL!Q852," ",SP_SUL!R852))</f>
        <v>*</v>
      </c>
      <c r="S849" s="145" t="str">
        <f>IF(SP_SUL!V852="","*",SP_SUL!V852)</f>
        <v>*</v>
      </c>
      <c r="T849" s="145" t="str">
        <f>IF(SP_SUL!W852="","*",SP_SUL!W852)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IF(SP_SUL!Y853="","*",SP_SUL!Y853)</f>
        <v>*</v>
      </c>
      <c r="B850" s="146" t="str">
        <f>IF(SP_SUL!X853="","*",SP_SUL!X853)</f>
        <v>*</v>
      </c>
      <c r="C850" s="146" t="str">
        <f>IF(SP_SUL!Z853="","*",SP_SUL!Z853)</f>
        <v>*</v>
      </c>
      <c r="D850" s="139" t="str">
        <f>IF(SP_SUL!S853="","*",SP_SUL!S853)</f>
        <v>-</v>
      </c>
      <c r="E850" s="139" t="str">
        <f>IF(SP_SUL!T853="","*",SP_SUL!T853)</f>
        <v>-</v>
      </c>
      <c r="F850" s="145" t="str">
        <f>IF(SP_SUL!B853="","*",SP_SUL!B853)</f>
        <v>*</v>
      </c>
      <c r="G850" s="145" t="str">
        <f>IF(SP_SUL!D853="","*",SP_SUL!D853)</f>
        <v>*</v>
      </c>
      <c r="H850" s="145" t="str">
        <f>IF(SP_SUL!F853="","*",SP_SUL!F853)</f>
        <v>*</v>
      </c>
      <c r="I850" s="145" t="str">
        <f>IF(SP_SUL!H853="","*",SP_SUL!H853)</f>
        <v>*</v>
      </c>
      <c r="J850" s="145" t="str">
        <f>IF(SP_SUL!I853="","*",SP_SUL!I853)</f>
        <v>*</v>
      </c>
      <c r="K850" s="139" t="str">
        <f>IF(SP_SUL!M853="","*",SP_SUL!M853)</f>
        <v>-</v>
      </c>
      <c r="L850" s="139" t="str">
        <f>IF(SP_SUL!N853="","*",SP_SUL!N853)</f>
        <v>-</v>
      </c>
      <c r="M850" s="140" t="str">
        <f>IF(SP_SUL!J853="","*",SP_SUL!J853)</f>
        <v>*</v>
      </c>
      <c r="N850" s="144" t="str">
        <f>IF(SP_SUL!K853="","*",SP_SUL!K853)</f>
        <v>*</v>
      </c>
      <c r="O850" s="144" t="str">
        <f>IF(SP_SUL!L853="","*",SP_SUL!L853)</f>
        <v>*</v>
      </c>
      <c r="P850" s="143" t="str">
        <f>IF(SP_SUL!O853="","*",SP_SUL!O853)</f>
        <v>*</v>
      </c>
      <c r="Q850" s="143" t="str">
        <f>IF(SP_SUL!P853="","*",SP_SUL!P853)</f>
        <v>*</v>
      </c>
      <c r="R850" s="145" t="str">
        <f>IF(SP_SUL!Q853="","*",CONCATENATE(SP_SUL!Q853," ",SP_SUL!R853))</f>
        <v>*</v>
      </c>
      <c r="S850" s="145" t="str">
        <f>IF(SP_SUL!V853="","*",SP_SUL!V853)</f>
        <v>*</v>
      </c>
      <c r="T850" s="145" t="str">
        <f>IF(SP_SUL!W853="","*",SP_SUL!W853)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IF(SP_SUL!Y854="","*",SP_SUL!Y854)</f>
        <v>*</v>
      </c>
      <c r="B851" s="146" t="str">
        <f>IF(SP_SUL!X854="","*",SP_SUL!X854)</f>
        <v>*</v>
      </c>
      <c r="C851" s="146" t="str">
        <f>IF(SP_SUL!Z854="","*",SP_SUL!Z854)</f>
        <v>*</v>
      </c>
      <c r="D851" s="139" t="str">
        <f>IF(SP_SUL!S854="","*",SP_SUL!S854)</f>
        <v>-</v>
      </c>
      <c r="E851" s="139" t="str">
        <f>IF(SP_SUL!T854="","*",SP_SUL!T854)</f>
        <v>-</v>
      </c>
      <c r="F851" s="145" t="str">
        <f>IF(SP_SUL!B854="","*",SP_SUL!B854)</f>
        <v>*</v>
      </c>
      <c r="G851" s="145" t="str">
        <f>IF(SP_SUL!D854="","*",SP_SUL!D854)</f>
        <v>*</v>
      </c>
      <c r="H851" s="145" t="str">
        <f>IF(SP_SUL!F854="","*",SP_SUL!F854)</f>
        <v>*</v>
      </c>
      <c r="I851" s="145" t="str">
        <f>IF(SP_SUL!H854="","*",SP_SUL!H854)</f>
        <v>*</v>
      </c>
      <c r="J851" s="145" t="str">
        <f>IF(SP_SUL!I854="","*",SP_SUL!I854)</f>
        <v>*</v>
      </c>
      <c r="K851" s="139" t="str">
        <f>IF(SP_SUL!M854="","*",SP_SUL!M854)</f>
        <v>-</v>
      </c>
      <c r="L851" s="139" t="str">
        <f>IF(SP_SUL!N854="","*",SP_SUL!N854)</f>
        <v>-</v>
      </c>
      <c r="M851" s="140" t="str">
        <f>IF(SP_SUL!J854="","*",SP_SUL!J854)</f>
        <v>*</v>
      </c>
      <c r="N851" s="144" t="str">
        <f>IF(SP_SUL!K854="","*",SP_SUL!K854)</f>
        <v>*</v>
      </c>
      <c r="O851" s="144" t="str">
        <f>IF(SP_SUL!L854="","*",SP_SUL!L854)</f>
        <v>*</v>
      </c>
      <c r="P851" s="143" t="str">
        <f>IF(SP_SUL!O854="","*",SP_SUL!O854)</f>
        <v>*</v>
      </c>
      <c r="Q851" s="143" t="str">
        <f>IF(SP_SUL!P854="","*",SP_SUL!P854)</f>
        <v>*</v>
      </c>
      <c r="R851" s="145" t="str">
        <f>IF(SP_SUL!Q854="","*",CONCATENATE(SP_SUL!Q854," ",SP_SUL!R854))</f>
        <v>*</v>
      </c>
      <c r="S851" s="145" t="str">
        <f>IF(SP_SUL!V854="","*",SP_SUL!V854)</f>
        <v>*</v>
      </c>
      <c r="T851" s="145" t="str">
        <f>IF(SP_SUL!W854="","*",SP_SUL!W854)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IF(SP_SUL!Y855="","*",SP_SUL!Y855)</f>
        <v>*</v>
      </c>
      <c r="B852" s="146" t="str">
        <f>IF(SP_SUL!X855="","*",SP_SUL!X855)</f>
        <v>*</v>
      </c>
      <c r="C852" s="146" t="str">
        <f>IF(SP_SUL!Z855="","*",SP_SUL!Z855)</f>
        <v>*</v>
      </c>
      <c r="D852" s="139" t="str">
        <f>IF(SP_SUL!S855="","*",SP_SUL!S855)</f>
        <v>-</v>
      </c>
      <c r="E852" s="139" t="str">
        <f>IF(SP_SUL!T855="","*",SP_SUL!T855)</f>
        <v>-</v>
      </c>
      <c r="F852" s="145" t="str">
        <f>IF(SP_SUL!B855="","*",SP_SUL!B855)</f>
        <v>*</v>
      </c>
      <c r="G852" s="145" t="str">
        <f>IF(SP_SUL!D855="","*",SP_SUL!D855)</f>
        <v>*</v>
      </c>
      <c r="H852" s="145" t="str">
        <f>IF(SP_SUL!F855="","*",SP_SUL!F855)</f>
        <v>*</v>
      </c>
      <c r="I852" s="145" t="str">
        <f>IF(SP_SUL!H855="","*",SP_SUL!H855)</f>
        <v>*</v>
      </c>
      <c r="J852" s="145" t="str">
        <f>IF(SP_SUL!I855="","*",SP_SUL!I855)</f>
        <v>*</v>
      </c>
      <c r="K852" s="139" t="str">
        <f>IF(SP_SUL!M855="","*",SP_SUL!M855)</f>
        <v>-</v>
      </c>
      <c r="L852" s="139" t="str">
        <f>IF(SP_SUL!N855="","*",SP_SUL!N855)</f>
        <v>-</v>
      </c>
      <c r="M852" s="140" t="str">
        <f>IF(SP_SUL!J855="","*",SP_SUL!J855)</f>
        <v>*</v>
      </c>
      <c r="N852" s="144" t="str">
        <f>IF(SP_SUL!K855="","*",SP_SUL!K855)</f>
        <v>*</v>
      </c>
      <c r="O852" s="144" t="str">
        <f>IF(SP_SUL!L855="","*",SP_SUL!L855)</f>
        <v>*</v>
      </c>
      <c r="P852" s="143" t="str">
        <f>IF(SP_SUL!O855="","*",SP_SUL!O855)</f>
        <v>*</v>
      </c>
      <c r="Q852" s="143" t="str">
        <f>IF(SP_SUL!P855="","*",SP_SUL!P855)</f>
        <v>*</v>
      </c>
      <c r="R852" s="145" t="str">
        <f>IF(SP_SUL!Q855="","*",CONCATENATE(SP_SUL!Q855," ",SP_SUL!R855))</f>
        <v>*</v>
      </c>
      <c r="S852" s="145" t="str">
        <f>IF(SP_SUL!V855="","*",SP_SUL!V855)</f>
        <v>*</v>
      </c>
      <c r="T852" s="145" t="str">
        <f>IF(SP_SUL!W855="","*",SP_SUL!W855)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IF(SP_SUL!Y856="","*",SP_SUL!Y856)</f>
        <v>*</v>
      </c>
      <c r="B853" s="146" t="str">
        <f>IF(SP_SUL!X856="","*",SP_SUL!X856)</f>
        <v>*</v>
      </c>
      <c r="C853" s="146" t="str">
        <f>IF(SP_SUL!Z856="","*",SP_SUL!Z856)</f>
        <v>*</v>
      </c>
      <c r="D853" s="139" t="str">
        <f>IF(SP_SUL!S856="","*",SP_SUL!S856)</f>
        <v>-</v>
      </c>
      <c r="E853" s="139" t="str">
        <f>IF(SP_SUL!T856="","*",SP_SUL!T856)</f>
        <v>-</v>
      </c>
      <c r="F853" s="145" t="str">
        <f>IF(SP_SUL!B856="","*",SP_SUL!B856)</f>
        <v>*</v>
      </c>
      <c r="G853" s="145" t="str">
        <f>IF(SP_SUL!D856="","*",SP_SUL!D856)</f>
        <v>*</v>
      </c>
      <c r="H853" s="145" t="str">
        <f>IF(SP_SUL!F856="","*",SP_SUL!F856)</f>
        <v>*</v>
      </c>
      <c r="I853" s="145" t="str">
        <f>IF(SP_SUL!H856="","*",SP_SUL!H856)</f>
        <v>*</v>
      </c>
      <c r="J853" s="145" t="str">
        <f>IF(SP_SUL!I856="","*",SP_SUL!I856)</f>
        <v>*</v>
      </c>
      <c r="K853" s="139" t="str">
        <f>IF(SP_SUL!M856="","*",SP_SUL!M856)</f>
        <v>-</v>
      </c>
      <c r="L853" s="139" t="str">
        <f>IF(SP_SUL!N856="","*",SP_SUL!N856)</f>
        <v>-</v>
      </c>
      <c r="M853" s="140" t="str">
        <f>IF(SP_SUL!J856="","*",SP_SUL!J856)</f>
        <v>*</v>
      </c>
      <c r="N853" s="144" t="str">
        <f>IF(SP_SUL!K856="","*",SP_SUL!K856)</f>
        <v>*</v>
      </c>
      <c r="O853" s="144" t="str">
        <f>IF(SP_SUL!L856="","*",SP_SUL!L856)</f>
        <v>*</v>
      </c>
      <c r="P853" s="143" t="str">
        <f>IF(SP_SUL!O856="","*",SP_SUL!O856)</f>
        <v>*</v>
      </c>
      <c r="Q853" s="143" t="str">
        <f>IF(SP_SUL!P856="","*",SP_SUL!P856)</f>
        <v>*</v>
      </c>
      <c r="R853" s="145" t="str">
        <f>IF(SP_SUL!Q856="","*",CONCATENATE(SP_SUL!Q856," ",SP_SUL!R856))</f>
        <v>*</v>
      </c>
      <c r="S853" s="145" t="str">
        <f>IF(SP_SUL!V856="","*",SP_SUL!V856)</f>
        <v>*</v>
      </c>
      <c r="T853" s="145" t="str">
        <f>IF(SP_SUL!W856="","*",SP_SUL!W856)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IF(SP_SUL!Y857="","*",SP_SUL!Y857)</f>
        <v>*</v>
      </c>
      <c r="B854" s="146" t="str">
        <f>IF(SP_SUL!X857="","*",SP_SUL!X857)</f>
        <v>*</v>
      </c>
      <c r="C854" s="146" t="str">
        <f>IF(SP_SUL!Z857="","*",SP_SUL!Z857)</f>
        <v>*</v>
      </c>
      <c r="D854" s="139" t="str">
        <f>IF(SP_SUL!S857="","*",SP_SUL!S857)</f>
        <v>-</v>
      </c>
      <c r="E854" s="139" t="str">
        <f>IF(SP_SUL!T857="","*",SP_SUL!T857)</f>
        <v>-</v>
      </c>
      <c r="F854" s="145" t="str">
        <f>IF(SP_SUL!B857="","*",SP_SUL!B857)</f>
        <v>*</v>
      </c>
      <c r="G854" s="145" t="str">
        <f>IF(SP_SUL!D857="","*",SP_SUL!D857)</f>
        <v>*</v>
      </c>
      <c r="H854" s="145" t="str">
        <f>IF(SP_SUL!F857="","*",SP_SUL!F857)</f>
        <v>*</v>
      </c>
      <c r="I854" s="145" t="str">
        <f>IF(SP_SUL!H857="","*",SP_SUL!H857)</f>
        <v>*</v>
      </c>
      <c r="J854" s="145" t="str">
        <f>IF(SP_SUL!I857="","*",SP_SUL!I857)</f>
        <v>*</v>
      </c>
      <c r="K854" s="139" t="str">
        <f>IF(SP_SUL!M857="","*",SP_SUL!M857)</f>
        <v>-</v>
      </c>
      <c r="L854" s="139" t="str">
        <f>IF(SP_SUL!N857="","*",SP_SUL!N857)</f>
        <v>-</v>
      </c>
      <c r="M854" s="140" t="str">
        <f>IF(SP_SUL!J857="","*",SP_SUL!J857)</f>
        <v>*</v>
      </c>
      <c r="N854" s="144" t="str">
        <f>IF(SP_SUL!K857="","*",SP_SUL!K857)</f>
        <v>*</v>
      </c>
      <c r="O854" s="144" t="str">
        <f>IF(SP_SUL!L857="","*",SP_SUL!L857)</f>
        <v>*</v>
      </c>
      <c r="P854" s="143" t="str">
        <f>IF(SP_SUL!O857="","*",SP_SUL!O857)</f>
        <v>*</v>
      </c>
      <c r="Q854" s="143" t="str">
        <f>IF(SP_SUL!P857="","*",SP_SUL!P857)</f>
        <v>*</v>
      </c>
      <c r="R854" s="145" t="str">
        <f>IF(SP_SUL!Q857="","*",CONCATENATE(SP_SUL!Q857," ",SP_SUL!R857))</f>
        <v>*</v>
      </c>
      <c r="S854" s="145" t="str">
        <f>IF(SP_SUL!V857="","*",SP_SUL!V857)</f>
        <v>*</v>
      </c>
      <c r="T854" s="145" t="str">
        <f>IF(SP_SUL!W857="","*",SP_SUL!W857)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IF(SP_SUL!Y858="","*",SP_SUL!Y858)</f>
        <v>*</v>
      </c>
      <c r="B855" s="146" t="str">
        <f>IF(SP_SUL!X858="","*",SP_SUL!X858)</f>
        <v>*</v>
      </c>
      <c r="C855" s="146" t="str">
        <f>IF(SP_SUL!Z858="","*",SP_SUL!Z858)</f>
        <v>*</v>
      </c>
      <c r="D855" s="139" t="str">
        <f>IF(SP_SUL!S858="","*",SP_SUL!S858)</f>
        <v>-</v>
      </c>
      <c r="E855" s="139" t="str">
        <f>IF(SP_SUL!T858="","*",SP_SUL!T858)</f>
        <v>-</v>
      </c>
      <c r="F855" s="145" t="str">
        <f>IF(SP_SUL!B858="","*",SP_SUL!B858)</f>
        <v>*</v>
      </c>
      <c r="G855" s="145" t="str">
        <f>IF(SP_SUL!D858="","*",SP_SUL!D858)</f>
        <v>*</v>
      </c>
      <c r="H855" s="145" t="str">
        <f>IF(SP_SUL!F858="","*",SP_SUL!F858)</f>
        <v>*</v>
      </c>
      <c r="I855" s="145" t="str">
        <f>IF(SP_SUL!H858="","*",SP_SUL!H858)</f>
        <v>*</v>
      </c>
      <c r="J855" s="145" t="str">
        <f>IF(SP_SUL!I858="","*",SP_SUL!I858)</f>
        <v>*</v>
      </c>
      <c r="K855" s="139" t="str">
        <f>IF(SP_SUL!M858="","*",SP_SUL!M858)</f>
        <v>-</v>
      </c>
      <c r="L855" s="139" t="str">
        <f>IF(SP_SUL!N858="","*",SP_SUL!N858)</f>
        <v>-</v>
      </c>
      <c r="M855" s="140" t="str">
        <f>IF(SP_SUL!J858="","*",SP_SUL!J858)</f>
        <v>*</v>
      </c>
      <c r="N855" s="144" t="str">
        <f>IF(SP_SUL!K858="","*",SP_SUL!K858)</f>
        <v>*</v>
      </c>
      <c r="O855" s="144" t="str">
        <f>IF(SP_SUL!L858="","*",SP_SUL!L858)</f>
        <v>*</v>
      </c>
      <c r="P855" s="143" t="str">
        <f>IF(SP_SUL!O858="","*",SP_SUL!O858)</f>
        <v>*</v>
      </c>
      <c r="Q855" s="143" t="str">
        <f>IF(SP_SUL!P858="","*",SP_SUL!P858)</f>
        <v>*</v>
      </c>
      <c r="R855" s="145" t="str">
        <f>IF(SP_SUL!Q858="","*",CONCATENATE(SP_SUL!Q858," ",SP_SUL!R858))</f>
        <v>*</v>
      </c>
      <c r="S855" s="145" t="str">
        <f>IF(SP_SUL!V858="","*",SP_SUL!V858)</f>
        <v>*</v>
      </c>
      <c r="T855" s="145" t="str">
        <f>IF(SP_SUL!W858="","*",SP_SUL!W858)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IF(SP_SUL!Y859="","*",SP_SUL!Y859)</f>
        <v>*</v>
      </c>
      <c r="B856" s="146" t="str">
        <f>IF(SP_SUL!X859="","*",SP_SUL!X859)</f>
        <v>*</v>
      </c>
      <c r="C856" s="146" t="str">
        <f>IF(SP_SUL!Z859="","*",SP_SUL!Z859)</f>
        <v>*</v>
      </c>
      <c r="D856" s="139" t="str">
        <f>IF(SP_SUL!S859="","*",SP_SUL!S859)</f>
        <v>-</v>
      </c>
      <c r="E856" s="139" t="str">
        <f>IF(SP_SUL!T859="","*",SP_SUL!T859)</f>
        <v>-</v>
      </c>
      <c r="F856" s="145" t="str">
        <f>IF(SP_SUL!B859="","*",SP_SUL!B859)</f>
        <v>*</v>
      </c>
      <c r="G856" s="145" t="str">
        <f>IF(SP_SUL!D859="","*",SP_SUL!D859)</f>
        <v>*</v>
      </c>
      <c r="H856" s="145" t="str">
        <f>IF(SP_SUL!F859="","*",SP_SUL!F859)</f>
        <v>*</v>
      </c>
      <c r="I856" s="145" t="str">
        <f>IF(SP_SUL!H859="","*",SP_SUL!H859)</f>
        <v>*</v>
      </c>
      <c r="J856" s="145" t="str">
        <f>IF(SP_SUL!I859="","*",SP_SUL!I859)</f>
        <v>*</v>
      </c>
      <c r="K856" s="139" t="str">
        <f>IF(SP_SUL!M859="","*",SP_SUL!M859)</f>
        <v>-</v>
      </c>
      <c r="L856" s="139" t="str">
        <f>IF(SP_SUL!N859="","*",SP_SUL!N859)</f>
        <v>-</v>
      </c>
      <c r="M856" s="140" t="str">
        <f>IF(SP_SUL!J859="","*",SP_SUL!J859)</f>
        <v>*</v>
      </c>
      <c r="N856" s="144" t="str">
        <f>IF(SP_SUL!K859="","*",SP_SUL!K859)</f>
        <v>*</v>
      </c>
      <c r="O856" s="144" t="str">
        <f>IF(SP_SUL!L859="","*",SP_SUL!L859)</f>
        <v>*</v>
      </c>
      <c r="P856" s="143" t="str">
        <f>IF(SP_SUL!O859="","*",SP_SUL!O859)</f>
        <v>*</v>
      </c>
      <c r="Q856" s="143" t="str">
        <f>IF(SP_SUL!P859="","*",SP_SUL!P859)</f>
        <v>*</v>
      </c>
      <c r="R856" s="145" t="str">
        <f>IF(SP_SUL!Q859="","*",CONCATENATE(SP_SUL!Q859," ",SP_SUL!R859))</f>
        <v>*</v>
      </c>
      <c r="S856" s="145" t="str">
        <f>IF(SP_SUL!V859="","*",SP_SUL!V859)</f>
        <v>*</v>
      </c>
      <c r="T856" s="145" t="str">
        <f>IF(SP_SUL!W859="","*",SP_SUL!W859)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IF(SP_SUL!Y860="","*",SP_SUL!Y860)</f>
        <v>*</v>
      </c>
      <c r="B857" s="146" t="str">
        <f>IF(SP_SUL!X860="","*",SP_SUL!X860)</f>
        <v>*</v>
      </c>
      <c r="C857" s="146" t="str">
        <f>IF(SP_SUL!Z860="","*",SP_SUL!Z860)</f>
        <v>*</v>
      </c>
      <c r="D857" s="139" t="str">
        <f>IF(SP_SUL!S860="","*",SP_SUL!S860)</f>
        <v>-</v>
      </c>
      <c r="E857" s="139" t="str">
        <f>IF(SP_SUL!T860="","*",SP_SUL!T860)</f>
        <v>-</v>
      </c>
      <c r="F857" s="145" t="str">
        <f>IF(SP_SUL!B860="","*",SP_SUL!B860)</f>
        <v>*</v>
      </c>
      <c r="G857" s="145" t="str">
        <f>IF(SP_SUL!D860="","*",SP_SUL!D860)</f>
        <v>*</v>
      </c>
      <c r="H857" s="145" t="str">
        <f>IF(SP_SUL!F860="","*",SP_SUL!F860)</f>
        <v>*</v>
      </c>
      <c r="I857" s="145" t="str">
        <f>IF(SP_SUL!H860="","*",SP_SUL!H860)</f>
        <v>*</v>
      </c>
      <c r="J857" s="145" t="str">
        <f>IF(SP_SUL!I860="","*",SP_SUL!I860)</f>
        <v>*</v>
      </c>
      <c r="K857" s="139" t="str">
        <f>IF(SP_SUL!M860="","*",SP_SUL!M860)</f>
        <v>-</v>
      </c>
      <c r="L857" s="139" t="str">
        <f>IF(SP_SUL!N860="","*",SP_SUL!N860)</f>
        <v>-</v>
      </c>
      <c r="M857" s="140" t="str">
        <f>IF(SP_SUL!J860="","*",SP_SUL!J860)</f>
        <v>*</v>
      </c>
      <c r="N857" s="144" t="str">
        <f>IF(SP_SUL!K860="","*",SP_SUL!K860)</f>
        <v>*</v>
      </c>
      <c r="O857" s="144" t="str">
        <f>IF(SP_SUL!L860="","*",SP_SUL!L860)</f>
        <v>*</v>
      </c>
      <c r="P857" s="143" t="str">
        <f>IF(SP_SUL!O860="","*",SP_SUL!O860)</f>
        <v>*</v>
      </c>
      <c r="Q857" s="143" t="str">
        <f>IF(SP_SUL!P860="","*",SP_SUL!P860)</f>
        <v>*</v>
      </c>
      <c r="R857" s="145" t="str">
        <f>IF(SP_SUL!Q860="","*",CONCATENATE(SP_SUL!Q860," ",SP_SUL!R860))</f>
        <v>*</v>
      </c>
      <c r="S857" s="145" t="str">
        <f>IF(SP_SUL!V860="","*",SP_SUL!V860)</f>
        <v>*</v>
      </c>
      <c r="T857" s="145" t="str">
        <f>IF(SP_SUL!W860="","*",SP_SUL!W860)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IF(SP_SUL!Y861="","*",SP_SUL!Y861)</f>
        <v>*</v>
      </c>
      <c r="B858" s="146" t="str">
        <f>IF(SP_SUL!X861="","*",SP_SUL!X861)</f>
        <v>*</v>
      </c>
      <c r="C858" s="146" t="str">
        <f>IF(SP_SUL!Z861="","*",SP_SUL!Z861)</f>
        <v>*</v>
      </c>
      <c r="D858" s="139" t="str">
        <f>IF(SP_SUL!S861="","*",SP_SUL!S861)</f>
        <v>-</v>
      </c>
      <c r="E858" s="139" t="str">
        <f>IF(SP_SUL!T861="","*",SP_SUL!T861)</f>
        <v>-</v>
      </c>
      <c r="F858" s="145" t="str">
        <f>IF(SP_SUL!B861="","*",SP_SUL!B861)</f>
        <v>*</v>
      </c>
      <c r="G858" s="145" t="str">
        <f>IF(SP_SUL!D861="","*",SP_SUL!D861)</f>
        <v>*</v>
      </c>
      <c r="H858" s="145" t="str">
        <f>IF(SP_SUL!F861="","*",SP_SUL!F861)</f>
        <v>*</v>
      </c>
      <c r="I858" s="145" t="str">
        <f>IF(SP_SUL!H861="","*",SP_SUL!H861)</f>
        <v>*</v>
      </c>
      <c r="J858" s="145" t="str">
        <f>IF(SP_SUL!I861="","*",SP_SUL!I861)</f>
        <v>*</v>
      </c>
      <c r="K858" s="139" t="str">
        <f>IF(SP_SUL!M861="","*",SP_SUL!M861)</f>
        <v>-</v>
      </c>
      <c r="L858" s="139" t="str">
        <f>IF(SP_SUL!N861="","*",SP_SUL!N861)</f>
        <v>-</v>
      </c>
      <c r="M858" s="140" t="str">
        <f>IF(SP_SUL!J861="","*",SP_SUL!J861)</f>
        <v>*</v>
      </c>
      <c r="N858" s="144" t="str">
        <f>IF(SP_SUL!K861="","*",SP_SUL!K861)</f>
        <v>*</v>
      </c>
      <c r="O858" s="144" t="str">
        <f>IF(SP_SUL!L861="","*",SP_SUL!L861)</f>
        <v>*</v>
      </c>
      <c r="P858" s="143" t="str">
        <f>IF(SP_SUL!O861="","*",SP_SUL!O861)</f>
        <v>*</v>
      </c>
      <c r="Q858" s="143" t="str">
        <f>IF(SP_SUL!P861="","*",SP_SUL!P861)</f>
        <v>*</v>
      </c>
      <c r="R858" s="145" t="str">
        <f>IF(SP_SUL!Q861="","*",CONCATENATE(SP_SUL!Q861," ",SP_SUL!R861))</f>
        <v>*</v>
      </c>
      <c r="S858" s="145" t="str">
        <f>IF(SP_SUL!V861="","*",SP_SUL!V861)</f>
        <v>*</v>
      </c>
      <c r="T858" s="145" t="str">
        <f>IF(SP_SUL!W861="","*",SP_SUL!W861)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IF(SP_SUL!Y862="","*",SP_SUL!Y862)</f>
        <v>*</v>
      </c>
      <c r="B859" s="146" t="str">
        <f>IF(SP_SUL!X862="","*",SP_SUL!X862)</f>
        <v>*</v>
      </c>
      <c r="C859" s="146" t="str">
        <f>IF(SP_SUL!Z862="","*",SP_SUL!Z862)</f>
        <v>*</v>
      </c>
      <c r="D859" s="139" t="str">
        <f>IF(SP_SUL!S862="","*",SP_SUL!S862)</f>
        <v>-</v>
      </c>
      <c r="E859" s="139" t="str">
        <f>IF(SP_SUL!T862="","*",SP_SUL!T862)</f>
        <v>-</v>
      </c>
      <c r="F859" s="145" t="str">
        <f>IF(SP_SUL!B862="","*",SP_SUL!B862)</f>
        <v>*</v>
      </c>
      <c r="G859" s="145" t="str">
        <f>IF(SP_SUL!D862="","*",SP_SUL!D862)</f>
        <v>*</v>
      </c>
      <c r="H859" s="145" t="str">
        <f>IF(SP_SUL!F862="","*",SP_SUL!F862)</f>
        <v>*</v>
      </c>
      <c r="I859" s="145" t="str">
        <f>IF(SP_SUL!H862="","*",SP_SUL!H862)</f>
        <v>*</v>
      </c>
      <c r="J859" s="145" t="str">
        <f>IF(SP_SUL!I862="","*",SP_SUL!I862)</f>
        <v>*</v>
      </c>
      <c r="K859" s="139" t="str">
        <f>IF(SP_SUL!M862="","*",SP_SUL!M862)</f>
        <v>-</v>
      </c>
      <c r="L859" s="139" t="str">
        <f>IF(SP_SUL!N862="","*",SP_SUL!N862)</f>
        <v>-</v>
      </c>
      <c r="M859" s="140" t="str">
        <f>IF(SP_SUL!J862="","*",SP_SUL!J862)</f>
        <v>*</v>
      </c>
      <c r="N859" s="144" t="str">
        <f>IF(SP_SUL!K862="","*",SP_SUL!K862)</f>
        <v>*</v>
      </c>
      <c r="O859" s="144" t="str">
        <f>IF(SP_SUL!L862="","*",SP_SUL!L862)</f>
        <v>*</v>
      </c>
      <c r="P859" s="143" t="str">
        <f>IF(SP_SUL!O862="","*",SP_SUL!O862)</f>
        <v>*</v>
      </c>
      <c r="Q859" s="143" t="str">
        <f>IF(SP_SUL!P862="","*",SP_SUL!P862)</f>
        <v>*</v>
      </c>
      <c r="R859" s="145" t="str">
        <f>IF(SP_SUL!Q862="","*",CONCATENATE(SP_SUL!Q862," ",SP_SUL!R862))</f>
        <v>*</v>
      </c>
      <c r="S859" s="145" t="str">
        <f>IF(SP_SUL!V862="","*",SP_SUL!V862)</f>
        <v>*</v>
      </c>
      <c r="T859" s="145" t="str">
        <f>IF(SP_SUL!W862="","*",SP_SUL!W862)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IF(SP_SUL!Y863="","*",SP_SUL!Y863)</f>
        <v>*</v>
      </c>
      <c r="B860" s="146" t="str">
        <f>IF(SP_SUL!X863="","*",SP_SUL!X863)</f>
        <v>*</v>
      </c>
      <c r="C860" s="146" t="str">
        <f>IF(SP_SUL!Z863="","*",SP_SUL!Z863)</f>
        <v>*</v>
      </c>
      <c r="D860" s="139" t="str">
        <f>IF(SP_SUL!S863="","*",SP_SUL!S863)</f>
        <v>-</v>
      </c>
      <c r="E860" s="139" t="str">
        <f>IF(SP_SUL!T863="","*",SP_SUL!T863)</f>
        <v>-</v>
      </c>
      <c r="F860" s="145" t="str">
        <f>IF(SP_SUL!B863="","*",SP_SUL!B863)</f>
        <v>*</v>
      </c>
      <c r="G860" s="145" t="str">
        <f>IF(SP_SUL!D863="","*",SP_SUL!D863)</f>
        <v>*</v>
      </c>
      <c r="H860" s="145" t="str">
        <f>IF(SP_SUL!F863="","*",SP_SUL!F863)</f>
        <v>*</v>
      </c>
      <c r="I860" s="145" t="str">
        <f>IF(SP_SUL!H863="","*",SP_SUL!H863)</f>
        <v>*</v>
      </c>
      <c r="J860" s="145" t="str">
        <f>IF(SP_SUL!I863="","*",SP_SUL!I863)</f>
        <v>*</v>
      </c>
      <c r="K860" s="139" t="str">
        <f>IF(SP_SUL!M863="","*",SP_SUL!M863)</f>
        <v>-</v>
      </c>
      <c r="L860" s="139" t="str">
        <f>IF(SP_SUL!N863="","*",SP_SUL!N863)</f>
        <v>-</v>
      </c>
      <c r="M860" s="140" t="str">
        <f>IF(SP_SUL!J863="","*",SP_SUL!J863)</f>
        <v>*</v>
      </c>
      <c r="N860" s="144" t="str">
        <f>IF(SP_SUL!K863="","*",SP_SUL!K863)</f>
        <v>*</v>
      </c>
      <c r="O860" s="144" t="str">
        <f>IF(SP_SUL!L863="","*",SP_SUL!L863)</f>
        <v>*</v>
      </c>
      <c r="P860" s="143" t="str">
        <f>IF(SP_SUL!O863="","*",SP_SUL!O863)</f>
        <v>*</v>
      </c>
      <c r="Q860" s="143" t="str">
        <f>IF(SP_SUL!P863="","*",SP_SUL!P863)</f>
        <v>*</v>
      </c>
      <c r="R860" s="145" t="str">
        <f>IF(SP_SUL!Q863="","*",CONCATENATE(SP_SUL!Q863," ",SP_SUL!R863))</f>
        <v>*</v>
      </c>
      <c r="S860" s="145" t="str">
        <f>IF(SP_SUL!V863="","*",SP_SUL!V863)</f>
        <v>*</v>
      </c>
      <c r="T860" s="145" t="str">
        <f>IF(SP_SUL!W863="","*",SP_SUL!W863)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IF(SP_SUL!Y864="","*",SP_SUL!Y864)</f>
        <v>*</v>
      </c>
      <c r="B861" s="146" t="str">
        <f>IF(SP_SUL!X864="","*",SP_SUL!X864)</f>
        <v>*</v>
      </c>
      <c r="C861" s="146" t="str">
        <f>IF(SP_SUL!Z864="","*",SP_SUL!Z864)</f>
        <v>*</v>
      </c>
      <c r="D861" s="139" t="str">
        <f>IF(SP_SUL!S864="","*",SP_SUL!S864)</f>
        <v>-</v>
      </c>
      <c r="E861" s="139" t="str">
        <f>IF(SP_SUL!T864="","*",SP_SUL!T864)</f>
        <v>-</v>
      </c>
      <c r="F861" s="145" t="str">
        <f>IF(SP_SUL!B864="","*",SP_SUL!B864)</f>
        <v>*</v>
      </c>
      <c r="G861" s="145" t="str">
        <f>IF(SP_SUL!D864="","*",SP_SUL!D864)</f>
        <v>*</v>
      </c>
      <c r="H861" s="145" t="str">
        <f>IF(SP_SUL!F864="","*",SP_SUL!F864)</f>
        <v>*</v>
      </c>
      <c r="I861" s="145" t="str">
        <f>IF(SP_SUL!H864="","*",SP_SUL!H864)</f>
        <v>*</v>
      </c>
      <c r="J861" s="145" t="str">
        <f>IF(SP_SUL!I864="","*",SP_SUL!I864)</f>
        <v>*</v>
      </c>
      <c r="K861" s="139" t="str">
        <f>IF(SP_SUL!M864="","*",SP_SUL!M864)</f>
        <v>-</v>
      </c>
      <c r="L861" s="139" t="str">
        <f>IF(SP_SUL!N864="","*",SP_SUL!N864)</f>
        <v>-</v>
      </c>
      <c r="M861" s="140" t="str">
        <f>IF(SP_SUL!J864="","*",SP_SUL!J864)</f>
        <v>*</v>
      </c>
      <c r="N861" s="144" t="str">
        <f>IF(SP_SUL!K864="","*",SP_SUL!K864)</f>
        <v>*</v>
      </c>
      <c r="O861" s="144" t="str">
        <f>IF(SP_SUL!L864="","*",SP_SUL!L864)</f>
        <v>*</v>
      </c>
      <c r="P861" s="143" t="str">
        <f>IF(SP_SUL!O864="","*",SP_SUL!O864)</f>
        <v>*</v>
      </c>
      <c r="Q861" s="143" t="str">
        <f>IF(SP_SUL!P864="","*",SP_SUL!P864)</f>
        <v>*</v>
      </c>
      <c r="R861" s="145" t="str">
        <f>IF(SP_SUL!Q864="","*",CONCATENATE(SP_SUL!Q864," ",SP_SUL!R864))</f>
        <v>*</v>
      </c>
      <c r="S861" s="145" t="str">
        <f>IF(SP_SUL!V864="","*",SP_SUL!V864)</f>
        <v>*</v>
      </c>
      <c r="T861" s="145" t="str">
        <f>IF(SP_SUL!W864="","*",SP_SUL!W864)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IF(SP_SUL!Y865="","*",SP_SUL!Y865)</f>
        <v>*</v>
      </c>
      <c r="B862" s="146" t="str">
        <f>IF(SP_SUL!X865="","*",SP_SUL!X865)</f>
        <v>*</v>
      </c>
      <c r="C862" s="146" t="str">
        <f>IF(SP_SUL!Z865="","*",SP_SUL!Z865)</f>
        <v>*</v>
      </c>
      <c r="D862" s="139" t="str">
        <f>IF(SP_SUL!S865="","*",SP_SUL!S865)</f>
        <v>-</v>
      </c>
      <c r="E862" s="139" t="str">
        <f>IF(SP_SUL!T865="","*",SP_SUL!T865)</f>
        <v>-</v>
      </c>
      <c r="F862" s="145" t="str">
        <f>IF(SP_SUL!B865="","*",SP_SUL!B865)</f>
        <v>*</v>
      </c>
      <c r="G862" s="145" t="str">
        <f>IF(SP_SUL!D865="","*",SP_SUL!D865)</f>
        <v>*</v>
      </c>
      <c r="H862" s="145" t="str">
        <f>IF(SP_SUL!F865="","*",SP_SUL!F865)</f>
        <v>*</v>
      </c>
      <c r="I862" s="145" t="str">
        <f>IF(SP_SUL!H865="","*",SP_SUL!H865)</f>
        <v>*</v>
      </c>
      <c r="J862" s="145" t="str">
        <f>IF(SP_SUL!I865="","*",SP_SUL!I865)</f>
        <v>*</v>
      </c>
      <c r="K862" s="139" t="str">
        <f>IF(SP_SUL!M865="","*",SP_SUL!M865)</f>
        <v>-</v>
      </c>
      <c r="L862" s="139" t="str">
        <f>IF(SP_SUL!N865="","*",SP_SUL!N865)</f>
        <v>-</v>
      </c>
      <c r="M862" s="140" t="str">
        <f>IF(SP_SUL!J865="","*",SP_SUL!J865)</f>
        <v>*</v>
      </c>
      <c r="N862" s="144" t="str">
        <f>IF(SP_SUL!K865="","*",SP_SUL!K865)</f>
        <v>*</v>
      </c>
      <c r="O862" s="144" t="str">
        <f>IF(SP_SUL!L865="","*",SP_SUL!L865)</f>
        <v>*</v>
      </c>
      <c r="P862" s="143" t="str">
        <f>IF(SP_SUL!O865="","*",SP_SUL!O865)</f>
        <v>*</v>
      </c>
      <c r="Q862" s="143" t="str">
        <f>IF(SP_SUL!P865="","*",SP_SUL!P865)</f>
        <v>*</v>
      </c>
      <c r="R862" s="145" t="str">
        <f>IF(SP_SUL!Q865="","*",CONCATENATE(SP_SUL!Q865," ",SP_SUL!R865))</f>
        <v>*</v>
      </c>
      <c r="S862" s="145" t="str">
        <f>IF(SP_SUL!V865="","*",SP_SUL!V865)</f>
        <v>*</v>
      </c>
      <c r="T862" s="145" t="str">
        <f>IF(SP_SUL!W865="","*",SP_SUL!W865)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IF(SP_SUL!Y866="","*",SP_SUL!Y866)</f>
        <v>*</v>
      </c>
      <c r="B863" s="146" t="str">
        <f>IF(SP_SUL!X866="","*",SP_SUL!X866)</f>
        <v>*</v>
      </c>
      <c r="C863" s="146" t="str">
        <f>IF(SP_SUL!Z866="","*",SP_SUL!Z866)</f>
        <v>*</v>
      </c>
      <c r="D863" s="139" t="str">
        <f>IF(SP_SUL!S866="","*",SP_SUL!S866)</f>
        <v>-</v>
      </c>
      <c r="E863" s="139" t="str">
        <f>IF(SP_SUL!T866="","*",SP_SUL!T866)</f>
        <v>-</v>
      </c>
      <c r="F863" s="145" t="str">
        <f>IF(SP_SUL!B866="","*",SP_SUL!B866)</f>
        <v>*</v>
      </c>
      <c r="G863" s="145" t="str">
        <f>IF(SP_SUL!D866="","*",SP_SUL!D866)</f>
        <v>*</v>
      </c>
      <c r="H863" s="145" t="str">
        <f>IF(SP_SUL!F866="","*",SP_SUL!F866)</f>
        <v>*</v>
      </c>
      <c r="I863" s="145" t="str">
        <f>IF(SP_SUL!H866="","*",SP_SUL!H866)</f>
        <v>*</v>
      </c>
      <c r="J863" s="145" t="str">
        <f>IF(SP_SUL!I866="","*",SP_SUL!I866)</f>
        <v>*</v>
      </c>
      <c r="K863" s="139" t="str">
        <f>IF(SP_SUL!M866="","*",SP_SUL!M866)</f>
        <v>-</v>
      </c>
      <c r="L863" s="139" t="str">
        <f>IF(SP_SUL!N866="","*",SP_SUL!N866)</f>
        <v>-</v>
      </c>
      <c r="M863" s="140" t="str">
        <f>IF(SP_SUL!J866="","*",SP_SUL!J866)</f>
        <v>*</v>
      </c>
      <c r="N863" s="144" t="str">
        <f>IF(SP_SUL!K866="","*",SP_SUL!K866)</f>
        <v>*</v>
      </c>
      <c r="O863" s="144" t="str">
        <f>IF(SP_SUL!L866="","*",SP_SUL!L866)</f>
        <v>*</v>
      </c>
      <c r="P863" s="143" t="str">
        <f>IF(SP_SUL!O866="","*",SP_SUL!O866)</f>
        <v>*</v>
      </c>
      <c r="Q863" s="143" t="str">
        <f>IF(SP_SUL!P866="","*",SP_SUL!P866)</f>
        <v>*</v>
      </c>
      <c r="R863" s="145" t="str">
        <f>IF(SP_SUL!Q866="","*",CONCATENATE(SP_SUL!Q866," ",SP_SUL!R866))</f>
        <v>*</v>
      </c>
      <c r="S863" s="145" t="str">
        <f>IF(SP_SUL!V866="","*",SP_SUL!V866)</f>
        <v>*</v>
      </c>
      <c r="T863" s="145" t="str">
        <f>IF(SP_SUL!W866="","*",SP_SUL!W866)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IF(SP_SUL!Y867="","*",SP_SUL!Y867)</f>
        <v>*</v>
      </c>
      <c r="B864" s="146" t="str">
        <f>IF(SP_SUL!X867="","*",SP_SUL!X867)</f>
        <v>*</v>
      </c>
      <c r="C864" s="146" t="str">
        <f>IF(SP_SUL!Z867="","*",SP_SUL!Z867)</f>
        <v>*</v>
      </c>
      <c r="D864" s="139" t="str">
        <f>IF(SP_SUL!S867="","*",SP_SUL!S867)</f>
        <v>-</v>
      </c>
      <c r="E864" s="139" t="str">
        <f>IF(SP_SUL!T867="","*",SP_SUL!T867)</f>
        <v>-</v>
      </c>
      <c r="F864" s="145" t="str">
        <f>IF(SP_SUL!B867="","*",SP_SUL!B867)</f>
        <v>*</v>
      </c>
      <c r="G864" s="145" t="str">
        <f>IF(SP_SUL!D867="","*",SP_SUL!D867)</f>
        <v>*</v>
      </c>
      <c r="H864" s="145" t="str">
        <f>IF(SP_SUL!F867="","*",SP_SUL!F867)</f>
        <v>*</v>
      </c>
      <c r="I864" s="145" t="str">
        <f>IF(SP_SUL!H867="","*",SP_SUL!H867)</f>
        <v>*</v>
      </c>
      <c r="J864" s="145" t="str">
        <f>IF(SP_SUL!I867="","*",SP_SUL!I867)</f>
        <v>*</v>
      </c>
      <c r="K864" s="139" t="str">
        <f>IF(SP_SUL!M867="","*",SP_SUL!M867)</f>
        <v>-</v>
      </c>
      <c r="L864" s="139" t="str">
        <f>IF(SP_SUL!N867="","*",SP_SUL!N867)</f>
        <v>-</v>
      </c>
      <c r="M864" s="140" t="str">
        <f>IF(SP_SUL!J867="","*",SP_SUL!J867)</f>
        <v>*</v>
      </c>
      <c r="N864" s="144" t="str">
        <f>IF(SP_SUL!K867="","*",SP_SUL!K867)</f>
        <v>*</v>
      </c>
      <c r="O864" s="144" t="str">
        <f>IF(SP_SUL!L867="","*",SP_SUL!L867)</f>
        <v>*</v>
      </c>
      <c r="P864" s="143" t="str">
        <f>IF(SP_SUL!O867="","*",SP_SUL!O867)</f>
        <v>*</v>
      </c>
      <c r="Q864" s="143" t="str">
        <f>IF(SP_SUL!P867="","*",SP_SUL!P867)</f>
        <v>*</v>
      </c>
      <c r="R864" s="145" t="str">
        <f>IF(SP_SUL!Q867="","*",CONCATENATE(SP_SUL!Q867," ",SP_SUL!R867))</f>
        <v>*</v>
      </c>
      <c r="S864" s="145" t="str">
        <f>IF(SP_SUL!V867="","*",SP_SUL!V867)</f>
        <v>*</v>
      </c>
      <c r="T864" s="145" t="str">
        <f>IF(SP_SUL!W867="","*",SP_SUL!W867)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IF(SP_SUL!Y868="","*",SP_SUL!Y868)</f>
        <v>*</v>
      </c>
      <c r="B865" s="146" t="str">
        <f>IF(SP_SUL!X868="","*",SP_SUL!X868)</f>
        <v>*</v>
      </c>
      <c r="C865" s="146" t="str">
        <f>IF(SP_SUL!Z868="","*",SP_SUL!Z868)</f>
        <v>*</v>
      </c>
      <c r="D865" s="139" t="str">
        <f>IF(SP_SUL!S868="","*",SP_SUL!S868)</f>
        <v>-</v>
      </c>
      <c r="E865" s="139" t="str">
        <f>IF(SP_SUL!T868="","*",SP_SUL!T868)</f>
        <v>-</v>
      </c>
      <c r="F865" s="145" t="str">
        <f>IF(SP_SUL!B868="","*",SP_SUL!B868)</f>
        <v>*</v>
      </c>
      <c r="G865" s="145" t="str">
        <f>IF(SP_SUL!D868="","*",SP_SUL!D868)</f>
        <v>*</v>
      </c>
      <c r="H865" s="145" t="str">
        <f>IF(SP_SUL!F868="","*",SP_SUL!F868)</f>
        <v>*</v>
      </c>
      <c r="I865" s="145" t="str">
        <f>IF(SP_SUL!H868="","*",SP_SUL!H868)</f>
        <v>*</v>
      </c>
      <c r="J865" s="145" t="str">
        <f>IF(SP_SUL!I868="","*",SP_SUL!I868)</f>
        <v>*</v>
      </c>
      <c r="K865" s="139" t="str">
        <f>IF(SP_SUL!M868="","*",SP_SUL!M868)</f>
        <v>-</v>
      </c>
      <c r="L865" s="139" t="str">
        <f>IF(SP_SUL!N868="","*",SP_SUL!N868)</f>
        <v>-</v>
      </c>
      <c r="M865" s="140" t="str">
        <f>IF(SP_SUL!J868="","*",SP_SUL!J868)</f>
        <v>*</v>
      </c>
      <c r="N865" s="144" t="str">
        <f>IF(SP_SUL!K868="","*",SP_SUL!K868)</f>
        <v>*</v>
      </c>
      <c r="O865" s="144" t="str">
        <f>IF(SP_SUL!L868="","*",SP_SUL!L868)</f>
        <v>*</v>
      </c>
      <c r="P865" s="143" t="str">
        <f>IF(SP_SUL!O868="","*",SP_SUL!O868)</f>
        <v>*</v>
      </c>
      <c r="Q865" s="143" t="str">
        <f>IF(SP_SUL!P868="","*",SP_SUL!P868)</f>
        <v>*</v>
      </c>
      <c r="R865" s="145" t="str">
        <f>IF(SP_SUL!Q868="","*",CONCATENATE(SP_SUL!Q868," ",SP_SUL!R868))</f>
        <v>*</v>
      </c>
      <c r="S865" s="145" t="str">
        <f>IF(SP_SUL!V868="","*",SP_SUL!V868)</f>
        <v>*</v>
      </c>
      <c r="T865" s="145" t="str">
        <f>IF(SP_SUL!W868="","*",SP_SUL!W868)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IF(SP_SUL!Y869="","*",SP_SUL!Y869)</f>
        <v>*</v>
      </c>
      <c r="B866" s="146" t="str">
        <f>IF(SP_SUL!X869="","*",SP_SUL!X869)</f>
        <v>*</v>
      </c>
      <c r="C866" s="146" t="str">
        <f>IF(SP_SUL!Z869="","*",SP_SUL!Z869)</f>
        <v>*</v>
      </c>
      <c r="D866" s="139" t="str">
        <f>IF(SP_SUL!S869="","*",SP_SUL!S869)</f>
        <v>-</v>
      </c>
      <c r="E866" s="139" t="str">
        <f>IF(SP_SUL!T869="","*",SP_SUL!T869)</f>
        <v>-</v>
      </c>
      <c r="F866" s="145" t="str">
        <f>IF(SP_SUL!B869="","*",SP_SUL!B869)</f>
        <v>*</v>
      </c>
      <c r="G866" s="145" t="str">
        <f>IF(SP_SUL!D869="","*",SP_SUL!D869)</f>
        <v>*</v>
      </c>
      <c r="H866" s="145" t="str">
        <f>IF(SP_SUL!F869="","*",SP_SUL!F869)</f>
        <v>*</v>
      </c>
      <c r="I866" s="145" t="str">
        <f>IF(SP_SUL!H869="","*",SP_SUL!H869)</f>
        <v>*</v>
      </c>
      <c r="J866" s="145" t="str">
        <f>IF(SP_SUL!I869="","*",SP_SUL!I869)</f>
        <v>*</v>
      </c>
      <c r="K866" s="139" t="str">
        <f>IF(SP_SUL!M869="","*",SP_SUL!M869)</f>
        <v>-</v>
      </c>
      <c r="L866" s="139" t="str">
        <f>IF(SP_SUL!N869="","*",SP_SUL!N869)</f>
        <v>-</v>
      </c>
      <c r="M866" s="140" t="str">
        <f>IF(SP_SUL!J869="","*",SP_SUL!J869)</f>
        <v>*</v>
      </c>
      <c r="N866" s="144" t="str">
        <f>IF(SP_SUL!K869="","*",SP_SUL!K869)</f>
        <v>*</v>
      </c>
      <c r="O866" s="144" t="str">
        <f>IF(SP_SUL!L869="","*",SP_SUL!L869)</f>
        <v>*</v>
      </c>
      <c r="P866" s="143" t="str">
        <f>IF(SP_SUL!O869="","*",SP_SUL!O869)</f>
        <v>*</v>
      </c>
      <c r="Q866" s="143" t="str">
        <f>IF(SP_SUL!P869="","*",SP_SUL!P869)</f>
        <v>*</v>
      </c>
      <c r="R866" s="145" t="str">
        <f>IF(SP_SUL!Q869="","*",CONCATENATE(SP_SUL!Q869," ",SP_SUL!R869))</f>
        <v>*</v>
      </c>
      <c r="S866" s="145" t="str">
        <f>IF(SP_SUL!V869="","*",SP_SUL!V869)</f>
        <v>*</v>
      </c>
      <c r="T866" s="145" t="str">
        <f>IF(SP_SUL!W869="","*",SP_SUL!W869)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IF(SP_SUL!Y870="","*",SP_SUL!Y870)</f>
        <v>*</v>
      </c>
      <c r="B867" s="146" t="str">
        <f>IF(SP_SUL!X870="","*",SP_SUL!X870)</f>
        <v>*</v>
      </c>
      <c r="C867" s="146" t="str">
        <f>IF(SP_SUL!Z870="","*",SP_SUL!Z870)</f>
        <v>*</v>
      </c>
      <c r="D867" s="139" t="str">
        <f>IF(SP_SUL!S870="","*",SP_SUL!S870)</f>
        <v>-</v>
      </c>
      <c r="E867" s="139" t="str">
        <f>IF(SP_SUL!T870="","*",SP_SUL!T870)</f>
        <v>-</v>
      </c>
      <c r="F867" s="145" t="str">
        <f>IF(SP_SUL!B870="","*",SP_SUL!B870)</f>
        <v>*</v>
      </c>
      <c r="G867" s="145" t="str">
        <f>IF(SP_SUL!D870="","*",SP_SUL!D870)</f>
        <v>*</v>
      </c>
      <c r="H867" s="145" t="str">
        <f>IF(SP_SUL!F870="","*",SP_SUL!F870)</f>
        <v>*</v>
      </c>
      <c r="I867" s="145" t="str">
        <f>IF(SP_SUL!H870="","*",SP_SUL!H870)</f>
        <v>*</v>
      </c>
      <c r="J867" s="145" t="str">
        <f>IF(SP_SUL!I870="","*",SP_SUL!I870)</f>
        <v>*</v>
      </c>
      <c r="K867" s="139" t="str">
        <f>IF(SP_SUL!M870="","*",SP_SUL!M870)</f>
        <v>-</v>
      </c>
      <c r="L867" s="139" t="str">
        <f>IF(SP_SUL!N870="","*",SP_SUL!N870)</f>
        <v>-</v>
      </c>
      <c r="M867" s="140" t="str">
        <f>IF(SP_SUL!J870="","*",SP_SUL!J870)</f>
        <v>*</v>
      </c>
      <c r="N867" s="144" t="str">
        <f>IF(SP_SUL!K870="","*",SP_SUL!K870)</f>
        <v>*</v>
      </c>
      <c r="O867" s="144" t="str">
        <f>IF(SP_SUL!L870="","*",SP_SUL!L870)</f>
        <v>*</v>
      </c>
      <c r="P867" s="143" t="str">
        <f>IF(SP_SUL!O870="","*",SP_SUL!O870)</f>
        <v>*</v>
      </c>
      <c r="Q867" s="143" t="str">
        <f>IF(SP_SUL!P870="","*",SP_SUL!P870)</f>
        <v>*</v>
      </c>
      <c r="R867" s="145" t="str">
        <f>IF(SP_SUL!Q870="","*",CONCATENATE(SP_SUL!Q870," ",SP_SUL!R870))</f>
        <v>*</v>
      </c>
      <c r="S867" s="145" t="str">
        <f>IF(SP_SUL!V870="","*",SP_SUL!V870)</f>
        <v>*</v>
      </c>
      <c r="T867" s="145" t="str">
        <f>IF(SP_SUL!W870="","*",SP_SUL!W870)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IF(SP_SUL!Y871="","*",SP_SUL!Y871)</f>
        <v>*</v>
      </c>
      <c r="B868" s="146" t="str">
        <f>IF(SP_SUL!X871="","*",SP_SUL!X871)</f>
        <v>*</v>
      </c>
      <c r="C868" s="146" t="str">
        <f>IF(SP_SUL!Z871="","*",SP_SUL!Z871)</f>
        <v>*</v>
      </c>
      <c r="D868" s="139" t="str">
        <f>IF(SP_SUL!S871="","*",SP_SUL!S871)</f>
        <v>-</v>
      </c>
      <c r="E868" s="139" t="str">
        <f>IF(SP_SUL!T871="","*",SP_SUL!T871)</f>
        <v>-</v>
      </c>
      <c r="F868" s="145" t="str">
        <f>IF(SP_SUL!B871="","*",SP_SUL!B871)</f>
        <v>*</v>
      </c>
      <c r="G868" s="145" t="str">
        <f>IF(SP_SUL!D871="","*",SP_SUL!D871)</f>
        <v>*</v>
      </c>
      <c r="H868" s="145" t="str">
        <f>IF(SP_SUL!F871="","*",SP_SUL!F871)</f>
        <v>*</v>
      </c>
      <c r="I868" s="145" t="str">
        <f>IF(SP_SUL!H871="","*",SP_SUL!H871)</f>
        <v>*</v>
      </c>
      <c r="J868" s="145" t="str">
        <f>IF(SP_SUL!I871="","*",SP_SUL!I871)</f>
        <v>*</v>
      </c>
      <c r="K868" s="139" t="str">
        <f>IF(SP_SUL!M871="","*",SP_SUL!M871)</f>
        <v>-</v>
      </c>
      <c r="L868" s="139" t="str">
        <f>IF(SP_SUL!N871="","*",SP_SUL!N871)</f>
        <v>-</v>
      </c>
      <c r="M868" s="140" t="str">
        <f>IF(SP_SUL!J871="","*",SP_SUL!J871)</f>
        <v>*</v>
      </c>
      <c r="N868" s="144" t="str">
        <f>IF(SP_SUL!K871="","*",SP_SUL!K871)</f>
        <v>*</v>
      </c>
      <c r="O868" s="144" t="str">
        <f>IF(SP_SUL!L871="","*",SP_SUL!L871)</f>
        <v>*</v>
      </c>
      <c r="P868" s="143" t="str">
        <f>IF(SP_SUL!O871="","*",SP_SUL!O871)</f>
        <v>*</v>
      </c>
      <c r="Q868" s="143" t="str">
        <f>IF(SP_SUL!P871="","*",SP_SUL!P871)</f>
        <v>*</v>
      </c>
      <c r="R868" s="145" t="str">
        <f>IF(SP_SUL!Q871="","*",CONCATENATE(SP_SUL!Q871," ",SP_SUL!R871))</f>
        <v>*</v>
      </c>
      <c r="S868" s="145" t="str">
        <f>IF(SP_SUL!V871="","*",SP_SUL!V871)</f>
        <v>*</v>
      </c>
      <c r="T868" s="145" t="str">
        <f>IF(SP_SUL!W871="","*",SP_SUL!W871)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IF(SP_SUL!Y872="","*",SP_SUL!Y872)</f>
        <v>*</v>
      </c>
      <c r="B869" s="146" t="str">
        <f>IF(SP_SUL!X872="","*",SP_SUL!X872)</f>
        <v>*</v>
      </c>
      <c r="C869" s="146" t="str">
        <f>IF(SP_SUL!Z872="","*",SP_SUL!Z872)</f>
        <v>*</v>
      </c>
      <c r="D869" s="139" t="str">
        <f>IF(SP_SUL!S872="","*",SP_SUL!S872)</f>
        <v>-</v>
      </c>
      <c r="E869" s="139" t="str">
        <f>IF(SP_SUL!T872="","*",SP_SUL!T872)</f>
        <v>-</v>
      </c>
      <c r="F869" s="145" t="str">
        <f>IF(SP_SUL!B872="","*",SP_SUL!B872)</f>
        <v>*</v>
      </c>
      <c r="G869" s="145" t="str">
        <f>IF(SP_SUL!D872="","*",SP_SUL!D872)</f>
        <v>*</v>
      </c>
      <c r="H869" s="145" t="str">
        <f>IF(SP_SUL!F872="","*",SP_SUL!F872)</f>
        <v>*</v>
      </c>
      <c r="I869" s="145" t="str">
        <f>IF(SP_SUL!H872="","*",SP_SUL!H872)</f>
        <v>*</v>
      </c>
      <c r="J869" s="145" t="str">
        <f>IF(SP_SUL!I872="","*",SP_SUL!I872)</f>
        <v>*</v>
      </c>
      <c r="K869" s="139" t="str">
        <f>IF(SP_SUL!M872="","*",SP_SUL!M872)</f>
        <v>-</v>
      </c>
      <c r="L869" s="139" t="str">
        <f>IF(SP_SUL!N872="","*",SP_SUL!N872)</f>
        <v>-</v>
      </c>
      <c r="M869" s="140" t="str">
        <f>IF(SP_SUL!J872="","*",SP_SUL!J872)</f>
        <v>*</v>
      </c>
      <c r="N869" s="144" t="str">
        <f>IF(SP_SUL!K872="","*",SP_SUL!K872)</f>
        <v>*</v>
      </c>
      <c r="O869" s="144" t="str">
        <f>IF(SP_SUL!L872="","*",SP_SUL!L872)</f>
        <v>*</v>
      </c>
      <c r="P869" s="143" t="str">
        <f>IF(SP_SUL!O872="","*",SP_SUL!O872)</f>
        <v>*</v>
      </c>
      <c r="Q869" s="143" t="str">
        <f>IF(SP_SUL!P872="","*",SP_SUL!P872)</f>
        <v>*</v>
      </c>
      <c r="R869" s="145" t="str">
        <f>IF(SP_SUL!Q872="","*",CONCATENATE(SP_SUL!Q872," ",SP_SUL!R872))</f>
        <v>*</v>
      </c>
      <c r="S869" s="145" t="str">
        <f>IF(SP_SUL!V872="","*",SP_SUL!V872)</f>
        <v>*</v>
      </c>
      <c r="T869" s="145" t="str">
        <f>IF(SP_SUL!W872="","*",SP_SUL!W872)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IF(SP_SUL!Y873="","*",SP_SUL!Y873)</f>
        <v>*</v>
      </c>
      <c r="B870" s="146" t="str">
        <f>IF(SP_SUL!X873="","*",SP_SUL!X873)</f>
        <v>*</v>
      </c>
      <c r="C870" s="146" t="str">
        <f>IF(SP_SUL!Z873="","*",SP_SUL!Z873)</f>
        <v>*</v>
      </c>
      <c r="D870" s="139" t="str">
        <f>IF(SP_SUL!S873="","*",SP_SUL!S873)</f>
        <v>-</v>
      </c>
      <c r="E870" s="139" t="str">
        <f>IF(SP_SUL!T873="","*",SP_SUL!T873)</f>
        <v>-</v>
      </c>
      <c r="F870" s="145" t="str">
        <f>IF(SP_SUL!B873="","*",SP_SUL!B873)</f>
        <v>*</v>
      </c>
      <c r="G870" s="145" t="str">
        <f>IF(SP_SUL!D873="","*",SP_SUL!D873)</f>
        <v>*</v>
      </c>
      <c r="H870" s="145" t="str">
        <f>IF(SP_SUL!F873="","*",SP_SUL!F873)</f>
        <v>*</v>
      </c>
      <c r="I870" s="145" t="str">
        <f>IF(SP_SUL!H873="","*",SP_SUL!H873)</f>
        <v>*</v>
      </c>
      <c r="J870" s="145" t="str">
        <f>IF(SP_SUL!I873="","*",SP_SUL!I873)</f>
        <v>*</v>
      </c>
      <c r="K870" s="139" t="str">
        <f>IF(SP_SUL!M873="","*",SP_SUL!M873)</f>
        <v>-</v>
      </c>
      <c r="L870" s="139" t="str">
        <f>IF(SP_SUL!N873="","*",SP_SUL!N873)</f>
        <v>-</v>
      </c>
      <c r="M870" s="140" t="str">
        <f>IF(SP_SUL!J873="","*",SP_SUL!J873)</f>
        <v>*</v>
      </c>
      <c r="N870" s="144" t="str">
        <f>IF(SP_SUL!K873="","*",SP_SUL!K873)</f>
        <v>*</v>
      </c>
      <c r="O870" s="144" t="str">
        <f>IF(SP_SUL!L873="","*",SP_SUL!L873)</f>
        <v>*</v>
      </c>
      <c r="P870" s="143" t="str">
        <f>IF(SP_SUL!O873="","*",SP_SUL!O873)</f>
        <v>*</v>
      </c>
      <c r="Q870" s="143" t="str">
        <f>IF(SP_SUL!P873="","*",SP_SUL!P873)</f>
        <v>*</v>
      </c>
      <c r="R870" s="145" t="str">
        <f>IF(SP_SUL!Q873="","*",CONCATENATE(SP_SUL!Q873," ",SP_SUL!R873))</f>
        <v>*</v>
      </c>
      <c r="S870" s="145" t="str">
        <f>IF(SP_SUL!V873="","*",SP_SUL!V873)</f>
        <v>*</v>
      </c>
      <c r="T870" s="145" t="str">
        <f>IF(SP_SUL!W873="","*",SP_SUL!W873)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IF(SP_SUL!Y874="","*",SP_SUL!Y874)</f>
        <v>*</v>
      </c>
      <c r="B871" s="146" t="str">
        <f>IF(SP_SUL!X874="","*",SP_SUL!X874)</f>
        <v>*</v>
      </c>
      <c r="C871" s="146" t="str">
        <f>IF(SP_SUL!Z874="","*",SP_SUL!Z874)</f>
        <v>*</v>
      </c>
      <c r="D871" s="139" t="str">
        <f>IF(SP_SUL!S874="","*",SP_SUL!S874)</f>
        <v>-</v>
      </c>
      <c r="E871" s="139" t="str">
        <f>IF(SP_SUL!T874="","*",SP_SUL!T874)</f>
        <v>-</v>
      </c>
      <c r="F871" s="145" t="str">
        <f>IF(SP_SUL!B874="","*",SP_SUL!B874)</f>
        <v>*</v>
      </c>
      <c r="G871" s="145" t="str">
        <f>IF(SP_SUL!D874="","*",SP_SUL!D874)</f>
        <v>*</v>
      </c>
      <c r="H871" s="145" t="str">
        <f>IF(SP_SUL!F874="","*",SP_SUL!F874)</f>
        <v>*</v>
      </c>
      <c r="I871" s="145" t="str">
        <f>IF(SP_SUL!H874="","*",SP_SUL!H874)</f>
        <v>*</v>
      </c>
      <c r="J871" s="145" t="str">
        <f>IF(SP_SUL!I874="","*",SP_SUL!I874)</f>
        <v>*</v>
      </c>
      <c r="K871" s="139" t="str">
        <f>IF(SP_SUL!M874="","*",SP_SUL!M874)</f>
        <v>-</v>
      </c>
      <c r="L871" s="139" t="str">
        <f>IF(SP_SUL!N874="","*",SP_SUL!N874)</f>
        <v>-</v>
      </c>
      <c r="M871" s="140" t="str">
        <f>IF(SP_SUL!J874="","*",SP_SUL!J874)</f>
        <v>*</v>
      </c>
      <c r="N871" s="144" t="str">
        <f>IF(SP_SUL!K874="","*",SP_SUL!K874)</f>
        <v>*</v>
      </c>
      <c r="O871" s="144" t="str">
        <f>IF(SP_SUL!L874="","*",SP_SUL!L874)</f>
        <v>*</v>
      </c>
      <c r="P871" s="143" t="str">
        <f>IF(SP_SUL!O874="","*",SP_SUL!O874)</f>
        <v>*</v>
      </c>
      <c r="Q871" s="143" t="str">
        <f>IF(SP_SUL!P874="","*",SP_SUL!P874)</f>
        <v>*</v>
      </c>
      <c r="R871" s="145" t="str">
        <f>IF(SP_SUL!Q874="","*",CONCATENATE(SP_SUL!Q874," ",SP_SUL!R874))</f>
        <v>*</v>
      </c>
      <c r="S871" s="145" t="str">
        <f>IF(SP_SUL!V874="","*",SP_SUL!V874)</f>
        <v>*</v>
      </c>
      <c r="T871" s="145" t="str">
        <f>IF(SP_SUL!W874="","*",SP_SUL!W874)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IF(SP_SUL!Y875="","*",SP_SUL!Y875)</f>
        <v>*</v>
      </c>
      <c r="B872" s="146" t="str">
        <f>IF(SP_SUL!X875="","*",SP_SUL!X875)</f>
        <v>*</v>
      </c>
      <c r="C872" s="146" t="str">
        <f>IF(SP_SUL!Z875="","*",SP_SUL!Z875)</f>
        <v>*</v>
      </c>
      <c r="D872" s="139" t="str">
        <f>IF(SP_SUL!S875="","*",SP_SUL!S875)</f>
        <v>-</v>
      </c>
      <c r="E872" s="139" t="str">
        <f>IF(SP_SUL!T875="","*",SP_SUL!T875)</f>
        <v>-</v>
      </c>
      <c r="F872" s="145" t="str">
        <f>IF(SP_SUL!B875="","*",SP_SUL!B875)</f>
        <v>*</v>
      </c>
      <c r="G872" s="145" t="str">
        <f>IF(SP_SUL!D875="","*",SP_SUL!D875)</f>
        <v>*</v>
      </c>
      <c r="H872" s="145" t="str">
        <f>IF(SP_SUL!F875="","*",SP_SUL!F875)</f>
        <v>*</v>
      </c>
      <c r="I872" s="145" t="str">
        <f>IF(SP_SUL!H875="","*",SP_SUL!H875)</f>
        <v>*</v>
      </c>
      <c r="J872" s="145" t="str">
        <f>IF(SP_SUL!I875="","*",SP_SUL!I875)</f>
        <v>*</v>
      </c>
      <c r="K872" s="139" t="str">
        <f>IF(SP_SUL!M875="","*",SP_SUL!M875)</f>
        <v>-</v>
      </c>
      <c r="L872" s="139" t="str">
        <f>IF(SP_SUL!N875="","*",SP_SUL!N875)</f>
        <v>-</v>
      </c>
      <c r="M872" s="140" t="str">
        <f>IF(SP_SUL!J875="","*",SP_SUL!J875)</f>
        <v>*</v>
      </c>
      <c r="N872" s="144" t="str">
        <f>IF(SP_SUL!K875="","*",SP_SUL!K875)</f>
        <v>*</v>
      </c>
      <c r="O872" s="144" t="str">
        <f>IF(SP_SUL!L875="","*",SP_SUL!L875)</f>
        <v>*</v>
      </c>
      <c r="P872" s="143" t="str">
        <f>IF(SP_SUL!O875="","*",SP_SUL!O875)</f>
        <v>*</v>
      </c>
      <c r="Q872" s="143" t="str">
        <f>IF(SP_SUL!P875="","*",SP_SUL!P875)</f>
        <v>*</v>
      </c>
      <c r="R872" s="145" t="str">
        <f>IF(SP_SUL!Q875="","*",CONCATENATE(SP_SUL!Q875," ",SP_SUL!R875))</f>
        <v>*</v>
      </c>
      <c r="S872" s="145" t="str">
        <f>IF(SP_SUL!V875="","*",SP_SUL!V875)</f>
        <v>*</v>
      </c>
      <c r="T872" s="145" t="str">
        <f>IF(SP_SUL!W875="","*",SP_SUL!W875)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IF(SP_SUL!Y876="","*",SP_SUL!Y876)</f>
        <v>*</v>
      </c>
      <c r="B873" s="146" t="str">
        <f>IF(SP_SUL!X876="","*",SP_SUL!X876)</f>
        <v>*</v>
      </c>
      <c r="C873" s="146" t="str">
        <f>IF(SP_SUL!Z876="","*",SP_SUL!Z876)</f>
        <v>*</v>
      </c>
      <c r="D873" s="139" t="str">
        <f>IF(SP_SUL!S876="","*",SP_SUL!S876)</f>
        <v>-</v>
      </c>
      <c r="E873" s="139" t="str">
        <f>IF(SP_SUL!T876="","*",SP_SUL!T876)</f>
        <v>-</v>
      </c>
      <c r="F873" s="145" t="str">
        <f>IF(SP_SUL!B876="","*",SP_SUL!B876)</f>
        <v>*</v>
      </c>
      <c r="G873" s="145" t="str">
        <f>IF(SP_SUL!D876="","*",SP_SUL!D876)</f>
        <v>*</v>
      </c>
      <c r="H873" s="145" t="str">
        <f>IF(SP_SUL!F876="","*",SP_SUL!F876)</f>
        <v>*</v>
      </c>
      <c r="I873" s="145" t="str">
        <f>IF(SP_SUL!H876="","*",SP_SUL!H876)</f>
        <v>*</v>
      </c>
      <c r="J873" s="145" t="str">
        <f>IF(SP_SUL!I876="","*",SP_SUL!I876)</f>
        <v>*</v>
      </c>
      <c r="K873" s="139" t="str">
        <f>IF(SP_SUL!M876="","*",SP_SUL!M876)</f>
        <v>-</v>
      </c>
      <c r="L873" s="139" t="str">
        <f>IF(SP_SUL!N876="","*",SP_SUL!N876)</f>
        <v>-</v>
      </c>
      <c r="M873" s="140" t="str">
        <f>IF(SP_SUL!J876="","*",SP_SUL!J876)</f>
        <v>*</v>
      </c>
      <c r="N873" s="144" t="str">
        <f>IF(SP_SUL!K876="","*",SP_SUL!K876)</f>
        <v>*</v>
      </c>
      <c r="O873" s="144" t="str">
        <f>IF(SP_SUL!L876="","*",SP_SUL!L876)</f>
        <v>*</v>
      </c>
      <c r="P873" s="143" t="str">
        <f>IF(SP_SUL!O876="","*",SP_SUL!O876)</f>
        <v>*</v>
      </c>
      <c r="Q873" s="143" t="str">
        <f>IF(SP_SUL!P876="","*",SP_SUL!P876)</f>
        <v>*</v>
      </c>
      <c r="R873" s="145" t="str">
        <f>IF(SP_SUL!Q876="","*",CONCATENATE(SP_SUL!Q876," ",SP_SUL!R876))</f>
        <v>*</v>
      </c>
      <c r="S873" s="145" t="str">
        <f>IF(SP_SUL!V876="","*",SP_SUL!V876)</f>
        <v>*</v>
      </c>
      <c r="T873" s="145" t="str">
        <f>IF(SP_SUL!W876="","*",SP_SUL!W876)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IF(SP_SUL!Y877="","*",SP_SUL!Y877)</f>
        <v>*</v>
      </c>
      <c r="B874" s="146" t="str">
        <f>IF(SP_SUL!X877="","*",SP_SUL!X877)</f>
        <v>*</v>
      </c>
      <c r="C874" s="146" t="str">
        <f>IF(SP_SUL!Z877="","*",SP_SUL!Z877)</f>
        <v>*</v>
      </c>
      <c r="D874" s="139" t="str">
        <f>IF(SP_SUL!S877="","*",SP_SUL!S877)</f>
        <v>-</v>
      </c>
      <c r="E874" s="139" t="str">
        <f>IF(SP_SUL!T877="","*",SP_SUL!T877)</f>
        <v>-</v>
      </c>
      <c r="F874" s="145" t="str">
        <f>IF(SP_SUL!B877="","*",SP_SUL!B877)</f>
        <v>*</v>
      </c>
      <c r="G874" s="145" t="str">
        <f>IF(SP_SUL!D877="","*",SP_SUL!D877)</f>
        <v>*</v>
      </c>
      <c r="H874" s="145" t="str">
        <f>IF(SP_SUL!F877="","*",SP_SUL!F877)</f>
        <v>*</v>
      </c>
      <c r="I874" s="145" t="str">
        <f>IF(SP_SUL!H877="","*",SP_SUL!H877)</f>
        <v>*</v>
      </c>
      <c r="J874" s="145" t="str">
        <f>IF(SP_SUL!I877="","*",SP_SUL!I877)</f>
        <v>*</v>
      </c>
      <c r="K874" s="139" t="str">
        <f>IF(SP_SUL!M877="","*",SP_SUL!M877)</f>
        <v>-</v>
      </c>
      <c r="L874" s="139" t="str">
        <f>IF(SP_SUL!N877="","*",SP_SUL!N877)</f>
        <v>-</v>
      </c>
      <c r="M874" s="140" t="str">
        <f>IF(SP_SUL!J877="","*",SP_SUL!J877)</f>
        <v>*</v>
      </c>
      <c r="N874" s="144" t="str">
        <f>IF(SP_SUL!K877="","*",SP_SUL!K877)</f>
        <v>*</v>
      </c>
      <c r="O874" s="144" t="str">
        <f>IF(SP_SUL!L877="","*",SP_SUL!L877)</f>
        <v>*</v>
      </c>
      <c r="P874" s="143" t="str">
        <f>IF(SP_SUL!O877="","*",SP_SUL!O877)</f>
        <v>*</v>
      </c>
      <c r="Q874" s="143" t="str">
        <f>IF(SP_SUL!P877="","*",SP_SUL!P877)</f>
        <v>*</v>
      </c>
      <c r="R874" s="145" t="str">
        <f>IF(SP_SUL!Q877="","*",CONCATENATE(SP_SUL!Q877," ",SP_SUL!R877))</f>
        <v>*</v>
      </c>
      <c r="S874" s="145" t="str">
        <f>IF(SP_SUL!V877="","*",SP_SUL!V877)</f>
        <v>*</v>
      </c>
      <c r="T874" s="145" t="str">
        <f>IF(SP_SUL!W877="","*",SP_SUL!W877)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IF(SP_SUL!Y878="","*",SP_SUL!Y878)</f>
        <v>*</v>
      </c>
      <c r="B875" s="146" t="str">
        <f>IF(SP_SUL!X878="","*",SP_SUL!X878)</f>
        <v>*</v>
      </c>
      <c r="C875" s="146" t="str">
        <f>IF(SP_SUL!Z878="","*",SP_SUL!Z878)</f>
        <v>*</v>
      </c>
      <c r="D875" s="139" t="str">
        <f>IF(SP_SUL!S878="","*",SP_SUL!S878)</f>
        <v>-</v>
      </c>
      <c r="E875" s="139" t="str">
        <f>IF(SP_SUL!T878="","*",SP_SUL!T878)</f>
        <v>-</v>
      </c>
      <c r="F875" s="145" t="str">
        <f>IF(SP_SUL!B878="","*",SP_SUL!B878)</f>
        <v>*</v>
      </c>
      <c r="G875" s="145" t="str">
        <f>IF(SP_SUL!D878="","*",SP_SUL!D878)</f>
        <v>*</v>
      </c>
      <c r="H875" s="145" t="str">
        <f>IF(SP_SUL!F878="","*",SP_SUL!F878)</f>
        <v>*</v>
      </c>
      <c r="I875" s="145" t="str">
        <f>IF(SP_SUL!H878="","*",SP_SUL!H878)</f>
        <v>*</v>
      </c>
      <c r="J875" s="145" t="str">
        <f>IF(SP_SUL!I878="","*",SP_SUL!I878)</f>
        <v>*</v>
      </c>
      <c r="K875" s="139" t="str">
        <f>IF(SP_SUL!M878="","*",SP_SUL!M878)</f>
        <v>-</v>
      </c>
      <c r="L875" s="139" t="str">
        <f>IF(SP_SUL!N878="","*",SP_SUL!N878)</f>
        <v>-</v>
      </c>
      <c r="M875" s="140" t="str">
        <f>IF(SP_SUL!J878="","*",SP_SUL!J878)</f>
        <v>*</v>
      </c>
      <c r="N875" s="144" t="str">
        <f>IF(SP_SUL!K878="","*",SP_SUL!K878)</f>
        <v>*</v>
      </c>
      <c r="O875" s="144" t="str">
        <f>IF(SP_SUL!L878="","*",SP_SUL!L878)</f>
        <v>*</v>
      </c>
      <c r="P875" s="143" t="str">
        <f>IF(SP_SUL!O878="","*",SP_SUL!O878)</f>
        <v>*</v>
      </c>
      <c r="Q875" s="143" t="str">
        <f>IF(SP_SUL!P878="","*",SP_SUL!P878)</f>
        <v>*</v>
      </c>
      <c r="R875" s="145" t="str">
        <f>IF(SP_SUL!Q878="","*",CONCATENATE(SP_SUL!Q878," ",SP_SUL!R878))</f>
        <v>*</v>
      </c>
      <c r="S875" s="145" t="str">
        <f>IF(SP_SUL!V878="","*",SP_SUL!V878)</f>
        <v>*</v>
      </c>
      <c r="T875" s="145" t="str">
        <f>IF(SP_SUL!W878="","*",SP_SUL!W878)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IF(SP_SUL!Y879="","*",SP_SUL!Y879)</f>
        <v>*</v>
      </c>
      <c r="B876" s="146" t="str">
        <f>IF(SP_SUL!X879="","*",SP_SUL!X879)</f>
        <v>*</v>
      </c>
      <c r="C876" s="146" t="str">
        <f>IF(SP_SUL!Z879="","*",SP_SUL!Z879)</f>
        <v>*</v>
      </c>
      <c r="D876" s="139" t="str">
        <f>IF(SP_SUL!S879="","*",SP_SUL!S879)</f>
        <v>-</v>
      </c>
      <c r="E876" s="139" t="str">
        <f>IF(SP_SUL!T879="","*",SP_SUL!T879)</f>
        <v>-</v>
      </c>
      <c r="F876" s="145" t="str">
        <f>IF(SP_SUL!B879="","*",SP_SUL!B879)</f>
        <v>*</v>
      </c>
      <c r="G876" s="145" t="str">
        <f>IF(SP_SUL!D879="","*",SP_SUL!D879)</f>
        <v>*</v>
      </c>
      <c r="H876" s="145" t="str">
        <f>IF(SP_SUL!F879="","*",SP_SUL!F879)</f>
        <v>*</v>
      </c>
      <c r="I876" s="145" t="str">
        <f>IF(SP_SUL!H879="","*",SP_SUL!H879)</f>
        <v>*</v>
      </c>
      <c r="J876" s="145" t="str">
        <f>IF(SP_SUL!I879="","*",SP_SUL!I879)</f>
        <v>*</v>
      </c>
      <c r="K876" s="139" t="str">
        <f>IF(SP_SUL!M879="","*",SP_SUL!M879)</f>
        <v>-</v>
      </c>
      <c r="L876" s="139" t="str">
        <f>IF(SP_SUL!N879="","*",SP_SUL!N879)</f>
        <v>-</v>
      </c>
      <c r="M876" s="140" t="str">
        <f>IF(SP_SUL!J879="","*",SP_SUL!J879)</f>
        <v>*</v>
      </c>
      <c r="N876" s="144" t="str">
        <f>IF(SP_SUL!K879="","*",SP_SUL!K879)</f>
        <v>*</v>
      </c>
      <c r="O876" s="144" t="str">
        <f>IF(SP_SUL!L879="","*",SP_SUL!L879)</f>
        <v>*</v>
      </c>
      <c r="P876" s="143" t="str">
        <f>IF(SP_SUL!O879="","*",SP_SUL!O879)</f>
        <v>*</v>
      </c>
      <c r="Q876" s="143" t="str">
        <f>IF(SP_SUL!P879="","*",SP_SUL!P879)</f>
        <v>*</v>
      </c>
      <c r="R876" s="145" t="str">
        <f>IF(SP_SUL!Q879="","*",CONCATENATE(SP_SUL!Q879," ",SP_SUL!R879))</f>
        <v>*</v>
      </c>
      <c r="S876" s="145" t="str">
        <f>IF(SP_SUL!V879="","*",SP_SUL!V879)</f>
        <v>*</v>
      </c>
      <c r="T876" s="145" t="str">
        <f>IF(SP_SUL!W879="","*",SP_SUL!W879)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IF(SP_SUL!Y880="","*",SP_SUL!Y880)</f>
        <v>*</v>
      </c>
      <c r="B877" s="146" t="str">
        <f>IF(SP_SUL!X880="","*",SP_SUL!X880)</f>
        <v>*</v>
      </c>
      <c r="C877" s="146" t="str">
        <f>IF(SP_SUL!Z880="","*",SP_SUL!Z880)</f>
        <v>*</v>
      </c>
      <c r="D877" s="139" t="str">
        <f>IF(SP_SUL!S880="","*",SP_SUL!S880)</f>
        <v>-</v>
      </c>
      <c r="E877" s="139" t="str">
        <f>IF(SP_SUL!T880="","*",SP_SUL!T880)</f>
        <v>-</v>
      </c>
      <c r="F877" s="145" t="str">
        <f>IF(SP_SUL!B880="","*",SP_SUL!B880)</f>
        <v>*</v>
      </c>
      <c r="G877" s="145" t="str">
        <f>IF(SP_SUL!D880="","*",SP_SUL!D880)</f>
        <v>*</v>
      </c>
      <c r="H877" s="145" t="str">
        <f>IF(SP_SUL!F880="","*",SP_SUL!F880)</f>
        <v>*</v>
      </c>
      <c r="I877" s="145" t="str">
        <f>IF(SP_SUL!H880="","*",SP_SUL!H880)</f>
        <v>*</v>
      </c>
      <c r="J877" s="145" t="str">
        <f>IF(SP_SUL!I880="","*",SP_SUL!I880)</f>
        <v>*</v>
      </c>
      <c r="K877" s="139" t="str">
        <f>IF(SP_SUL!M880="","*",SP_SUL!M880)</f>
        <v>-</v>
      </c>
      <c r="L877" s="139" t="str">
        <f>IF(SP_SUL!N880="","*",SP_SUL!N880)</f>
        <v>-</v>
      </c>
      <c r="M877" s="140" t="str">
        <f>IF(SP_SUL!J880="","*",SP_SUL!J880)</f>
        <v>*</v>
      </c>
      <c r="N877" s="144" t="str">
        <f>IF(SP_SUL!K880="","*",SP_SUL!K880)</f>
        <v>*</v>
      </c>
      <c r="O877" s="144" t="str">
        <f>IF(SP_SUL!L880="","*",SP_SUL!L880)</f>
        <v>*</v>
      </c>
      <c r="P877" s="143" t="str">
        <f>IF(SP_SUL!O880="","*",SP_SUL!O880)</f>
        <v>*</v>
      </c>
      <c r="Q877" s="143" t="str">
        <f>IF(SP_SUL!P880="","*",SP_SUL!P880)</f>
        <v>*</v>
      </c>
      <c r="R877" s="145" t="str">
        <f>IF(SP_SUL!Q880="","*",CONCATENATE(SP_SUL!Q880," ",SP_SUL!R880))</f>
        <v>*</v>
      </c>
      <c r="S877" s="145" t="str">
        <f>IF(SP_SUL!V880="","*",SP_SUL!V880)</f>
        <v>*</v>
      </c>
      <c r="T877" s="145" t="str">
        <f>IF(SP_SUL!W880="","*",SP_SUL!W880)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IF(SP_SUL!Y881="","*",SP_SUL!Y881)</f>
        <v>*</v>
      </c>
      <c r="B878" s="146" t="str">
        <f>IF(SP_SUL!X881="","*",SP_SUL!X881)</f>
        <v>*</v>
      </c>
      <c r="C878" s="146" t="str">
        <f>IF(SP_SUL!Z881="","*",SP_SUL!Z881)</f>
        <v>*</v>
      </c>
      <c r="D878" s="139" t="str">
        <f>IF(SP_SUL!S881="","*",SP_SUL!S881)</f>
        <v>-</v>
      </c>
      <c r="E878" s="139" t="str">
        <f>IF(SP_SUL!T881="","*",SP_SUL!T881)</f>
        <v>-</v>
      </c>
      <c r="F878" s="145" t="str">
        <f>IF(SP_SUL!B881="","*",SP_SUL!B881)</f>
        <v>*</v>
      </c>
      <c r="G878" s="145" t="str">
        <f>IF(SP_SUL!D881="","*",SP_SUL!D881)</f>
        <v>*</v>
      </c>
      <c r="H878" s="145" t="str">
        <f>IF(SP_SUL!F881="","*",SP_SUL!F881)</f>
        <v>*</v>
      </c>
      <c r="I878" s="145" t="str">
        <f>IF(SP_SUL!H881="","*",SP_SUL!H881)</f>
        <v>*</v>
      </c>
      <c r="J878" s="145" t="str">
        <f>IF(SP_SUL!I881="","*",SP_SUL!I881)</f>
        <v>*</v>
      </c>
      <c r="K878" s="139" t="str">
        <f>IF(SP_SUL!M881="","*",SP_SUL!M881)</f>
        <v>-</v>
      </c>
      <c r="L878" s="139" t="str">
        <f>IF(SP_SUL!N881="","*",SP_SUL!N881)</f>
        <v>-</v>
      </c>
      <c r="M878" s="140" t="str">
        <f>IF(SP_SUL!J881="","*",SP_SUL!J881)</f>
        <v>*</v>
      </c>
      <c r="N878" s="144" t="str">
        <f>IF(SP_SUL!K881="","*",SP_SUL!K881)</f>
        <v>*</v>
      </c>
      <c r="O878" s="144" t="str">
        <f>IF(SP_SUL!L881="","*",SP_SUL!L881)</f>
        <v>*</v>
      </c>
      <c r="P878" s="143" t="str">
        <f>IF(SP_SUL!O881="","*",SP_SUL!O881)</f>
        <v>*</v>
      </c>
      <c r="Q878" s="143" t="str">
        <f>IF(SP_SUL!P881="","*",SP_SUL!P881)</f>
        <v>*</v>
      </c>
      <c r="R878" s="145" t="str">
        <f>IF(SP_SUL!Q881="","*",CONCATENATE(SP_SUL!Q881," ",SP_SUL!R881))</f>
        <v>*</v>
      </c>
      <c r="S878" s="145" t="str">
        <f>IF(SP_SUL!V881="","*",SP_SUL!V881)</f>
        <v>*</v>
      </c>
      <c r="T878" s="145" t="str">
        <f>IF(SP_SUL!W881="","*",SP_SUL!W881)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IF(SP_SUL!Y882="","*",SP_SUL!Y882)</f>
        <v>*</v>
      </c>
      <c r="B879" s="146" t="str">
        <f>IF(SP_SUL!X882="","*",SP_SUL!X882)</f>
        <v>*</v>
      </c>
      <c r="C879" s="146" t="str">
        <f>IF(SP_SUL!Z882="","*",SP_SUL!Z882)</f>
        <v>*</v>
      </c>
      <c r="D879" s="139" t="str">
        <f>IF(SP_SUL!S882="","*",SP_SUL!S882)</f>
        <v>-</v>
      </c>
      <c r="E879" s="139" t="str">
        <f>IF(SP_SUL!T882="","*",SP_SUL!T882)</f>
        <v>-</v>
      </c>
      <c r="F879" s="145" t="str">
        <f>IF(SP_SUL!B882="","*",SP_SUL!B882)</f>
        <v>*</v>
      </c>
      <c r="G879" s="145" t="str">
        <f>IF(SP_SUL!D882="","*",SP_SUL!D882)</f>
        <v>*</v>
      </c>
      <c r="H879" s="145" t="str">
        <f>IF(SP_SUL!F882="","*",SP_SUL!F882)</f>
        <v>*</v>
      </c>
      <c r="I879" s="145" t="str">
        <f>IF(SP_SUL!H882="","*",SP_SUL!H882)</f>
        <v>*</v>
      </c>
      <c r="J879" s="145" t="str">
        <f>IF(SP_SUL!I882="","*",SP_SUL!I882)</f>
        <v>*</v>
      </c>
      <c r="K879" s="139" t="str">
        <f>IF(SP_SUL!M882="","*",SP_SUL!M882)</f>
        <v>-</v>
      </c>
      <c r="L879" s="139" t="str">
        <f>IF(SP_SUL!N882="","*",SP_SUL!N882)</f>
        <v>-</v>
      </c>
      <c r="M879" s="140" t="str">
        <f>IF(SP_SUL!J882="","*",SP_SUL!J882)</f>
        <v>*</v>
      </c>
      <c r="N879" s="144" t="str">
        <f>IF(SP_SUL!K882="","*",SP_SUL!K882)</f>
        <v>*</v>
      </c>
      <c r="O879" s="144" t="str">
        <f>IF(SP_SUL!L882="","*",SP_SUL!L882)</f>
        <v>*</v>
      </c>
      <c r="P879" s="143" t="str">
        <f>IF(SP_SUL!O882="","*",SP_SUL!O882)</f>
        <v>*</v>
      </c>
      <c r="Q879" s="143" t="str">
        <f>IF(SP_SUL!P882="","*",SP_SUL!P882)</f>
        <v>*</v>
      </c>
      <c r="R879" s="145" t="str">
        <f>IF(SP_SUL!Q882="","*",CONCATENATE(SP_SUL!Q882," ",SP_SUL!R882))</f>
        <v>*</v>
      </c>
      <c r="S879" s="145" t="str">
        <f>IF(SP_SUL!V882="","*",SP_SUL!V882)</f>
        <v>*</v>
      </c>
      <c r="T879" s="145" t="str">
        <f>IF(SP_SUL!W882="","*",SP_SUL!W882)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IF(SP_SUL!Y883="","*",SP_SUL!Y883)</f>
        <v>*</v>
      </c>
      <c r="B880" s="146" t="str">
        <f>IF(SP_SUL!X883="","*",SP_SUL!X883)</f>
        <v>*</v>
      </c>
      <c r="C880" s="146" t="str">
        <f>IF(SP_SUL!Z883="","*",SP_SUL!Z883)</f>
        <v>*</v>
      </c>
      <c r="D880" s="139" t="str">
        <f>IF(SP_SUL!S883="","*",SP_SUL!S883)</f>
        <v>-</v>
      </c>
      <c r="E880" s="139" t="str">
        <f>IF(SP_SUL!T883="","*",SP_SUL!T883)</f>
        <v>-</v>
      </c>
      <c r="F880" s="145" t="str">
        <f>IF(SP_SUL!B883="","*",SP_SUL!B883)</f>
        <v>*</v>
      </c>
      <c r="G880" s="145" t="str">
        <f>IF(SP_SUL!D883="","*",SP_SUL!D883)</f>
        <v>*</v>
      </c>
      <c r="H880" s="145" t="str">
        <f>IF(SP_SUL!F883="","*",SP_SUL!F883)</f>
        <v>*</v>
      </c>
      <c r="I880" s="145" t="str">
        <f>IF(SP_SUL!H883="","*",SP_SUL!H883)</f>
        <v>*</v>
      </c>
      <c r="J880" s="145" t="str">
        <f>IF(SP_SUL!I883="","*",SP_SUL!I883)</f>
        <v>*</v>
      </c>
      <c r="K880" s="139" t="str">
        <f>IF(SP_SUL!M883="","*",SP_SUL!M883)</f>
        <v>-</v>
      </c>
      <c r="L880" s="139" t="str">
        <f>IF(SP_SUL!N883="","*",SP_SUL!N883)</f>
        <v>-</v>
      </c>
      <c r="M880" s="140" t="str">
        <f>IF(SP_SUL!J883="","*",SP_SUL!J883)</f>
        <v>*</v>
      </c>
      <c r="N880" s="144" t="str">
        <f>IF(SP_SUL!K883="","*",SP_SUL!K883)</f>
        <v>*</v>
      </c>
      <c r="O880" s="144" t="str">
        <f>IF(SP_SUL!L883="","*",SP_SUL!L883)</f>
        <v>*</v>
      </c>
      <c r="P880" s="143" t="str">
        <f>IF(SP_SUL!O883="","*",SP_SUL!O883)</f>
        <v>*</v>
      </c>
      <c r="Q880" s="143" t="str">
        <f>IF(SP_SUL!P883="","*",SP_SUL!P883)</f>
        <v>*</v>
      </c>
      <c r="R880" s="145" t="str">
        <f>IF(SP_SUL!Q883="","*",CONCATENATE(SP_SUL!Q883," ",SP_SUL!R883))</f>
        <v>*</v>
      </c>
      <c r="S880" s="145" t="str">
        <f>IF(SP_SUL!V883="","*",SP_SUL!V883)</f>
        <v>*</v>
      </c>
      <c r="T880" s="145" t="str">
        <f>IF(SP_SUL!W883="","*",SP_SUL!W883)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IF(SP_SUL!Y884="","*",SP_SUL!Y884)</f>
        <v>*</v>
      </c>
      <c r="B881" s="146" t="str">
        <f>IF(SP_SUL!X884="","*",SP_SUL!X884)</f>
        <v>*</v>
      </c>
      <c r="C881" s="146" t="str">
        <f>IF(SP_SUL!Z884="","*",SP_SUL!Z884)</f>
        <v>*</v>
      </c>
      <c r="D881" s="139" t="str">
        <f>IF(SP_SUL!S884="","*",SP_SUL!S884)</f>
        <v>-</v>
      </c>
      <c r="E881" s="139" t="str">
        <f>IF(SP_SUL!T884="","*",SP_SUL!T884)</f>
        <v>-</v>
      </c>
      <c r="F881" s="145" t="str">
        <f>IF(SP_SUL!B884="","*",SP_SUL!B884)</f>
        <v>*</v>
      </c>
      <c r="G881" s="145" t="str">
        <f>IF(SP_SUL!D884="","*",SP_SUL!D884)</f>
        <v>*</v>
      </c>
      <c r="H881" s="145" t="str">
        <f>IF(SP_SUL!F884="","*",SP_SUL!F884)</f>
        <v>*</v>
      </c>
      <c r="I881" s="145" t="str">
        <f>IF(SP_SUL!H884="","*",SP_SUL!H884)</f>
        <v>*</v>
      </c>
      <c r="J881" s="145" t="str">
        <f>IF(SP_SUL!I884="","*",SP_SUL!I884)</f>
        <v>*</v>
      </c>
      <c r="K881" s="139" t="str">
        <f>IF(SP_SUL!M884="","*",SP_SUL!M884)</f>
        <v>-</v>
      </c>
      <c r="L881" s="139" t="str">
        <f>IF(SP_SUL!N884="","*",SP_SUL!N884)</f>
        <v>-</v>
      </c>
      <c r="M881" s="140" t="str">
        <f>IF(SP_SUL!J884="","*",SP_SUL!J884)</f>
        <v>*</v>
      </c>
      <c r="N881" s="144" t="str">
        <f>IF(SP_SUL!K884="","*",SP_SUL!K884)</f>
        <v>*</v>
      </c>
      <c r="O881" s="144" t="str">
        <f>IF(SP_SUL!L884="","*",SP_SUL!L884)</f>
        <v>*</v>
      </c>
      <c r="P881" s="143" t="str">
        <f>IF(SP_SUL!O884="","*",SP_SUL!O884)</f>
        <v>*</v>
      </c>
      <c r="Q881" s="143" t="str">
        <f>IF(SP_SUL!P884="","*",SP_SUL!P884)</f>
        <v>*</v>
      </c>
      <c r="R881" s="145" t="str">
        <f>IF(SP_SUL!Q884="","*",CONCATENATE(SP_SUL!Q884," ",SP_SUL!R884))</f>
        <v>*</v>
      </c>
      <c r="S881" s="145" t="str">
        <f>IF(SP_SUL!V884="","*",SP_SUL!V884)</f>
        <v>*</v>
      </c>
      <c r="T881" s="145" t="str">
        <f>IF(SP_SUL!W884="","*",SP_SUL!W884)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IF(SP_SUL!Y885="","*",SP_SUL!Y885)</f>
        <v>*</v>
      </c>
      <c r="B882" s="146" t="str">
        <f>IF(SP_SUL!X885="","*",SP_SUL!X885)</f>
        <v>*</v>
      </c>
      <c r="C882" s="146" t="str">
        <f>IF(SP_SUL!Z885="","*",SP_SUL!Z885)</f>
        <v>*</v>
      </c>
      <c r="D882" s="139" t="str">
        <f>IF(SP_SUL!S885="","*",SP_SUL!S885)</f>
        <v>-</v>
      </c>
      <c r="E882" s="139" t="str">
        <f>IF(SP_SUL!T885="","*",SP_SUL!T885)</f>
        <v>-</v>
      </c>
      <c r="F882" s="145" t="str">
        <f>IF(SP_SUL!B885="","*",SP_SUL!B885)</f>
        <v>*</v>
      </c>
      <c r="G882" s="145" t="str">
        <f>IF(SP_SUL!D885="","*",SP_SUL!D885)</f>
        <v>*</v>
      </c>
      <c r="H882" s="145" t="str">
        <f>IF(SP_SUL!F885="","*",SP_SUL!F885)</f>
        <v>*</v>
      </c>
      <c r="I882" s="145" t="str">
        <f>IF(SP_SUL!H885="","*",SP_SUL!H885)</f>
        <v>*</v>
      </c>
      <c r="J882" s="145" t="str">
        <f>IF(SP_SUL!I885="","*",SP_SUL!I885)</f>
        <v>*</v>
      </c>
      <c r="K882" s="139" t="str">
        <f>IF(SP_SUL!M885="","*",SP_SUL!M885)</f>
        <v>-</v>
      </c>
      <c r="L882" s="139" t="str">
        <f>IF(SP_SUL!N885="","*",SP_SUL!N885)</f>
        <v>-</v>
      </c>
      <c r="M882" s="140" t="str">
        <f>IF(SP_SUL!J885="","*",SP_SUL!J885)</f>
        <v>*</v>
      </c>
      <c r="N882" s="144" t="str">
        <f>IF(SP_SUL!K885="","*",SP_SUL!K885)</f>
        <v>*</v>
      </c>
      <c r="O882" s="144" t="str">
        <f>IF(SP_SUL!L885="","*",SP_SUL!L885)</f>
        <v>*</v>
      </c>
      <c r="P882" s="143" t="str">
        <f>IF(SP_SUL!O885="","*",SP_SUL!O885)</f>
        <v>*</v>
      </c>
      <c r="Q882" s="143" t="str">
        <f>IF(SP_SUL!P885="","*",SP_SUL!P885)</f>
        <v>*</v>
      </c>
      <c r="R882" s="145" t="str">
        <f>IF(SP_SUL!Q885="","*",CONCATENATE(SP_SUL!Q885," ",SP_SUL!R885))</f>
        <v>*</v>
      </c>
      <c r="S882" s="145" t="str">
        <f>IF(SP_SUL!V885="","*",SP_SUL!V885)</f>
        <v>*</v>
      </c>
      <c r="T882" s="145" t="str">
        <f>IF(SP_SUL!W885="","*",SP_SUL!W885)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IF(SP_SUL!Y886="","*",SP_SUL!Y886)</f>
        <v>*</v>
      </c>
      <c r="B883" s="146" t="str">
        <f>IF(SP_SUL!X886="","*",SP_SUL!X886)</f>
        <v>*</v>
      </c>
      <c r="C883" s="146" t="str">
        <f>IF(SP_SUL!Z886="","*",SP_SUL!Z886)</f>
        <v>*</v>
      </c>
      <c r="D883" s="139" t="str">
        <f>IF(SP_SUL!S886="","*",SP_SUL!S886)</f>
        <v>-</v>
      </c>
      <c r="E883" s="139" t="str">
        <f>IF(SP_SUL!T886="","*",SP_SUL!T886)</f>
        <v>-</v>
      </c>
      <c r="F883" s="145" t="str">
        <f>IF(SP_SUL!B886="","*",SP_SUL!B886)</f>
        <v>*</v>
      </c>
      <c r="G883" s="145" t="str">
        <f>IF(SP_SUL!D886="","*",SP_SUL!D886)</f>
        <v>*</v>
      </c>
      <c r="H883" s="145" t="str">
        <f>IF(SP_SUL!F886="","*",SP_SUL!F886)</f>
        <v>*</v>
      </c>
      <c r="I883" s="145" t="str">
        <f>IF(SP_SUL!H886="","*",SP_SUL!H886)</f>
        <v>*</v>
      </c>
      <c r="J883" s="145" t="str">
        <f>IF(SP_SUL!I886="","*",SP_SUL!I886)</f>
        <v>*</v>
      </c>
      <c r="K883" s="139" t="str">
        <f>IF(SP_SUL!M886="","*",SP_SUL!M886)</f>
        <v>-</v>
      </c>
      <c r="L883" s="139" t="str">
        <f>IF(SP_SUL!N886="","*",SP_SUL!N886)</f>
        <v>-</v>
      </c>
      <c r="M883" s="140" t="str">
        <f>IF(SP_SUL!J886="","*",SP_SUL!J886)</f>
        <v>*</v>
      </c>
      <c r="N883" s="144" t="str">
        <f>IF(SP_SUL!K886="","*",SP_SUL!K886)</f>
        <v>*</v>
      </c>
      <c r="O883" s="144" t="str">
        <f>IF(SP_SUL!L886="","*",SP_SUL!L886)</f>
        <v>*</v>
      </c>
      <c r="P883" s="143" t="str">
        <f>IF(SP_SUL!O886="","*",SP_SUL!O886)</f>
        <v>*</v>
      </c>
      <c r="Q883" s="143" t="str">
        <f>IF(SP_SUL!P886="","*",SP_SUL!P886)</f>
        <v>*</v>
      </c>
      <c r="R883" s="145" t="str">
        <f>IF(SP_SUL!Q886="","*",CONCATENATE(SP_SUL!Q886," ",SP_SUL!R886))</f>
        <v>*</v>
      </c>
      <c r="S883" s="145" t="str">
        <f>IF(SP_SUL!V886="","*",SP_SUL!V886)</f>
        <v>*</v>
      </c>
      <c r="T883" s="145" t="str">
        <f>IF(SP_SUL!W886="","*",SP_SUL!W886)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IF(SP_SUL!Y887="","*",SP_SUL!Y887)</f>
        <v>*</v>
      </c>
      <c r="B884" s="146" t="str">
        <f>IF(SP_SUL!X887="","*",SP_SUL!X887)</f>
        <v>*</v>
      </c>
      <c r="C884" s="146" t="str">
        <f>IF(SP_SUL!Z887="","*",SP_SUL!Z887)</f>
        <v>*</v>
      </c>
      <c r="D884" s="139" t="str">
        <f>IF(SP_SUL!S887="","*",SP_SUL!S887)</f>
        <v>-</v>
      </c>
      <c r="E884" s="139" t="str">
        <f>IF(SP_SUL!T887="","*",SP_SUL!T887)</f>
        <v>-</v>
      </c>
      <c r="F884" s="145" t="str">
        <f>IF(SP_SUL!B887="","*",SP_SUL!B887)</f>
        <v>*</v>
      </c>
      <c r="G884" s="145" t="str">
        <f>IF(SP_SUL!D887="","*",SP_SUL!D887)</f>
        <v>*</v>
      </c>
      <c r="H884" s="145" t="str">
        <f>IF(SP_SUL!F887="","*",SP_SUL!F887)</f>
        <v>*</v>
      </c>
      <c r="I884" s="145" t="str">
        <f>IF(SP_SUL!H887="","*",SP_SUL!H887)</f>
        <v>*</v>
      </c>
      <c r="J884" s="145" t="str">
        <f>IF(SP_SUL!I887="","*",SP_SUL!I887)</f>
        <v>*</v>
      </c>
      <c r="K884" s="139" t="str">
        <f>IF(SP_SUL!M887="","*",SP_SUL!M887)</f>
        <v>-</v>
      </c>
      <c r="L884" s="139" t="str">
        <f>IF(SP_SUL!N887="","*",SP_SUL!N887)</f>
        <v>-</v>
      </c>
      <c r="M884" s="140" t="str">
        <f>IF(SP_SUL!J887="","*",SP_SUL!J887)</f>
        <v>*</v>
      </c>
      <c r="N884" s="144" t="str">
        <f>IF(SP_SUL!K887="","*",SP_SUL!K887)</f>
        <v>*</v>
      </c>
      <c r="O884" s="144" t="str">
        <f>IF(SP_SUL!L887="","*",SP_SUL!L887)</f>
        <v>*</v>
      </c>
      <c r="P884" s="143" t="str">
        <f>IF(SP_SUL!O887="","*",SP_SUL!O887)</f>
        <v>*</v>
      </c>
      <c r="Q884" s="143" t="str">
        <f>IF(SP_SUL!P887="","*",SP_SUL!P887)</f>
        <v>*</v>
      </c>
      <c r="R884" s="145" t="str">
        <f>IF(SP_SUL!Q887="","*",CONCATENATE(SP_SUL!Q887," ",SP_SUL!R887))</f>
        <v>*</v>
      </c>
      <c r="S884" s="145" t="str">
        <f>IF(SP_SUL!V887="","*",SP_SUL!V887)</f>
        <v>*</v>
      </c>
      <c r="T884" s="145" t="str">
        <f>IF(SP_SUL!W887="","*",SP_SUL!W887)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IF(SP_SUL!Y888="","*",SP_SUL!Y888)</f>
        <v>*</v>
      </c>
      <c r="B885" s="146" t="str">
        <f>IF(SP_SUL!X888="","*",SP_SUL!X888)</f>
        <v>*</v>
      </c>
      <c r="C885" s="146" t="str">
        <f>IF(SP_SUL!Z888="","*",SP_SUL!Z888)</f>
        <v>*</v>
      </c>
      <c r="D885" s="139" t="str">
        <f>IF(SP_SUL!S888="","*",SP_SUL!S888)</f>
        <v>-</v>
      </c>
      <c r="E885" s="139" t="str">
        <f>IF(SP_SUL!T888="","*",SP_SUL!T888)</f>
        <v>-</v>
      </c>
      <c r="F885" s="145" t="str">
        <f>IF(SP_SUL!B888="","*",SP_SUL!B888)</f>
        <v>*</v>
      </c>
      <c r="G885" s="145" t="str">
        <f>IF(SP_SUL!D888="","*",SP_SUL!D888)</f>
        <v>*</v>
      </c>
      <c r="H885" s="145" t="str">
        <f>IF(SP_SUL!F888="","*",SP_SUL!F888)</f>
        <v>*</v>
      </c>
      <c r="I885" s="145" t="str">
        <f>IF(SP_SUL!H888="","*",SP_SUL!H888)</f>
        <v>*</v>
      </c>
      <c r="J885" s="145" t="str">
        <f>IF(SP_SUL!I888="","*",SP_SUL!I888)</f>
        <v>*</v>
      </c>
      <c r="K885" s="139" t="str">
        <f>IF(SP_SUL!M888="","*",SP_SUL!M888)</f>
        <v>-</v>
      </c>
      <c r="L885" s="139" t="str">
        <f>IF(SP_SUL!N888="","*",SP_SUL!N888)</f>
        <v>-</v>
      </c>
      <c r="M885" s="140" t="str">
        <f>IF(SP_SUL!J888="","*",SP_SUL!J888)</f>
        <v>*</v>
      </c>
      <c r="N885" s="144" t="str">
        <f>IF(SP_SUL!K888="","*",SP_SUL!K888)</f>
        <v>*</v>
      </c>
      <c r="O885" s="144" t="str">
        <f>IF(SP_SUL!L888="","*",SP_SUL!L888)</f>
        <v>*</v>
      </c>
      <c r="P885" s="143" t="str">
        <f>IF(SP_SUL!O888="","*",SP_SUL!O888)</f>
        <v>*</v>
      </c>
      <c r="Q885" s="143" t="str">
        <f>IF(SP_SUL!P888="","*",SP_SUL!P888)</f>
        <v>*</v>
      </c>
      <c r="R885" s="145" t="str">
        <f>IF(SP_SUL!Q888="","*",CONCATENATE(SP_SUL!Q888," ",SP_SUL!R888))</f>
        <v>*</v>
      </c>
      <c r="S885" s="145" t="str">
        <f>IF(SP_SUL!V888="","*",SP_SUL!V888)</f>
        <v>*</v>
      </c>
      <c r="T885" s="145" t="str">
        <f>IF(SP_SUL!W888="","*",SP_SUL!W888)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IF(SP_SUL!Y889="","*",SP_SUL!Y889)</f>
        <v>*</v>
      </c>
      <c r="B886" s="146" t="str">
        <f>IF(SP_SUL!X889="","*",SP_SUL!X889)</f>
        <v>*</v>
      </c>
      <c r="C886" s="146" t="str">
        <f>IF(SP_SUL!Z889="","*",SP_SUL!Z889)</f>
        <v>*</v>
      </c>
      <c r="D886" s="139" t="str">
        <f>IF(SP_SUL!S889="","*",SP_SUL!S889)</f>
        <v>-</v>
      </c>
      <c r="E886" s="139" t="str">
        <f>IF(SP_SUL!T889="","*",SP_SUL!T889)</f>
        <v>-</v>
      </c>
      <c r="F886" s="145" t="str">
        <f>IF(SP_SUL!B889="","*",SP_SUL!B889)</f>
        <v>*</v>
      </c>
      <c r="G886" s="145" t="str">
        <f>IF(SP_SUL!D889="","*",SP_SUL!D889)</f>
        <v>*</v>
      </c>
      <c r="H886" s="145" t="str">
        <f>IF(SP_SUL!F889="","*",SP_SUL!F889)</f>
        <v>*</v>
      </c>
      <c r="I886" s="145" t="str">
        <f>IF(SP_SUL!H889="","*",SP_SUL!H889)</f>
        <v>*</v>
      </c>
      <c r="J886" s="145" t="str">
        <f>IF(SP_SUL!I889="","*",SP_SUL!I889)</f>
        <v>*</v>
      </c>
      <c r="K886" s="139" t="str">
        <f>IF(SP_SUL!M889="","*",SP_SUL!M889)</f>
        <v>-</v>
      </c>
      <c r="L886" s="139" t="str">
        <f>IF(SP_SUL!N889="","*",SP_SUL!N889)</f>
        <v>-</v>
      </c>
      <c r="M886" s="140" t="str">
        <f>IF(SP_SUL!J889="","*",SP_SUL!J889)</f>
        <v>*</v>
      </c>
      <c r="N886" s="144" t="str">
        <f>IF(SP_SUL!K889="","*",SP_SUL!K889)</f>
        <v>*</v>
      </c>
      <c r="O886" s="144" t="str">
        <f>IF(SP_SUL!L889="","*",SP_SUL!L889)</f>
        <v>*</v>
      </c>
      <c r="P886" s="143" t="str">
        <f>IF(SP_SUL!O889="","*",SP_SUL!O889)</f>
        <v>*</v>
      </c>
      <c r="Q886" s="143" t="str">
        <f>IF(SP_SUL!P889="","*",SP_SUL!P889)</f>
        <v>*</v>
      </c>
      <c r="R886" s="145" t="str">
        <f>IF(SP_SUL!Q889="","*",CONCATENATE(SP_SUL!Q889," ",SP_SUL!R889))</f>
        <v>*</v>
      </c>
      <c r="S886" s="145" t="str">
        <f>IF(SP_SUL!V889="","*",SP_SUL!V889)</f>
        <v>*</v>
      </c>
      <c r="T886" s="145" t="str">
        <f>IF(SP_SUL!W889="","*",SP_SUL!W889)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IF(SP_SUL!Y890="","*",SP_SUL!Y890)</f>
        <v>*</v>
      </c>
      <c r="B887" s="146" t="str">
        <f>IF(SP_SUL!X890="","*",SP_SUL!X890)</f>
        <v>*</v>
      </c>
      <c r="C887" s="146" t="str">
        <f>IF(SP_SUL!Z890="","*",SP_SUL!Z890)</f>
        <v>*</v>
      </c>
      <c r="D887" s="139" t="str">
        <f>IF(SP_SUL!S890="","*",SP_SUL!S890)</f>
        <v>-</v>
      </c>
      <c r="E887" s="139" t="str">
        <f>IF(SP_SUL!T890="","*",SP_SUL!T890)</f>
        <v>-</v>
      </c>
      <c r="F887" s="145" t="str">
        <f>IF(SP_SUL!B890="","*",SP_SUL!B890)</f>
        <v>*</v>
      </c>
      <c r="G887" s="145" t="str">
        <f>IF(SP_SUL!D890="","*",SP_SUL!D890)</f>
        <v>*</v>
      </c>
      <c r="H887" s="145" t="str">
        <f>IF(SP_SUL!F890="","*",SP_SUL!F890)</f>
        <v>*</v>
      </c>
      <c r="I887" s="145" t="str">
        <f>IF(SP_SUL!H890="","*",SP_SUL!H890)</f>
        <v>*</v>
      </c>
      <c r="J887" s="145" t="str">
        <f>IF(SP_SUL!I890="","*",SP_SUL!I890)</f>
        <v>*</v>
      </c>
      <c r="K887" s="139" t="str">
        <f>IF(SP_SUL!M890="","*",SP_SUL!M890)</f>
        <v>-</v>
      </c>
      <c r="L887" s="139" t="str">
        <f>IF(SP_SUL!N890="","*",SP_SUL!N890)</f>
        <v>-</v>
      </c>
      <c r="M887" s="140" t="str">
        <f>IF(SP_SUL!J890="","*",SP_SUL!J890)</f>
        <v>*</v>
      </c>
      <c r="N887" s="144" t="str">
        <f>IF(SP_SUL!K890="","*",SP_SUL!K890)</f>
        <v>*</v>
      </c>
      <c r="O887" s="144" t="str">
        <f>IF(SP_SUL!L890="","*",SP_SUL!L890)</f>
        <v>*</v>
      </c>
      <c r="P887" s="143" t="str">
        <f>IF(SP_SUL!O890="","*",SP_SUL!O890)</f>
        <v>*</v>
      </c>
      <c r="Q887" s="143" t="str">
        <f>IF(SP_SUL!P890="","*",SP_SUL!P890)</f>
        <v>*</v>
      </c>
      <c r="R887" s="145" t="str">
        <f>IF(SP_SUL!Q890="","*",CONCATENATE(SP_SUL!Q890," ",SP_SUL!R890))</f>
        <v>*</v>
      </c>
      <c r="S887" s="145" t="str">
        <f>IF(SP_SUL!V890="","*",SP_SUL!V890)</f>
        <v>*</v>
      </c>
      <c r="T887" s="145" t="str">
        <f>IF(SP_SUL!W890="","*",SP_SUL!W890)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IF(SP_SUL!Y891="","*",SP_SUL!Y891)</f>
        <v>*</v>
      </c>
      <c r="B888" s="146" t="str">
        <f>IF(SP_SUL!X891="","*",SP_SUL!X891)</f>
        <v>*</v>
      </c>
      <c r="C888" s="146" t="str">
        <f>IF(SP_SUL!Z891="","*",SP_SUL!Z891)</f>
        <v>*</v>
      </c>
      <c r="D888" s="139" t="str">
        <f>IF(SP_SUL!S891="","*",SP_SUL!S891)</f>
        <v>-</v>
      </c>
      <c r="E888" s="139" t="str">
        <f>IF(SP_SUL!T891="","*",SP_SUL!T891)</f>
        <v>-</v>
      </c>
      <c r="F888" s="145" t="str">
        <f>IF(SP_SUL!B891="","*",SP_SUL!B891)</f>
        <v>*</v>
      </c>
      <c r="G888" s="145" t="str">
        <f>IF(SP_SUL!D891="","*",SP_SUL!D891)</f>
        <v>*</v>
      </c>
      <c r="H888" s="145" t="str">
        <f>IF(SP_SUL!F891="","*",SP_SUL!F891)</f>
        <v>*</v>
      </c>
      <c r="I888" s="145" t="str">
        <f>IF(SP_SUL!H891="","*",SP_SUL!H891)</f>
        <v>*</v>
      </c>
      <c r="J888" s="145" t="str">
        <f>IF(SP_SUL!I891="","*",SP_SUL!I891)</f>
        <v>*</v>
      </c>
      <c r="K888" s="139" t="str">
        <f>IF(SP_SUL!M891="","*",SP_SUL!M891)</f>
        <v>-</v>
      </c>
      <c r="L888" s="139" t="str">
        <f>IF(SP_SUL!N891="","*",SP_SUL!N891)</f>
        <v>-</v>
      </c>
      <c r="M888" s="140" t="str">
        <f>IF(SP_SUL!J891="","*",SP_SUL!J891)</f>
        <v>*</v>
      </c>
      <c r="N888" s="144" t="str">
        <f>IF(SP_SUL!K891="","*",SP_SUL!K891)</f>
        <v>*</v>
      </c>
      <c r="O888" s="144" t="str">
        <f>IF(SP_SUL!L891="","*",SP_SUL!L891)</f>
        <v>*</v>
      </c>
      <c r="P888" s="143" t="str">
        <f>IF(SP_SUL!O891="","*",SP_SUL!O891)</f>
        <v>*</v>
      </c>
      <c r="Q888" s="143" t="str">
        <f>IF(SP_SUL!P891="","*",SP_SUL!P891)</f>
        <v>*</v>
      </c>
      <c r="R888" s="145" t="str">
        <f>IF(SP_SUL!Q891="","*",CONCATENATE(SP_SUL!Q891," ",SP_SUL!R891))</f>
        <v>*</v>
      </c>
      <c r="S888" s="145" t="str">
        <f>IF(SP_SUL!V891="","*",SP_SUL!V891)</f>
        <v>*</v>
      </c>
      <c r="T888" s="145" t="str">
        <f>IF(SP_SUL!W891="","*",SP_SUL!W891)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IF(SP_SUL!Y892="","*",SP_SUL!Y892)</f>
        <v>*</v>
      </c>
      <c r="B889" s="146" t="str">
        <f>IF(SP_SUL!X892="","*",SP_SUL!X892)</f>
        <v>*</v>
      </c>
      <c r="C889" s="146" t="str">
        <f>IF(SP_SUL!Z892="","*",SP_SUL!Z892)</f>
        <v>*</v>
      </c>
      <c r="D889" s="139" t="str">
        <f>IF(SP_SUL!S892="","*",SP_SUL!S892)</f>
        <v>-</v>
      </c>
      <c r="E889" s="139" t="str">
        <f>IF(SP_SUL!T892="","*",SP_SUL!T892)</f>
        <v>-</v>
      </c>
      <c r="F889" s="145" t="str">
        <f>IF(SP_SUL!B892="","*",SP_SUL!B892)</f>
        <v>*</v>
      </c>
      <c r="G889" s="145" t="str">
        <f>IF(SP_SUL!D892="","*",SP_SUL!D892)</f>
        <v>*</v>
      </c>
      <c r="H889" s="145" t="str">
        <f>IF(SP_SUL!F892="","*",SP_SUL!F892)</f>
        <v>*</v>
      </c>
      <c r="I889" s="145" t="str">
        <f>IF(SP_SUL!H892="","*",SP_SUL!H892)</f>
        <v>*</v>
      </c>
      <c r="J889" s="145" t="str">
        <f>IF(SP_SUL!I892="","*",SP_SUL!I892)</f>
        <v>*</v>
      </c>
      <c r="K889" s="139" t="str">
        <f>IF(SP_SUL!M892="","*",SP_SUL!M892)</f>
        <v>-</v>
      </c>
      <c r="L889" s="139" t="str">
        <f>IF(SP_SUL!N892="","*",SP_SUL!N892)</f>
        <v>-</v>
      </c>
      <c r="M889" s="140" t="str">
        <f>IF(SP_SUL!J892="","*",SP_SUL!J892)</f>
        <v>*</v>
      </c>
      <c r="N889" s="144" t="str">
        <f>IF(SP_SUL!K892="","*",SP_SUL!K892)</f>
        <v>*</v>
      </c>
      <c r="O889" s="144" t="str">
        <f>IF(SP_SUL!L892="","*",SP_SUL!L892)</f>
        <v>*</v>
      </c>
      <c r="P889" s="143" t="str">
        <f>IF(SP_SUL!O892="","*",SP_SUL!O892)</f>
        <v>*</v>
      </c>
      <c r="Q889" s="143" t="str">
        <f>IF(SP_SUL!P892="","*",SP_SUL!P892)</f>
        <v>*</v>
      </c>
      <c r="R889" s="145" t="str">
        <f>IF(SP_SUL!Q892="","*",CONCATENATE(SP_SUL!Q892," ",SP_SUL!R892))</f>
        <v>*</v>
      </c>
      <c r="S889" s="145" t="str">
        <f>IF(SP_SUL!V892="","*",SP_SUL!V892)</f>
        <v>*</v>
      </c>
      <c r="T889" s="145" t="str">
        <f>IF(SP_SUL!W892="","*",SP_SUL!W892)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IF(SP_SUL!Y893="","*",SP_SUL!Y893)</f>
        <v>*</v>
      </c>
      <c r="B890" s="146" t="str">
        <f>IF(SP_SUL!X893="","*",SP_SUL!X893)</f>
        <v>*</v>
      </c>
      <c r="C890" s="146" t="str">
        <f>IF(SP_SUL!Z893="","*",SP_SUL!Z893)</f>
        <v>*</v>
      </c>
      <c r="D890" s="139" t="str">
        <f>IF(SP_SUL!S893="","*",SP_SUL!S893)</f>
        <v>-</v>
      </c>
      <c r="E890" s="139" t="str">
        <f>IF(SP_SUL!T893="","*",SP_SUL!T893)</f>
        <v>-</v>
      </c>
      <c r="F890" s="145" t="str">
        <f>IF(SP_SUL!B893="","*",SP_SUL!B893)</f>
        <v>*</v>
      </c>
      <c r="G890" s="145" t="str">
        <f>IF(SP_SUL!D893="","*",SP_SUL!D893)</f>
        <v>*</v>
      </c>
      <c r="H890" s="145" t="str">
        <f>IF(SP_SUL!F893="","*",SP_SUL!F893)</f>
        <v>*</v>
      </c>
      <c r="I890" s="145" t="str">
        <f>IF(SP_SUL!H893="","*",SP_SUL!H893)</f>
        <v>*</v>
      </c>
      <c r="J890" s="145" t="str">
        <f>IF(SP_SUL!I893="","*",SP_SUL!I893)</f>
        <v>*</v>
      </c>
      <c r="K890" s="139" t="str">
        <f>IF(SP_SUL!M893="","*",SP_SUL!M893)</f>
        <v>-</v>
      </c>
      <c r="L890" s="139" t="str">
        <f>IF(SP_SUL!N893="","*",SP_SUL!N893)</f>
        <v>-</v>
      </c>
      <c r="M890" s="140" t="str">
        <f>IF(SP_SUL!J893="","*",SP_SUL!J893)</f>
        <v>*</v>
      </c>
      <c r="N890" s="144" t="str">
        <f>IF(SP_SUL!K893="","*",SP_SUL!K893)</f>
        <v>*</v>
      </c>
      <c r="O890" s="144" t="str">
        <f>IF(SP_SUL!L893="","*",SP_SUL!L893)</f>
        <v>*</v>
      </c>
      <c r="P890" s="143" t="str">
        <f>IF(SP_SUL!O893="","*",SP_SUL!O893)</f>
        <v>*</v>
      </c>
      <c r="Q890" s="143" t="str">
        <f>IF(SP_SUL!P893="","*",SP_SUL!P893)</f>
        <v>*</v>
      </c>
      <c r="R890" s="145" t="str">
        <f>IF(SP_SUL!Q893="","*",CONCATENATE(SP_SUL!Q893," ",SP_SUL!R893))</f>
        <v>*</v>
      </c>
      <c r="S890" s="145" t="str">
        <f>IF(SP_SUL!V893="","*",SP_SUL!V893)</f>
        <v>*</v>
      </c>
      <c r="T890" s="145" t="str">
        <f>IF(SP_SUL!W893="","*",SP_SUL!W893)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IF(SP_SUL!Y894="","*",SP_SUL!Y894)</f>
        <v>*</v>
      </c>
      <c r="B891" s="146" t="str">
        <f>IF(SP_SUL!X894="","*",SP_SUL!X894)</f>
        <v>*</v>
      </c>
      <c r="C891" s="146" t="str">
        <f>IF(SP_SUL!Z894="","*",SP_SUL!Z894)</f>
        <v>*</v>
      </c>
      <c r="D891" s="139" t="str">
        <f>IF(SP_SUL!S894="","*",SP_SUL!S894)</f>
        <v>-</v>
      </c>
      <c r="E891" s="139" t="str">
        <f>IF(SP_SUL!T894="","*",SP_SUL!T894)</f>
        <v>-</v>
      </c>
      <c r="F891" s="145" t="str">
        <f>IF(SP_SUL!B894="","*",SP_SUL!B894)</f>
        <v>*</v>
      </c>
      <c r="G891" s="145" t="str">
        <f>IF(SP_SUL!D894="","*",SP_SUL!D894)</f>
        <v>*</v>
      </c>
      <c r="H891" s="145" t="str">
        <f>IF(SP_SUL!F894="","*",SP_SUL!F894)</f>
        <v>*</v>
      </c>
      <c r="I891" s="145" t="str">
        <f>IF(SP_SUL!H894="","*",SP_SUL!H894)</f>
        <v>*</v>
      </c>
      <c r="J891" s="145" t="str">
        <f>IF(SP_SUL!I894="","*",SP_SUL!I894)</f>
        <v>*</v>
      </c>
      <c r="K891" s="139" t="str">
        <f>IF(SP_SUL!M894="","*",SP_SUL!M894)</f>
        <v>-</v>
      </c>
      <c r="L891" s="139" t="str">
        <f>IF(SP_SUL!N894="","*",SP_SUL!N894)</f>
        <v>-</v>
      </c>
      <c r="M891" s="140" t="str">
        <f>IF(SP_SUL!J894="","*",SP_SUL!J894)</f>
        <v>*</v>
      </c>
      <c r="N891" s="144" t="str">
        <f>IF(SP_SUL!K894="","*",SP_SUL!K894)</f>
        <v>*</v>
      </c>
      <c r="O891" s="144" t="str">
        <f>IF(SP_SUL!L894="","*",SP_SUL!L894)</f>
        <v>*</v>
      </c>
      <c r="P891" s="143" t="str">
        <f>IF(SP_SUL!O894="","*",SP_SUL!O894)</f>
        <v>*</v>
      </c>
      <c r="Q891" s="143" t="str">
        <f>IF(SP_SUL!P894="","*",SP_SUL!P894)</f>
        <v>*</v>
      </c>
      <c r="R891" s="145" t="str">
        <f>IF(SP_SUL!Q894="","*",CONCATENATE(SP_SUL!Q894," ",SP_SUL!R894))</f>
        <v>*</v>
      </c>
      <c r="S891" s="145" t="str">
        <f>IF(SP_SUL!V894="","*",SP_SUL!V894)</f>
        <v>*</v>
      </c>
      <c r="T891" s="145" t="str">
        <f>IF(SP_SUL!W894="","*",SP_SUL!W894)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IF(SP_SUL!Y895="","*",SP_SUL!Y895)</f>
        <v>*</v>
      </c>
      <c r="B892" s="146" t="str">
        <f>IF(SP_SUL!X895="","*",SP_SUL!X895)</f>
        <v>*</v>
      </c>
      <c r="C892" s="146" t="str">
        <f>IF(SP_SUL!Z895="","*",SP_SUL!Z895)</f>
        <v>*</v>
      </c>
      <c r="D892" s="139" t="str">
        <f>IF(SP_SUL!S895="","*",SP_SUL!S895)</f>
        <v>-</v>
      </c>
      <c r="E892" s="139" t="str">
        <f>IF(SP_SUL!T895="","*",SP_SUL!T895)</f>
        <v>-</v>
      </c>
      <c r="F892" s="145" t="str">
        <f>IF(SP_SUL!B895="","*",SP_SUL!B895)</f>
        <v>*</v>
      </c>
      <c r="G892" s="145" t="str">
        <f>IF(SP_SUL!D895="","*",SP_SUL!D895)</f>
        <v>*</v>
      </c>
      <c r="H892" s="145" t="str">
        <f>IF(SP_SUL!F895="","*",SP_SUL!F895)</f>
        <v>*</v>
      </c>
      <c r="I892" s="145" t="str">
        <f>IF(SP_SUL!H895="","*",SP_SUL!H895)</f>
        <v>*</v>
      </c>
      <c r="J892" s="145" t="str">
        <f>IF(SP_SUL!I895="","*",SP_SUL!I895)</f>
        <v>*</v>
      </c>
      <c r="K892" s="139" t="str">
        <f>IF(SP_SUL!M895="","*",SP_SUL!M895)</f>
        <v>-</v>
      </c>
      <c r="L892" s="139" t="str">
        <f>IF(SP_SUL!N895="","*",SP_SUL!N895)</f>
        <v>-</v>
      </c>
      <c r="M892" s="140" t="str">
        <f>IF(SP_SUL!J895="","*",SP_SUL!J895)</f>
        <v>*</v>
      </c>
      <c r="N892" s="144" t="str">
        <f>IF(SP_SUL!K895="","*",SP_SUL!K895)</f>
        <v>*</v>
      </c>
      <c r="O892" s="144" t="str">
        <f>IF(SP_SUL!L895="","*",SP_SUL!L895)</f>
        <v>*</v>
      </c>
      <c r="P892" s="143" t="str">
        <f>IF(SP_SUL!O895="","*",SP_SUL!O895)</f>
        <v>*</v>
      </c>
      <c r="Q892" s="143" t="str">
        <f>IF(SP_SUL!P895="","*",SP_SUL!P895)</f>
        <v>*</v>
      </c>
      <c r="R892" s="145" t="str">
        <f>IF(SP_SUL!Q895="","*",CONCATENATE(SP_SUL!Q895," ",SP_SUL!R895))</f>
        <v>*</v>
      </c>
      <c r="S892" s="145" t="str">
        <f>IF(SP_SUL!V895="","*",SP_SUL!V895)</f>
        <v>*</v>
      </c>
      <c r="T892" s="145" t="str">
        <f>IF(SP_SUL!W895="","*",SP_SUL!W895)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IF(SP_SUL!Y896="","*",SP_SUL!Y896)</f>
        <v>*</v>
      </c>
      <c r="B893" s="146" t="str">
        <f>IF(SP_SUL!X896="","*",SP_SUL!X896)</f>
        <v>*</v>
      </c>
      <c r="C893" s="146" t="str">
        <f>IF(SP_SUL!Z896="","*",SP_SUL!Z896)</f>
        <v>*</v>
      </c>
      <c r="D893" s="139" t="str">
        <f>IF(SP_SUL!S896="","*",SP_SUL!S896)</f>
        <v>-</v>
      </c>
      <c r="E893" s="139" t="str">
        <f>IF(SP_SUL!T896="","*",SP_SUL!T896)</f>
        <v>-</v>
      </c>
      <c r="F893" s="145" t="str">
        <f>IF(SP_SUL!B896="","*",SP_SUL!B896)</f>
        <v>*</v>
      </c>
      <c r="G893" s="145" t="str">
        <f>IF(SP_SUL!D896="","*",SP_SUL!D896)</f>
        <v>*</v>
      </c>
      <c r="H893" s="145" t="str">
        <f>IF(SP_SUL!F896="","*",SP_SUL!F896)</f>
        <v>*</v>
      </c>
      <c r="I893" s="145" t="str">
        <f>IF(SP_SUL!H896="","*",SP_SUL!H896)</f>
        <v>*</v>
      </c>
      <c r="J893" s="145" t="str">
        <f>IF(SP_SUL!I896="","*",SP_SUL!I896)</f>
        <v>*</v>
      </c>
      <c r="K893" s="139" t="str">
        <f>IF(SP_SUL!M896="","*",SP_SUL!M896)</f>
        <v>-</v>
      </c>
      <c r="L893" s="139" t="str">
        <f>IF(SP_SUL!N896="","*",SP_SUL!N896)</f>
        <v>-</v>
      </c>
      <c r="M893" s="140" t="str">
        <f>IF(SP_SUL!J896="","*",SP_SUL!J896)</f>
        <v>*</v>
      </c>
      <c r="N893" s="144" t="str">
        <f>IF(SP_SUL!K896="","*",SP_SUL!K896)</f>
        <v>*</v>
      </c>
      <c r="O893" s="144" t="str">
        <f>IF(SP_SUL!L896="","*",SP_SUL!L896)</f>
        <v>*</v>
      </c>
      <c r="P893" s="143" t="str">
        <f>IF(SP_SUL!O896="","*",SP_SUL!O896)</f>
        <v>*</v>
      </c>
      <c r="Q893" s="143" t="str">
        <f>IF(SP_SUL!P896="","*",SP_SUL!P896)</f>
        <v>*</v>
      </c>
      <c r="R893" s="145" t="str">
        <f>IF(SP_SUL!Q896="","*",CONCATENATE(SP_SUL!Q896," ",SP_SUL!R896))</f>
        <v>*</v>
      </c>
      <c r="S893" s="145" t="str">
        <f>IF(SP_SUL!V896="","*",SP_SUL!V896)</f>
        <v>*</v>
      </c>
      <c r="T893" s="145" t="str">
        <f>IF(SP_SUL!W896="","*",SP_SUL!W896)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IF(SP_SUL!Y897="","*",SP_SUL!Y897)</f>
        <v>*</v>
      </c>
      <c r="B894" s="146" t="str">
        <f>IF(SP_SUL!X897="","*",SP_SUL!X897)</f>
        <v>*</v>
      </c>
      <c r="C894" s="146" t="str">
        <f>IF(SP_SUL!Z897="","*",SP_SUL!Z897)</f>
        <v>*</v>
      </c>
      <c r="D894" s="139" t="str">
        <f>IF(SP_SUL!S897="","*",SP_SUL!S897)</f>
        <v>-</v>
      </c>
      <c r="E894" s="139" t="str">
        <f>IF(SP_SUL!T897="","*",SP_SUL!T897)</f>
        <v>-</v>
      </c>
      <c r="F894" s="145" t="str">
        <f>IF(SP_SUL!B897="","*",SP_SUL!B897)</f>
        <v>*</v>
      </c>
      <c r="G894" s="145" t="str">
        <f>IF(SP_SUL!D897="","*",SP_SUL!D897)</f>
        <v>*</v>
      </c>
      <c r="H894" s="145" t="str">
        <f>IF(SP_SUL!F897="","*",SP_SUL!F897)</f>
        <v>*</v>
      </c>
      <c r="I894" s="145" t="str">
        <f>IF(SP_SUL!H897="","*",SP_SUL!H897)</f>
        <v>*</v>
      </c>
      <c r="J894" s="145" t="str">
        <f>IF(SP_SUL!I897="","*",SP_SUL!I897)</f>
        <v>*</v>
      </c>
      <c r="K894" s="139" t="str">
        <f>IF(SP_SUL!M897="","*",SP_SUL!M897)</f>
        <v>-</v>
      </c>
      <c r="L894" s="139" t="str">
        <f>IF(SP_SUL!N897="","*",SP_SUL!N897)</f>
        <v>-</v>
      </c>
      <c r="M894" s="140" t="str">
        <f>IF(SP_SUL!J897="","*",SP_SUL!J897)</f>
        <v>*</v>
      </c>
      <c r="N894" s="144" t="str">
        <f>IF(SP_SUL!K897="","*",SP_SUL!K897)</f>
        <v>*</v>
      </c>
      <c r="O894" s="144" t="str">
        <f>IF(SP_SUL!L897="","*",SP_SUL!L897)</f>
        <v>*</v>
      </c>
      <c r="P894" s="143" t="str">
        <f>IF(SP_SUL!O897="","*",SP_SUL!O897)</f>
        <v>*</v>
      </c>
      <c r="Q894" s="143" t="str">
        <f>IF(SP_SUL!P897="","*",SP_SUL!P897)</f>
        <v>*</v>
      </c>
      <c r="R894" s="145" t="str">
        <f>IF(SP_SUL!Q897="","*",CONCATENATE(SP_SUL!Q897," ",SP_SUL!R897))</f>
        <v>*</v>
      </c>
      <c r="S894" s="145" t="str">
        <f>IF(SP_SUL!V897="","*",SP_SUL!V897)</f>
        <v>*</v>
      </c>
      <c r="T894" s="145" t="str">
        <f>IF(SP_SUL!W897="","*",SP_SUL!W897)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IF(SP_SUL!Y898="","*",SP_SUL!Y898)</f>
        <v>*</v>
      </c>
      <c r="B895" s="146" t="str">
        <f>IF(SP_SUL!X898="","*",SP_SUL!X898)</f>
        <v>*</v>
      </c>
      <c r="C895" s="146" t="str">
        <f>IF(SP_SUL!Z898="","*",SP_SUL!Z898)</f>
        <v>*</v>
      </c>
      <c r="D895" s="139" t="str">
        <f>IF(SP_SUL!S898="","*",SP_SUL!S898)</f>
        <v>-</v>
      </c>
      <c r="E895" s="139" t="str">
        <f>IF(SP_SUL!T898="","*",SP_SUL!T898)</f>
        <v>-</v>
      </c>
      <c r="F895" s="145" t="str">
        <f>IF(SP_SUL!B898="","*",SP_SUL!B898)</f>
        <v>*</v>
      </c>
      <c r="G895" s="145" t="str">
        <f>IF(SP_SUL!D898="","*",SP_SUL!D898)</f>
        <v>*</v>
      </c>
      <c r="H895" s="145" t="str">
        <f>IF(SP_SUL!F898="","*",SP_SUL!F898)</f>
        <v>*</v>
      </c>
      <c r="I895" s="145" t="str">
        <f>IF(SP_SUL!H898="","*",SP_SUL!H898)</f>
        <v>*</v>
      </c>
      <c r="J895" s="145" t="str">
        <f>IF(SP_SUL!I898="","*",SP_SUL!I898)</f>
        <v>*</v>
      </c>
      <c r="K895" s="139" t="str">
        <f>IF(SP_SUL!M898="","*",SP_SUL!M898)</f>
        <v>-</v>
      </c>
      <c r="L895" s="139" t="str">
        <f>IF(SP_SUL!N898="","*",SP_SUL!N898)</f>
        <v>-</v>
      </c>
      <c r="M895" s="140" t="str">
        <f>IF(SP_SUL!J898="","*",SP_SUL!J898)</f>
        <v>*</v>
      </c>
      <c r="N895" s="144" t="str">
        <f>IF(SP_SUL!K898="","*",SP_SUL!K898)</f>
        <v>*</v>
      </c>
      <c r="O895" s="144" t="str">
        <f>IF(SP_SUL!L898="","*",SP_SUL!L898)</f>
        <v>*</v>
      </c>
      <c r="P895" s="143" t="str">
        <f>IF(SP_SUL!O898="","*",SP_SUL!O898)</f>
        <v>*</v>
      </c>
      <c r="Q895" s="143" t="str">
        <f>IF(SP_SUL!P898="","*",SP_SUL!P898)</f>
        <v>*</v>
      </c>
      <c r="R895" s="145" t="str">
        <f>IF(SP_SUL!Q898="","*",CONCATENATE(SP_SUL!Q898," ",SP_SUL!R898))</f>
        <v>*</v>
      </c>
      <c r="S895" s="145" t="str">
        <f>IF(SP_SUL!V898="","*",SP_SUL!V898)</f>
        <v>*</v>
      </c>
      <c r="T895" s="145" t="str">
        <f>IF(SP_SUL!W898="","*",SP_SUL!W898)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IF(SP_SUL!Y899="","*",SP_SUL!Y899)</f>
        <v>*</v>
      </c>
      <c r="B896" s="146" t="str">
        <f>IF(SP_SUL!X899="","*",SP_SUL!X899)</f>
        <v>*</v>
      </c>
      <c r="C896" s="146" t="str">
        <f>IF(SP_SUL!Z899="","*",SP_SUL!Z899)</f>
        <v>*</v>
      </c>
      <c r="D896" s="139" t="str">
        <f>IF(SP_SUL!S899="","*",SP_SUL!S899)</f>
        <v>-</v>
      </c>
      <c r="E896" s="139" t="str">
        <f>IF(SP_SUL!T899="","*",SP_SUL!T899)</f>
        <v>-</v>
      </c>
      <c r="F896" s="145" t="str">
        <f>IF(SP_SUL!B899="","*",SP_SUL!B899)</f>
        <v>*</v>
      </c>
      <c r="G896" s="145" t="str">
        <f>IF(SP_SUL!D899="","*",SP_SUL!D899)</f>
        <v>*</v>
      </c>
      <c r="H896" s="145" t="str">
        <f>IF(SP_SUL!F899="","*",SP_SUL!F899)</f>
        <v>*</v>
      </c>
      <c r="I896" s="145" t="str">
        <f>IF(SP_SUL!H899="","*",SP_SUL!H899)</f>
        <v>*</v>
      </c>
      <c r="J896" s="145" t="str">
        <f>IF(SP_SUL!I899="","*",SP_SUL!I899)</f>
        <v>*</v>
      </c>
      <c r="K896" s="139" t="str">
        <f>IF(SP_SUL!M899="","*",SP_SUL!M899)</f>
        <v>-</v>
      </c>
      <c r="L896" s="139" t="str">
        <f>IF(SP_SUL!N899="","*",SP_SUL!N899)</f>
        <v>-</v>
      </c>
      <c r="M896" s="140" t="str">
        <f>IF(SP_SUL!J899="","*",SP_SUL!J899)</f>
        <v>*</v>
      </c>
      <c r="N896" s="144" t="str">
        <f>IF(SP_SUL!K899="","*",SP_SUL!K899)</f>
        <v>*</v>
      </c>
      <c r="O896" s="144" t="str">
        <f>IF(SP_SUL!L899="","*",SP_SUL!L899)</f>
        <v>*</v>
      </c>
      <c r="P896" s="143" t="str">
        <f>IF(SP_SUL!O899="","*",SP_SUL!O899)</f>
        <v>*</v>
      </c>
      <c r="Q896" s="143" t="str">
        <f>IF(SP_SUL!P899="","*",SP_SUL!P899)</f>
        <v>*</v>
      </c>
      <c r="R896" s="145" t="str">
        <f>IF(SP_SUL!Q899="","*",CONCATENATE(SP_SUL!Q899," ",SP_SUL!R899))</f>
        <v>*</v>
      </c>
      <c r="S896" s="145" t="str">
        <f>IF(SP_SUL!V899="","*",SP_SUL!V899)</f>
        <v>*</v>
      </c>
      <c r="T896" s="145" t="str">
        <f>IF(SP_SUL!W899="","*",SP_SUL!W899)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IF(SP_SUL!Y900="","*",SP_SUL!Y900)</f>
        <v>*</v>
      </c>
      <c r="B897" s="146" t="str">
        <f>IF(SP_SUL!X900="","*",SP_SUL!X900)</f>
        <v>*</v>
      </c>
      <c r="C897" s="146" t="str">
        <f>IF(SP_SUL!Z900="","*",SP_SUL!Z900)</f>
        <v>*</v>
      </c>
      <c r="D897" s="139" t="str">
        <f>IF(SP_SUL!S900="","*",SP_SUL!S900)</f>
        <v>-</v>
      </c>
      <c r="E897" s="139" t="str">
        <f>IF(SP_SUL!T900="","*",SP_SUL!T900)</f>
        <v>-</v>
      </c>
      <c r="F897" s="145" t="str">
        <f>IF(SP_SUL!B900="","*",SP_SUL!B900)</f>
        <v>*</v>
      </c>
      <c r="G897" s="145" t="str">
        <f>IF(SP_SUL!D900="","*",SP_SUL!D900)</f>
        <v>*</v>
      </c>
      <c r="H897" s="145" t="str">
        <f>IF(SP_SUL!F900="","*",SP_SUL!F900)</f>
        <v>*</v>
      </c>
      <c r="I897" s="145" t="str">
        <f>IF(SP_SUL!H900="","*",SP_SUL!H900)</f>
        <v>*</v>
      </c>
      <c r="J897" s="145" t="str">
        <f>IF(SP_SUL!I900="","*",SP_SUL!I900)</f>
        <v>*</v>
      </c>
      <c r="K897" s="139" t="str">
        <f>IF(SP_SUL!M900="","*",SP_SUL!M900)</f>
        <v>-</v>
      </c>
      <c r="L897" s="139" t="str">
        <f>IF(SP_SUL!N900="","*",SP_SUL!N900)</f>
        <v>-</v>
      </c>
      <c r="M897" s="140" t="str">
        <f>IF(SP_SUL!J900="","*",SP_SUL!J900)</f>
        <v>*</v>
      </c>
      <c r="N897" s="144" t="str">
        <f>IF(SP_SUL!K900="","*",SP_SUL!K900)</f>
        <v>*</v>
      </c>
      <c r="O897" s="144" t="str">
        <f>IF(SP_SUL!L900="","*",SP_SUL!L900)</f>
        <v>*</v>
      </c>
      <c r="P897" s="143" t="str">
        <f>IF(SP_SUL!O900="","*",SP_SUL!O900)</f>
        <v>*</v>
      </c>
      <c r="Q897" s="143" t="str">
        <f>IF(SP_SUL!P900="","*",SP_SUL!P900)</f>
        <v>*</v>
      </c>
      <c r="R897" s="145" t="str">
        <f>IF(SP_SUL!Q900="","*",CONCATENATE(SP_SUL!Q900," ",SP_SUL!R900))</f>
        <v>*</v>
      </c>
      <c r="S897" s="145" t="str">
        <f>IF(SP_SUL!V900="","*",SP_SUL!V900)</f>
        <v>*</v>
      </c>
      <c r="T897" s="145" t="str">
        <f>IF(SP_SUL!W900="","*",SP_SUL!W900)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IF(SP_SUL!Y901="","*",SP_SUL!Y901)</f>
        <v>*</v>
      </c>
      <c r="B898" s="146" t="str">
        <f>IF(SP_SUL!X901="","*",SP_SUL!X901)</f>
        <v>*</v>
      </c>
      <c r="C898" s="146" t="str">
        <f>IF(SP_SUL!Z901="","*",SP_SUL!Z901)</f>
        <v>*</v>
      </c>
      <c r="D898" s="139" t="str">
        <f>IF(SP_SUL!S901="","*",SP_SUL!S901)</f>
        <v>-</v>
      </c>
      <c r="E898" s="139" t="str">
        <f>IF(SP_SUL!T901="","*",SP_SUL!T901)</f>
        <v>-</v>
      </c>
      <c r="F898" s="145" t="str">
        <f>IF(SP_SUL!B901="","*",SP_SUL!B901)</f>
        <v>*</v>
      </c>
      <c r="G898" s="145" t="str">
        <f>IF(SP_SUL!D901="","*",SP_SUL!D901)</f>
        <v>*</v>
      </c>
      <c r="H898" s="145" t="str">
        <f>IF(SP_SUL!F901="","*",SP_SUL!F901)</f>
        <v>*</v>
      </c>
      <c r="I898" s="145" t="str">
        <f>IF(SP_SUL!H901="","*",SP_SUL!H901)</f>
        <v>*</v>
      </c>
      <c r="J898" s="145" t="str">
        <f>IF(SP_SUL!I901="","*",SP_SUL!I901)</f>
        <v>*</v>
      </c>
      <c r="K898" s="139" t="str">
        <f>IF(SP_SUL!M901="","*",SP_SUL!M901)</f>
        <v>-</v>
      </c>
      <c r="L898" s="139" t="str">
        <f>IF(SP_SUL!N901="","*",SP_SUL!N901)</f>
        <v>-</v>
      </c>
      <c r="M898" s="140" t="str">
        <f>IF(SP_SUL!J901="","*",SP_SUL!J901)</f>
        <v>*</v>
      </c>
      <c r="N898" s="144" t="str">
        <f>IF(SP_SUL!K901="","*",SP_SUL!K901)</f>
        <v>*</v>
      </c>
      <c r="O898" s="144" t="str">
        <f>IF(SP_SUL!L901="","*",SP_SUL!L901)</f>
        <v>*</v>
      </c>
      <c r="P898" s="143" t="str">
        <f>IF(SP_SUL!O901="","*",SP_SUL!O901)</f>
        <v>*</v>
      </c>
      <c r="Q898" s="143" t="str">
        <f>IF(SP_SUL!P901="","*",SP_SUL!P901)</f>
        <v>*</v>
      </c>
      <c r="R898" s="145" t="str">
        <f>IF(SP_SUL!Q901="","*",CONCATENATE(SP_SUL!Q901," ",SP_SUL!R901))</f>
        <v>*</v>
      </c>
      <c r="S898" s="145" t="str">
        <f>IF(SP_SUL!V901="","*",SP_SUL!V901)</f>
        <v>*</v>
      </c>
      <c r="T898" s="145" t="str">
        <f>IF(SP_SUL!W901="","*",SP_SUL!W901)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IF(SP_SUL!Y902="","*",SP_SUL!Y902)</f>
        <v>*</v>
      </c>
      <c r="B899" s="146" t="str">
        <f>IF(SP_SUL!X902="","*",SP_SUL!X902)</f>
        <v>*</v>
      </c>
      <c r="C899" s="146" t="str">
        <f>IF(SP_SUL!Z902="","*",SP_SUL!Z902)</f>
        <v>*</v>
      </c>
      <c r="D899" s="139" t="str">
        <f>IF(SP_SUL!S902="","*",SP_SUL!S902)</f>
        <v>-</v>
      </c>
      <c r="E899" s="139" t="str">
        <f>IF(SP_SUL!T902="","*",SP_SUL!T902)</f>
        <v>-</v>
      </c>
      <c r="F899" s="145" t="str">
        <f>IF(SP_SUL!B902="","*",SP_SUL!B902)</f>
        <v>*</v>
      </c>
      <c r="G899" s="145" t="str">
        <f>IF(SP_SUL!D902="","*",SP_SUL!D902)</f>
        <v>*</v>
      </c>
      <c r="H899" s="145" t="str">
        <f>IF(SP_SUL!F902="","*",SP_SUL!F902)</f>
        <v>*</v>
      </c>
      <c r="I899" s="145" t="str">
        <f>IF(SP_SUL!H902="","*",SP_SUL!H902)</f>
        <v>*</v>
      </c>
      <c r="J899" s="145" t="str">
        <f>IF(SP_SUL!I902="","*",SP_SUL!I902)</f>
        <v>*</v>
      </c>
      <c r="K899" s="139" t="str">
        <f>IF(SP_SUL!M902="","*",SP_SUL!M902)</f>
        <v>-</v>
      </c>
      <c r="L899" s="139" t="str">
        <f>IF(SP_SUL!N902="","*",SP_SUL!N902)</f>
        <v>-</v>
      </c>
      <c r="M899" s="140" t="str">
        <f>IF(SP_SUL!J902="","*",SP_SUL!J902)</f>
        <v>*</v>
      </c>
      <c r="N899" s="144" t="str">
        <f>IF(SP_SUL!K902="","*",SP_SUL!K902)</f>
        <v>*</v>
      </c>
      <c r="O899" s="144" t="str">
        <f>IF(SP_SUL!L902="","*",SP_SUL!L902)</f>
        <v>*</v>
      </c>
      <c r="P899" s="143" t="str">
        <f>IF(SP_SUL!O902="","*",SP_SUL!O902)</f>
        <v>*</v>
      </c>
      <c r="Q899" s="143" t="str">
        <f>IF(SP_SUL!P902="","*",SP_SUL!P902)</f>
        <v>*</v>
      </c>
      <c r="R899" s="145" t="str">
        <f>IF(SP_SUL!Q902="","*",CONCATENATE(SP_SUL!Q902," ",SP_SUL!R902))</f>
        <v>*</v>
      </c>
      <c r="S899" s="145" t="str">
        <f>IF(SP_SUL!V902="","*",SP_SUL!V902)</f>
        <v>*</v>
      </c>
      <c r="T899" s="145" t="str">
        <f>IF(SP_SUL!W902="","*",SP_SUL!W902)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IF(SP_SUL!Y903="","*",SP_SUL!Y903)</f>
        <v>*</v>
      </c>
      <c r="B900" s="146" t="str">
        <f>IF(SP_SUL!X903="","*",SP_SUL!X903)</f>
        <v>*</v>
      </c>
      <c r="C900" s="146" t="str">
        <f>IF(SP_SUL!Z903="","*",SP_SUL!Z903)</f>
        <v>*</v>
      </c>
      <c r="D900" s="139" t="str">
        <f>IF(SP_SUL!S903="","*",SP_SUL!S903)</f>
        <v>-</v>
      </c>
      <c r="E900" s="139" t="str">
        <f>IF(SP_SUL!T903="","*",SP_SUL!T903)</f>
        <v>-</v>
      </c>
      <c r="F900" s="145" t="str">
        <f>IF(SP_SUL!B903="","*",SP_SUL!B903)</f>
        <v>*</v>
      </c>
      <c r="G900" s="145" t="str">
        <f>IF(SP_SUL!D903="","*",SP_SUL!D903)</f>
        <v>*</v>
      </c>
      <c r="H900" s="145" t="str">
        <f>IF(SP_SUL!F903="","*",SP_SUL!F903)</f>
        <v>*</v>
      </c>
      <c r="I900" s="145" t="str">
        <f>IF(SP_SUL!H903="","*",SP_SUL!H903)</f>
        <v>*</v>
      </c>
      <c r="J900" s="145" t="str">
        <f>IF(SP_SUL!I903="","*",SP_SUL!I903)</f>
        <v>*</v>
      </c>
      <c r="K900" s="139" t="str">
        <f>IF(SP_SUL!M903="","*",SP_SUL!M903)</f>
        <v>-</v>
      </c>
      <c r="L900" s="139" t="str">
        <f>IF(SP_SUL!N903="","*",SP_SUL!N903)</f>
        <v>-</v>
      </c>
      <c r="M900" s="140" t="str">
        <f>IF(SP_SUL!J903="","*",SP_SUL!J903)</f>
        <v>*</v>
      </c>
      <c r="N900" s="144" t="str">
        <f>IF(SP_SUL!K903="","*",SP_SUL!K903)</f>
        <v>*</v>
      </c>
      <c r="O900" s="144" t="str">
        <f>IF(SP_SUL!L903="","*",SP_SUL!L903)</f>
        <v>*</v>
      </c>
      <c r="P900" s="143" t="str">
        <f>IF(SP_SUL!O903="","*",SP_SUL!O903)</f>
        <v>*</v>
      </c>
      <c r="Q900" s="143" t="str">
        <f>IF(SP_SUL!P903="","*",SP_SUL!P903)</f>
        <v>*</v>
      </c>
      <c r="R900" s="145" t="str">
        <f>IF(SP_SUL!Q903="","*",CONCATENATE(SP_SUL!Q903," ",SP_SUL!R903))</f>
        <v>*</v>
      </c>
      <c r="S900" s="145" t="str">
        <f>IF(SP_SUL!V903="","*",SP_SUL!V903)</f>
        <v>*</v>
      </c>
      <c r="T900" s="145" t="str">
        <f>IF(SP_SUL!W903="","*",SP_SUL!W903)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IF(SP_SUL!Y904="","*",SP_SUL!Y904)</f>
        <v>*</v>
      </c>
      <c r="B901" s="146" t="str">
        <f>IF(SP_SUL!X904="","*",SP_SUL!X904)</f>
        <v>*</v>
      </c>
      <c r="C901" s="146" t="str">
        <f>IF(SP_SUL!Z904="","*",SP_SUL!Z904)</f>
        <v>*</v>
      </c>
      <c r="D901" s="139" t="str">
        <f>IF(SP_SUL!S904="","*",SP_SUL!S904)</f>
        <v>-</v>
      </c>
      <c r="E901" s="139" t="str">
        <f>IF(SP_SUL!T904="","*",SP_SUL!T904)</f>
        <v>-</v>
      </c>
      <c r="F901" s="145" t="str">
        <f>IF(SP_SUL!B904="","*",SP_SUL!B904)</f>
        <v>*</v>
      </c>
      <c r="G901" s="145" t="str">
        <f>IF(SP_SUL!D904="","*",SP_SUL!D904)</f>
        <v>*</v>
      </c>
      <c r="H901" s="145" t="str">
        <f>IF(SP_SUL!F904="","*",SP_SUL!F904)</f>
        <v>*</v>
      </c>
      <c r="I901" s="145" t="str">
        <f>IF(SP_SUL!H904="","*",SP_SUL!H904)</f>
        <v>*</v>
      </c>
      <c r="J901" s="145" t="str">
        <f>IF(SP_SUL!I904="","*",SP_SUL!I904)</f>
        <v>*</v>
      </c>
      <c r="K901" s="139" t="str">
        <f>IF(SP_SUL!M904="","*",SP_SUL!M904)</f>
        <v>-</v>
      </c>
      <c r="L901" s="139" t="str">
        <f>IF(SP_SUL!N904="","*",SP_SUL!N904)</f>
        <v>-</v>
      </c>
      <c r="M901" s="140" t="str">
        <f>IF(SP_SUL!J904="","*",SP_SUL!J904)</f>
        <v>*</v>
      </c>
      <c r="N901" s="144" t="str">
        <f>IF(SP_SUL!K904="","*",SP_SUL!K904)</f>
        <v>*</v>
      </c>
      <c r="O901" s="144" t="str">
        <f>IF(SP_SUL!L904="","*",SP_SUL!L904)</f>
        <v>*</v>
      </c>
      <c r="P901" s="143" t="str">
        <f>IF(SP_SUL!O904="","*",SP_SUL!O904)</f>
        <v>*</v>
      </c>
      <c r="Q901" s="143" t="str">
        <f>IF(SP_SUL!P904="","*",SP_SUL!P904)</f>
        <v>*</v>
      </c>
      <c r="R901" s="145" t="str">
        <f>IF(SP_SUL!Q904="","*",CONCATENATE(SP_SUL!Q904," ",SP_SUL!R904))</f>
        <v>*</v>
      </c>
      <c r="S901" s="145" t="str">
        <f>IF(SP_SUL!V904="","*",SP_SUL!V904)</f>
        <v>*</v>
      </c>
      <c r="T901" s="145" t="str">
        <f>IF(SP_SUL!W904="","*",SP_SUL!W904)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IF(SP_SUL!Y905="","*",SP_SUL!Y905)</f>
        <v>*</v>
      </c>
      <c r="B902" s="146" t="str">
        <f>IF(SP_SUL!X905="","*",SP_SUL!X905)</f>
        <v>*</v>
      </c>
      <c r="C902" s="146" t="str">
        <f>IF(SP_SUL!Z905="","*",SP_SUL!Z905)</f>
        <v>*</v>
      </c>
      <c r="D902" s="139" t="str">
        <f>IF(SP_SUL!S905="","*",SP_SUL!S905)</f>
        <v>-</v>
      </c>
      <c r="E902" s="139" t="str">
        <f>IF(SP_SUL!T905="","*",SP_SUL!T905)</f>
        <v>-</v>
      </c>
      <c r="F902" s="145" t="str">
        <f>IF(SP_SUL!B905="","*",SP_SUL!B905)</f>
        <v>*</v>
      </c>
      <c r="G902" s="145" t="str">
        <f>IF(SP_SUL!D905="","*",SP_SUL!D905)</f>
        <v>*</v>
      </c>
      <c r="H902" s="145" t="str">
        <f>IF(SP_SUL!F905="","*",SP_SUL!F905)</f>
        <v>*</v>
      </c>
      <c r="I902" s="145" t="str">
        <f>IF(SP_SUL!H905="","*",SP_SUL!H905)</f>
        <v>*</v>
      </c>
      <c r="J902" s="145" t="str">
        <f>IF(SP_SUL!I905="","*",SP_SUL!I905)</f>
        <v>*</v>
      </c>
      <c r="K902" s="139" t="str">
        <f>IF(SP_SUL!M905="","*",SP_SUL!M905)</f>
        <v>-</v>
      </c>
      <c r="L902" s="139" t="str">
        <f>IF(SP_SUL!N905="","*",SP_SUL!N905)</f>
        <v>-</v>
      </c>
      <c r="M902" s="140" t="str">
        <f>IF(SP_SUL!J905="","*",SP_SUL!J905)</f>
        <v>*</v>
      </c>
      <c r="N902" s="144" t="str">
        <f>IF(SP_SUL!K905="","*",SP_SUL!K905)</f>
        <v>*</v>
      </c>
      <c r="O902" s="144" t="str">
        <f>IF(SP_SUL!L905="","*",SP_SUL!L905)</f>
        <v>*</v>
      </c>
      <c r="P902" s="143" t="str">
        <f>IF(SP_SUL!O905="","*",SP_SUL!O905)</f>
        <v>*</v>
      </c>
      <c r="Q902" s="143" t="str">
        <f>IF(SP_SUL!P905="","*",SP_SUL!P905)</f>
        <v>*</v>
      </c>
      <c r="R902" s="145" t="str">
        <f>IF(SP_SUL!Q905="","*",CONCATENATE(SP_SUL!Q905," ",SP_SUL!R905))</f>
        <v>*</v>
      </c>
      <c r="S902" s="145" t="str">
        <f>IF(SP_SUL!V905="","*",SP_SUL!V905)</f>
        <v>*</v>
      </c>
      <c r="T902" s="145" t="str">
        <f>IF(SP_SUL!W905="","*",SP_SUL!W905)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IF(SP_SUL!Y906="","*",SP_SUL!Y906)</f>
        <v>*</v>
      </c>
      <c r="B903" s="146" t="str">
        <f>IF(SP_SUL!X906="","*",SP_SUL!X906)</f>
        <v>*</v>
      </c>
      <c r="C903" s="146" t="str">
        <f>IF(SP_SUL!Z906="","*",SP_SUL!Z906)</f>
        <v>*</v>
      </c>
      <c r="D903" s="139" t="str">
        <f>IF(SP_SUL!S906="","*",SP_SUL!S906)</f>
        <v>-</v>
      </c>
      <c r="E903" s="139" t="str">
        <f>IF(SP_SUL!T906="","*",SP_SUL!T906)</f>
        <v>-</v>
      </c>
      <c r="F903" s="145" t="str">
        <f>IF(SP_SUL!B906="","*",SP_SUL!B906)</f>
        <v>*</v>
      </c>
      <c r="G903" s="145" t="str">
        <f>IF(SP_SUL!D906="","*",SP_SUL!D906)</f>
        <v>*</v>
      </c>
      <c r="H903" s="145" t="str">
        <f>IF(SP_SUL!F906="","*",SP_SUL!F906)</f>
        <v>*</v>
      </c>
      <c r="I903" s="145" t="str">
        <f>IF(SP_SUL!H906="","*",SP_SUL!H906)</f>
        <v>*</v>
      </c>
      <c r="J903" s="145" t="str">
        <f>IF(SP_SUL!I906="","*",SP_SUL!I906)</f>
        <v>*</v>
      </c>
      <c r="K903" s="139" t="str">
        <f>IF(SP_SUL!M906="","*",SP_SUL!M906)</f>
        <v>-</v>
      </c>
      <c r="L903" s="139" t="str">
        <f>IF(SP_SUL!N906="","*",SP_SUL!N906)</f>
        <v>-</v>
      </c>
      <c r="M903" s="140" t="str">
        <f>IF(SP_SUL!J906="","*",SP_SUL!J906)</f>
        <v>*</v>
      </c>
      <c r="N903" s="144" t="str">
        <f>IF(SP_SUL!K906="","*",SP_SUL!K906)</f>
        <v>*</v>
      </c>
      <c r="O903" s="144" t="str">
        <f>IF(SP_SUL!L906="","*",SP_SUL!L906)</f>
        <v>*</v>
      </c>
      <c r="P903" s="143" t="str">
        <f>IF(SP_SUL!O906="","*",SP_SUL!O906)</f>
        <v>*</v>
      </c>
      <c r="Q903" s="143" t="str">
        <f>IF(SP_SUL!P906="","*",SP_SUL!P906)</f>
        <v>*</v>
      </c>
      <c r="R903" s="145" t="str">
        <f>IF(SP_SUL!Q906="","*",CONCATENATE(SP_SUL!Q906," ",SP_SUL!R906))</f>
        <v>*</v>
      </c>
      <c r="S903" s="145" t="str">
        <f>IF(SP_SUL!V906="","*",SP_SUL!V906)</f>
        <v>*</v>
      </c>
      <c r="T903" s="145" t="str">
        <f>IF(SP_SUL!W906="","*",SP_SUL!W906)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IF(SP_SUL!Y907="","*",SP_SUL!Y907)</f>
        <v>*</v>
      </c>
      <c r="B904" s="146" t="str">
        <f>IF(SP_SUL!X907="","*",SP_SUL!X907)</f>
        <v>*</v>
      </c>
      <c r="C904" s="146" t="str">
        <f>IF(SP_SUL!Z907="","*",SP_SUL!Z907)</f>
        <v>*</v>
      </c>
      <c r="D904" s="139" t="str">
        <f>IF(SP_SUL!S907="","*",SP_SUL!S907)</f>
        <v>-</v>
      </c>
      <c r="E904" s="139" t="str">
        <f>IF(SP_SUL!T907="","*",SP_SUL!T907)</f>
        <v>-</v>
      </c>
      <c r="F904" s="145" t="str">
        <f>IF(SP_SUL!B907="","*",SP_SUL!B907)</f>
        <v>*</v>
      </c>
      <c r="G904" s="145" t="str">
        <f>IF(SP_SUL!D907="","*",SP_SUL!D907)</f>
        <v>*</v>
      </c>
      <c r="H904" s="145" t="str">
        <f>IF(SP_SUL!F907="","*",SP_SUL!F907)</f>
        <v>*</v>
      </c>
      <c r="I904" s="145" t="str">
        <f>IF(SP_SUL!H907="","*",SP_SUL!H907)</f>
        <v>*</v>
      </c>
      <c r="J904" s="145" t="str">
        <f>IF(SP_SUL!I907="","*",SP_SUL!I907)</f>
        <v>*</v>
      </c>
      <c r="K904" s="139" t="str">
        <f>IF(SP_SUL!M907="","*",SP_SUL!M907)</f>
        <v>-</v>
      </c>
      <c r="L904" s="139" t="str">
        <f>IF(SP_SUL!N907="","*",SP_SUL!N907)</f>
        <v>-</v>
      </c>
      <c r="M904" s="140" t="str">
        <f>IF(SP_SUL!J907="","*",SP_SUL!J907)</f>
        <v>*</v>
      </c>
      <c r="N904" s="144" t="str">
        <f>IF(SP_SUL!K907="","*",SP_SUL!K907)</f>
        <v>*</v>
      </c>
      <c r="O904" s="144" t="str">
        <f>IF(SP_SUL!L907="","*",SP_SUL!L907)</f>
        <v>*</v>
      </c>
      <c r="P904" s="143" t="str">
        <f>IF(SP_SUL!O907="","*",SP_SUL!O907)</f>
        <v>*</v>
      </c>
      <c r="Q904" s="143" t="str">
        <f>IF(SP_SUL!P907="","*",SP_SUL!P907)</f>
        <v>*</v>
      </c>
      <c r="R904" s="145" t="str">
        <f>IF(SP_SUL!Q907="","*",CONCATENATE(SP_SUL!Q907," ",SP_SUL!R907))</f>
        <v>*</v>
      </c>
      <c r="S904" s="145" t="str">
        <f>IF(SP_SUL!V907="","*",SP_SUL!V907)</f>
        <v>*</v>
      </c>
      <c r="T904" s="145" t="str">
        <f>IF(SP_SUL!W907="","*",SP_SUL!W907)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IF(SP_SUL!Y908="","*",SP_SUL!Y908)</f>
        <v>*</v>
      </c>
      <c r="B905" s="146" t="str">
        <f>IF(SP_SUL!X908="","*",SP_SUL!X908)</f>
        <v>*</v>
      </c>
      <c r="C905" s="146" t="str">
        <f>IF(SP_SUL!Z908="","*",SP_SUL!Z908)</f>
        <v>*</v>
      </c>
      <c r="D905" s="139" t="str">
        <f>IF(SP_SUL!S908="","*",SP_SUL!S908)</f>
        <v>-</v>
      </c>
      <c r="E905" s="139" t="str">
        <f>IF(SP_SUL!T908="","*",SP_SUL!T908)</f>
        <v>-</v>
      </c>
      <c r="F905" s="145" t="str">
        <f>IF(SP_SUL!B908="","*",SP_SUL!B908)</f>
        <v>*</v>
      </c>
      <c r="G905" s="145" t="str">
        <f>IF(SP_SUL!D908="","*",SP_SUL!D908)</f>
        <v>*</v>
      </c>
      <c r="H905" s="145" t="str">
        <f>IF(SP_SUL!F908="","*",SP_SUL!F908)</f>
        <v>*</v>
      </c>
      <c r="I905" s="145" t="str">
        <f>IF(SP_SUL!H908="","*",SP_SUL!H908)</f>
        <v>*</v>
      </c>
      <c r="J905" s="145" t="str">
        <f>IF(SP_SUL!I908="","*",SP_SUL!I908)</f>
        <v>*</v>
      </c>
      <c r="K905" s="139" t="str">
        <f>IF(SP_SUL!M908="","*",SP_SUL!M908)</f>
        <v>-</v>
      </c>
      <c r="L905" s="139" t="str">
        <f>IF(SP_SUL!N908="","*",SP_SUL!N908)</f>
        <v>-</v>
      </c>
      <c r="M905" s="140" t="str">
        <f>IF(SP_SUL!J908="","*",SP_SUL!J908)</f>
        <v>*</v>
      </c>
      <c r="N905" s="144" t="str">
        <f>IF(SP_SUL!K908="","*",SP_SUL!K908)</f>
        <v>*</v>
      </c>
      <c r="O905" s="144" t="str">
        <f>IF(SP_SUL!L908="","*",SP_SUL!L908)</f>
        <v>*</v>
      </c>
      <c r="P905" s="143" t="str">
        <f>IF(SP_SUL!O908="","*",SP_SUL!O908)</f>
        <v>*</v>
      </c>
      <c r="Q905" s="143" t="str">
        <f>IF(SP_SUL!P908="","*",SP_SUL!P908)</f>
        <v>*</v>
      </c>
      <c r="R905" s="145" t="str">
        <f>IF(SP_SUL!Q908="","*",CONCATENATE(SP_SUL!Q908," ",SP_SUL!R908))</f>
        <v>*</v>
      </c>
      <c r="S905" s="145" t="str">
        <f>IF(SP_SUL!V908="","*",SP_SUL!V908)</f>
        <v>*</v>
      </c>
      <c r="T905" s="145" t="str">
        <f>IF(SP_SUL!W908="","*",SP_SUL!W908)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IF(SP_SUL!Y909="","*",SP_SUL!Y909)</f>
        <v>*</v>
      </c>
      <c r="B906" s="146" t="str">
        <f>IF(SP_SUL!X909="","*",SP_SUL!X909)</f>
        <v>*</v>
      </c>
      <c r="C906" s="146" t="str">
        <f>IF(SP_SUL!Z909="","*",SP_SUL!Z909)</f>
        <v>*</v>
      </c>
      <c r="D906" s="139" t="str">
        <f>IF(SP_SUL!S909="","*",SP_SUL!S909)</f>
        <v>-</v>
      </c>
      <c r="E906" s="139" t="str">
        <f>IF(SP_SUL!T909="","*",SP_SUL!T909)</f>
        <v>-</v>
      </c>
      <c r="F906" s="145" t="str">
        <f>IF(SP_SUL!B909="","*",SP_SUL!B909)</f>
        <v>*</v>
      </c>
      <c r="G906" s="145" t="str">
        <f>IF(SP_SUL!D909="","*",SP_SUL!D909)</f>
        <v>*</v>
      </c>
      <c r="H906" s="145" t="str">
        <f>IF(SP_SUL!F909="","*",SP_SUL!F909)</f>
        <v>*</v>
      </c>
      <c r="I906" s="145" t="str">
        <f>IF(SP_SUL!H909="","*",SP_SUL!H909)</f>
        <v>*</v>
      </c>
      <c r="J906" s="145" t="str">
        <f>IF(SP_SUL!I909="","*",SP_SUL!I909)</f>
        <v>*</v>
      </c>
      <c r="K906" s="139" t="str">
        <f>IF(SP_SUL!M909="","*",SP_SUL!M909)</f>
        <v>-</v>
      </c>
      <c r="L906" s="139" t="str">
        <f>IF(SP_SUL!N909="","*",SP_SUL!N909)</f>
        <v>-</v>
      </c>
      <c r="M906" s="140" t="str">
        <f>IF(SP_SUL!J909="","*",SP_SUL!J909)</f>
        <v>*</v>
      </c>
      <c r="N906" s="144" t="str">
        <f>IF(SP_SUL!K909="","*",SP_SUL!K909)</f>
        <v>*</v>
      </c>
      <c r="O906" s="144" t="str">
        <f>IF(SP_SUL!L909="","*",SP_SUL!L909)</f>
        <v>*</v>
      </c>
      <c r="P906" s="143" t="str">
        <f>IF(SP_SUL!O909="","*",SP_SUL!O909)</f>
        <v>*</v>
      </c>
      <c r="Q906" s="143" t="str">
        <f>IF(SP_SUL!P909="","*",SP_SUL!P909)</f>
        <v>*</v>
      </c>
      <c r="R906" s="145" t="str">
        <f>IF(SP_SUL!Q909="","*",CONCATENATE(SP_SUL!Q909," ",SP_SUL!R909))</f>
        <v>*</v>
      </c>
      <c r="S906" s="145" t="str">
        <f>IF(SP_SUL!V909="","*",SP_SUL!V909)</f>
        <v>*</v>
      </c>
      <c r="T906" s="145" t="str">
        <f>IF(SP_SUL!W909="","*",SP_SUL!W909)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IF(SP_SUL!Y910="","*",SP_SUL!Y910)</f>
        <v>*</v>
      </c>
      <c r="B907" s="146" t="str">
        <f>IF(SP_SUL!X910="","*",SP_SUL!X910)</f>
        <v>*</v>
      </c>
      <c r="C907" s="146" t="str">
        <f>IF(SP_SUL!Z910="","*",SP_SUL!Z910)</f>
        <v>*</v>
      </c>
      <c r="D907" s="139" t="str">
        <f>IF(SP_SUL!S910="","*",SP_SUL!S910)</f>
        <v>-</v>
      </c>
      <c r="E907" s="139" t="str">
        <f>IF(SP_SUL!T910="","*",SP_SUL!T910)</f>
        <v>-</v>
      </c>
      <c r="F907" s="145" t="str">
        <f>IF(SP_SUL!B910="","*",SP_SUL!B910)</f>
        <v>*</v>
      </c>
      <c r="G907" s="145" t="str">
        <f>IF(SP_SUL!D910="","*",SP_SUL!D910)</f>
        <v>*</v>
      </c>
      <c r="H907" s="145" t="str">
        <f>IF(SP_SUL!F910="","*",SP_SUL!F910)</f>
        <v>*</v>
      </c>
      <c r="I907" s="145" t="str">
        <f>IF(SP_SUL!H910="","*",SP_SUL!H910)</f>
        <v>*</v>
      </c>
      <c r="J907" s="145" t="str">
        <f>IF(SP_SUL!I910="","*",SP_SUL!I910)</f>
        <v>*</v>
      </c>
      <c r="K907" s="139" t="str">
        <f>IF(SP_SUL!M910="","*",SP_SUL!M910)</f>
        <v>-</v>
      </c>
      <c r="L907" s="139" t="str">
        <f>IF(SP_SUL!N910="","*",SP_SUL!N910)</f>
        <v>-</v>
      </c>
      <c r="M907" s="140" t="str">
        <f>IF(SP_SUL!J910="","*",SP_SUL!J910)</f>
        <v>*</v>
      </c>
      <c r="N907" s="144" t="str">
        <f>IF(SP_SUL!K910="","*",SP_SUL!K910)</f>
        <v>*</v>
      </c>
      <c r="O907" s="144" t="str">
        <f>IF(SP_SUL!L910="","*",SP_SUL!L910)</f>
        <v>*</v>
      </c>
      <c r="P907" s="143" t="str">
        <f>IF(SP_SUL!O910="","*",SP_SUL!O910)</f>
        <v>*</v>
      </c>
      <c r="Q907" s="143" t="str">
        <f>IF(SP_SUL!P910="","*",SP_SUL!P910)</f>
        <v>*</v>
      </c>
      <c r="R907" s="145" t="str">
        <f>IF(SP_SUL!Q910="","*",CONCATENATE(SP_SUL!Q910," ",SP_SUL!R910))</f>
        <v>*</v>
      </c>
      <c r="S907" s="145" t="str">
        <f>IF(SP_SUL!V910="","*",SP_SUL!V910)</f>
        <v>*</v>
      </c>
      <c r="T907" s="145" t="str">
        <f>IF(SP_SUL!W910="","*",SP_SUL!W910)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IF(SP_SUL!Y911="","*",SP_SUL!Y911)</f>
        <v>*</v>
      </c>
      <c r="B908" s="146" t="str">
        <f>IF(SP_SUL!X911="","*",SP_SUL!X911)</f>
        <v>*</v>
      </c>
      <c r="C908" s="146" t="str">
        <f>IF(SP_SUL!Z911="","*",SP_SUL!Z911)</f>
        <v>*</v>
      </c>
      <c r="D908" s="139" t="str">
        <f>IF(SP_SUL!S911="","*",SP_SUL!S911)</f>
        <v>-</v>
      </c>
      <c r="E908" s="139" t="str">
        <f>IF(SP_SUL!T911="","*",SP_SUL!T911)</f>
        <v>-</v>
      </c>
      <c r="F908" s="145" t="str">
        <f>IF(SP_SUL!B911="","*",SP_SUL!B911)</f>
        <v>*</v>
      </c>
      <c r="G908" s="145" t="str">
        <f>IF(SP_SUL!D911="","*",SP_SUL!D911)</f>
        <v>*</v>
      </c>
      <c r="H908" s="145" t="str">
        <f>IF(SP_SUL!F911="","*",SP_SUL!F911)</f>
        <v>*</v>
      </c>
      <c r="I908" s="145" t="str">
        <f>IF(SP_SUL!H911="","*",SP_SUL!H911)</f>
        <v>*</v>
      </c>
      <c r="J908" s="145" t="str">
        <f>IF(SP_SUL!I911="","*",SP_SUL!I911)</f>
        <v>*</v>
      </c>
      <c r="K908" s="139" t="str">
        <f>IF(SP_SUL!M911="","*",SP_SUL!M911)</f>
        <v>-</v>
      </c>
      <c r="L908" s="139" t="str">
        <f>IF(SP_SUL!N911="","*",SP_SUL!N911)</f>
        <v>-</v>
      </c>
      <c r="M908" s="140" t="str">
        <f>IF(SP_SUL!J911="","*",SP_SUL!J911)</f>
        <v>*</v>
      </c>
      <c r="N908" s="144" t="str">
        <f>IF(SP_SUL!K911="","*",SP_SUL!K911)</f>
        <v>*</v>
      </c>
      <c r="O908" s="144" t="str">
        <f>IF(SP_SUL!L911="","*",SP_SUL!L911)</f>
        <v>*</v>
      </c>
      <c r="P908" s="143" t="str">
        <f>IF(SP_SUL!O911="","*",SP_SUL!O911)</f>
        <v>*</v>
      </c>
      <c r="Q908" s="143" t="str">
        <f>IF(SP_SUL!P911="","*",SP_SUL!P911)</f>
        <v>*</v>
      </c>
      <c r="R908" s="145" t="str">
        <f>IF(SP_SUL!Q911="","*",CONCATENATE(SP_SUL!Q911," ",SP_SUL!R911))</f>
        <v>*</v>
      </c>
      <c r="S908" s="145" t="str">
        <f>IF(SP_SUL!V911="","*",SP_SUL!V911)</f>
        <v>*</v>
      </c>
      <c r="T908" s="145" t="str">
        <f>IF(SP_SUL!W911="","*",SP_SUL!W911)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IF(SP_SUL!Y912="","*",SP_SUL!Y912)</f>
        <v>*</v>
      </c>
      <c r="B909" s="146" t="str">
        <f>IF(SP_SUL!X912="","*",SP_SUL!X912)</f>
        <v>*</v>
      </c>
      <c r="C909" s="146" t="str">
        <f>IF(SP_SUL!Z912="","*",SP_SUL!Z912)</f>
        <v>*</v>
      </c>
      <c r="D909" s="139" t="str">
        <f>IF(SP_SUL!S912="","*",SP_SUL!S912)</f>
        <v>-</v>
      </c>
      <c r="E909" s="139" t="str">
        <f>IF(SP_SUL!T912="","*",SP_SUL!T912)</f>
        <v>-</v>
      </c>
      <c r="F909" s="145" t="str">
        <f>IF(SP_SUL!B912="","*",SP_SUL!B912)</f>
        <v>*</v>
      </c>
      <c r="G909" s="145" t="str">
        <f>IF(SP_SUL!D912="","*",SP_SUL!D912)</f>
        <v>*</v>
      </c>
      <c r="H909" s="145" t="str">
        <f>IF(SP_SUL!F912="","*",SP_SUL!F912)</f>
        <v>*</v>
      </c>
      <c r="I909" s="145" t="str">
        <f>IF(SP_SUL!H912="","*",SP_SUL!H912)</f>
        <v>*</v>
      </c>
      <c r="J909" s="145" t="str">
        <f>IF(SP_SUL!I912="","*",SP_SUL!I912)</f>
        <v>*</v>
      </c>
      <c r="K909" s="139" t="str">
        <f>IF(SP_SUL!M912="","*",SP_SUL!M912)</f>
        <v>-</v>
      </c>
      <c r="L909" s="139" t="str">
        <f>IF(SP_SUL!N912="","*",SP_SUL!N912)</f>
        <v>-</v>
      </c>
      <c r="M909" s="140" t="str">
        <f>IF(SP_SUL!J912="","*",SP_SUL!J912)</f>
        <v>*</v>
      </c>
      <c r="N909" s="144" t="str">
        <f>IF(SP_SUL!K912="","*",SP_SUL!K912)</f>
        <v>*</v>
      </c>
      <c r="O909" s="144" t="str">
        <f>IF(SP_SUL!L912="","*",SP_SUL!L912)</f>
        <v>*</v>
      </c>
      <c r="P909" s="143" t="str">
        <f>IF(SP_SUL!O912="","*",SP_SUL!O912)</f>
        <v>*</v>
      </c>
      <c r="Q909" s="143" t="str">
        <f>IF(SP_SUL!P912="","*",SP_SUL!P912)</f>
        <v>*</v>
      </c>
      <c r="R909" s="145" t="str">
        <f>IF(SP_SUL!Q912="","*",CONCATENATE(SP_SUL!Q912," ",SP_SUL!R912))</f>
        <v>*</v>
      </c>
      <c r="S909" s="145" t="str">
        <f>IF(SP_SUL!V912="","*",SP_SUL!V912)</f>
        <v>*</v>
      </c>
      <c r="T909" s="145" t="str">
        <f>IF(SP_SUL!W912="","*",SP_SUL!W912)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IF(SP_SUL!Y913="","*",SP_SUL!Y913)</f>
        <v>*</v>
      </c>
      <c r="B910" s="146" t="str">
        <f>IF(SP_SUL!X913="","*",SP_SUL!X913)</f>
        <v>*</v>
      </c>
      <c r="C910" s="146" t="str">
        <f>IF(SP_SUL!Z913="","*",SP_SUL!Z913)</f>
        <v>*</v>
      </c>
      <c r="D910" s="139" t="str">
        <f>IF(SP_SUL!S913="","*",SP_SUL!S913)</f>
        <v>-</v>
      </c>
      <c r="E910" s="139" t="str">
        <f>IF(SP_SUL!T913="","*",SP_SUL!T913)</f>
        <v>-</v>
      </c>
      <c r="F910" s="145" t="str">
        <f>IF(SP_SUL!B913="","*",SP_SUL!B913)</f>
        <v>*</v>
      </c>
      <c r="G910" s="145" t="str">
        <f>IF(SP_SUL!D913="","*",SP_SUL!D913)</f>
        <v>*</v>
      </c>
      <c r="H910" s="145" t="str">
        <f>IF(SP_SUL!F913="","*",SP_SUL!F913)</f>
        <v>*</v>
      </c>
      <c r="I910" s="145" t="str">
        <f>IF(SP_SUL!H913="","*",SP_SUL!H913)</f>
        <v>*</v>
      </c>
      <c r="J910" s="145" t="str">
        <f>IF(SP_SUL!I913="","*",SP_SUL!I913)</f>
        <v>*</v>
      </c>
      <c r="K910" s="139" t="str">
        <f>IF(SP_SUL!M913="","*",SP_SUL!M913)</f>
        <v>-</v>
      </c>
      <c r="L910" s="139" t="str">
        <f>IF(SP_SUL!N913="","*",SP_SUL!N913)</f>
        <v>-</v>
      </c>
      <c r="M910" s="140" t="str">
        <f>IF(SP_SUL!J913="","*",SP_SUL!J913)</f>
        <v>*</v>
      </c>
      <c r="N910" s="144" t="str">
        <f>IF(SP_SUL!K913="","*",SP_SUL!K913)</f>
        <v>*</v>
      </c>
      <c r="O910" s="144" t="str">
        <f>IF(SP_SUL!L913="","*",SP_SUL!L913)</f>
        <v>*</v>
      </c>
      <c r="P910" s="143" t="str">
        <f>IF(SP_SUL!O913="","*",SP_SUL!O913)</f>
        <v>*</v>
      </c>
      <c r="Q910" s="143" t="str">
        <f>IF(SP_SUL!P913="","*",SP_SUL!P913)</f>
        <v>*</v>
      </c>
      <c r="R910" s="145" t="str">
        <f>IF(SP_SUL!Q913="","*",CONCATENATE(SP_SUL!Q913," ",SP_SUL!R913))</f>
        <v>*</v>
      </c>
      <c r="S910" s="145" t="str">
        <f>IF(SP_SUL!V913="","*",SP_SUL!V913)</f>
        <v>*</v>
      </c>
      <c r="T910" s="145" t="str">
        <f>IF(SP_SUL!W913="","*",SP_SUL!W913)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IF(SP_SUL!Y914="","*",SP_SUL!Y914)</f>
        <v>*</v>
      </c>
      <c r="B911" s="146" t="str">
        <f>IF(SP_SUL!X914="","*",SP_SUL!X914)</f>
        <v>*</v>
      </c>
      <c r="C911" s="146" t="str">
        <f>IF(SP_SUL!Z914="","*",SP_SUL!Z914)</f>
        <v>*</v>
      </c>
      <c r="D911" s="139" t="str">
        <f>IF(SP_SUL!S914="","*",SP_SUL!S914)</f>
        <v>-</v>
      </c>
      <c r="E911" s="139" t="str">
        <f>IF(SP_SUL!T914="","*",SP_SUL!T914)</f>
        <v>-</v>
      </c>
      <c r="F911" s="145" t="str">
        <f>IF(SP_SUL!B914="","*",SP_SUL!B914)</f>
        <v>*</v>
      </c>
      <c r="G911" s="145" t="str">
        <f>IF(SP_SUL!D914="","*",SP_SUL!D914)</f>
        <v>*</v>
      </c>
      <c r="H911" s="145" t="str">
        <f>IF(SP_SUL!F914="","*",SP_SUL!F914)</f>
        <v>*</v>
      </c>
      <c r="I911" s="145" t="str">
        <f>IF(SP_SUL!H914="","*",SP_SUL!H914)</f>
        <v>*</v>
      </c>
      <c r="J911" s="145" t="str">
        <f>IF(SP_SUL!I914="","*",SP_SUL!I914)</f>
        <v>*</v>
      </c>
      <c r="K911" s="139" t="str">
        <f>IF(SP_SUL!M914="","*",SP_SUL!M914)</f>
        <v>-</v>
      </c>
      <c r="L911" s="139" t="str">
        <f>IF(SP_SUL!N914="","*",SP_SUL!N914)</f>
        <v>-</v>
      </c>
      <c r="M911" s="140" t="str">
        <f>IF(SP_SUL!J914="","*",SP_SUL!J914)</f>
        <v>*</v>
      </c>
      <c r="N911" s="144" t="str">
        <f>IF(SP_SUL!K914="","*",SP_SUL!K914)</f>
        <v>*</v>
      </c>
      <c r="O911" s="144" t="str">
        <f>IF(SP_SUL!L914="","*",SP_SUL!L914)</f>
        <v>*</v>
      </c>
      <c r="P911" s="143" t="str">
        <f>IF(SP_SUL!O914="","*",SP_SUL!O914)</f>
        <v>*</v>
      </c>
      <c r="Q911" s="143" t="str">
        <f>IF(SP_SUL!P914="","*",SP_SUL!P914)</f>
        <v>*</v>
      </c>
      <c r="R911" s="145" t="str">
        <f>IF(SP_SUL!Q914="","*",CONCATENATE(SP_SUL!Q914," ",SP_SUL!R914))</f>
        <v>*</v>
      </c>
      <c r="S911" s="145" t="str">
        <f>IF(SP_SUL!V914="","*",SP_SUL!V914)</f>
        <v>*</v>
      </c>
      <c r="T911" s="145" t="str">
        <f>IF(SP_SUL!W914="","*",SP_SUL!W914)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IF(SP_SUL!Y915="","*",SP_SUL!Y915)</f>
        <v>*</v>
      </c>
      <c r="B912" s="146" t="str">
        <f>IF(SP_SUL!X915="","*",SP_SUL!X915)</f>
        <v>*</v>
      </c>
      <c r="C912" s="146" t="str">
        <f>IF(SP_SUL!Z915="","*",SP_SUL!Z915)</f>
        <v>*</v>
      </c>
      <c r="D912" s="139" t="str">
        <f>IF(SP_SUL!S915="","*",SP_SUL!S915)</f>
        <v>-</v>
      </c>
      <c r="E912" s="139" t="str">
        <f>IF(SP_SUL!T915="","*",SP_SUL!T915)</f>
        <v>-</v>
      </c>
      <c r="F912" s="145" t="str">
        <f>IF(SP_SUL!B915="","*",SP_SUL!B915)</f>
        <v>*</v>
      </c>
      <c r="G912" s="145" t="str">
        <f>IF(SP_SUL!D915="","*",SP_SUL!D915)</f>
        <v>*</v>
      </c>
      <c r="H912" s="145" t="str">
        <f>IF(SP_SUL!F915="","*",SP_SUL!F915)</f>
        <v>*</v>
      </c>
      <c r="I912" s="145" t="str">
        <f>IF(SP_SUL!H915="","*",SP_SUL!H915)</f>
        <v>*</v>
      </c>
      <c r="J912" s="145" t="str">
        <f>IF(SP_SUL!I915="","*",SP_SUL!I915)</f>
        <v>*</v>
      </c>
      <c r="K912" s="139" t="str">
        <f>IF(SP_SUL!M915="","*",SP_SUL!M915)</f>
        <v>-</v>
      </c>
      <c r="L912" s="139" t="str">
        <f>IF(SP_SUL!N915="","*",SP_SUL!N915)</f>
        <v>-</v>
      </c>
      <c r="M912" s="140" t="str">
        <f>IF(SP_SUL!J915="","*",SP_SUL!J915)</f>
        <v>*</v>
      </c>
      <c r="N912" s="144" t="str">
        <f>IF(SP_SUL!K915="","*",SP_SUL!K915)</f>
        <v>*</v>
      </c>
      <c r="O912" s="144" t="str">
        <f>IF(SP_SUL!L915="","*",SP_SUL!L915)</f>
        <v>*</v>
      </c>
      <c r="P912" s="143" t="str">
        <f>IF(SP_SUL!O915="","*",SP_SUL!O915)</f>
        <v>*</v>
      </c>
      <c r="Q912" s="143" t="str">
        <f>IF(SP_SUL!P915="","*",SP_SUL!P915)</f>
        <v>*</v>
      </c>
      <c r="R912" s="145" t="str">
        <f>IF(SP_SUL!Q915="","*",CONCATENATE(SP_SUL!Q915," ",SP_SUL!R915))</f>
        <v>*</v>
      </c>
      <c r="S912" s="145" t="str">
        <f>IF(SP_SUL!V915="","*",SP_SUL!V915)</f>
        <v>*</v>
      </c>
      <c r="T912" s="145" t="str">
        <f>IF(SP_SUL!W915="","*",SP_SUL!W915)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IF(SP_SUL!Y916="","*",SP_SUL!Y916)</f>
        <v>*</v>
      </c>
      <c r="B913" s="146" t="str">
        <f>IF(SP_SUL!X916="","*",SP_SUL!X916)</f>
        <v>*</v>
      </c>
      <c r="C913" s="146" t="str">
        <f>IF(SP_SUL!Z916="","*",SP_SUL!Z916)</f>
        <v>*</v>
      </c>
      <c r="D913" s="139" t="str">
        <f>IF(SP_SUL!S916="","*",SP_SUL!S916)</f>
        <v>-</v>
      </c>
      <c r="E913" s="139" t="str">
        <f>IF(SP_SUL!T916="","*",SP_SUL!T916)</f>
        <v>-</v>
      </c>
      <c r="F913" s="145" t="str">
        <f>IF(SP_SUL!B916="","*",SP_SUL!B916)</f>
        <v>*</v>
      </c>
      <c r="G913" s="145" t="str">
        <f>IF(SP_SUL!D916="","*",SP_SUL!D916)</f>
        <v>*</v>
      </c>
      <c r="H913" s="145" t="str">
        <f>IF(SP_SUL!F916="","*",SP_SUL!F916)</f>
        <v>*</v>
      </c>
      <c r="I913" s="145" t="str">
        <f>IF(SP_SUL!H916="","*",SP_SUL!H916)</f>
        <v>*</v>
      </c>
      <c r="J913" s="145" t="str">
        <f>IF(SP_SUL!I916="","*",SP_SUL!I916)</f>
        <v>*</v>
      </c>
      <c r="K913" s="139" t="str">
        <f>IF(SP_SUL!M916="","*",SP_SUL!M916)</f>
        <v>-</v>
      </c>
      <c r="L913" s="139" t="str">
        <f>IF(SP_SUL!N916="","*",SP_SUL!N916)</f>
        <v>-</v>
      </c>
      <c r="M913" s="140" t="str">
        <f>IF(SP_SUL!J916="","*",SP_SUL!J916)</f>
        <v>*</v>
      </c>
      <c r="N913" s="144" t="str">
        <f>IF(SP_SUL!K916="","*",SP_SUL!K916)</f>
        <v>*</v>
      </c>
      <c r="O913" s="144" t="str">
        <f>IF(SP_SUL!L916="","*",SP_SUL!L916)</f>
        <v>*</v>
      </c>
      <c r="P913" s="143" t="str">
        <f>IF(SP_SUL!O916="","*",SP_SUL!O916)</f>
        <v>*</v>
      </c>
      <c r="Q913" s="143" t="str">
        <f>IF(SP_SUL!P916="","*",SP_SUL!P916)</f>
        <v>*</v>
      </c>
      <c r="R913" s="145" t="str">
        <f>IF(SP_SUL!Q916="","*",CONCATENATE(SP_SUL!Q916," ",SP_SUL!R916))</f>
        <v>*</v>
      </c>
      <c r="S913" s="145" t="str">
        <f>IF(SP_SUL!V916="","*",SP_SUL!V916)</f>
        <v>*</v>
      </c>
      <c r="T913" s="145" t="str">
        <f>IF(SP_SUL!W916="","*",SP_SUL!W916)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IF(SP_SUL!Y917="","*",SP_SUL!Y917)</f>
        <v>*</v>
      </c>
      <c r="B914" s="146" t="str">
        <f>IF(SP_SUL!X917="","*",SP_SUL!X917)</f>
        <v>*</v>
      </c>
      <c r="C914" s="146" t="str">
        <f>IF(SP_SUL!Z917="","*",SP_SUL!Z917)</f>
        <v>*</v>
      </c>
      <c r="D914" s="139" t="str">
        <f>IF(SP_SUL!S917="","*",SP_SUL!S917)</f>
        <v>-</v>
      </c>
      <c r="E914" s="139" t="str">
        <f>IF(SP_SUL!T917="","*",SP_SUL!T917)</f>
        <v>-</v>
      </c>
      <c r="F914" s="145" t="str">
        <f>IF(SP_SUL!B917="","*",SP_SUL!B917)</f>
        <v>*</v>
      </c>
      <c r="G914" s="145" t="str">
        <f>IF(SP_SUL!D917="","*",SP_SUL!D917)</f>
        <v>*</v>
      </c>
      <c r="H914" s="145" t="str">
        <f>IF(SP_SUL!F917="","*",SP_SUL!F917)</f>
        <v>*</v>
      </c>
      <c r="I914" s="145" t="str">
        <f>IF(SP_SUL!H917="","*",SP_SUL!H917)</f>
        <v>*</v>
      </c>
      <c r="J914" s="145" t="str">
        <f>IF(SP_SUL!I917="","*",SP_SUL!I917)</f>
        <v>*</v>
      </c>
      <c r="K914" s="139" t="str">
        <f>IF(SP_SUL!M917="","*",SP_SUL!M917)</f>
        <v>-</v>
      </c>
      <c r="L914" s="139" t="str">
        <f>IF(SP_SUL!N917="","*",SP_SUL!N917)</f>
        <v>-</v>
      </c>
      <c r="M914" s="140" t="str">
        <f>IF(SP_SUL!J917="","*",SP_SUL!J917)</f>
        <v>*</v>
      </c>
      <c r="N914" s="144" t="str">
        <f>IF(SP_SUL!K917="","*",SP_SUL!K917)</f>
        <v>*</v>
      </c>
      <c r="O914" s="144" t="str">
        <f>IF(SP_SUL!L917="","*",SP_SUL!L917)</f>
        <v>*</v>
      </c>
      <c r="P914" s="143" t="str">
        <f>IF(SP_SUL!O917="","*",SP_SUL!O917)</f>
        <v>*</v>
      </c>
      <c r="Q914" s="143" t="str">
        <f>IF(SP_SUL!P917="","*",SP_SUL!P917)</f>
        <v>*</v>
      </c>
      <c r="R914" s="145" t="str">
        <f>IF(SP_SUL!Q917="","*",CONCATENATE(SP_SUL!Q917," ",SP_SUL!R917))</f>
        <v>*</v>
      </c>
      <c r="S914" s="145" t="str">
        <f>IF(SP_SUL!V917="","*",SP_SUL!V917)</f>
        <v>*</v>
      </c>
      <c r="T914" s="145" t="str">
        <f>IF(SP_SUL!W917="","*",SP_SUL!W917)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IF(SP_SUL!Y918="","*",SP_SUL!Y918)</f>
        <v>*</v>
      </c>
      <c r="B915" s="146" t="str">
        <f>IF(SP_SUL!X918="","*",SP_SUL!X918)</f>
        <v>*</v>
      </c>
      <c r="C915" s="146" t="str">
        <f>IF(SP_SUL!Z918="","*",SP_SUL!Z918)</f>
        <v>*</v>
      </c>
      <c r="D915" s="139" t="str">
        <f>IF(SP_SUL!S918="","*",SP_SUL!S918)</f>
        <v>-</v>
      </c>
      <c r="E915" s="139" t="str">
        <f>IF(SP_SUL!T918="","*",SP_SUL!T918)</f>
        <v>-</v>
      </c>
      <c r="F915" s="145" t="str">
        <f>IF(SP_SUL!B918="","*",SP_SUL!B918)</f>
        <v>*</v>
      </c>
      <c r="G915" s="145" t="str">
        <f>IF(SP_SUL!D918="","*",SP_SUL!D918)</f>
        <v>*</v>
      </c>
      <c r="H915" s="145" t="str">
        <f>IF(SP_SUL!F918="","*",SP_SUL!F918)</f>
        <v>*</v>
      </c>
      <c r="I915" s="145" t="str">
        <f>IF(SP_SUL!H918="","*",SP_SUL!H918)</f>
        <v>*</v>
      </c>
      <c r="J915" s="145" t="str">
        <f>IF(SP_SUL!I918="","*",SP_SUL!I918)</f>
        <v>*</v>
      </c>
      <c r="K915" s="139" t="str">
        <f>IF(SP_SUL!M918="","*",SP_SUL!M918)</f>
        <v>-</v>
      </c>
      <c r="L915" s="139" t="str">
        <f>IF(SP_SUL!N918="","*",SP_SUL!N918)</f>
        <v>-</v>
      </c>
      <c r="M915" s="140" t="str">
        <f>IF(SP_SUL!J918="","*",SP_SUL!J918)</f>
        <v>*</v>
      </c>
      <c r="N915" s="144" t="str">
        <f>IF(SP_SUL!K918="","*",SP_SUL!K918)</f>
        <v>*</v>
      </c>
      <c r="O915" s="144" t="str">
        <f>IF(SP_SUL!L918="","*",SP_SUL!L918)</f>
        <v>*</v>
      </c>
      <c r="P915" s="143" t="str">
        <f>IF(SP_SUL!O918="","*",SP_SUL!O918)</f>
        <v>*</v>
      </c>
      <c r="Q915" s="143" t="str">
        <f>IF(SP_SUL!P918="","*",SP_SUL!P918)</f>
        <v>*</v>
      </c>
      <c r="R915" s="145" t="str">
        <f>IF(SP_SUL!Q918="","*",CONCATENATE(SP_SUL!Q918," ",SP_SUL!R918))</f>
        <v>*</v>
      </c>
      <c r="S915" s="145" t="str">
        <f>IF(SP_SUL!V918="","*",SP_SUL!V918)</f>
        <v>*</v>
      </c>
      <c r="T915" s="145" t="str">
        <f>IF(SP_SUL!W918="","*",SP_SUL!W918)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IF(SP_SUL!Y919="","*",SP_SUL!Y919)</f>
        <v>*</v>
      </c>
      <c r="B916" s="146" t="str">
        <f>IF(SP_SUL!X919="","*",SP_SUL!X919)</f>
        <v>*</v>
      </c>
      <c r="C916" s="146" t="str">
        <f>IF(SP_SUL!Z919="","*",SP_SUL!Z919)</f>
        <v>*</v>
      </c>
      <c r="D916" s="139" t="str">
        <f>IF(SP_SUL!S919="","*",SP_SUL!S919)</f>
        <v>-</v>
      </c>
      <c r="E916" s="139" t="str">
        <f>IF(SP_SUL!T919="","*",SP_SUL!T919)</f>
        <v>-</v>
      </c>
      <c r="F916" s="145" t="str">
        <f>IF(SP_SUL!B919="","*",SP_SUL!B919)</f>
        <v>*</v>
      </c>
      <c r="G916" s="145" t="str">
        <f>IF(SP_SUL!D919="","*",SP_SUL!D919)</f>
        <v>*</v>
      </c>
      <c r="H916" s="145" t="str">
        <f>IF(SP_SUL!F919="","*",SP_SUL!F919)</f>
        <v>*</v>
      </c>
      <c r="I916" s="145" t="str">
        <f>IF(SP_SUL!H919="","*",SP_SUL!H919)</f>
        <v>*</v>
      </c>
      <c r="J916" s="145" t="str">
        <f>IF(SP_SUL!I919="","*",SP_SUL!I919)</f>
        <v>*</v>
      </c>
      <c r="K916" s="139" t="str">
        <f>IF(SP_SUL!M919="","*",SP_SUL!M919)</f>
        <v>-</v>
      </c>
      <c r="L916" s="139" t="str">
        <f>IF(SP_SUL!N919="","*",SP_SUL!N919)</f>
        <v>-</v>
      </c>
      <c r="M916" s="140" t="str">
        <f>IF(SP_SUL!J919="","*",SP_SUL!J919)</f>
        <v>*</v>
      </c>
      <c r="N916" s="144" t="str">
        <f>IF(SP_SUL!K919="","*",SP_SUL!K919)</f>
        <v>*</v>
      </c>
      <c r="O916" s="144" t="str">
        <f>IF(SP_SUL!L919="","*",SP_SUL!L919)</f>
        <v>*</v>
      </c>
      <c r="P916" s="143" t="str">
        <f>IF(SP_SUL!O919="","*",SP_SUL!O919)</f>
        <v>*</v>
      </c>
      <c r="Q916" s="143" t="str">
        <f>IF(SP_SUL!P919="","*",SP_SUL!P919)</f>
        <v>*</v>
      </c>
      <c r="R916" s="145" t="str">
        <f>IF(SP_SUL!Q919="","*",CONCATENATE(SP_SUL!Q919," ",SP_SUL!R919))</f>
        <v>*</v>
      </c>
      <c r="S916" s="145" t="str">
        <f>IF(SP_SUL!V919="","*",SP_SUL!V919)</f>
        <v>*</v>
      </c>
      <c r="T916" s="145" t="str">
        <f>IF(SP_SUL!W919="","*",SP_SUL!W919)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IF(SP_SUL!Y920="","*",SP_SUL!Y920)</f>
        <v>*</v>
      </c>
      <c r="B917" s="146" t="str">
        <f>IF(SP_SUL!X920="","*",SP_SUL!X920)</f>
        <v>*</v>
      </c>
      <c r="C917" s="146" t="str">
        <f>IF(SP_SUL!Z920="","*",SP_SUL!Z920)</f>
        <v>*</v>
      </c>
      <c r="D917" s="139" t="str">
        <f>IF(SP_SUL!S920="","*",SP_SUL!S920)</f>
        <v>-</v>
      </c>
      <c r="E917" s="139" t="str">
        <f>IF(SP_SUL!T920="","*",SP_SUL!T920)</f>
        <v>-</v>
      </c>
      <c r="F917" s="145" t="str">
        <f>IF(SP_SUL!B920="","*",SP_SUL!B920)</f>
        <v>*</v>
      </c>
      <c r="G917" s="145" t="str">
        <f>IF(SP_SUL!D920="","*",SP_SUL!D920)</f>
        <v>*</v>
      </c>
      <c r="H917" s="145" t="str">
        <f>IF(SP_SUL!F920="","*",SP_SUL!F920)</f>
        <v>*</v>
      </c>
      <c r="I917" s="145" t="str">
        <f>IF(SP_SUL!H920="","*",SP_SUL!H920)</f>
        <v>*</v>
      </c>
      <c r="J917" s="145" t="str">
        <f>IF(SP_SUL!I920="","*",SP_SUL!I920)</f>
        <v>*</v>
      </c>
      <c r="K917" s="139" t="str">
        <f>IF(SP_SUL!M920="","*",SP_SUL!M920)</f>
        <v>-</v>
      </c>
      <c r="L917" s="139" t="str">
        <f>IF(SP_SUL!N920="","*",SP_SUL!N920)</f>
        <v>-</v>
      </c>
      <c r="M917" s="140" t="str">
        <f>IF(SP_SUL!J920="","*",SP_SUL!J920)</f>
        <v>*</v>
      </c>
      <c r="N917" s="144" t="str">
        <f>IF(SP_SUL!K920="","*",SP_SUL!K920)</f>
        <v>*</v>
      </c>
      <c r="O917" s="144" t="str">
        <f>IF(SP_SUL!L920="","*",SP_SUL!L920)</f>
        <v>*</v>
      </c>
      <c r="P917" s="143" t="str">
        <f>IF(SP_SUL!O920="","*",SP_SUL!O920)</f>
        <v>*</v>
      </c>
      <c r="Q917" s="143" t="str">
        <f>IF(SP_SUL!P920="","*",SP_SUL!P920)</f>
        <v>*</v>
      </c>
      <c r="R917" s="145" t="str">
        <f>IF(SP_SUL!Q920="","*",CONCATENATE(SP_SUL!Q920," ",SP_SUL!R920))</f>
        <v>*</v>
      </c>
      <c r="S917" s="145" t="str">
        <f>IF(SP_SUL!V920="","*",SP_SUL!V920)</f>
        <v>*</v>
      </c>
      <c r="T917" s="145" t="str">
        <f>IF(SP_SUL!W920="","*",SP_SUL!W920)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IF(SP_SUL!Y921="","*",SP_SUL!Y921)</f>
        <v>*</v>
      </c>
      <c r="B918" s="146" t="str">
        <f>IF(SP_SUL!X921="","*",SP_SUL!X921)</f>
        <v>*</v>
      </c>
      <c r="C918" s="146" t="str">
        <f>IF(SP_SUL!Z921="","*",SP_SUL!Z921)</f>
        <v>*</v>
      </c>
      <c r="D918" s="139" t="str">
        <f>IF(SP_SUL!S921="","*",SP_SUL!S921)</f>
        <v>-</v>
      </c>
      <c r="E918" s="139" t="str">
        <f>IF(SP_SUL!T921="","*",SP_SUL!T921)</f>
        <v>-</v>
      </c>
      <c r="F918" s="145" t="str">
        <f>IF(SP_SUL!B921="","*",SP_SUL!B921)</f>
        <v>*</v>
      </c>
      <c r="G918" s="145" t="str">
        <f>IF(SP_SUL!D921="","*",SP_SUL!D921)</f>
        <v>*</v>
      </c>
      <c r="H918" s="145" t="str">
        <f>IF(SP_SUL!F921="","*",SP_SUL!F921)</f>
        <v>*</v>
      </c>
      <c r="I918" s="145" t="str">
        <f>IF(SP_SUL!H921="","*",SP_SUL!H921)</f>
        <v>*</v>
      </c>
      <c r="J918" s="145" t="str">
        <f>IF(SP_SUL!I921="","*",SP_SUL!I921)</f>
        <v>*</v>
      </c>
      <c r="K918" s="139" t="str">
        <f>IF(SP_SUL!M921="","*",SP_SUL!M921)</f>
        <v>-</v>
      </c>
      <c r="L918" s="139" t="str">
        <f>IF(SP_SUL!N921="","*",SP_SUL!N921)</f>
        <v>-</v>
      </c>
      <c r="M918" s="140" t="str">
        <f>IF(SP_SUL!J921="","*",SP_SUL!J921)</f>
        <v>*</v>
      </c>
      <c r="N918" s="144" t="str">
        <f>IF(SP_SUL!K921="","*",SP_SUL!K921)</f>
        <v>*</v>
      </c>
      <c r="O918" s="144" t="str">
        <f>IF(SP_SUL!L921="","*",SP_SUL!L921)</f>
        <v>*</v>
      </c>
      <c r="P918" s="143" t="str">
        <f>IF(SP_SUL!O921="","*",SP_SUL!O921)</f>
        <v>*</v>
      </c>
      <c r="Q918" s="143" t="str">
        <f>IF(SP_SUL!P921="","*",SP_SUL!P921)</f>
        <v>*</v>
      </c>
      <c r="R918" s="145" t="str">
        <f>IF(SP_SUL!Q921="","*",CONCATENATE(SP_SUL!Q921," ",SP_SUL!R921))</f>
        <v>*</v>
      </c>
      <c r="S918" s="145" t="str">
        <f>IF(SP_SUL!V921="","*",SP_SUL!V921)</f>
        <v>*</v>
      </c>
      <c r="T918" s="145" t="str">
        <f>IF(SP_SUL!W921="","*",SP_SUL!W921)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IF(SP_SUL!Y922="","*",SP_SUL!Y922)</f>
        <v>*</v>
      </c>
      <c r="B919" s="146" t="str">
        <f>IF(SP_SUL!X922="","*",SP_SUL!X922)</f>
        <v>*</v>
      </c>
      <c r="C919" s="146" t="str">
        <f>IF(SP_SUL!Z922="","*",SP_SUL!Z922)</f>
        <v>*</v>
      </c>
      <c r="D919" s="139" t="str">
        <f>IF(SP_SUL!S922="","*",SP_SUL!S922)</f>
        <v>-</v>
      </c>
      <c r="E919" s="139" t="str">
        <f>IF(SP_SUL!T922="","*",SP_SUL!T922)</f>
        <v>-</v>
      </c>
      <c r="F919" s="145" t="str">
        <f>IF(SP_SUL!B922="","*",SP_SUL!B922)</f>
        <v>*</v>
      </c>
      <c r="G919" s="145" t="str">
        <f>IF(SP_SUL!D922="","*",SP_SUL!D922)</f>
        <v>*</v>
      </c>
      <c r="H919" s="145" t="str">
        <f>IF(SP_SUL!F922="","*",SP_SUL!F922)</f>
        <v>*</v>
      </c>
      <c r="I919" s="145" t="str">
        <f>IF(SP_SUL!H922="","*",SP_SUL!H922)</f>
        <v>*</v>
      </c>
      <c r="J919" s="145" t="str">
        <f>IF(SP_SUL!I922="","*",SP_SUL!I922)</f>
        <v>*</v>
      </c>
      <c r="K919" s="139" t="str">
        <f>IF(SP_SUL!M922="","*",SP_SUL!M922)</f>
        <v>-</v>
      </c>
      <c r="L919" s="139" t="str">
        <f>IF(SP_SUL!N922="","*",SP_SUL!N922)</f>
        <v>-</v>
      </c>
      <c r="M919" s="140" t="str">
        <f>IF(SP_SUL!J922="","*",SP_SUL!J922)</f>
        <v>*</v>
      </c>
      <c r="N919" s="144" t="str">
        <f>IF(SP_SUL!K922="","*",SP_SUL!K922)</f>
        <v>*</v>
      </c>
      <c r="O919" s="144" t="str">
        <f>IF(SP_SUL!L922="","*",SP_SUL!L922)</f>
        <v>*</v>
      </c>
      <c r="P919" s="143" t="str">
        <f>IF(SP_SUL!O922="","*",SP_SUL!O922)</f>
        <v>*</v>
      </c>
      <c r="Q919" s="143" t="str">
        <f>IF(SP_SUL!P922="","*",SP_SUL!P922)</f>
        <v>*</v>
      </c>
      <c r="R919" s="145" t="str">
        <f>IF(SP_SUL!Q922="","*",CONCATENATE(SP_SUL!Q922," ",SP_SUL!R922))</f>
        <v>*</v>
      </c>
      <c r="S919" s="145" t="str">
        <f>IF(SP_SUL!V922="","*",SP_SUL!V922)</f>
        <v>*</v>
      </c>
      <c r="T919" s="145" t="str">
        <f>IF(SP_SUL!W922="","*",SP_SUL!W922)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IF(SP_SUL!Y923="","*",SP_SUL!Y923)</f>
        <v>*</v>
      </c>
      <c r="B920" s="146" t="str">
        <f>IF(SP_SUL!X923="","*",SP_SUL!X923)</f>
        <v>*</v>
      </c>
      <c r="C920" s="146" t="str">
        <f>IF(SP_SUL!Z923="","*",SP_SUL!Z923)</f>
        <v>*</v>
      </c>
      <c r="D920" s="139" t="str">
        <f>IF(SP_SUL!S923="","*",SP_SUL!S923)</f>
        <v>-</v>
      </c>
      <c r="E920" s="139" t="str">
        <f>IF(SP_SUL!T923="","*",SP_SUL!T923)</f>
        <v>-</v>
      </c>
      <c r="F920" s="145" t="str">
        <f>IF(SP_SUL!B923="","*",SP_SUL!B923)</f>
        <v>*</v>
      </c>
      <c r="G920" s="145" t="str">
        <f>IF(SP_SUL!D923="","*",SP_SUL!D923)</f>
        <v>*</v>
      </c>
      <c r="H920" s="145" t="str">
        <f>IF(SP_SUL!F923="","*",SP_SUL!F923)</f>
        <v>*</v>
      </c>
      <c r="I920" s="145" t="str">
        <f>IF(SP_SUL!H923="","*",SP_SUL!H923)</f>
        <v>*</v>
      </c>
      <c r="J920" s="145" t="str">
        <f>IF(SP_SUL!I923="","*",SP_SUL!I923)</f>
        <v>*</v>
      </c>
      <c r="K920" s="139" t="str">
        <f>IF(SP_SUL!M923="","*",SP_SUL!M923)</f>
        <v>-</v>
      </c>
      <c r="L920" s="139" t="str">
        <f>IF(SP_SUL!N923="","*",SP_SUL!N923)</f>
        <v>-</v>
      </c>
      <c r="M920" s="140" t="str">
        <f>IF(SP_SUL!J923="","*",SP_SUL!J923)</f>
        <v>*</v>
      </c>
      <c r="N920" s="144" t="str">
        <f>IF(SP_SUL!K923="","*",SP_SUL!K923)</f>
        <v>*</v>
      </c>
      <c r="O920" s="144" t="str">
        <f>IF(SP_SUL!L923="","*",SP_SUL!L923)</f>
        <v>*</v>
      </c>
      <c r="P920" s="143" t="str">
        <f>IF(SP_SUL!O923="","*",SP_SUL!O923)</f>
        <v>*</v>
      </c>
      <c r="Q920" s="143" t="str">
        <f>IF(SP_SUL!P923="","*",SP_SUL!P923)</f>
        <v>*</v>
      </c>
      <c r="R920" s="145" t="str">
        <f>IF(SP_SUL!Q923="","*",CONCATENATE(SP_SUL!Q923," ",SP_SUL!R923))</f>
        <v>*</v>
      </c>
      <c r="S920" s="145" t="str">
        <f>IF(SP_SUL!V923="","*",SP_SUL!V923)</f>
        <v>*</v>
      </c>
      <c r="T920" s="145" t="str">
        <f>IF(SP_SUL!W923="","*",SP_SUL!W923)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IF(SP_SUL!Y924="","*",SP_SUL!Y924)</f>
        <v>*</v>
      </c>
      <c r="B921" s="146" t="str">
        <f>IF(SP_SUL!X924="","*",SP_SUL!X924)</f>
        <v>*</v>
      </c>
      <c r="C921" s="146" t="str">
        <f>IF(SP_SUL!Z924="","*",SP_SUL!Z924)</f>
        <v>*</v>
      </c>
      <c r="D921" s="139" t="str">
        <f>IF(SP_SUL!S924="","*",SP_SUL!S924)</f>
        <v>-</v>
      </c>
      <c r="E921" s="139" t="str">
        <f>IF(SP_SUL!T924="","*",SP_SUL!T924)</f>
        <v>-</v>
      </c>
      <c r="F921" s="145" t="str">
        <f>IF(SP_SUL!B924="","*",SP_SUL!B924)</f>
        <v>*</v>
      </c>
      <c r="G921" s="145" t="str">
        <f>IF(SP_SUL!D924="","*",SP_SUL!D924)</f>
        <v>*</v>
      </c>
      <c r="H921" s="145" t="str">
        <f>IF(SP_SUL!F924="","*",SP_SUL!F924)</f>
        <v>*</v>
      </c>
      <c r="I921" s="145" t="str">
        <f>IF(SP_SUL!H924="","*",SP_SUL!H924)</f>
        <v>*</v>
      </c>
      <c r="J921" s="145" t="str">
        <f>IF(SP_SUL!I924="","*",SP_SUL!I924)</f>
        <v>*</v>
      </c>
      <c r="K921" s="139" t="str">
        <f>IF(SP_SUL!M924="","*",SP_SUL!M924)</f>
        <v>-</v>
      </c>
      <c r="L921" s="139" t="str">
        <f>IF(SP_SUL!N924="","*",SP_SUL!N924)</f>
        <v>-</v>
      </c>
      <c r="M921" s="140" t="str">
        <f>IF(SP_SUL!J924="","*",SP_SUL!J924)</f>
        <v>*</v>
      </c>
      <c r="N921" s="144" t="str">
        <f>IF(SP_SUL!K924="","*",SP_SUL!K924)</f>
        <v>*</v>
      </c>
      <c r="O921" s="144" t="str">
        <f>IF(SP_SUL!L924="","*",SP_SUL!L924)</f>
        <v>*</v>
      </c>
      <c r="P921" s="143" t="str">
        <f>IF(SP_SUL!O924="","*",SP_SUL!O924)</f>
        <v>*</v>
      </c>
      <c r="Q921" s="143" t="str">
        <f>IF(SP_SUL!P924="","*",SP_SUL!P924)</f>
        <v>*</v>
      </c>
      <c r="R921" s="145" t="str">
        <f>IF(SP_SUL!Q924="","*",CONCATENATE(SP_SUL!Q924," ",SP_SUL!R924))</f>
        <v>*</v>
      </c>
      <c r="S921" s="145" t="str">
        <f>IF(SP_SUL!V924="","*",SP_SUL!V924)</f>
        <v>*</v>
      </c>
      <c r="T921" s="145" t="str">
        <f>IF(SP_SUL!W924="","*",SP_SUL!W924)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IF(SP_SUL!Y925="","*",SP_SUL!Y925)</f>
        <v>*</v>
      </c>
      <c r="B922" s="146" t="str">
        <f>IF(SP_SUL!X925="","*",SP_SUL!X925)</f>
        <v>*</v>
      </c>
      <c r="C922" s="146" t="str">
        <f>IF(SP_SUL!Z925="","*",SP_SUL!Z925)</f>
        <v>*</v>
      </c>
      <c r="D922" s="139" t="str">
        <f>IF(SP_SUL!S925="","*",SP_SUL!S925)</f>
        <v>-</v>
      </c>
      <c r="E922" s="139" t="str">
        <f>IF(SP_SUL!T925="","*",SP_SUL!T925)</f>
        <v>-</v>
      </c>
      <c r="F922" s="145" t="str">
        <f>IF(SP_SUL!B925="","*",SP_SUL!B925)</f>
        <v>*</v>
      </c>
      <c r="G922" s="145" t="str">
        <f>IF(SP_SUL!D925="","*",SP_SUL!D925)</f>
        <v>*</v>
      </c>
      <c r="H922" s="145" t="str">
        <f>IF(SP_SUL!F925="","*",SP_SUL!F925)</f>
        <v>*</v>
      </c>
      <c r="I922" s="145" t="str">
        <f>IF(SP_SUL!H925="","*",SP_SUL!H925)</f>
        <v>*</v>
      </c>
      <c r="J922" s="145" t="str">
        <f>IF(SP_SUL!I925="","*",SP_SUL!I925)</f>
        <v>*</v>
      </c>
      <c r="K922" s="139" t="str">
        <f>IF(SP_SUL!M925="","*",SP_SUL!M925)</f>
        <v>-</v>
      </c>
      <c r="L922" s="139" t="str">
        <f>IF(SP_SUL!N925="","*",SP_SUL!N925)</f>
        <v>-</v>
      </c>
      <c r="M922" s="140" t="str">
        <f>IF(SP_SUL!J925="","*",SP_SUL!J925)</f>
        <v>*</v>
      </c>
      <c r="N922" s="144" t="str">
        <f>IF(SP_SUL!K925="","*",SP_SUL!K925)</f>
        <v>*</v>
      </c>
      <c r="O922" s="144" t="str">
        <f>IF(SP_SUL!L925="","*",SP_SUL!L925)</f>
        <v>*</v>
      </c>
      <c r="P922" s="143" t="str">
        <f>IF(SP_SUL!O925="","*",SP_SUL!O925)</f>
        <v>*</v>
      </c>
      <c r="Q922" s="143" t="str">
        <f>IF(SP_SUL!P925="","*",SP_SUL!P925)</f>
        <v>*</v>
      </c>
      <c r="R922" s="145" t="str">
        <f>IF(SP_SUL!Q925="","*",CONCATENATE(SP_SUL!Q925," ",SP_SUL!R925))</f>
        <v>*</v>
      </c>
      <c r="S922" s="145" t="str">
        <f>IF(SP_SUL!V925="","*",SP_SUL!V925)</f>
        <v>*</v>
      </c>
      <c r="T922" s="145" t="str">
        <f>IF(SP_SUL!W925="","*",SP_SUL!W925)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IF(SP_SUL!Y926="","*",SP_SUL!Y926)</f>
        <v>*</v>
      </c>
      <c r="B923" s="146" t="str">
        <f>IF(SP_SUL!X926="","*",SP_SUL!X926)</f>
        <v>*</v>
      </c>
      <c r="C923" s="146" t="str">
        <f>IF(SP_SUL!Z926="","*",SP_SUL!Z926)</f>
        <v>*</v>
      </c>
      <c r="D923" s="139" t="str">
        <f>IF(SP_SUL!S926="","*",SP_SUL!S926)</f>
        <v>-</v>
      </c>
      <c r="E923" s="139" t="str">
        <f>IF(SP_SUL!T926="","*",SP_SUL!T926)</f>
        <v>-</v>
      </c>
      <c r="F923" s="145" t="str">
        <f>IF(SP_SUL!B926="","*",SP_SUL!B926)</f>
        <v>*</v>
      </c>
      <c r="G923" s="145" t="str">
        <f>IF(SP_SUL!D926="","*",SP_SUL!D926)</f>
        <v>*</v>
      </c>
      <c r="H923" s="145" t="str">
        <f>IF(SP_SUL!F926="","*",SP_SUL!F926)</f>
        <v>*</v>
      </c>
      <c r="I923" s="145" t="str">
        <f>IF(SP_SUL!H926="","*",SP_SUL!H926)</f>
        <v>*</v>
      </c>
      <c r="J923" s="145" t="str">
        <f>IF(SP_SUL!I926="","*",SP_SUL!I926)</f>
        <v>*</v>
      </c>
      <c r="K923" s="139" t="str">
        <f>IF(SP_SUL!M926="","*",SP_SUL!M926)</f>
        <v>-</v>
      </c>
      <c r="L923" s="139" t="str">
        <f>IF(SP_SUL!N926="","*",SP_SUL!N926)</f>
        <v>-</v>
      </c>
      <c r="M923" s="140" t="str">
        <f>IF(SP_SUL!J926="","*",SP_SUL!J926)</f>
        <v>*</v>
      </c>
      <c r="N923" s="144" t="str">
        <f>IF(SP_SUL!K926="","*",SP_SUL!K926)</f>
        <v>*</v>
      </c>
      <c r="O923" s="144" t="str">
        <f>IF(SP_SUL!L926="","*",SP_SUL!L926)</f>
        <v>*</v>
      </c>
      <c r="P923" s="143" t="str">
        <f>IF(SP_SUL!O926="","*",SP_SUL!O926)</f>
        <v>*</v>
      </c>
      <c r="Q923" s="143" t="str">
        <f>IF(SP_SUL!P926="","*",SP_SUL!P926)</f>
        <v>*</v>
      </c>
      <c r="R923" s="145" t="str">
        <f>IF(SP_SUL!Q926="","*",CONCATENATE(SP_SUL!Q926," ",SP_SUL!R926))</f>
        <v>*</v>
      </c>
      <c r="S923" s="145" t="str">
        <f>IF(SP_SUL!V926="","*",SP_SUL!V926)</f>
        <v>*</v>
      </c>
      <c r="T923" s="145" t="str">
        <f>IF(SP_SUL!W926="","*",SP_SUL!W926)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IF(SP_SUL!Y927="","*",SP_SUL!Y927)</f>
        <v>*</v>
      </c>
      <c r="B924" s="146" t="str">
        <f>IF(SP_SUL!X927="","*",SP_SUL!X927)</f>
        <v>*</v>
      </c>
      <c r="C924" s="146" t="str">
        <f>IF(SP_SUL!Z927="","*",SP_SUL!Z927)</f>
        <v>*</v>
      </c>
      <c r="D924" s="139" t="str">
        <f>IF(SP_SUL!S927="","*",SP_SUL!S927)</f>
        <v>-</v>
      </c>
      <c r="E924" s="139" t="str">
        <f>IF(SP_SUL!T927="","*",SP_SUL!T927)</f>
        <v>-</v>
      </c>
      <c r="F924" s="145" t="str">
        <f>IF(SP_SUL!B927="","*",SP_SUL!B927)</f>
        <v>*</v>
      </c>
      <c r="G924" s="145" t="str">
        <f>IF(SP_SUL!D927="","*",SP_SUL!D927)</f>
        <v>*</v>
      </c>
      <c r="H924" s="145" t="str">
        <f>IF(SP_SUL!F927="","*",SP_SUL!F927)</f>
        <v>*</v>
      </c>
      <c r="I924" s="145" t="str">
        <f>IF(SP_SUL!H927="","*",SP_SUL!H927)</f>
        <v>*</v>
      </c>
      <c r="J924" s="145" t="str">
        <f>IF(SP_SUL!I927="","*",SP_SUL!I927)</f>
        <v>*</v>
      </c>
      <c r="K924" s="139" t="str">
        <f>IF(SP_SUL!M927="","*",SP_SUL!M927)</f>
        <v>-</v>
      </c>
      <c r="L924" s="139" t="str">
        <f>IF(SP_SUL!N927="","*",SP_SUL!N927)</f>
        <v>-</v>
      </c>
      <c r="M924" s="140" t="str">
        <f>IF(SP_SUL!J927="","*",SP_SUL!J927)</f>
        <v>*</v>
      </c>
      <c r="N924" s="144" t="str">
        <f>IF(SP_SUL!K927="","*",SP_SUL!K927)</f>
        <v>*</v>
      </c>
      <c r="O924" s="144" t="str">
        <f>IF(SP_SUL!L927="","*",SP_SUL!L927)</f>
        <v>*</v>
      </c>
      <c r="P924" s="143" t="str">
        <f>IF(SP_SUL!O927="","*",SP_SUL!O927)</f>
        <v>*</v>
      </c>
      <c r="Q924" s="143" t="str">
        <f>IF(SP_SUL!P927="","*",SP_SUL!P927)</f>
        <v>*</v>
      </c>
      <c r="R924" s="145" t="str">
        <f>IF(SP_SUL!Q927="","*",CONCATENATE(SP_SUL!Q927," ",SP_SUL!R927))</f>
        <v>*</v>
      </c>
      <c r="S924" s="145" t="str">
        <f>IF(SP_SUL!V927="","*",SP_SUL!V927)</f>
        <v>*</v>
      </c>
      <c r="T924" s="145" t="str">
        <f>IF(SP_SUL!W927="","*",SP_SUL!W927)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IF(SP_SUL!Y928="","*",SP_SUL!Y928)</f>
        <v>*</v>
      </c>
      <c r="B925" s="146" t="str">
        <f>IF(SP_SUL!X928="","*",SP_SUL!X928)</f>
        <v>*</v>
      </c>
      <c r="C925" s="146" t="str">
        <f>IF(SP_SUL!Z928="","*",SP_SUL!Z928)</f>
        <v>*</v>
      </c>
      <c r="D925" s="139" t="str">
        <f>IF(SP_SUL!S928="","*",SP_SUL!S928)</f>
        <v>-</v>
      </c>
      <c r="E925" s="139" t="str">
        <f>IF(SP_SUL!T928="","*",SP_SUL!T928)</f>
        <v>-</v>
      </c>
      <c r="F925" s="145" t="str">
        <f>IF(SP_SUL!B928="","*",SP_SUL!B928)</f>
        <v>*</v>
      </c>
      <c r="G925" s="145" t="str">
        <f>IF(SP_SUL!D928="","*",SP_SUL!D928)</f>
        <v>*</v>
      </c>
      <c r="H925" s="145" t="str">
        <f>IF(SP_SUL!F928="","*",SP_SUL!F928)</f>
        <v>*</v>
      </c>
      <c r="I925" s="145" t="str">
        <f>IF(SP_SUL!H928="","*",SP_SUL!H928)</f>
        <v>*</v>
      </c>
      <c r="J925" s="145" t="str">
        <f>IF(SP_SUL!I928="","*",SP_SUL!I928)</f>
        <v>*</v>
      </c>
      <c r="K925" s="139" t="str">
        <f>IF(SP_SUL!M928="","*",SP_SUL!M928)</f>
        <v>-</v>
      </c>
      <c r="L925" s="139" t="str">
        <f>IF(SP_SUL!N928="","*",SP_SUL!N928)</f>
        <v>-</v>
      </c>
      <c r="M925" s="140" t="str">
        <f>IF(SP_SUL!J928="","*",SP_SUL!J928)</f>
        <v>*</v>
      </c>
      <c r="N925" s="144" t="str">
        <f>IF(SP_SUL!K928="","*",SP_SUL!K928)</f>
        <v>*</v>
      </c>
      <c r="O925" s="144" t="str">
        <f>IF(SP_SUL!L928="","*",SP_SUL!L928)</f>
        <v>*</v>
      </c>
      <c r="P925" s="143" t="str">
        <f>IF(SP_SUL!O928="","*",SP_SUL!O928)</f>
        <v>*</v>
      </c>
      <c r="Q925" s="143" t="str">
        <f>IF(SP_SUL!P928="","*",SP_SUL!P928)</f>
        <v>*</v>
      </c>
      <c r="R925" s="145" t="str">
        <f>IF(SP_SUL!Q928="","*",CONCATENATE(SP_SUL!Q928," ",SP_SUL!R928))</f>
        <v>*</v>
      </c>
      <c r="S925" s="145" t="str">
        <f>IF(SP_SUL!V928="","*",SP_SUL!V928)</f>
        <v>*</v>
      </c>
      <c r="T925" s="145" t="str">
        <f>IF(SP_SUL!W928="","*",SP_SUL!W928)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IF(SP_SUL!Y929="","*",SP_SUL!Y929)</f>
        <v>*</v>
      </c>
      <c r="B926" s="146" t="str">
        <f>IF(SP_SUL!X929="","*",SP_SUL!X929)</f>
        <v>*</v>
      </c>
      <c r="C926" s="146" t="str">
        <f>IF(SP_SUL!Z929="","*",SP_SUL!Z929)</f>
        <v>*</v>
      </c>
      <c r="D926" s="139" t="str">
        <f>IF(SP_SUL!S929="","*",SP_SUL!S929)</f>
        <v>-</v>
      </c>
      <c r="E926" s="139" t="str">
        <f>IF(SP_SUL!T929="","*",SP_SUL!T929)</f>
        <v>-</v>
      </c>
      <c r="F926" s="145" t="str">
        <f>IF(SP_SUL!B929="","*",SP_SUL!B929)</f>
        <v>*</v>
      </c>
      <c r="G926" s="145" t="str">
        <f>IF(SP_SUL!D929="","*",SP_SUL!D929)</f>
        <v>*</v>
      </c>
      <c r="H926" s="145" t="str">
        <f>IF(SP_SUL!F929="","*",SP_SUL!F929)</f>
        <v>*</v>
      </c>
      <c r="I926" s="145" t="str">
        <f>IF(SP_SUL!H929="","*",SP_SUL!H929)</f>
        <v>*</v>
      </c>
      <c r="J926" s="145" t="str">
        <f>IF(SP_SUL!I929="","*",SP_SUL!I929)</f>
        <v>*</v>
      </c>
      <c r="K926" s="139" t="str">
        <f>IF(SP_SUL!M929="","*",SP_SUL!M929)</f>
        <v>-</v>
      </c>
      <c r="L926" s="139" t="str">
        <f>IF(SP_SUL!N929="","*",SP_SUL!N929)</f>
        <v>-</v>
      </c>
      <c r="M926" s="140" t="str">
        <f>IF(SP_SUL!J929="","*",SP_SUL!J929)</f>
        <v>*</v>
      </c>
      <c r="N926" s="144" t="str">
        <f>IF(SP_SUL!K929="","*",SP_SUL!K929)</f>
        <v>*</v>
      </c>
      <c r="O926" s="144" t="str">
        <f>IF(SP_SUL!L929="","*",SP_SUL!L929)</f>
        <v>*</v>
      </c>
      <c r="P926" s="143" t="str">
        <f>IF(SP_SUL!O929="","*",SP_SUL!O929)</f>
        <v>*</v>
      </c>
      <c r="Q926" s="143" t="str">
        <f>IF(SP_SUL!P929="","*",SP_SUL!P929)</f>
        <v>*</v>
      </c>
      <c r="R926" s="145" t="str">
        <f>IF(SP_SUL!Q929="","*",CONCATENATE(SP_SUL!Q929," ",SP_SUL!R929))</f>
        <v>*</v>
      </c>
      <c r="S926" s="145" t="str">
        <f>IF(SP_SUL!V929="","*",SP_SUL!V929)</f>
        <v>*</v>
      </c>
      <c r="T926" s="145" t="str">
        <f>IF(SP_SUL!W929="","*",SP_SUL!W929)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IF(SP_SUL!Y930="","*",SP_SUL!Y930)</f>
        <v>*</v>
      </c>
      <c r="B927" s="146" t="str">
        <f>IF(SP_SUL!X930="","*",SP_SUL!X930)</f>
        <v>*</v>
      </c>
      <c r="C927" s="146" t="str">
        <f>IF(SP_SUL!Z930="","*",SP_SUL!Z930)</f>
        <v>*</v>
      </c>
      <c r="D927" s="139" t="str">
        <f>IF(SP_SUL!S930="","*",SP_SUL!S930)</f>
        <v>-</v>
      </c>
      <c r="E927" s="139" t="str">
        <f>IF(SP_SUL!T930="","*",SP_SUL!T930)</f>
        <v>-</v>
      </c>
      <c r="F927" s="145" t="str">
        <f>IF(SP_SUL!B930="","*",SP_SUL!B930)</f>
        <v>*</v>
      </c>
      <c r="G927" s="145" t="str">
        <f>IF(SP_SUL!D930="","*",SP_SUL!D930)</f>
        <v>*</v>
      </c>
      <c r="H927" s="145" t="str">
        <f>IF(SP_SUL!F930="","*",SP_SUL!F930)</f>
        <v>*</v>
      </c>
      <c r="I927" s="145" t="str">
        <f>IF(SP_SUL!H930="","*",SP_SUL!H930)</f>
        <v>*</v>
      </c>
      <c r="J927" s="145" t="str">
        <f>IF(SP_SUL!I930="","*",SP_SUL!I930)</f>
        <v>*</v>
      </c>
      <c r="K927" s="139" t="str">
        <f>IF(SP_SUL!M930="","*",SP_SUL!M930)</f>
        <v>-</v>
      </c>
      <c r="L927" s="139" t="str">
        <f>IF(SP_SUL!N930="","*",SP_SUL!N930)</f>
        <v>-</v>
      </c>
      <c r="M927" s="140" t="str">
        <f>IF(SP_SUL!J930="","*",SP_SUL!J930)</f>
        <v>*</v>
      </c>
      <c r="N927" s="144" t="str">
        <f>IF(SP_SUL!K930="","*",SP_SUL!K930)</f>
        <v>*</v>
      </c>
      <c r="O927" s="144" t="str">
        <f>IF(SP_SUL!L930="","*",SP_SUL!L930)</f>
        <v>*</v>
      </c>
      <c r="P927" s="143" t="str">
        <f>IF(SP_SUL!O930="","*",SP_SUL!O930)</f>
        <v>*</v>
      </c>
      <c r="Q927" s="143" t="str">
        <f>IF(SP_SUL!P930="","*",SP_SUL!P930)</f>
        <v>*</v>
      </c>
      <c r="R927" s="145" t="str">
        <f>IF(SP_SUL!Q930="","*",CONCATENATE(SP_SUL!Q930," ",SP_SUL!R930))</f>
        <v>*</v>
      </c>
      <c r="S927" s="145" t="str">
        <f>IF(SP_SUL!V930="","*",SP_SUL!V930)</f>
        <v>*</v>
      </c>
      <c r="T927" s="145" t="str">
        <f>IF(SP_SUL!W930="","*",SP_SUL!W930)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IF(SP_SUL!Y931="","*",SP_SUL!Y931)</f>
        <v>*</v>
      </c>
      <c r="B928" s="146" t="str">
        <f>IF(SP_SUL!X931="","*",SP_SUL!X931)</f>
        <v>*</v>
      </c>
      <c r="C928" s="146" t="str">
        <f>IF(SP_SUL!Z931="","*",SP_SUL!Z931)</f>
        <v>*</v>
      </c>
      <c r="D928" s="139" t="str">
        <f>IF(SP_SUL!S931="","*",SP_SUL!S931)</f>
        <v>-</v>
      </c>
      <c r="E928" s="139" t="str">
        <f>IF(SP_SUL!T931="","*",SP_SUL!T931)</f>
        <v>-</v>
      </c>
      <c r="F928" s="145" t="str">
        <f>IF(SP_SUL!B931="","*",SP_SUL!B931)</f>
        <v>*</v>
      </c>
      <c r="G928" s="145" t="str">
        <f>IF(SP_SUL!D931="","*",SP_SUL!D931)</f>
        <v>*</v>
      </c>
      <c r="H928" s="145" t="str">
        <f>IF(SP_SUL!F931="","*",SP_SUL!F931)</f>
        <v>*</v>
      </c>
      <c r="I928" s="145" t="str">
        <f>IF(SP_SUL!H931="","*",SP_SUL!H931)</f>
        <v>*</v>
      </c>
      <c r="J928" s="145" t="str">
        <f>IF(SP_SUL!I931="","*",SP_SUL!I931)</f>
        <v>*</v>
      </c>
      <c r="K928" s="139" t="str">
        <f>IF(SP_SUL!M931="","*",SP_SUL!M931)</f>
        <v>-</v>
      </c>
      <c r="L928" s="139" t="str">
        <f>IF(SP_SUL!N931="","*",SP_SUL!N931)</f>
        <v>-</v>
      </c>
      <c r="M928" s="140" t="str">
        <f>IF(SP_SUL!J931="","*",SP_SUL!J931)</f>
        <v>*</v>
      </c>
      <c r="N928" s="144" t="str">
        <f>IF(SP_SUL!K931="","*",SP_SUL!K931)</f>
        <v>*</v>
      </c>
      <c r="O928" s="144" t="str">
        <f>IF(SP_SUL!L931="","*",SP_SUL!L931)</f>
        <v>*</v>
      </c>
      <c r="P928" s="143" t="str">
        <f>IF(SP_SUL!O931="","*",SP_SUL!O931)</f>
        <v>*</v>
      </c>
      <c r="Q928" s="143" t="str">
        <f>IF(SP_SUL!P931="","*",SP_SUL!P931)</f>
        <v>*</v>
      </c>
      <c r="R928" s="145" t="str">
        <f>IF(SP_SUL!Q931="","*",CONCATENATE(SP_SUL!Q931," ",SP_SUL!R931))</f>
        <v>*</v>
      </c>
      <c r="S928" s="145" t="str">
        <f>IF(SP_SUL!V931="","*",SP_SUL!V931)</f>
        <v>*</v>
      </c>
      <c r="T928" s="145" t="str">
        <f>IF(SP_SUL!W931="","*",SP_SUL!W931)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IF(SP_SUL!Y932="","*",SP_SUL!Y932)</f>
        <v>*</v>
      </c>
      <c r="B929" s="146" t="str">
        <f>IF(SP_SUL!X932="","*",SP_SUL!X932)</f>
        <v>*</v>
      </c>
      <c r="C929" s="146" t="str">
        <f>IF(SP_SUL!Z932="","*",SP_SUL!Z932)</f>
        <v>*</v>
      </c>
      <c r="D929" s="139" t="str">
        <f>IF(SP_SUL!S932="","*",SP_SUL!S932)</f>
        <v>-</v>
      </c>
      <c r="E929" s="139" t="str">
        <f>IF(SP_SUL!T932="","*",SP_SUL!T932)</f>
        <v>-</v>
      </c>
      <c r="F929" s="145" t="str">
        <f>IF(SP_SUL!B932="","*",SP_SUL!B932)</f>
        <v>*</v>
      </c>
      <c r="G929" s="145" t="str">
        <f>IF(SP_SUL!D932="","*",SP_SUL!D932)</f>
        <v>*</v>
      </c>
      <c r="H929" s="145" t="str">
        <f>IF(SP_SUL!F932="","*",SP_SUL!F932)</f>
        <v>*</v>
      </c>
      <c r="I929" s="145" t="str">
        <f>IF(SP_SUL!H932="","*",SP_SUL!H932)</f>
        <v>*</v>
      </c>
      <c r="J929" s="145" t="str">
        <f>IF(SP_SUL!I932="","*",SP_SUL!I932)</f>
        <v>*</v>
      </c>
      <c r="K929" s="139" t="str">
        <f>IF(SP_SUL!M932="","*",SP_SUL!M932)</f>
        <v>-</v>
      </c>
      <c r="L929" s="139" t="str">
        <f>IF(SP_SUL!N932="","*",SP_SUL!N932)</f>
        <v>-</v>
      </c>
      <c r="M929" s="140" t="str">
        <f>IF(SP_SUL!J932="","*",SP_SUL!J932)</f>
        <v>*</v>
      </c>
      <c r="N929" s="144" t="str">
        <f>IF(SP_SUL!K932="","*",SP_SUL!K932)</f>
        <v>*</v>
      </c>
      <c r="O929" s="144" t="str">
        <f>IF(SP_SUL!L932="","*",SP_SUL!L932)</f>
        <v>*</v>
      </c>
      <c r="P929" s="143" t="str">
        <f>IF(SP_SUL!O932="","*",SP_SUL!O932)</f>
        <v>*</v>
      </c>
      <c r="Q929" s="143" t="str">
        <f>IF(SP_SUL!P932="","*",SP_SUL!P932)</f>
        <v>*</v>
      </c>
      <c r="R929" s="145" t="str">
        <f>IF(SP_SUL!Q932="","*",CONCATENATE(SP_SUL!Q932," ",SP_SUL!R932))</f>
        <v>*</v>
      </c>
      <c r="S929" s="145" t="str">
        <f>IF(SP_SUL!V932="","*",SP_SUL!V932)</f>
        <v>*</v>
      </c>
      <c r="T929" s="145" t="str">
        <f>IF(SP_SUL!W932="","*",SP_SUL!W932)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IF(SP_SUL!Y933="","*",SP_SUL!Y933)</f>
        <v>*</v>
      </c>
      <c r="B930" s="146" t="str">
        <f>IF(SP_SUL!X933="","*",SP_SUL!X933)</f>
        <v>*</v>
      </c>
      <c r="C930" s="146" t="str">
        <f>IF(SP_SUL!Z933="","*",SP_SUL!Z933)</f>
        <v>*</v>
      </c>
      <c r="D930" s="139" t="str">
        <f>IF(SP_SUL!S933="","*",SP_SUL!S933)</f>
        <v>-</v>
      </c>
      <c r="E930" s="139" t="str">
        <f>IF(SP_SUL!T933="","*",SP_SUL!T933)</f>
        <v>-</v>
      </c>
      <c r="F930" s="145" t="str">
        <f>IF(SP_SUL!B933="","*",SP_SUL!B933)</f>
        <v>*</v>
      </c>
      <c r="G930" s="145" t="str">
        <f>IF(SP_SUL!D933="","*",SP_SUL!D933)</f>
        <v>*</v>
      </c>
      <c r="H930" s="145" t="str">
        <f>IF(SP_SUL!F933="","*",SP_SUL!F933)</f>
        <v>*</v>
      </c>
      <c r="I930" s="145" t="str">
        <f>IF(SP_SUL!H933="","*",SP_SUL!H933)</f>
        <v>*</v>
      </c>
      <c r="J930" s="145" t="str">
        <f>IF(SP_SUL!I933="","*",SP_SUL!I933)</f>
        <v>*</v>
      </c>
      <c r="K930" s="139" t="str">
        <f>IF(SP_SUL!M933="","*",SP_SUL!M933)</f>
        <v>-</v>
      </c>
      <c r="L930" s="139" t="str">
        <f>IF(SP_SUL!N933="","*",SP_SUL!N933)</f>
        <v>-</v>
      </c>
      <c r="M930" s="140" t="str">
        <f>IF(SP_SUL!J933="","*",SP_SUL!J933)</f>
        <v>*</v>
      </c>
      <c r="N930" s="144" t="str">
        <f>IF(SP_SUL!K933="","*",SP_SUL!K933)</f>
        <v>*</v>
      </c>
      <c r="O930" s="144" t="str">
        <f>IF(SP_SUL!L933="","*",SP_SUL!L933)</f>
        <v>*</v>
      </c>
      <c r="P930" s="143" t="str">
        <f>IF(SP_SUL!O933="","*",SP_SUL!O933)</f>
        <v>*</v>
      </c>
      <c r="Q930" s="143" t="str">
        <f>IF(SP_SUL!P933="","*",SP_SUL!P933)</f>
        <v>*</v>
      </c>
      <c r="R930" s="145" t="str">
        <f>IF(SP_SUL!Q933="","*",CONCATENATE(SP_SUL!Q933," ",SP_SUL!R933))</f>
        <v>*</v>
      </c>
      <c r="S930" s="145" t="str">
        <f>IF(SP_SUL!V933="","*",SP_SUL!V933)</f>
        <v>*</v>
      </c>
      <c r="T930" s="145" t="str">
        <f>IF(SP_SUL!W933="","*",SP_SUL!W933)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IF(SP_SUL!Y934="","*",SP_SUL!Y934)</f>
        <v>*</v>
      </c>
      <c r="B931" s="146" t="str">
        <f>IF(SP_SUL!X934="","*",SP_SUL!X934)</f>
        <v>*</v>
      </c>
      <c r="C931" s="146" t="str">
        <f>IF(SP_SUL!Z934="","*",SP_SUL!Z934)</f>
        <v>*</v>
      </c>
      <c r="D931" s="139" t="str">
        <f>IF(SP_SUL!S934="","*",SP_SUL!S934)</f>
        <v>-</v>
      </c>
      <c r="E931" s="139" t="str">
        <f>IF(SP_SUL!T934="","*",SP_SUL!T934)</f>
        <v>-</v>
      </c>
      <c r="F931" s="145" t="str">
        <f>IF(SP_SUL!B934="","*",SP_SUL!B934)</f>
        <v>*</v>
      </c>
      <c r="G931" s="145" t="str">
        <f>IF(SP_SUL!D934="","*",SP_SUL!D934)</f>
        <v>*</v>
      </c>
      <c r="H931" s="145" t="str">
        <f>IF(SP_SUL!F934="","*",SP_SUL!F934)</f>
        <v>*</v>
      </c>
      <c r="I931" s="145" t="str">
        <f>IF(SP_SUL!H934="","*",SP_SUL!H934)</f>
        <v>*</v>
      </c>
      <c r="J931" s="145" t="str">
        <f>IF(SP_SUL!I934="","*",SP_SUL!I934)</f>
        <v>*</v>
      </c>
      <c r="K931" s="139" t="str">
        <f>IF(SP_SUL!M934="","*",SP_SUL!M934)</f>
        <v>-</v>
      </c>
      <c r="L931" s="139" t="str">
        <f>IF(SP_SUL!N934="","*",SP_SUL!N934)</f>
        <v>-</v>
      </c>
      <c r="M931" s="140" t="str">
        <f>IF(SP_SUL!J934="","*",SP_SUL!J934)</f>
        <v>*</v>
      </c>
      <c r="N931" s="144" t="str">
        <f>IF(SP_SUL!K934="","*",SP_SUL!K934)</f>
        <v>*</v>
      </c>
      <c r="O931" s="144" t="str">
        <f>IF(SP_SUL!L934="","*",SP_SUL!L934)</f>
        <v>*</v>
      </c>
      <c r="P931" s="143" t="str">
        <f>IF(SP_SUL!O934="","*",SP_SUL!O934)</f>
        <v>*</v>
      </c>
      <c r="Q931" s="143" t="str">
        <f>IF(SP_SUL!P934="","*",SP_SUL!P934)</f>
        <v>*</v>
      </c>
      <c r="R931" s="145" t="str">
        <f>IF(SP_SUL!Q934="","*",CONCATENATE(SP_SUL!Q934," ",SP_SUL!R934))</f>
        <v>*</v>
      </c>
      <c r="S931" s="145" t="str">
        <f>IF(SP_SUL!V934="","*",SP_SUL!V934)</f>
        <v>*</v>
      </c>
      <c r="T931" s="145" t="str">
        <f>IF(SP_SUL!W934="","*",SP_SUL!W934)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IF(SP_SUL!Y935="","*",SP_SUL!Y935)</f>
        <v>*</v>
      </c>
      <c r="B932" s="146" t="str">
        <f>IF(SP_SUL!X935="","*",SP_SUL!X935)</f>
        <v>*</v>
      </c>
      <c r="C932" s="146" t="str">
        <f>IF(SP_SUL!Z935="","*",SP_SUL!Z935)</f>
        <v>*</v>
      </c>
      <c r="D932" s="139" t="str">
        <f>IF(SP_SUL!S935="","*",SP_SUL!S935)</f>
        <v>-</v>
      </c>
      <c r="E932" s="139" t="str">
        <f>IF(SP_SUL!T935="","*",SP_SUL!T935)</f>
        <v>-</v>
      </c>
      <c r="F932" s="145" t="str">
        <f>IF(SP_SUL!B935="","*",SP_SUL!B935)</f>
        <v>*</v>
      </c>
      <c r="G932" s="145" t="str">
        <f>IF(SP_SUL!D935="","*",SP_SUL!D935)</f>
        <v>*</v>
      </c>
      <c r="H932" s="145" t="str">
        <f>IF(SP_SUL!F935="","*",SP_SUL!F935)</f>
        <v>*</v>
      </c>
      <c r="I932" s="145" t="str">
        <f>IF(SP_SUL!H935="","*",SP_SUL!H935)</f>
        <v>*</v>
      </c>
      <c r="J932" s="145" t="str">
        <f>IF(SP_SUL!I935="","*",SP_SUL!I935)</f>
        <v>*</v>
      </c>
      <c r="K932" s="139" t="str">
        <f>IF(SP_SUL!M935="","*",SP_SUL!M935)</f>
        <v>-</v>
      </c>
      <c r="L932" s="139" t="str">
        <f>IF(SP_SUL!N935="","*",SP_SUL!N935)</f>
        <v>-</v>
      </c>
      <c r="M932" s="140" t="str">
        <f>IF(SP_SUL!J935="","*",SP_SUL!J935)</f>
        <v>*</v>
      </c>
      <c r="N932" s="144" t="str">
        <f>IF(SP_SUL!K935="","*",SP_SUL!K935)</f>
        <v>*</v>
      </c>
      <c r="O932" s="144" t="str">
        <f>IF(SP_SUL!L935="","*",SP_SUL!L935)</f>
        <v>*</v>
      </c>
      <c r="P932" s="143" t="str">
        <f>IF(SP_SUL!O935="","*",SP_SUL!O935)</f>
        <v>*</v>
      </c>
      <c r="Q932" s="143" t="str">
        <f>IF(SP_SUL!P935="","*",SP_SUL!P935)</f>
        <v>*</v>
      </c>
      <c r="R932" s="145" t="str">
        <f>IF(SP_SUL!Q935="","*",CONCATENATE(SP_SUL!Q935," ",SP_SUL!R935))</f>
        <v>*</v>
      </c>
      <c r="S932" s="145" t="str">
        <f>IF(SP_SUL!V935="","*",SP_SUL!V935)</f>
        <v>*</v>
      </c>
      <c r="T932" s="145" t="str">
        <f>IF(SP_SUL!W935="","*",SP_SUL!W935)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IF(SP_SUL!Y936="","*",SP_SUL!Y936)</f>
        <v>*</v>
      </c>
      <c r="B933" s="146" t="str">
        <f>IF(SP_SUL!X936="","*",SP_SUL!X936)</f>
        <v>*</v>
      </c>
      <c r="C933" s="146" t="str">
        <f>IF(SP_SUL!Z936="","*",SP_SUL!Z936)</f>
        <v>*</v>
      </c>
      <c r="D933" s="139" t="str">
        <f>IF(SP_SUL!S936="","*",SP_SUL!S936)</f>
        <v>-</v>
      </c>
      <c r="E933" s="139" t="str">
        <f>IF(SP_SUL!T936="","*",SP_SUL!T936)</f>
        <v>-</v>
      </c>
      <c r="F933" s="145" t="str">
        <f>IF(SP_SUL!B936="","*",SP_SUL!B936)</f>
        <v>*</v>
      </c>
      <c r="G933" s="145" t="str">
        <f>IF(SP_SUL!D936="","*",SP_SUL!D936)</f>
        <v>*</v>
      </c>
      <c r="H933" s="145" t="str">
        <f>IF(SP_SUL!F936="","*",SP_SUL!F936)</f>
        <v>*</v>
      </c>
      <c r="I933" s="145" t="str">
        <f>IF(SP_SUL!H936="","*",SP_SUL!H936)</f>
        <v>*</v>
      </c>
      <c r="J933" s="145" t="str">
        <f>IF(SP_SUL!I936="","*",SP_SUL!I936)</f>
        <v>*</v>
      </c>
      <c r="K933" s="139" t="str">
        <f>IF(SP_SUL!M936="","*",SP_SUL!M936)</f>
        <v>-</v>
      </c>
      <c r="L933" s="139" t="str">
        <f>IF(SP_SUL!N936="","*",SP_SUL!N936)</f>
        <v>-</v>
      </c>
      <c r="M933" s="140" t="str">
        <f>IF(SP_SUL!J936="","*",SP_SUL!J936)</f>
        <v>*</v>
      </c>
      <c r="N933" s="144" t="str">
        <f>IF(SP_SUL!K936="","*",SP_SUL!K936)</f>
        <v>*</v>
      </c>
      <c r="O933" s="144" t="str">
        <f>IF(SP_SUL!L936="","*",SP_SUL!L936)</f>
        <v>*</v>
      </c>
      <c r="P933" s="143" t="str">
        <f>IF(SP_SUL!O936="","*",SP_SUL!O936)</f>
        <v>*</v>
      </c>
      <c r="Q933" s="143" t="str">
        <f>IF(SP_SUL!P936="","*",SP_SUL!P936)</f>
        <v>*</v>
      </c>
      <c r="R933" s="145" t="str">
        <f>IF(SP_SUL!Q936="","*",CONCATENATE(SP_SUL!Q936," ",SP_SUL!R936))</f>
        <v>*</v>
      </c>
      <c r="S933" s="145" t="str">
        <f>IF(SP_SUL!V936="","*",SP_SUL!V936)</f>
        <v>*</v>
      </c>
      <c r="T933" s="145" t="str">
        <f>IF(SP_SUL!W936="","*",SP_SUL!W936)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IF(SP_SUL!Y937="","*",SP_SUL!Y937)</f>
        <v>*</v>
      </c>
      <c r="B934" s="146" t="str">
        <f>IF(SP_SUL!X937="","*",SP_SUL!X937)</f>
        <v>*</v>
      </c>
      <c r="C934" s="146" t="str">
        <f>IF(SP_SUL!Z937="","*",SP_SUL!Z937)</f>
        <v>*</v>
      </c>
      <c r="D934" s="139" t="str">
        <f>IF(SP_SUL!S937="","*",SP_SUL!S937)</f>
        <v>-</v>
      </c>
      <c r="E934" s="139" t="str">
        <f>IF(SP_SUL!T937="","*",SP_SUL!T937)</f>
        <v>-</v>
      </c>
      <c r="F934" s="145" t="str">
        <f>IF(SP_SUL!B937="","*",SP_SUL!B937)</f>
        <v>*</v>
      </c>
      <c r="G934" s="145" t="str">
        <f>IF(SP_SUL!D937="","*",SP_SUL!D937)</f>
        <v>*</v>
      </c>
      <c r="H934" s="145" t="str">
        <f>IF(SP_SUL!F937="","*",SP_SUL!F937)</f>
        <v>*</v>
      </c>
      <c r="I934" s="145" t="str">
        <f>IF(SP_SUL!H937="","*",SP_SUL!H937)</f>
        <v>*</v>
      </c>
      <c r="J934" s="145" t="str">
        <f>IF(SP_SUL!I937="","*",SP_SUL!I937)</f>
        <v>*</v>
      </c>
      <c r="K934" s="139" t="str">
        <f>IF(SP_SUL!M937="","*",SP_SUL!M937)</f>
        <v>-</v>
      </c>
      <c r="L934" s="139" t="str">
        <f>IF(SP_SUL!N937="","*",SP_SUL!N937)</f>
        <v>-</v>
      </c>
      <c r="M934" s="140" t="str">
        <f>IF(SP_SUL!J937="","*",SP_SUL!J937)</f>
        <v>*</v>
      </c>
      <c r="N934" s="144" t="str">
        <f>IF(SP_SUL!K937="","*",SP_SUL!K937)</f>
        <v>*</v>
      </c>
      <c r="O934" s="144" t="str">
        <f>IF(SP_SUL!L937="","*",SP_SUL!L937)</f>
        <v>*</v>
      </c>
      <c r="P934" s="143" t="str">
        <f>IF(SP_SUL!O937="","*",SP_SUL!O937)</f>
        <v>*</v>
      </c>
      <c r="Q934" s="143" t="str">
        <f>IF(SP_SUL!P937="","*",SP_SUL!P937)</f>
        <v>*</v>
      </c>
      <c r="R934" s="145" t="str">
        <f>IF(SP_SUL!Q937="","*",CONCATENATE(SP_SUL!Q937," ",SP_SUL!R937))</f>
        <v>*</v>
      </c>
      <c r="S934" s="145" t="str">
        <f>IF(SP_SUL!V937="","*",SP_SUL!V937)</f>
        <v>*</v>
      </c>
      <c r="T934" s="145" t="str">
        <f>IF(SP_SUL!W937="","*",SP_SUL!W937)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IF(SP_SUL!Y938="","*",SP_SUL!Y938)</f>
        <v>*</v>
      </c>
      <c r="B935" s="146" t="str">
        <f>IF(SP_SUL!X938="","*",SP_SUL!X938)</f>
        <v>*</v>
      </c>
      <c r="C935" s="146" t="str">
        <f>IF(SP_SUL!Z938="","*",SP_SUL!Z938)</f>
        <v>*</v>
      </c>
      <c r="D935" s="139" t="str">
        <f>IF(SP_SUL!S938="","*",SP_SUL!S938)</f>
        <v>-</v>
      </c>
      <c r="E935" s="139" t="str">
        <f>IF(SP_SUL!T938="","*",SP_SUL!T938)</f>
        <v>-</v>
      </c>
      <c r="F935" s="145" t="str">
        <f>IF(SP_SUL!B938="","*",SP_SUL!B938)</f>
        <v>*</v>
      </c>
      <c r="G935" s="145" t="str">
        <f>IF(SP_SUL!D938="","*",SP_SUL!D938)</f>
        <v>*</v>
      </c>
      <c r="H935" s="145" t="str">
        <f>IF(SP_SUL!F938="","*",SP_SUL!F938)</f>
        <v>*</v>
      </c>
      <c r="I935" s="145" t="str">
        <f>IF(SP_SUL!H938="","*",SP_SUL!H938)</f>
        <v>*</v>
      </c>
      <c r="J935" s="145" t="str">
        <f>IF(SP_SUL!I938="","*",SP_SUL!I938)</f>
        <v>*</v>
      </c>
      <c r="K935" s="139" t="str">
        <f>IF(SP_SUL!M938="","*",SP_SUL!M938)</f>
        <v>-</v>
      </c>
      <c r="L935" s="139" t="str">
        <f>IF(SP_SUL!N938="","*",SP_SUL!N938)</f>
        <v>-</v>
      </c>
      <c r="M935" s="140" t="str">
        <f>IF(SP_SUL!J938="","*",SP_SUL!J938)</f>
        <v>*</v>
      </c>
      <c r="N935" s="144" t="str">
        <f>IF(SP_SUL!K938="","*",SP_SUL!K938)</f>
        <v>*</v>
      </c>
      <c r="O935" s="144" t="str">
        <f>IF(SP_SUL!L938="","*",SP_SUL!L938)</f>
        <v>*</v>
      </c>
      <c r="P935" s="143" t="str">
        <f>IF(SP_SUL!O938="","*",SP_SUL!O938)</f>
        <v>*</v>
      </c>
      <c r="Q935" s="143" t="str">
        <f>IF(SP_SUL!P938="","*",SP_SUL!P938)</f>
        <v>*</v>
      </c>
      <c r="R935" s="145" t="str">
        <f>IF(SP_SUL!Q938="","*",CONCATENATE(SP_SUL!Q938," ",SP_SUL!R938))</f>
        <v>*</v>
      </c>
      <c r="S935" s="145" t="str">
        <f>IF(SP_SUL!V938="","*",SP_SUL!V938)</f>
        <v>*</v>
      </c>
      <c r="T935" s="145" t="str">
        <f>IF(SP_SUL!W938="","*",SP_SUL!W938)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IF(SP_SUL!Y939="","*",SP_SUL!Y939)</f>
        <v>*</v>
      </c>
      <c r="B936" s="146" t="str">
        <f>IF(SP_SUL!X939="","*",SP_SUL!X939)</f>
        <v>*</v>
      </c>
      <c r="C936" s="146" t="str">
        <f>IF(SP_SUL!Z939="","*",SP_SUL!Z939)</f>
        <v>*</v>
      </c>
      <c r="D936" s="139" t="str">
        <f>IF(SP_SUL!S939="","*",SP_SUL!S939)</f>
        <v>-</v>
      </c>
      <c r="E936" s="139" t="str">
        <f>IF(SP_SUL!T939="","*",SP_SUL!T939)</f>
        <v>-</v>
      </c>
      <c r="F936" s="145" t="str">
        <f>IF(SP_SUL!B939="","*",SP_SUL!B939)</f>
        <v>*</v>
      </c>
      <c r="G936" s="145" t="str">
        <f>IF(SP_SUL!D939="","*",SP_SUL!D939)</f>
        <v>*</v>
      </c>
      <c r="H936" s="145" t="str">
        <f>IF(SP_SUL!F939="","*",SP_SUL!F939)</f>
        <v>*</v>
      </c>
      <c r="I936" s="145" t="str">
        <f>IF(SP_SUL!H939="","*",SP_SUL!H939)</f>
        <v>*</v>
      </c>
      <c r="J936" s="145" t="str">
        <f>IF(SP_SUL!I939="","*",SP_SUL!I939)</f>
        <v>*</v>
      </c>
      <c r="K936" s="139" t="str">
        <f>IF(SP_SUL!M939="","*",SP_SUL!M939)</f>
        <v>-</v>
      </c>
      <c r="L936" s="139" t="str">
        <f>IF(SP_SUL!N939="","*",SP_SUL!N939)</f>
        <v>-</v>
      </c>
      <c r="M936" s="140" t="str">
        <f>IF(SP_SUL!J939="","*",SP_SUL!J939)</f>
        <v>*</v>
      </c>
      <c r="N936" s="144" t="str">
        <f>IF(SP_SUL!K939="","*",SP_SUL!K939)</f>
        <v>*</v>
      </c>
      <c r="O936" s="144" t="str">
        <f>IF(SP_SUL!L939="","*",SP_SUL!L939)</f>
        <v>*</v>
      </c>
      <c r="P936" s="143" t="str">
        <f>IF(SP_SUL!O939="","*",SP_SUL!O939)</f>
        <v>*</v>
      </c>
      <c r="Q936" s="143" t="str">
        <f>IF(SP_SUL!P939="","*",SP_SUL!P939)</f>
        <v>*</v>
      </c>
      <c r="R936" s="145" t="str">
        <f>IF(SP_SUL!Q939="","*",CONCATENATE(SP_SUL!Q939," ",SP_SUL!R939))</f>
        <v>*</v>
      </c>
      <c r="S936" s="145" t="str">
        <f>IF(SP_SUL!V939="","*",SP_SUL!V939)</f>
        <v>*</v>
      </c>
      <c r="T936" s="145" t="str">
        <f>IF(SP_SUL!W939="","*",SP_SUL!W939)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IF(SP_SUL!Y940="","*",SP_SUL!Y940)</f>
        <v>*</v>
      </c>
      <c r="B937" s="146" t="str">
        <f>IF(SP_SUL!X940="","*",SP_SUL!X940)</f>
        <v>*</v>
      </c>
      <c r="C937" s="146" t="str">
        <f>IF(SP_SUL!Z940="","*",SP_SUL!Z940)</f>
        <v>*</v>
      </c>
      <c r="D937" s="139" t="str">
        <f>IF(SP_SUL!S940="","*",SP_SUL!S940)</f>
        <v>-</v>
      </c>
      <c r="E937" s="139" t="str">
        <f>IF(SP_SUL!T940="","*",SP_SUL!T940)</f>
        <v>-</v>
      </c>
      <c r="F937" s="145" t="str">
        <f>IF(SP_SUL!B940="","*",SP_SUL!B940)</f>
        <v>*</v>
      </c>
      <c r="G937" s="145" t="str">
        <f>IF(SP_SUL!D940="","*",SP_SUL!D940)</f>
        <v>*</v>
      </c>
      <c r="H937" s="145" t="str">
        <f>IF(SP_SUL!F940="","*",SP_SUL!F940)</f>
        <v>*</v>
      </c>
      <c r="I937" s="145" t="str">
        <f>IF(SP_SUL!H940="","*",SP_SUL!H940)</f>
        <v>*</v>
      </c>
      <c r="J937" s="145" t="str">
        <f>IF(SP_SUL!I940="","*",SP_SUL!I940)</f>
        <v>*</v>
      </c>
      <c r="K937" s="139" t="str">
        <f>IF(SP_SUL!M940="","*",SP_SUL!M940)</f>
        <v>-</v>
      </c>
      <c r="L937" s="139" t="str">
        <f>IF(SP_SUL!N940="","*",SP_SUL!N940)</f>
        <v>-</v>
      </c>
      <c r="M937" s="140" t="str">
        <f>IF(SP_SUL!J940="","*",SP_SUL!J940)</f>
        <v>*</v>
      </c>
      <c r="N937" s="144" t="str">
        <f>IF(SP_SUL!K940="","*",SP_SUL!K940)</f>
        <v>*</v>
      </c>
      <c r="O937" s="144" t="str">
        <f>IF(SP_SUL!L940="","*",SP_SUL!L940)</f>
        <v>*</v>
      </c>
      <c r="P937" s="143" t="str">
        <f>IF(SP_SUL!O940="","*",SP_SUL!O940)</f>
        <v>*</v>
      </c>
      <c r="Q937" s="143" t="str">
        <f>IF(SP_SUL!P940="","*",SP_SUL!P940)</f>
        <v>*</v>
      </c>
      <c r="R937" s="145" t="str">
        <f>IF(SP_SUL!Q940="","*",CONCATENATE(SP_SUL!Q940," ",SP_SUL!R940))</f>
        <v>*</v>
      </c>
      <c r="S937" s="145" t="str">
        <f>IF(SP_SUL!V940="","*",SP_SUL!V940)</f>
        <v>*</v>
      </c>
      <c r="T937" s="145" t="str">
        <f>IF(SP_SUL!W940="","*",SP_SUL!W940)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IF(SP_SUL!Y941="","*",SP_SUL!Y941)</f>
        <v>*</v>
      </c>
      <c r="B938" s="146" t="str">
        <f>IF(SP_SUL!X941="","*",SP_SUL!X941)</f>
        <v>*</v>
      </c>
      <c r="C938" s="146" t="str">
        <f>IF(SP_SUL!Z941="","*",SP_SUL!Z941)</f>
        <v>*</v>
      </c>
      <c r="D938" s="139" t="str">
        <f>IF(SP_SUL!S941="","*",SP_SUL!S941)</f>
        <v>-</v>
      </c>
      <c r="E938" s="139" t="str">
        <f>IF(SP_SUL!T941="","*",SP_SUL!T941)</f>
        <v>-</v>
      </c>
      <c r="F938" s="145" t="str">
        <f>IF(SP_SUL!B941="","*",SP_SUL!B941)</f>
        <v>*</v>
      </c>
      <c r="G938" s="145" t="str">
        <f>IF(SP_SUL!D941="","*",SP_SUL!D941)</f>
        <v>*</v>
      </c>
      <c r="H938" s="145" t="str">
        <f>IF(SP_SUL!F941="","*",SP_SUL!F941)</f>
        <v>*</v>
      </c>
      <c r="I938" s="145" t="str">
        <f>IF(SP_SUL!H941="","*",SP_SUL!H941)</f>
        <v>*</v>
      </c>
      <c r="J938" s="145" t="str">
        <f>IF(SP_SUL!I941="","*",SP_SUL!I941)</f>
        <v>*</v>
      </c>
      <c r="K938" s="139" t="str">
        <f>IF(SP_SUL!M941="","*",SP_SUL!M941)</f>
        <v>-</v>
      </c>
      <c r="L938" s="139" t="str">
        <f>IF(SP_SUL!N941="","*",SP_SUL!N941)</f>
        <v>-</v>
      </c>
      <c r="M938" s="140" t="str">
        <f>IF(SP_SUL!J941="","*",SP_SUL!J941)</f>
        <v>*</v>
      </c>
      <c r="N938" s="144" t="str">
        <f>IF(SP_SUL!K941="","*",SP_SUL!K941)</f>
        <v>*</v>
      </c>
      <c r="O938" s="144" t="str">
        <f>IF(SP_SUL!L941="","*",SP_SUL!L941)</f>
        <v>*</v>
      </c>
      <c r="P938" s="143" t="str">
        <f>IF(SP_SUL!O941="","*",SP_SUL!O941)</f>
        <v>*</v>
      </c>
      <c r="Q938" s="143" t="str">
        <f>IF(SP_SUL!P941="","*",SP_SUL!P941)</f>
        <v>*</v>
      </c>
      <c r="R938" s="145" t="str">
        <f>IF(SP_SUL!Q941="","*",CONCATENATE(SP_SUL!Q941," ",SP_SUL!R941))</f>
        <v>*</v>
      </c>
      <c r="S938" s="145" t="str">
        <f>IF(SP_SUL!V941="","*",SP_SUL!V941)</f>
        <v>*</v>
      </c>
      <c r="T938" s="145" t="str">
        <f>IF(SP_SUL!W941="","*",SP_SUL!W941)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IF(SP_SUL!Y942="","*",SP_SUL!Y942)</f>
        <v>*</v>
      </c>
      <c r="B939" s="146" t="str">
        <f>IF(SP_SUL!X942="","*",SP_SUL!X942)</f>
        <v>*</v>
      </c>
      <c r="C939" s="146" t="str">
        <f>IF(SP_SUL!Z942="","*",SP_SUL!Z942)</f>
        <v>*</v>
      </c>
      <c r="D939" s="139" t="str">
        <f>IF(SP_SUL!S942="","*",SP_SUL!S942)</f>
        <v>-</v>
      </c>
      <c r="E939" s="139" t="str">
        <f>IF(SP_SUL!T942="","*",SP_SUL!T942)</f>
        <v>-</v>
      </c>
      <c r="F939" s="145" t="str">
        <f>IF(SP_SUL!B942="","*",SP_SUL!B942)</f>
        <v>*</v>
      </c>
      <c r="G939" s="145" t="str">
        <f>IF(SP_SUL!D942="","*",SP_SUL!D942)</f>
        <v>*</v>
      </c>
      <c r="H939" s="145" t="str">
        <f>IF(SP_SUL!F942="","*",SP_SUL!F942)</f>
        <v>*</v>
      </c>
      <c r="I939" s="145" t="str">
        <f>IF(SP_SUL!H942="","*",SP_SUL!H942)</f>
        <v>*</v>
      </c>
      <c r="J939" s="145" t="str">
        <f>IF(SP_SUL!I942="","*",SP_SUL!I942)</f>
        <v>*</v>
      </c>
      <c r="K939" s="139" t="str">
        <f>IF(SP_SUL!M942="","*",SP_SUL!M942)</f>
        <v>-</v>
      </c>
      <c r="L939" s="139" t="str">
        <f>IF(SP_SUL!N942="","*",SP_SUL!N942)</f>
        <v>-</v>
      </c>
      <c r="M939" s="140" t="str">
        <f>IF(SP_SUL!J942="","*",SP_SUL!J942)</f>
        <v>*</v>
      </c>
      <c r="N939" s="144" t="str">
        <f>IF(SP_SUL!K942="","*",SP_SUL!K942)</f>
        <v>*</v>
      </c>
      <c r="O939" s="144" t="str">
        <f>IF(SP_SUL!L942="","*",SP_SUL!L942)</f>
        <v>*</v>
      </c>
      <c r="P939" s="143" t="str">
        <f>IF(SP_SUL!O942="","*",SP_SUL!O942)</f>
        <v>*</v>
      </c>
      <c r="Q939" s="143" t="str">
        <f>IF(SP_SUL!P942="","*",SP_SUL!P942)</f>
        <v>*</v>
      </c>
      <c r="R939" s="145" t="str">
        <f>IF(SP_SUL!Q942="","*",CONCATENATE(SP_SUL!Q942," ",SP_SUL!R942))</f>
        <v>*</v>
      </c>
      <c r="S939" s="145" t="str">
        <f>IF(SP_SUL!V942="","*",SP_SUL!V942)</f>
        <v>*</v>
      </c>
      <c r="T939" s="145" t="str">
        <f>IF(SP_SUL!W942="","*",SP_SUL!W942)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IF(SP_SUL!Y943="","*",SP_SUL!Y943)</f>
        <v>*</v>
      </c>
      <c r="B940" s="146" t="str">
        <f>IF(SP_SUL!X943="","*",SP_SUL!X943)</f>
        <v>*</v>
      </c>
      <c r="C940" s="146" t="str">
        <f>IF(SP_SUL!Z943="","*",SP_SUL!Z943)</f>
        <v>*</v>
      </c>
      <c r="D940" s="139" t="str">
        <f>IF(SP_SUL!S943="","*",SP_SUL!S943)</f>
        <v>-</v>
      </c>
      <c r="E940" s="139" t="str">
        <f>IF(SP_SUL!T943="","*",SP_SUL!T943)</f>
        <v>-</v>
      </c>
      <c r="F940" s="145" t="str">
        <f>IF(SP_SUL!B943="","*",SP_SUL!B943)</f>
        <v>*</v>
      </c>
      <c r="G940" s="145" t="str">
        <f>IF(SP_SUL!D943="","*",SP_SUL!D943)</f>
        <v>*</v>
      </c>
      <c r="H940" s="145" t="str">
        <f>IF(SP_SUL!F943="","*",SP_SUL!F943)</f>
        <v>*</v>
      </c>
      <c r="I940" s="145" t="str">
        <f>IF(SP_SUL!H943="","*",SP_SUL!H943)</f>
        <v>*</v>
      </c>
      <c r="J940" s="145" t="str">
        <f>IF(SP_SUL!I943="","*",SP_SUL!I943)</f>
        <v>*</v>
      </c>
      <c r="K940" s="139" t="str">
        <f>IF(SP_SUL!M943="","*",SP_SUL!M943)</f>
        <v>-</v>
      </c>
      <c r="L940" s="139" t="str">
        <f>IF(SP_SUL!N943="","*",SP_SUL!N943)</f>
        <v>-</v>
      </c>
      <c r="M940" s="140" t="str">
        <f>IF(SP_SUL!J943="","*",SP_SUL!J943)</f>
        <v>*</v>
      </c>
      <c r="N940" s="144" t="str">
        <f>IF(SP_SUL!K943="","*",SP_SUL!K943)</f>
        <v>*</v>
      </c>
      <c r="O940" s="144" t="str">
        <f>IF(SP_SUL!L943="","*",SP_SUL!L943)</f>
        <v>*</v>
      </c>
      <c r="P940" s="143" t="str">
        <f>IF(SP_SUL!O943="","*",SP_SUL!O943)</f>
        <v>*</v>
      </c>
      <c r="Q940" s="143" t="str">
        <f>IF(SP_SUL!P943="","*",SP_SUL!P943)</f>
        <v>*</v>
      </c>
      <c r="R940" s="145" t="str">
        <f>IF(SP_SUL!Q943="","*",CONCATENATE(SP_SUL!Q943," ",SP_SUL!R943))</f>
        <v>*</v>
      </c>
      <c r="S940" s="145" t="str">
        <f>IF(SP_SUL!V943="","*",SP_SUL!V943)</f>
        <v>*</v>
      </c>
      <c r="T940" s="145" t="str">
        <f>IF(SP_SUL!W943="","*",SP_SUL!W943)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 hidden="1">
      <c r="A941" s="146" t="str">
        <f>IF(SP_SUL!Y944="","*",SP_SUL!Y944)</f>
        <v>*</v>
      </c>
      <c r="B941" s="146" t="str">
        <f>IF(SP_SUL!X944="","*",SP_SUL!X944)</f>
        <v>*</v>
      </c>
      <c r="C941" s="146" t="str">
        <f>IF(SP_SUL!Z944="","*",SP_SUL!Z944)</f>
        <v>*</v>
      </c>
      <c r="D941" s="139" t="str">
        <f>IF(SP_SUL!S944="","*",SP_SUL!S944)</f>
        <v>-</v>
      </c>
      <c r="E941" s="139" t="str">
        <f>IF(SP_SUL!T944="","*",SP_SUL!T944)</f>
        <v>-</v>
      </c>
      <c r="F941" s="145" t="str">
        <f>IF(SP_SUL!B944="","*",SP_SUL!B944)</f>
        <v>*</v>
      </c>
      <c r="G941" s="145" t="str">
        <f>IF(SP_SUL!D944="","*",SP_SUL!D944)</f>
        <v>*</v>
      </c>
      <c r="H941" s="145" t="str">
        <f>IF(SP_SUL!F944="","*",SP_SUL!F944)</f>
        <v>*</v>
      </c>
      <c r="I941" s="145" t="str">
        <f>IF(SP_SUL!H944="","*",SP_SUL!H944)</f>
        <v>*</v>
      </c>
      <c r="J941" s="145" t="str">
        <f>IF(SP_SUL!I944="","*",SP_SUL!I944)</f>
        <v>*</v>
      </c>
      <c r="K941" s="139" t="str">
        <f>IF(SP_SUL!M944="","*",SP_SUL!M944)</f>
        <v>-</v>
      </c>
      <c r="L941" s="139" t="str">
        <f>IF(SP_SUL!N944="","*",SP_SUL!N944)</f>
        <v>-</v>
      </c>
      <c r="M941" s="140" t="str">
        <f>IF(SP_SUL!J944="","*",SP_SUL!J944)</f>
        <v>*</v>
      </c>
      <c r="N941" s="144" t="str">
        <f>IF(SP_SUL!K944="","*",SP_SUL!K944)</f>
        <v>*</v>
      </c>
      <c r="O941" s="144" t="str">
        <f>IF(SP_SUL!L944="","*",SP_SUL!L944)</f>
        <v>*</v>
      </c>
      <c r="P941" s="143" t="str">
        <f>IF(SP_SUL!O944="","*",SP_SUL!O944)</f>
        <v>*</v>
      </c>
      <c r="Q941" s="143" t="str">
        <f>IF(SP_SUL!P944="","*",SP_SUL!P944)</f>
        <v>*</v>
      </c>
      <c r="R941" s="145" t="str">
        <f>IF(SP_SUL!Q944="","*",CONCATENATE(SP_SUL!Q944," ",SP_SUL!R944))</f>
        <v>*</v>
      </c>
      <c r="S941" s="145" t="str">
        <f>IF(SP_SUL!V944="","*",SP_SUL!V944)</f>
        <v>*</v>
      </c>
      <c r="T941" s="145" t="str">
        <f>IF(SP_SUL!W944="","*",SP_SUL!W944)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 hidden="1">
      <c r="A942" s="146" t="str">
        <f>IF(SP_SUL!Y945="","*",SP_SUL!Y945)</f>
        <v>*</v>
      </c>
      <c r="B942" s="146" t="str">
        <f>IF(SP_SUL!X945="","*",SP_SUL!X945)</f>
        <v>*</v>
      </c>
      <c r="C942" s="146" t="str">
        <f>IF(SP_SUL!Z945="","*",SP_SUL!Z945)</f>
        <v>*</v>
      </c>
      <c r="D942" s="139" t="str">
        <f>IF(SP_SUL!S945="","*",SP_SUL!S945)</f>
        <v>-</v>
      </c>
      <c r="E942" s="139" t="str">
        <f>IF(SP_SUL!T945="","*",SP_SUL!T945)</f>
        <v>-</v>
      </c>
      <c r="F942" s="145" t="str">
        <f>IF(SP_SUL!B945="","*",SP_SUL!B945)</f>
        <v>*</v>
      </c>
      <c r="G942" s="145" t="str">
        <f>IF(SP_SUL!D945="","*",SP_SUL!D945)</f>
        <v>*</v>
      </c>
      <c r="H942" s="145" t="str">
        <f>IF(SP_SUL!F945="","*",SP_SUL!F945)</f>
        <v>*</v>
      </c>
      <c r="I942" s="145" t="str">
        <f>IF(SP_SUL!H945="","*",SP_SUL!H945)</f>
        <v>*</v>
      </c>
      <c r="J942" s="145" t="str">
        <f>IF(SP_SUL!I945="","*",SP_SUL!I945)</f>
        <v>*</v>
      </c>
      <c r="K942" s="139" t="str">
        <f>IF(SP_SUL!M945="","*",SP_SUL!M945)</f>
        <v>-</v>
      </c>
      <c r="L942" s="139" t="str">
        <f>IF(SP_SUL!N945="","*",SP_SUL!N945)</f>
        <v>-</v>
      </c>
      <c r="M942" s="140" t="str">
        <f>IF(SP_SUL!J945="","*",SP_SUL!J945)</f>
        <v>*</v>
      </c>
      <c r="N942" s="144" t="str">
        <f>IF(SP_SUL!K945="","*",SP_SUL!K945)</f>
        <v>*</v>
      </c>
      <c r="O942" s="144" t="str">
        <f>IF(SP_SUL!L945="","*",SP_SUL!L945)</f>
        <v>*</v>
      </c>
      <c r="P942" s="143" t="str">
        <f>IF(SP_SUL!O945="","*",SP_SUL!O945)</f>
        <v>*</v>
      </c>
      <c r="Q942" s="143" t="str">
        <f>IF(SP_SUL!P945="","*",SP_SUL!P945)</f>
        <v>*</v>
      </c>
      <c r="R942" s="145" t="str">
        <f>IF(SP_SUL!Q945="","*",CONCATENATE(SP_SUL!Q945," ",SP_SUL!R945))</f>
        <v>*</v>
      </c>
      <c r="S942" s="145" t="str">
        <f>IF(SP_SUL!V945="","*",SP_SUL!V945)</f>
        <v>*</v>
      </c>
      <c r="T942" s="145" t="str">
        <f>IF(SP_SUL!W945="","*",SP_SUL!W945)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 hidden="1">
      <c r="A943" s="146" t="str">
        <f>IF(SP_SUL!Y946="","*",SP_SUL!Y946)</f>
        <v>*</v>
      </c>
      <c r="B943" s="146" t="str">
        <f>IF(SP_SUL!X946="","*",SP_SUL!X946)</f>
        <v>*</v>
      </c>
      <c r="C943" s="146" t="str">
        <f>IF(SP_SUL!Z946="","*",SP_SUL!Z946)</f>
        <v>*</v>
      </c>
      <c r="D943" s="139" t="str">
        <f>IF(SP_SUL!S946="","*",SP_SUL!S946)</f>
        <v>-</v>
      </c>
      <c r="E943" s="139" t="str">
        <f>IF(SP_SUL!T946="","*",SP_SUL!T946)</f>
        <v>-</v>
      </c>
      <c r="F943" s="145" t="str">
        <f>IF(SP_SUL!B946="","*",SP_SUL!B946)</f>
        <v>*</v>
      </c>
      <c r="G943" s="145" t="str">
        <f>IF(SP_SUL!D946="","*",SP_SUL!D946)</f>
        <v>*</v>
      </c>
      <c r="H943" s="145" t="str">
        <f>IF(SP_SUL!F946="","*",SP_SUL!F946)</f>
        <v>*</v>
      </c>
      <c r="I943" s="145" t="str">
        <f>IF(SP_SUL!H946="","*",SP_SUL!H946)</f>
        <v>*</v>
      </c>
      <c r="J943" s="145" t="str">
        <f>IF(SP_SUL!I946="","*",SP_SUL!I946)</f>
        <v>*</v>
      </c>
      <c r="K943" s="139" t="str">
        <f>IF(SP_SUL!M946="","*",SP_SUL!M946)</f>
        <v>-</v>
      </c>
      <c r="L943" s="139" t="str">
        <f>IF(SP_SUL!N946="","*",SP_SUL!N946)</f>
        <v>-</v>
      </c>
      <c r="M943" s="140" t="str">
        <f>IF(SP_SUL!J946="","*",SP_SUL!J946)</f>
        <v>*</v>
      </c>
      <c r="N943" s="144" t="str">
        <f>IF(SP_SUL!K946="","*",SP_SUL!K946)</f>
        <v>*</v>
      </c>
      <c r="O943" s="144" t="str">
        <f>IF(SP_SUL!L946="","*",SP_SUL!L946)</f>
        <v>*</v>
      </c>
      <c r="P943" s="143" t="str">
        <f>IF(SP_SUL!O946="","*",SP_SUL!O946)</f>
        <v>*</v>
      </c>
      <c r="Q943" s="143" t="str">
        <f>IF(SP_SUL!P946="","*",SP_SUL!P946)</f>
        <v>*</v>
      </c>
      <c r="R943" s="145" t="str">
        <f>IF(SP_SUL!Q946="","*",CONCATENATE(SP_SUL!Q946," ",SP_SUL!R946))</f>
        <v>*</v>
      </c>
      <c r="S943" s="145" t="str">
        <f>IF(SP_SUL!V946="","*",SP_SUL!V946)</f>
        <v>*</v>
      </c>
      <c r="T943" s="145" t="str">
        <f>IF(SP_SUL!W946="","*",SP_SUL!W946)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 hidden="1">
      <c r="A944" s="146" t="str">
        <f>IF(SP_SUL!Y947="","*",SP_SUL!Y947)</f>
        <v>*</v>
      </c>
      <c r="B944" s="146" t="str">
        <f>IF(SP_SUL!X947="","*",SP_SUL!X947)</f>
        <v>*</v>
      </c>
      <c r="C944" s="146" t="str">
        <f>IF(SP_SUL!Z947="","*",SP_SUL!Z947)</f>
        <v>*</v>
      </c>
      <c r="D944" s="139" t="str">
        <f>IF(SP_SUL!S947="","*",SP_SUL!S947)</f>
        <v>-</v>
      </c>
      <c r="E944" s="139" t="str">
        <f>IF(SP_SUL!T947="","*",SP_SUL!T947)</f>
        <v>-</v>
      </c>
      <c r="F944" s="145" t="str">
        <f>IF(SP_SUL!B947="","*",SP_SUL!B947)</f>
        <v>*</v>
      </c>
      <c r="G944" s="145" t="str">
        <f>IF(SP_SUL!D947="","*",SP_SUL!D947)</f>
        <v>*</v>
      </c>
      <c r="H944" s="145" t="str">
        <f>IF(SP_SUL!F947="","*",SP_SUL!F947)</f>
        <v>*</v>
      </c>
      <c r="I944" s="145" t="str">
        <f>IF(SP_SUL!H947="","*",SP_SUL!H947)</f>
        <v>*</v>
      </c>
      <c r="J944" s="145" t="str">
        <f>IF(SP_SUL!I947="","*",SP_SUL!I947)</f>
        <v>*</v>
      </c>
      <c r="K944" s="139" t="str">
        <f>IF(SP_SUL!M947="","*",SP_SUL!M947)</f>
        <v>-</v>
      </c>
      <c r="L944" s="139" t="str">
        <f>IF(SP_SUL!N947="","*",SP_SUL!N947)</f>
        <v>-</v>
      </c>
      <c r="M944" s="140" t="str">
        <f>IF(SP_SUL!J947="","*",SP_SUL!J947)</f>
        <v>*</v>
      </c>
      <c r="N944" s="144" t="str">
        <f>IF(SP_SUL!K947="","*",SP_SUL!K947)</f>
        <v>*</v>
      </c>
      <c r="O944" s="144" t="str">
        <f>IF(SP_SUL!L947="","*",SP_SUL!L947)</f>
        <v>*</v>
      </c>
      <c r="P944" s="143" t="str">
        <f>IF(SP_SUL!O947="","*",SP_SUL!O947)</f>
        <v>*</v>
      </c>
      <c r="Q944" s="143" t="str">
        <f>IF(SP_SUL!P947="","*",SP_SUL!P947)</f>
        <v>*</v>
      </c>
      <c r="R944" s="145" t="str">
        <f>IF(SP_SUL!Q947="","*",CONCATENATE(SP_SUL!Q947," ",SP_SUL!R947))</f>
        <v>*</v>
      </c>
      <c r="S944" s="145" t="str">
        <f>IF(SP_SUL!V947="","*",SP_SUL!V947)</f>
        <v>*</v>
      </c>
      <c r="T944" s="145" t="str">
        <f>IF(SP_SUL!W947="","*",SP_SUL!W947)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 hidden="1">
      <c r="A945" s="146" t="str">
        <f>IF(SP_SUL!Y948="","*",SP_SUL!Y948)</f>
        <v>*</v>
      </c>
      <c r="B945" s="146" t="str">
        <f>IF(SP_SUL!X948="","*",SP_SUL!X948)</f>
        <v>*</v>
      </c>
      <c r="C945" s="146" t="str">
        <f>IF(SP_SUL!Z948="","*",SP_SUL!Z948)</f>
        <v>*</v>
      </c>
      <c r="D945" s="139" t="str">
        <f>IF(SP_SUL!S948="","*",SP_SUL!S948)</f>
        <v>-</v>
      </c>
      <c r="E945" s="139" t="str">
        <f>IF(SP_SUL!T948="","*",SP_SUL!T948)</f>
        <v>-</v>
      </c>
      <c r="F945" s="145" t="str">
        <f>IF(SP_SUL!B948="","*",SP_SUL!B948)</f>
        <v>*</v>
      </c>
      <c r="G945" s="145" t="str">
        <f>IF(SP_SUL!D948="","*",SP_SUL!D948)</f>
        <v>*</v>
      </c>
      <c r="H945" s="145" t="str">
        <f>IF(SP_SUL!F948="","*",SP_SUL!F948)</f>
        <v>*</v>
      </c>
      <c r="I945" s="145" t="str">
        <f>IF(SP_SUL!H948="","*",SP_SUL!H948)</f>
        <v>*</v>
      </c>
      <c r="J945" s="145" t="str">
        <f>IF(SP_SUL!I948="","*",SP_SUL!I948)</f>
        <v>*</v>
      </c>
      <c r="K945" s="139" t="str">
        <f>IF(SP_SUL!M948="","*",SP_SUL!M948)</f>
        <v>-</v>
      </c>
      <c r="L945" s="139" t="str">
        <f>IF(SP_SUL!N948="","*",SP_SUL!N948)</f>
        <v>-</v>
      </c>
      <c r="M945" s="140" t="str">
        <f>IF(SP_SUL!J948="","*",SP_SUL!J948)</f>
        <v>*</v>
      </c>
      <c r="N945" s="144" t="str">
        <f>IF(SP_SUL!K948="","*",SP_SUL!K948)</f>
        <v>*</v>
      </c>
      <c r="O945" s="144" t="str">
        <f>IF(SP_SUL!L948="","*",SP_SUL!L948)</f>
        <v>*</v>
      </c>
      <c r="P945" s="143" t="str">
        <f>IF(SP_SUL!O948="","*",SP_SUL!O948)</f>
        <v>*</v>
      </c>
      <c r="Q945" s="143" t="str">
        <f>IF(SP_SUL!P948="","*",SP_SUL!P948)</f>
        <v>*</v>
      </c>
      <c r="R945" s="145" t="str">
        <f>IF(SP_SUL!Q948="","*",CONCATENATE(SP_SUL!Q948," ",SP_SUL!R948))</f>
        <v>*</v>
      </c>
      <c r="S945" s="145" t="str">
        <f>IF(SP_SUL!V948="","*",SP_SUL!V948)</f>
        <v>*</v>
      </c>
      <c r="T945" s="145" t="str">
        <f>IF(SP_SUL!W948="","*",SP_SUL!W948)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 hidden="1">
      <c r="A946" s="146" t="str">
        <f>IF(SP_SUL!Y949="","*",SP_SUL!Y949)</f>
        <v>*</v>
      </c>
      <c r="B946" s="146" t="str">
        <f>IF(SP_SUL!X949="","*",SP_SUL!X949)</f>
        <v>*</v>
      </c>
      <c r="C946" s="146" t="str">
        <f>IF(SP_SUL!Z949="","*",SP_SUL!Z949)</f>
        <v>*</v>
      </c>
      <c r="D946" s="139" t="str">
        <f>IF(SP_SUL!S949="","*",SP_SUL!S949)</f>
        <v>-</v>
      </c>
      <c r="E946" s="139" t="str">
        <f>IF(SP_SUL!T949="","*",SP_SUL!T949)</f>
        <v>-</v>
      </c>
      <c r="F946" s="145" t="str">
        <f>IF(SP_SUL!B949="","*",SP_SUL!B949)</f>
        <v>*</v>
      </c>
      <c r="G946" s="145" t="str">
        <f>IF(SP_SUL!D949="","*",SP_SUL!D949)</f>
        <v>*</v>
      </c>
      <c r="H946" s="145" t="str">
        <f>IF(SP_SUL!F949="","*",SP_SUL!F949)</f>
        <v>*</v>
      </c>
      <c r="I946" s="145" t="str">
        <f>IF(SP_SUL!H949="","*",SP_SUL!H949)</f>
        <v>*</v>
      </c>
      <c r="J946" s="145" t="str">
        <f>IF(SP_SUL!I949="","*",SP_SUL!I949)</f>
        <v>*</v>
      </c>
      <c r="K946" s="139" t="str">
        <f>IF(SP_SUL!M949="","*",SP_SUL!M949)</f>
        <v>-</v>
      </c>
      <c r="L946" s="139" t="str">
        <f>IF(SP_SUL!N949="","*",SP_SUL!N949)</f>
        <v>-</v>
      </c>
      <c r="M946" s="140" t="str">
        <f>IF(SP_SUL!J949="","*",SP_SUL!J949)</f>
        <v>*</v>
      </c>
      <c r="N946" s="144" t="str">
        <f>IF(SP_SUL!K949="","*",SP_SUL!K949)</f>
        <v>*</v>
      </c>
      <c r="O946" s="144" t="str">
        <f>IF(SP_SUL!L949="","*",SP_SUL!L949)</f>
        <v>*</v>
      </c>
      <c r="P946" s="143" t="str">
        <f>IF(SP_SUL!O949="","*",SP_SUL!O949)</f>
        <v>*</v>
      </c>
      <c r="Q946" s="143" t="str">
        <f>IF(SP_SUL!P949="","*",SP_SUL!P949)</f>
        <v>*</v>
      </c>
      <c r="R946" s="145" t="str">
        <f>IF(SP_SUL!Q949="","*",CONCATENATE(SP_SUL!Q949," ",SP_SUL!R949))</f>
        <v>*</v>
      </c>
      <c r="S946" s="145" t="str">
        <f>IF(SP_SUL!V949="","*",SP_SUL!V949)</f>
        <v>*</v>
      </c>
      <c r="T946" s="145" t="str">
        <f>IF(SP_SUL!W949="","*",SP_SUL!W949)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IF(SP_SUL!Y950="","*",SP_SUL!Y950)</f>
        <v>*</v>
      </c>
      <c r="B947" s="146" t="str">
        <f>IF(SP_SUL!X950="","*",SP_SUL!X950)</f>
        <v>*</v>
      </c>
      <c r="C947" s="146" t="str">
        <f>IF(SP_SUL!Z950="","*",SP_SUL!Z950)</f>
        <v>*</v>
      </c>
      <c r="D947" s="139" t="str">
        <f>IF(SP_SUL!S950="","*",SP_SUL!S950)</f>
        <v>-</v>
      </c>
      <c r="E947" s="139" t="str">
        <f>IF(SP_SUL!T950="","*",SP_SUL!T950)</f>
        <v>-</v>
      </c>
      <c r="F947" s="145" t="str">
        <f>IF(SP_SUL!B950="","*",SP_SUL!B950)</f>
        <v>*</v>
      </c>
      <c r="G947" s="145" t="str">
        <f>IF(SP_SUL!D950="","*",SP_SUL!D950)</f>
        <v>*</v>
      </c>
      <c r="H947" s="145" t="str">
        <f>IF(SP_SUL!F950="","*",SP_SUL!F950)</f>
        <v>*</v>
      </c>
      <c r="I947" s="145" t="str">
        <f>IF(SP_SUL!H950="","*",SP_SUL!H950)</f>
        <v>*</v>
      </c>
      <c r="J947" s="145" t="str">
        <f>IF(SP_SUL!I950="","*",SP_SUL!I950)</f>
        <v>*</v>
      </c>
      <c r="K947" s="139" t="str">
        <f>IF(SP_SUL!M950="","*",SP_SUL!M950)</f>
        <v>-</v>
      </c>
      <c r="L947" s="139" t="str">
        <f>IF(SP_SUL!N950="","*",SP_SUL!N950)</f>
        <v>-</v>
      </c>
      <c r="M947" s="140" t="str">
        <f>IF(SP_SUL!J950="","*",SP_SUL!J950)</f>
        <v>*</v>
      </c>
      <c r="N947" s="144" t="str">
        <f>IF(SP_SUL!K950="","*",SP_SUL!K950)</f>
        <v>*</v>
      </c>
      <c r="O947" s="144" t="str">
        <f>IF(SP_SUL!L950="","*",SP_SUL!L950)</f>
        <v>*</v>
      </c>
      <c r="P947" s="143" t="str">
        <f>IF(SP_SUL!O950="","*",SP_SUL!O950)</f>
        <v>*</v>
      </c>
      <c r="Q947" s="143" t="str">
        <f>IF(SP_SUL!P950="","*",SP_SUL!P950)</f>
        <v>*</v>
      </c>
      <c r="R947" s="145" t="str">
        <f>IF(SP_SUL!Q950="","*",CONCATENATE(SP_SUL!Q950," ",SP_SUL!R950))</f>
        <v>*</v>
      </c>
      <c r="S947" s="145" t="str">
        <f>IF(SP_SUL!V950="","*",SP_SUL!V950)</f>
        <v>*</v>
      </c>
      <c r="T947" s="145" t="str">
        <f>IF(SP_SUL!W950="","*",SP_SUL!W950)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IF(SP_SUL!Y951="","*",SP_SUL!Y951)</f>
        <v>*</v>
      </c>
      <c r="B948" s="146" t="str">
        <f>IF(SP_SUL!X951="","*",SP_SUL!X951)</f>
        <v>*</v>
      </c>
      <c r="C948" s="146" t="str">
        <f>IF(SP_SUL!Z951="","*",SP_SUL!Z951)</f>
        <v>*</v>
      </c>
      <c r="D948" s="139" t="str">
        <f>IF(SP_SUL!S951="","*",SP_SUL!S951)</f>
        <v>-</v>
      </c>
      <c r="E948" s="139" t="str">
        <f>IF(SP_SUL!T951="","*",SP_SUL!T951)</f>
        <v>-</v>
      </c>
      <c r="F948" s="145" t="str">
        <f>IF(SP_SUL!B951="","*",SP_SUL!B951)</f>
        <v>*</v>
      </c>
      <c r="G948" s="145" t="str">
        <f>IF(SP_SUL!D951="","*",SP_SUL!D951)</f>
        <v>*</v>
      </c>
      <c r="H948" s="145" t="str">
        <f>IF(SP_SUL!F951="","*",SP_SUL!F951)</f>
        <v>*</v>
      </c>
      <c r="I948" s="145" t="str">
        <f>IF(SP_SUL!H951="","*",SP_SUL!H951)</f>
        <v>*</v>
      </c>
      <c r="J948" s="145" t="str">
        <f>IF(SP_SUL!I951="","*",SP_SUL!I951)</f>
        <v>*</v>
      </c>
      <c r="K948" s="139" t="str">
        <f>IF(SP_SUL!M951="","*",SP_SUL!M951)</f>
        <v>-</v>
      </c>
      <c r="L948" s="139" t="str">
        <f>IF(SP_SUL!N951="","*",SP_SUL!N951)</f>
        <v>-</v>
      </c>
      <c r="M948" s="140" t="str">
        <f>IF(SP_SUL!J951="","*",SP_SUL!J951)</f>
        <v>*</v>
      </c>
      <c r="N948" s="144" t="str">
        <f>IF(SP_SUL!K951="","*",SP_SUL!K951)</f>
        <v>*</v>
      </c>
      <c r="O948" s="144" t="str">
        <f>IF(SP_SUL!L951="","*",SP_SUL!L951)</f>
        <v>*</v>
      </c>
      <c r="P948" s="143" t="str">
        <f>IF(SP_SUL!O951="","*",SP_SUL!O951)</f>
        <v>*</v>
      </c>
      <c r="Q948" s="143" t="str">
        <f>IF(SP_SUL!P951="","*",SP_SUL!P951)</f>
        <v>*</v>
      </c>
      <c r="R948" s="145" t="str">
        <f>IF(SP_SUL!Q951="","*",CONCATENATE(SP_SUL!Q951," ",SP_SUL!R951))</f>
        <v>*</v>
      </c>
      <c r="S948" s="145" t="str">
        <f>IF(SP_SUL!V951="","*",SP_SUL!V951)</f>
        <v>*</v>
      </c>
      <c r="T948" s="145" t="str">
        <f>IF(SP_SUL!W951="","*",SP_SUL!W951)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IF(SP_SUL!Y952="","*",SP_SUL!Y952)</f>
        <v>*</v>
      </c>
      <c r="B949" s="146" t="str">
        <f>IF(SP_SUL!X952="","*",SP_SUL!X952)</f>
        <v>*</v>
      </c>
      <c r="C949" s="146" t="str">
        <f>IF(SP_SUL!Z952="","*",SP_SUL!Z952)</f>
        <v>*</v>
      </c>
      <c r="D949" s="139" t="str">
        <f>IF(SP_SUL!S952="","*",SP_SUL!S952)</f>
        <v>-</v>
      </c>
      <c r="E949" s="139" t="str">
        <f>IF(SP_SUL!T952="","*",SP_SUL!T952)</f>
        <v>-</v>
      </c>
      <c r="F949" s="145" t="str">
        <f>IF(SP_SUL!B952="","*",SP_SUL!B952)</f>
        <v>*</v>
      </c>
      <c r="G949" s="145" t="str">
        <f>IF(SP_SUL!D952="","*",SP_SUL!D952)</f>
        <v>*</v>
      </c>
      <c r="H949" s="145" t="str">
        <f>IF(SP_SUL!F952="","*",SP_SUL!F952)</f>
        <v>*</v>
      </c>
      <c r="I949" s="145" t="str">
        <f>IF(SP_SUL!H952="","*",SP_SUL!H952)</f>
        <v>*</v>
      </c>
      <c r="J949" s="145" t="str">
        <f>IF(SP_SUL!I952="","*",SP_SUL!I952)</f>
        <v>*</v>
      </c>
      <c r="K949" s="139" t="str">
        <f>IF(SP_SUL!M952="","*",SP_SUL!M952)</f>
        <v>-</v>
      </c>
      <c r="L949" s="139" t="str">
        <f>IF(SP_SUL!N952="","*",SP_SUL!N952)</f>
        <v>-</v>
      </c>
      <c r="M949" s="140" t="str">
        <f>IF(SP_SUL!J952="","*",SP_SUL!J952)</f>
        <v>*</v>
      </c>
      <c r="N949" s="144" t="str">
        <f>IF(SP_SUL!K952="","*",SP_SUL!K952)</f>
        <v>*</v>
      </c>
      <c r="O949" s="144" t="str">
        <f>IF(SP_SUL!L952="","*",SP_SUL!L952)</f>
        <v>*</v>
      </c>
      <c r="P949" s="143" t="str">
        <f>IF(SP_SUL!O952="","*",SP_SUL!O952)</f>
        <v>*</v>
      </c>
      <c r="Q949" s="143" t="str">
        <f>IF(SP_SUL!P952="","*",SP_SUL!P952)</f>
        <v>*</v>
      </c>
      <c r="R949" s="145" t="str">
        <f>IF(SP_SUL!Q952="","*",CONCATENATE(SP_SUL!Q952," ",SP_SUL!R952))</f>
        <v>*</v>
      </c>
      <c r="S949" s="145" t="str">
        <f>IF(SP_SUL!V952="","*",SP_SUL!V952)</f>
        <v>*</v>
      </c>
      <c r="T949" s="145" t="str">
        <f>IF(SP_SUL!W952="","*",SP_SUL!W952)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IF(SP_SUL!Y953="","*",SP_SUL!Y953)</f>
        <v>*</v>
      </c>
      <c r="B950" s="146" t="str">
        <f>IF(SP_SUL!X953="","*",SP_SUL!X953)</f>
        <v>*</v>
      </c>
      <c r="C950" s="146" t="str">
        <f>IF(SP_SUL!Z953="","*",SP_SUL!Z953)</f>
        <v>*</v>
      </c>
      <c r="D950" s="139" t="str">
        <f>IF(SP_SUL!S953="","*",SP_SUL!S953)</f>
        <v>-</v>
      </c>
      <c r="E950" s="139" t="str">
        <f>IF(SP_SUL!T953="","*",SP_SUL!T953)</f>
        <v>-</v>
      </c>
      <c r="F950" s="145" t="str">
        <f>IF(SP_SUL!B953="","*",SP_SUL!B953)</f>
        <v>*</v>
      </c>
      <c r="G950" s="145" t="str">
        <f>IF(SP_SUL!D953="","*",SP_SUL!D953)</f>
        <v>*</v>
      </c>
      <c r="H950" s="145" t="str">
        <f>IF(SP_SUL!F953="","*",SP_SUL!F953)</f>
        <v>*</v>
      </c>
      <c r="I950" s="145" t="str">
        <f>IF(SP_SUL!H953="","*",SP_SUL!H953)</f>
        <v>*</v>
      </c>
      <c r="J950" s="145" t="str">
        <f>IF(SP_SUL!I953="","*",SP_SUL!I953)</f>
        <v>*</v>
      </c>
      <c r="K950" s="139" t="str">
        <f>IF(SP_SUL!M953="","*",SP_SUL!M953)</f>
        <v>-</v>
      </c>
      <c r="L950" s="139" t="str">
        <f>IF(SP_SUL!N953="","*",SP_SUL!N953)</f>
        <v>-</v>
      </c>
      <c r="M950" s="140" t="str">
        <f>IF(SP_SUL!J953="","*",SP_SUL!J953)</f>
        <v>*</v>
      </c>
      <c r="N950" s="144" t="str">
        <f>IF(SP_SUL!K953="","*",SP_SUL!K953)</f>
        <v>*</v>
      </c>
      <c r="O950" s="144" t="str">
        <f>IF(SP_SUL!L953="","*",SP_SUL!L953)</f>
        <v>*</v>
      </c>
      <c r="P950" s="143" t="str">
        <f>IF(SP_SUL!O953="","*",SP_SUL!O953)</f>
        <v>*</v>
      </c>
      <c r="Q950" s="143" t="str">
        <f>IF(SP_SUL!P953="","*",SP_SUL!P953)</f>
        <v>*</v>
      </c>
      <c r="R950" s="145" t="str">
        <f>IF(SP_SUL!Q953="","*",CONCATENATE(SP_SUL!Q953," ",SP_SUL!R953))</f>
        <v>*</v>
      </c>
      <c r="S950" s="145" t="str">
        <f>IF(SP_SUL!V953="","*",SP_SUL!V953)</f>
        <v>*</v>
      </c>
      <c r="T950" s="145" t="str">
        <f>IF(SP_SUL!W953="","*",SP_SUL!W953)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 hidden="1">
      <c r="A951" s="146" t="str">
        <f>IF(SP_SUL!Y954="","*",SP_SUL!Y954)</f>
        <v>*</v>
      </c>
      <c r="B951" s="146" t="str">
        <f>IF(SP_SUL!X954="","*",SP_SUL!X954)</f>
        <v>*</v>
      </c>
      <c r="C951" s="146" t="str">
        <f>IF(SP_SUL!Z954="","*",SP_SUL!Z954)</f>
        <v>*</v>
      </c>
      <c r="D951" s="139" t="str">
        <f>IF(SP_SUL!S954="","*",SP_SUL!S954)</f>
        <v>-</v>
      </c>
      <c r="E951" s="139" t="str">
        <f>IF(SP_SUL!T954="","*",SP_SUL!T954)</f>
        <v>-</v>
      </c>
      <c r="F951" s="145" t="str">
        <f>IF(SP_SUL!B954="","*",SP_SUL!B954)</f>
        <v>*</v>
      </c>
      <c r="G951" s="145" t="str">
        <f>IF(SP_SUL!D954="","*",SP_SUL!D954)</f>
        <v>*</v>
      </c>
      <c r="H951" s="145" t="str">
        <f>IF(SP_SUL!F954="","*",SP_SUL!F954)</f>
        <v>*</v>
      </c>
      <c r="I951" s="145" t="str">
        <f>IF(SP_SUL!H954="","*",SP_SUL!H954)</f>
        <v>*</v>
      </c>
      <c r="J951" s="145" t="str">
        <f>IF(SP_SUL!I954="","*",SP_SUL!I954)</f>
        <v>*</v>
      </c>
      <c r="K951" s="139" t="str">
        <f>IF(SP_SUL!M954="","*",SP_SUL!M954)</f>
        <v>-</v>
      </c>
      <c r="L951" s="139" t="str">
        <f>IF(SP_SUL!N954="","*",SP_SUL!N954)</f>
        <v>-</v>
      </c>
      <c r="M951" s="140" t="str">
        <f>IF(SP_SUL!J954="","*",SP_SUL!J954)</f>
        <v>*</v>
      </c>
      <c r="N951" s="144" t="str">
        <f>IF(SP_SUL!K954="","*",SP_SUL!K954)</f>
        <v>*</v>
      </c>
      <c r="O951" s="144" t="str">
        <f>IF(SP_SUL!L954="","*",SP_SUL!L954)</f>
        <v>*</v>
      </c>
      <c r="P951" s="143" t="str">
        <f>IF(SP_SUL!O954="","*",SP_SUL!O954)</f>
        <v>*</v>
      </c>
      <c r="Q951" s="143" t="str">
        <f>IF(SP_SUL!P954="","*",SP_SUL!P954)</f>
        <v>*</v>
      </c>
      <c r="R951" s="145" t="str">
        <f>IF(SP_SUL!Q954="","*",CONCATENATE(SP_SUL!Q954," ",SP_SUL!R954))</f>
        <v>*</v>
      </c>
      <c r="S951" s="145" t="str">
        <f>IF(SP_SUL!V954="","*",SP_SUL!V954)</f>
        <v>*</v>
      </c>
      <c r="T951" s="145" t="str">
        <f>IF(SP_SUL!W954="","*",SP_SUL!W954)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IF(SP_SUL!Y955="","*",SP_SUL!Y955)</f>
        <v>*</v>
      </c>
      <c r="B952" s="146" t="str">
        <f>IF(SP_SUL!X955="","*",SP_SUL!X955)</f>
        <v>*</v>
      </c>
      <c r="C952" s="146" t="str">
        <f>IF(SP_SUL!Z955="","*",SP_SUL!Z955)</f>
        <v>*</v>
      </c>
      <c r="D952" s="139" t="str">
        <f>IF(SP_SUL!S955="","*",SP_SUL!S955)</f>
        <v>-</v>
      </c>
      <c r="E952" s="139" t="str">
        <f>IF(SP_SUL!T955="","*",SP_SUL!T955)</f>
        <v>-</v>
      </c>
      <c r="F952" s="145" t="str">
        <f>IF(SP_SUL!B955="","*",SP_SUL!B955)</f>
        <v>*</v>
      </c>
      <c r="G952" s="145" t="str">
        <f>IF(SP_SUL!D955="","*",SP_SUL!D955)</f>
        <v>*</v>
      </c>
      <c r="H952" s="145" t="str">
        <f>IF(SP_SUL!F955="","*",SP_SUL!F955)</f>
        <v>*</v>
      </c>
      <c r="I952" s="145" t="str">
        <f>IF(SP_SUL!H955="","*",SP_SUL!H955)</f>
        <v>*</v>
      </c>
      <c r="J952" s="145" t="str">
        <f>IF(SP_SUL!I955="","*",SP_SUL!I955)</f>
        <v>*</v>
      </c>
      <c r="K952" s="139" t="str">
        <f>IF(SP_SUL!M955="","*",SP_SUL!M955)</f>
        <v>-</v>
      </c>
      <c r="L952" s="139" t="str">
        <f>IF(SP_SUL!N955="","*",SP_SUL!N955)</f>
        <v>-</v>
      </c>
      <c r="M952" s="140" t="str">
        <f>IF(SP_SUL!J955="","*",SP_SUL!J955)</f>
        <v>*</v>
      </c>
      <c r="N952" s="144" t="str">
        <f>IF(SP_SUL!K955="","*",SP_SUL!K955)</f>
        <v>*</v>
      </c>
      <c r="O952" s="144" t="str">
        <f>IF(SP_SUL!L955="","*",SP_SUL!L955)</f>
        <v>*</v>
      </c>
      <c r="P952" s="143" t="str">
        <f>IF(SP_SUL!O955="","*",SP_SUL!O955)</f>
        <v>*</v>
      </c>
      <c r="Q952" s="143" t="str">
        <f>IF(SP_SUL!P955="","*",SP_SUL!P955)</f>
        <v>*</v>
      </c>
      <c r="R952" s="145" t="str">
        <f>IF(SP_SUL!Q955="","*",CONCATENATE(SP_SUL!Q955," ",SP_SUL!R955))</f>
        <v>*</v>
      </c>
      <c r="S952" s="145" t="str">
        <f>IF(SP_SUL!V955="","*",SP_SUL!V955)</f>
        <v>*</v>
      </c>
      <c r="T952" s="145" t="str">
        <f>IF(SP_SUL!W955="","*",SP_SUL!W955)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IF(SP_SUL!Y956="","*",SP_SUL!Y956)</f>
        <v>*</v>
      </c>
      <c r="B953" s="146" t="str">
        <f>IF(SP_SUL!X956="","*",SP_SUL!X956)</f>
        <v>*</v>
      </c>
      <c r="C953" s="146" t="str">
        <f>IF(SP_SUL!Z956="","*",SP_SUL!Z956)</f>
        <v>*</v>
      </c>
      <c r="D953" s="139" t="str">
        <f>IF(SP_SUL!S956="","*",SP_SUL!S956)</f>
        <v>-</v>
      </c>
      <c r="E953" s="139" t="str">
        <f>IF(SP_SUL!T956="","*",SP_SUL!T956)</f>
        <v>-</v>
      </c>
      <c r="F953" s="145" t="str">
        <f>IF(SP_SUL!B956="","*",SP_SUL!B956)</f>
        <v>*</v>
      </c>
      <c r="G953" s="145" t="str">
        <f>IF(SP_SUL!D956="","*",SP_SUL!D956)</f>
        <v>*</v>
      </c>
      <c r="H953" s="145" t="str">
        <f>IF(SP_SUL!F956="","*",SP_SUL!F956)</f>
        <v>*</v>
      </c>
      <c r="I953" s="145" t="str">
        <f>IF(SP_SUL!H956="","*",SP_SUL!H956)</f>
        <v>*</v>
      </c>
      <c r="J953" s="145" t="str">
        <f>IF(SP_SUL!I956="","*",SP_SUL!I956)</f>
        <v>*</v>
      </c>
      <c r="K953" s="139" t="str">
        <f>IF(SP_SUL!M956="","*",SP_SUL!M956)</f>
        <v>-</v>
      </c>
      <c r="L953" s="139" t="str">
        <f>IF(SP_SUL!N956="","*",SP_SUL!N956)</f>
        <v>-</v>
      </c>
      <c r="M953" s="140" t="str">
        <f>IF(SP_SUL!J956="","*",SP_SUL!J956)</f>
        <v>*</v>
      </c>
      <c r="N953" s="144" t="str">
        <f>IF(SP_SUL!K956="","*",SP_SUL!K956)</f>
        <v>*</v>
      </c>
      <c r="O953" s="144" t="str">
        <f>IF(SP_SUL!L956="","*",SP_SUL!L956)</f>
        <v>*</v>
      </c>
      <c r="P953" s="143" t="str">
        <f>IF(SP_SUL!O956="","*",SP_SUL!O956)</f>
        <v>*</v>
      </c>
      <c r="Q953" s="143" t="str">
        <f>IF(SP_SUL!P956="","*",SP_SUL!P956)</f>
        <v>*</v>
      </c>
      <c r="R953" s="145" t="str">
        <f>IF(SP_SUL!Q956="","*",CONCATENATE(SP_SUL!Q956," ",SP_SUL!R956))</f>
        <v>*</v>
      </c>
      <c r="S953" s="145" t="str">
        <f>IF(SP_SUL!V956="","*",SP_SUL!V956)</f>
        <v>*</v>
      </c>
      <c r="T953" s="145" t="str">
        <f>IF(SP_SUL!W956="","*",SP_SUL!W956)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IF(SP_SUL!Y957="","*",SP_SUL!Y957)</f>
        <v>*</v>
      </c>
      <c r="B954" s="146" t="str">
        <f>IF(SP_SUL!X957="","*",SP_SUL!X957)</f>
        <v>*</v>
      </c>
      <c r="C954" s="146" t="str">
        <f>IF(SP_SUL!Z957="","*",SP_SUL!Z957)</f>
        <v>*</v>
      </c>
      <c r="D954" s="139" t="str">
        <f>IF(SP_SUL!S957="","*",SP_SUL!S957)</f>
        <v>-</v>
      </c>
      <c r="E954" s="139" t="str">
        <f>IF(SP_SUL!T957="","*",SP_SUL!T957)</f>
        <v>-</v>
      </c>
      <c r="F954" s="145" t="str">
        <f>IF(SP_SUL!B957="","*",SP_SUL!B957)</f>
        <v>*</v>
      </c>
      <c r="G954" s="145" t="str">
        <f>IF(SP_SUL!D957="","*",SP_SUL!D957)</f>
        <v>*</v>
      </c>
      <c r="H954" s="145" t="str">
        <f>IF(SP_SUL!F957="","*",SP_SUL!F957)</f>
        <v>*</v>
      </c>
      <c r="I954" s="145" t="str">
        <f>IF(SP_SUL!H957="","*",SP_SUL!H957)</f>
        <v>*</v>
      </c>
      <c r="J954" s="145" t="str">
        <f>IF(SP_SUL!I957="","*",SP_SUL!I957)</f>
        <v>*</v>
      </c>
      <c r="K954" s="139" t="str">
        <f>IF(SP_SUL!M957="","*",SP_SUL!M957)</f>
        <v>-</v>
      </c>
      <c r="L954" s="139" t="str">
        <f>IF(SP_SUL!N957="","*",SP_SUL!N957)</f>
        <v>-</v>
      </c>
      <c r="M954" s="140" t="str">
        <f>IF(SP_SUL!J957="","*",SP_SUL!J957)</f>
        <v>*</v>
      </c>
      <c r="N954" s="144" t="str">
        <f>IF(SP_SUL!K957="","*",SP_SUL!K957)</f>
        <v>*</v>
      </c>
      <c r="O954" s="144" t="str">
        <f>IF(SP_SUL!L957="","*",SP_SUL!L957)</f>
        <v>*</v>
      </c>
      <c r="P954" s="143" t="str">
        <f>IF(SP_SUL!O957="","*",SP_SUL!O957)</f>
        <v>*</v>
      </c>
      <c r="Q954" s="143" t="str">
        <f>IF(SP_SUL!P957="","*",SP_SUL!P957)</f>
        <v>*</v>
      </c>
      <c r="R954" s="145" t="str">
        <f>IF(SP_SUL!Q957="","*",CONCATENATE(SP_SUL!Q957," ",SP_SUL!R957))</f>
        <v>*</v>
      </c>
      <c r="S954" s="145" t="str">
        <f>IF(SP_SUL!V957="","*",SP_SUL!V957)</f>
        <v>*</v>
      </c>
      <c r="T954" s="145" t="str">
        <f>IF(SP_SUL!W957="","*",SP_SUL!W957)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IF(SP_SUL!Y958="","*",SP_SUL!Y958)</f>
        <v>*</v>
      </c>
      <c r="B955" s="146" t="str">
        <f>IF(SP_SUL!X958="","*",SP_SUL!X958)</f>
        <v>*</v>
      </c>
      <c r="C955" s="146" t="str">
        <f>IF(SP_SUL!Z958="","*",SP_SUL!Z958)</f>
        <v>*</v>
      </c>
      <c r="D955" s="139" t="str">
        <f>IF(SP_SUL!S958="","*",SP_SUL!S958)</f>
        <v>-</v>
      </c>
      <c r="E955" s="139" t="str">
        <f>IF(SP_SUL!T958="","*",SP_SUL!T958)</f>
        <v>-</v>
      </c>
      <c r="F955" s="145" t="str">
        <f>IF(SP_SUL!B958="","*",SP_SUL!B958)</f>
        <v>*</v>
      </c>
      <c r="G955" s="145" t="str">
        <f>IF(SP_SUL!D958="","*",SP_SUL!D958)</f>
        <v>*</v>
      </c>
      <c r="H955" s="145" t="str">
        <f>IF(SP_SUL!F958="","*",SP_SUL!F958)</f>
        <v>*</v>
      </c>
      <c r="I955" s="145" t="str">
        <f>IF(SP_SUL!H958="","*",SP_SUL!H958)</f>
        <v>*</v>
      </c>
      <c r="J955" s="145" t="str">
        <f>IF(SP_SUL!I958="","*",SP_SUL!I958)</f>
        <v>*</v>
      </c>
      <c r="K955" s="139" t="str">
        <f>IF(SP_SUL!M958="","*",SP_SUL!M958)</f>
        <v>-</v>
      </c>
      <c r="L955" s="139" t="str">
        <f>IF(SP_SUL!N958="","*",SP_SUL!N958)</f>
        <v>-</v>
      </c>
      <c r="M955" s="140" t="str">
        <f>IF(SP_SUL!J958="","*",SP_SUL!J958)</f>
        <v>*</v>
      </c>
      <c r="N955" s="144" t="str">
        <f>IF(SP_SUL!K958="","*",SP_SUL!K958)</f>
        <v>*</v>
      </c>
      <c r="O955" s="144" t="str">
        <f>IF(SP_SUL!L958="","*",SP_SUL!L958)</f>
        <v>*</v>
      </c>
      <c r="P955" s="143" t="str">
        <f>IF(SP_SUL!O958="","*",SP_SUL!O958)</f>
        <v>*</v>
      </c>
      <c r="Q955" s="143" t="str">
        <f>IF(SP_SUL!P958="","*",SP_SUL!P958)</f>
        <v>*</v>
      </c>
      <c r="R955" s="145" t="str">
        <f>IF(SP_SUL!Q958="","*",CONCATENATE(SP_SUL!Q958," ",SP_SUL!R958))</f>
        <v>*</v>
      </c>
      <c r="S955" s="145" t="str">
        <f>IF(SP_SUL!V958="","*",SP_SUL!V958)</f>
        <v>*</v>
      </c>
      <c r="T955" s="145" t="str">
        <f>IF(SP_SUL!W958="","*",SP_SUL!W958)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IF(SP_SUL!Y959="","*",SP_SUL!Y959)</f>
        <v>*</v>
      </c>
      <c r="B956" s="146" t="str">
        <f>IF(SP_SUL!X959="","*",SP_SUL!X959)</f>
        <v>*</v>
      </c>
      <c r="C956" s="146" t="str">
        <f>IF(SP_SUL!Z959="","*",SP_SUL!Z959)</f>
        <v>*</v>
      </c>
      <c r="D956" s="139" t="str">
        <f>IF(SP_SUL!S959="","*",SP_SUL!S959)</f>
        <v>-</v>
      </c>
      <c r="E956" s="139" t="str">
        <f>IF(SP_SUL!T959="","*",SP_SUL!T959)</f>
        <v>-</v>
      </c>
      <c r="F956" s="145" t="str">
        <f>IF(SP_SUL!B959="","*",SP_SUL!B959)</f>
        <v>*</v>
      </c>
      <c r="G956" s="145" t="str">
        <f>IF(SP_SUL!D959="","*",SP_SUL!D959)</f>
        <v>*</v>
      </c>
      <c r="H956" s="145" t="str">
        <f>IF(SP_SUL!F959="","*",SP_SUL!F959)</f>
        <v>*</v>
      </c>
      <c r="I956" s="145" t="str">
        <f>IF(SP_SUL!H959="","*",SP_SUL!H959)</f>
        <v>*</v>
      </c>
      <c r="J956" s="145" t="str">
        <f>IF(SP_SUL!I959="","*",SP_SUL!I959)</f>
        <v>*</v>
      </c>
      <c r="K956" s="139" t="str">
        <f>IF(SP_SUL!M959="","*",SP_SUL!M959)</f>
        <v>-</v>
      </c>
      <c r="L956" s="139" t="str">
        <f>IF(SP_SUL!N959="","*",SP_SUL!N959)</f>
        <v>-</v>
      </c>
      <c r="M956" s="140" t="str">
        <f>IF(SP_SUL!J959="","*",SP_SUL!J959)</f>
        <v>*</v>
      </c>
      <c r="N956" s="144" t="str">
        <f>IF(SP_SUL!K959="","*",SP_SUL!K959)</f>
        <v>*</v>
      </c>
      <c r="O956" s="144" t="str">
        <f>IF(SP_SUL!L959="","*",SP_SUL!L959)</f>
        <v>*</v>
      </c>
      <c r="P956" s="143" t="str">
        <f>IF(SP_SUL!O959="","*",SP_SUL!O959)</f>
        <v>*</v>
      </c>
      <c r="Q956" s="143" t="str">
        <f>IF(SP_SUL!P959="","*",SP_SUL!P959)</f>
        <v>*</v>
      </c>
      <c r="R956" s="145" t="str">
        <f>IF(SP_SUL!Q959="","*",CONCATENATE(SP_SUL!Q959," ",SP_SUL!R959))</f>
        <v>*</v>
      </c>
      <c r="S956" s="145" t="str">
        <f>IF(SP_SUL!V959="","*",SP_SUL!V959)</f>
        <v>*</v>
      </c>
      <c r="T956" s="145" t="str">
        <f>IF(SP_SUL!W959="","*",SP_SUL!W959)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IF(SP_SUL!Y960="","*",SP_SUL!Y960)</f>
        <v>*</v>
      </c>
      <c r="B957" s="146" t="str">
        <f>IF(SP_SUL!X960="","*",SP_SUL!X960)</f>
        <v>*</v>
      </c>
      <c r="C957" s="146" t="str">
        <f>IF(SP_SUL!Z960="","*",SP_SUL!Z960)</f>
        <v>*</v>
      </c>
      <c r="D957" s="139" t="str">
        <f>IF(SP_SUL!S960="","*",SP_SUL!S960)</f>
        <v>-</v>
      </c>
      <c r="E957" s="139" t="str">
        <f>IF(SP_SUL!T960="","*",SP_SUL!T960)</f>
        <v>-</v>
      </c>
      <c r="F957" s="145" t="str">
        <f>IF(SP_SUL!B960="","*",SP_SUL!B960)</f>
        <v>*</v>
      </c>
      <c r="G957" s="145" t="str">
        <f>IF(SP_SUL!D960="","*",SP_SUL!D960)</f>
        <v>*</v>
      </c>
      <c r="H957" s="145" t="str">
        <f>IF(SP_SUL!F960="","*",SP_SUL!F960)</f>
        <v>*</v>
      </c>
      <c r="I957" s="145" t="str">
        <f>IF(SP_SUL!H960="","*",SP_SUL!H960)</f>
        <v>*</v>
      </c>
      <c r="J957" s="145" t="str">
        <f>IF(SP_SUL!I960="","*",SP_SUL!I960)</f>
        <v>*</v>
      </c>
      <c r="K957" s="139" t="str">
        <f>IF(SP_SUL!M960="","*",SP_SUL!M960)</f>
        <v>-</v>
      </c>
      <c r="L957" s="139" t="str">
        <f>IF(SP_SUL!N960="","*",SP_SUL!N960)</f>
        <v>-</v>
      </c>
      <c r="M957" s="140" t="str">
        <f>IF(SP_SUL!J960="","*",SP_SUL!J960)</f>
        <v>*</v>
      </c>
      <c r="N957" s="144" t="str">
        <f>IF(SP_SUL!K960="","*",SP_SUL!K960)</f>
        <v>*</v>
      </c>
      <c r="O957" s="144" t="str">
        <f>IF(SP_SUL!L960="","*",SP_SUL!L960)</f>
        <v>*</v>
      </c>
      <c r="P957" s="143" t="str">
        <f>IF(SP_SUL!O960="","*",SP_SUL!O960)</f>
        <v>*</v>
      </c>
      <c r="Q957" s="143" t="str">
        <f>IF(SP_SUL!P960="","*",SP_SUL!P960)</f>
        <v>*</v>
      </c>
      <c r="R957" s="145" t="str">
        <f>IF(SP_SUL!Q960="","*",CONCATENATE(SP_SUL!Q960," ",SP_SUL!R960))</f>
        <v>*</v>
      </c>
      <c r="S957" s="145" t="str">
        <f>IF(SP_SUL!V960="","*",SP_SUL!V960)</f>
        <v>*</v>
      </c>
      <c r="T957" s="145" t="str">
        <f>IF(SP_SUL!W960="","*",SP_SUL!W960)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IF(SP_SUL!Y961="","*",SP_SUL!Y961)</f>
        <v>*</v>
      </c>
      <c r="B958" s="146" t="str">
        <f>IF(SP_SUL!X961="","*",SP_SUL!X961)</f>
        <v>*</v>
      </c>
      <c r="C958" s="146" t="str">
        <f>IF(SP_SUL!Z961="","*",SP_SUL!Z961)</f>
        <v>*</v>
      </c>
      <c r="D958" s="139" t="str">
        <f>IF(SP_SUL!S961="","*",SP_SUL!S961)</f>
        <v>-</v>
      </c>
      <c r="E958" s="139" t="str">
        <f>IF(SP_SUL!T961="","*",SP_SUL!T961)</f>
        <v>-</v>
      </c>
      <c r="F958" s="145" t="str">
        <f>IF(SP_SUL!B961="","*",SP_SUL!B961)</f>
        <v>*</v>
      </c>
      <c r="G958" s="145" t="str">
        <f>IF(SP_SUL!D961="","*",SP_SUL!D961)</f>
        <v>*</v>
      </c>
      <c r="H958" s="145" t="str">
        <f>IF(SP_SUL!F961="","*",SP_SUL!F961)</f>
        <v>*</v>
      </c>
      <c r="I958" s="145" t="str">
        <f>IF(SP_SUL!H961="","*",SP_SUL!H961)</f>
        <v>*</v>
      </c>
      <c r="J958" s="145" t="str">
        <f>IF(SP_SUL!I961="","*",SP_SUL!I961)</f>
        <v>*</v>
      </c>
      <c r="K958" s="139" t="str">
        <f>IF(SP_SUL!M961="","*",SP_SUL!M961)</f>
        <v>-</v>
      </c>
      <c r="L958" s="139" t="str">
        <f>IF(SP_SUL!N961="","*",SP_SUL!N961)</f>
        <v>-</v>
      </c>
      <c r="M958" s="140" t="str">
        <f>IF(SP_SUL!J961="","*",SP_SUL!J961)</f>
        <v>*</v>
      </c>
      <c r="N958" s="144" t="str">
        <f>IF(SP_SUL!K961="","*",SP_SUL!K961)</f>
        <v>*</v>
      </c>
      <c r="O958" s="144" t="str">
        <f>IF(SP_SUL!L961="","*",SP_SUL!L961)</f>
        <v>*</v>
      </c>
      <c r="P958" s="143" t="str">
        <f>IF(SP_SUL!O961="","*",SP_SUL!O961)</f>
        <v>*</v>
      </c>
      <c r="Q958" s="143" t="str">
        <f>IF(SP_SUL!P961="","*",SP_SUL!P961)</f>
        <v>*</v>
      </c>
      <c r="R958" s="145" t="str">
        <f>IF(SP_SUL!Q961="","*",CONCATENATE(SP_SUL!Q961," ",SP_SUL!R961))</f>
        <v>*</v>
      </c>
      <c r="S958" s="145" t="str">
        <f>IF(SP_SUL!V961="","*",SP_SUL!V961)</f>
        <v>*</v>
      </c>
      <c r="T958" s="145" t="str">
        <f>IF(SP_SUL!W961="","*",SP_SUL!W961)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IF(SP_SUL!Y962="","*",SP_SUL!Y962)</f>
        <v>*</v>
      </c>
      <c r="B959" s="146" t="str">
        <f>IF(SP_SUL!X962="","*",SP_SUL!X962)</f>
        <v>*</v>
      </c>
      <c r="C959" s="146" t="str">
        <f>IF(SP_SUL!Z962="","*",SP_SUL!Z962)</f>
        <v>*</v>
      </c>
      <c r="D959" s="139" t="str">
        <f>IF(SP_SUL!S962="","*",SP_SUL!S962)</f>
        <v>-</v>
      </c>
      <c r="E959" s="139" t="str">
        <f>IF(SP_SUL!T962="","*",SP_SUL!T962)</f>
        <v>-</v>
      </c>
      <c r="F959" s="145" t="str">
        <f>IF(SP_SUL!B962="","*",SP_SUL!B962)</f>
        <v>*</v>
      </c>
      <c r="G959" s="145" t="str">
        <f>IF(SP_SUL!D962="","*",SP_SUL!D962)</f>
        <v>*</v>
      </c>
      <c r="H959" s="145" t="str">
        <f>IF(SP_SUL!F962="","*",SP_SUL!F962)</f>
        <v>*</v>
      </c>
      <c r="I959" s="145" t="str">
        <f>IF(SP_SUL!H962="","*",SP_SUL!H962)</f>
        <v>*</v>
      </c>
      <c r="J959" s="145" t="str">
        <f>IF(SP_SUL!I962="","*",SP_SUL!I962)</f>
        <v>*</v>
      </c>
      <c r="K959" s="139" t="str">
        <f>IF(SP_SUL!M962="","*",SP_SUL!M962)</f>
        <v>-</v>
      </c>
      <c r="L959" s="139" t="str">
        <f>IF(SP_SUL!N962="","*",SP_SUL!N962)</f>
        <v>-</v>
      </c>
      <c r="M959" s="140" t="str">
        <f>IF(SP_SUL!J962="","*",SP_SUL!J962)</f>
        <v>*</v>
      </c>
      <c r="N959" s="144" t="str">
        <f>IF(SP_SUL!K962="","*",SP_SUL!K962)</f>
        <v>*</v>
      </c>
      <c r="O959" s="144" t="str">
        <f>IF(SP_SUL!L962="","*",SP_SUL!L962)</f>
        <v>*</v>
      </c>
      <c r="P959" s="143" t="str">
        <f>IF(SP_SUL!O962="","*",SP_SUL!O962)</f>
        <v>*</v>
      </c>
      <c r="Q959" s="143" t="str">
        <f>IF(SP_SUL!P962="","*",SP_SUL!P962)</f>
        <v>*</v>
      </c>
      <c r="R959" s="145" t="str">
        <f>IF(SP_SUL!Q962="","*",CONCATENATE(SP_SUL!Q962," ",SP_SUL!R962))</f>
        <v>*</v>
      </c>
      <c r="S959" s="145" t="str">
        <f>IF(SP_SUL!V962="","*",SP_SUL!V962)</f>
        <v>*</v>
      </c>
      <c r="T959" s="145" t="str">
        <f>IF(SP_SUL!W962="","*",SP_SUL!W962)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IF(SP_SUL!Y963="","*",SP_SUL!Y963)</f>
        <v>*</v>
      </c>
      <c r="B960" s="146" t="str">
        <f>IF(SP_SUL!X963="","*",SP_SUL!X963)</f>
        <v>*</v>
      </c>
      <c r="C960" s="146" t="str">
        <f>IF(SP_SUL!Z963="","*",SP_SUL!Z963)</f>
        <v>*</v>
      </c>
      <c r="D960" s="139" t="str">
        <f>IF(SP_SUL!S963="","*",SP_SUL!S963)</f>
        <v>-</v>
      </c>
      <c r="E960" s="139" t="str">
        <f>IF(SP_SUL!T963="","*",SP_SUL!T963)</f>
        <v>-</v>
      </c>
      <c r="F960" s="145" t="str">
        <f>IF(SP_SUL!B963="","*",SP_SUL!B963)</f>
        <v>*</v>
      </c>
      <c r="G960" s="145" t="str">
        <f>IF(SP_SUL!D963="","*",SP_SUL!D963)</f>
        <v>*</v>
      </c>
      <c r="H960" s="145" t="str">
        <f>IF(SP_SUL!F963="","*",SP_SUL!F963)</f>
        <v>*</v>
      </c>
      <c r="I960" s="145" t="str">
        <f>IF(SP_SUL!H963="","*",SP_SUL!H963)</f>
        <v>*</v>
      </c>
      <c r="J960" s="145" t="str">
        <f>IF(SP_SUL!I963="","*",SP_SUL!I963)</f>
        <v>*</v>
      </c>
      <c r="K960" s="139" t="str">
        <f>IF(SP_SUL!M963="","*",SP_SUL!M963)</f>
        <v>-</v>
      </c>
      <c r="L960" s="139" t="str">
        <f>IF(SP_SUL!N963="","*",SP_SUL!N963)</f>
        <v>-</v>
      </c>
      <c r="M960" s="140" t="str">
        <f>IF(SP_SUL!J963="","*",SP_SUL!J963)</f>
        <v>*</v>
      </c>
      <c r="N960" s="144" t="str">
        <f>IF(SP_SUL!K963="","*",SP_SUL!K963)</f>
        <v>*</v>
      </c>
      <c r="O960" s="144" t="str">
        <f>IF(SP_SUL!L963="","*",SP_SUL!L963)</f>
        <v>*</v>
      </c>
      <c r="P960" s="143" t="str">
        <f>IF(SP_SUL!O963="","*",SP_SUL!O963)</f>
        <v>*</v>
      </c>
      <c r="Q960" s="143" t="str">
        <f>IF(SP_SUL!P963="","*",SP_SUL!P963)</f>
        <v>*</v>
      </c>
      <c r="R960" s="145" t="str">
        <f>IF(SP_SUL!Q963="","*",CONCATENATE(SP_SUL!Q963," ",SP_SUL!R963))</f>
        <v>*</v>
      </c>
      <c r="S960" s="145" t="str">
        <f>IF(SP_SUL!V963="","*",SP_SUL!V963)</f>
        <v>*</v>
      </c>
      <c r="T960" s="145" t="str">
        <f>IF(SP_SUL!W963="","*",SP_SUL!W963)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IF(SP_SUL!Y964="","*",SP_SUL!Y964)</f>
        <v>*</v>
      </c>
      <c r="B961" s="146" t="str">
        <f>IF(SP_SUL!X964="","*",SP_SUL!X964)</f>
        <v>*</v>
      </c>
      <c r="C961" s="146" t="str">
        <f>IF(SP_SUL!Z964="","*",SP_SUL!Z964)</f>
        <v>*</v>
      </c>
      <c r="D961" s="139" t="str">
        <f>IF(SP_SUL!S964="","*",SP_SUL!S964)</f>
        <v>-</v>
      </c>
      <c r="E961" s="139" t="str">
        <f>IF(SP_SUL!T964="","*",SP_SUL!T964)</f>
        <v>-</v>
      </c>
      <c r="F961" s="145" t="str">
        <f>IF(SP_SUL!B964="","*",SP_SUL!B964)</f>
        <v>*</v>
      </c>
      <c r="G961" s="145" t="str">
        <f>IF(SP_SUL!D964="","*",SP_SUL!D964)</f>
        <v>*</v>
      </c>
      <c r="H961" s="145" t="str">
        <f>IF(SP_SUL!F964="","*",SP_SUL!F964)</f>
        <v>*</v>
      </c>
      <c r="I961" s="145" t="str">
        <f>IF(SP_SUL!H964="","*",SP_SUL!H964)</f>
        <v>*</v>
      </c>
      <c r="J961" s="145" t="str">
        <f>IF(SP_SUL!I964="","*",SP_SUL!I964)</f>
        <v>*</v>
      </c>
      <c r="K961" s="139" t="str">
        <f>IF(SP_SUL!M964="","*",SP_SUL!M964)</f>
        <v>-</v>
      </c>
      <c r="L961" s="139" t="str">
        <f>IF(SP_SUL!N964="","*",SP_SUL!N964)</f>
        <v>-</v>
      </c>
      <c r="M961" s="140" t="str">
        <f>IF(SP_SUL!J964="","*",SP_SUL!J964)</f>
        <v>*</v>
      </c>
      <c r="N961" s="144" t="str">
        <f>IF(SP_SUL!K964="","*",SP_SUL!K964)</f>
        <v>*</v>
      </c>
      <c r="O961" s="144" t="str">
        <f>IF(SP_SUL!L964="","*",SP_SUL!L964)</f>
        <v>*</v>
      </c>
      <c r="P961" s="143" t="str">
        <f>IF(SP_SUL!O964="","*",SP_SUL!O964)</f>
        <v>*</v>
      </c>
      <c r="Q961" s="143" t="str">
        <f>IF(SP_SUL!P964="","*",SP_SUL!P964)</f>
        <v>*</v>
      </c>
      <c r="R961" s="145" t="str">
        <f>IF(SP_SUL!Q964="","*",CONCATENATE(SP_SUL!Q964," ",SP_SUL!R964))</f>
        <v>*</v>
      </c>
      <c r="S961" s="145" t="str">
        <f>IF(SP_SUL!V964="","*",SP_SUL!V964)</f>
        <v>*</v>
      </c>
      <c r="T961" s="145" t="str">
        <f>IF(SP_SUL!W964="","*",SP_SUL!W964)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IF(SP_SUL!Y965="","*",SP_SUL!Y965)</f>
        <v>*</v>
      </c>
      <c r="B962" s="146" t="str">
        <f>IF(SP_SUL!X965="","*",SP_SUL!X965)</f>
        <v>*</v>
      </c>
      <c r="C962" s="146" t="str">
        <f>IF(SP_SUL!Z965="","*",SP_SUL!Z965)</f>
        <v>*</v>
      </c>
      <c r="D962" s="139" t="str">
        <f>IF(SP_SUL!S965="","*",SP_SUL!S965)</f>
        <v>-</v>
      </c>
      <c r="E962" s="139" t="str">
        <f>IF(SP_SUL!T965="","*",SP_SUL!T965)</f>
        <v>-</v>
      </c>
      <c r="F962" s="145" t="str">
        <f>IF(SP_SUL!B965="","*",SP_SUL!B965)</f>
        <v>*</v>
      </c>
      <c r="G962" s="145" t="str">
        <f>IF(SP_SUL!D965="","*",SP_SUL!D965)</f>
        <v>*</v>
      </c>
      <c r="H962" s="145" t="str">
        <f>IF(SP_SUL!F965="","*",SP_SUL!F965)</f>
        <v>*</v>
      </c>
      <c r="I962" s="145" t="str">
        <f>IF(SP_SUL!H965="","*",SP_SUL!H965)</f>
        <v>*</v>
      </c>
      <c r="J962" s="145" t="str">
        <f>IF(SP_SUL!I965="","*",SP_SUL!I965)</f>
        <v>*</v>
      </c>
      <c r="K962" s="139" t="str">
        <f>IF(SP_SUL!M965="","*",SP_SUL!M965)</f>
        <v>-</v>
      </c>
      <c r="L962" s="139" t="str">
        <f>IF(SP_SUL!N965="","*",SP_SUL!N965)</f>
        <v>-</v>
      </c>
      <c r="M962" s="140" t="str">
        <f>IF(SP_SUL!J965="","*",SP_SUL!J965)</f>
        <v>*</v>
      </c>
      <c r="N962" s="144" t="str">
        <f>IF(SP_SUL!K965="","*",SP_SUL!K965)</f>
        <v>*</v>
      </c>
      <c r="O962" s="144" t="str">
        <f>IF(SP_SUL!L965="","*",SP_SUL!L965)</f>
        <v>*</v>
      </c>
      <c r="P962" s="143" t="str">
        <f>IF(SP_SUL!O965="","*",SP_SUL!O965)</f>
        <v>*</v>
      </c>
      <c r="Q962" s="143" t="str">
        <f>IF(SP_SUL!P965="","*",SP_SUL!P965)</f>
        <v>*</v>
      </c>
      <c r="R962" s="145" t="str">
        <f>IF(SP_SUL!Q965="","*",CONCATENATE(SP_SUL!Q965," ",SP_SUL!R965))</f>
        <v>*</v>
      </c>
      <c r="S962" s="145" t="str">
        <f>IF(SP_SUL!V965="","*",SP_SUL!V965)</f>
        <v>*</v>
      </c>
      <c r="T962" s="145" t="str">
        <f>IF(SP_SUL!W965="","*",SP_SUL!W965)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 hidden="1">
      <c r="A963" s="146" t="str">
        <f>IF(SP_SUL!Y966="","*",SP_SUL!Y966)</f>
        <v>*</v>
      </c>
      <c r="B963" s="146" t="str">
        <f>IF(SP_SUL!X966="","*",SP_SUL!X966)</f>
        <v>*</v>
      </c>
      <c r="C963" s="146" t="str">
        <f>IF(SP_SUL!Z966="","*",SP_SUL!Z966)</f>
        <v>*</v>
      </c>
      <c r="D963" s="139" t="str">
        <f>IF(SP_SUL!S966="","*",SP_SUL!S966)</f>
        <v>-</v>
      </c>
      <c r="E963" s="139" t="str">
        <f>IF(SP_SUL!T966="","*",SP_SUL!T966)</f>
        <v>-</v>
      </c>
      <c r="F963" s="145" t="str">
        <f>IF(SP_SUL!B966="","*",SP_SUL!B966)</f>
        <v>*</v>
      </c>
      <c r="G963" s="145" t="str">
        <f>IF(SP_SUL!D966="","*",SP_SUL!D966)</f>
        <v>*</v>
      </c>
      <c r="H963" s="145" t="str">
        <f>IF(SP_SUL!F966="","*",SP_SUL!F966)</f>
        <v>*</v>
      </c>
      <c r="I963" s="145" t="str">
        <f>IF(SP_SUL!H966="","*",SP_SUL!H966)</f>
        <v>*</v>
      </c>
      <c r="J963" s="145" t="str">
        <f>IF(SP_SUL!I966="","*",SP_SUL!I966)</f>
        <v>*</v>
      </c>
      <c r="K963" s="139" t="str">
        <f>IF(SP_SUL!M966="","*",SP_SUL!M966)</f>
        <v>-</v>
      </c>
      <c r="L963" s="139" t="str">
        <f>IF(SP_SUL!N966="","*",SP_SUL!N966)</f>
        <v>-</v>
      </c>
      <c r="M963" s="140" t="str">
        <f>IF(SP_SUL!J966="","*",SP_SUL!J966)</f>
        <v>*</v>
      </c>
      <c r="N963" s="144" t="str">
        <f>IF(SP_SUL!K966="","*",SP_SUL!K966)</f>
        <v>*</v>
      </c>
      <c r="O963" s="144" t="str">
        <f>IF(SP_SUL!L966="","*",SP_SUL!L966)</f>
        <v>*</v>
      </c>
      <c r="P963" s="143" t="str">
        <f>IF(SP_SUL!O966="","*",SP_SUL!O966)</f>
        <v>*</v>
      </c>
      <c r="Q963" s="143" t="str">
        <f>IF(SP_SUL!P966="","*",SP_SUL!P966)</f>
        <v>*</v>
      </c>
      <c r="R963" s="145" t="str">
        <f>IF(SP_SUL!Q966="","*",CONCATENATE(SP_SUL!Q966," ",SP_SUL!R966))</f>
        <v>*</v>
      </c>
      <c r="S963" s="145" t="str">
        <f>IF(SP_SUL!V966="","*",SP_SUL!V966)</f>
        <v>*</v>
      </c>
      <c r="T963" s="145" t="str">
        <f>IF(SP_SUL!W966="","*",SP_SUL!W966)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 hidden="1">
      <c r="A964" s="146" t="str">
        <f>IF(SP_SUL!Y967="","*",SP_SUL!Y967)</f>
        <v>*</v>
      </c>
      <c r="B964" s="146" t="str">
        <f>IF(SP_SUL!X967="","*",SP_SUL!X967)</f>
        <v>*</v>
      </c>
      <c r="C964" s="146" t="str">
        <f>IF(SP_SUL!Z967="","*",SP_SUL!Z967)</f>
        <v>*</v>
      </c>
      <c r="D964" s="139" t="str">
        <f>IF(SP_SUL!S967="","*",SP_SUL!S967)</f>
        <v>-</v>
      </c>
      <c r="E964" s="139" t="str">
        <f>IF(SP_SUL!T967="","*",SP_SUL!T967)</f>
        <v>-</v>
      </c>
      <c r="F964" s="145" t="str">
        <f>IF(SP_SUL!B967="","*",SP_SUL!B967)</f>
        <v>*</v>
      </c>
      <c r="G964" s="145" t="str">
        <f>IF(SP_SUL!D967="","*",SP_SUL!D967)</f>
        <v>*</v>
      </c>
      <c r="H964" s="145" t="str">
        <f>IF(SP_SUL!F967="","*",SP_SUL!F967)</f>
        <v>*</v>
      </c>
      <c r="I964" s="145" t="str">
        <f>IF(SP_SUL!H967="","*",SP_SUL!H967)</f>
        <v>*</v>
      </c>
      <c r="J964" s="145" t="str">
        <f>IF(SP_SUL!I967="","*",SP_SUL!I967)</f>
        <v>*</v>
      </c>
      <c r="K964" s="139" t="str">
        <f>IF(SP_SUL!M967="","*",SP_SUL!M967)</f>
        <v>-</v>
      </c>
      <c r="L964" s="139" t="str">
        <f>IF(SP_SUL!N967="","*",SP_SUL!N967)</f>
        <v>-</v>
      </c>
      <c r="M964" s="140" t="str">
        <f>IF(SP_SUL!J967="","*",SP_SUL!J967)</f>
        <v>*</v>
      </c>
      <c r="N964" s="144" t="str">
        <f>IF(SP_SUL!K967="","*",SP_SUL!K967)</f>
        <v>*</v>
      </c>
      <c r="O964" s="144" t="str">
        <f>IF(SP_SUL!L967="","*",SP_SUL!L967)</f>
        <v>*</v>
      </c>
      <c r="P964" s="143" t="str">
        <f>IF(SP_SUL!O967="","*",SP_SUL!O967)</f>
        <v>*</v>
      </c>
      <c r="Q964" s="143" t="str">
        <f>IF(SP_SUL!P967="","*",SP_SUL!P967)</f>
        <v>*</v>
      </c>
      <c r="R964" s="145" t="str">
        <f>IF(SP_SUL!Q967="","*",CONCATENATE(SP_SUL!Q967," ",SP_SUL!R967))</f>
        <v>*</v>
      </c>
      <c r="S964" s="145" t="str">
        <f>IF(SP_SUL!V967="","*",SP_SUL!V967)</f>
        <v>*</v>
      </c>
      <c r="T964" s="145" t="str">
        <f>IF(SP_SUL!W967="","*",SP_SUL!W967)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 hidden="1">
      <c r="A965" s="146" t="str">
        <f>IF(SP_SUL!Y968="","*",SP_SUL!Y968)</f>
        <v>*</v>
      </c>
      <c r="B965" s="146" t="str">
        <f>IF(SP_SUL!X968="","*",SP_SUL!X968)</f>
        <v>*</v>
      </c>
      <c r="C965" s="146" t="str">
        <f>IF(SP_SUL!Z968="","*",SP_SUL!Z968)</f>
        <v>*</v>
      </c>
      <c r="D965" s="139" t="str">
        <f>IF(SP_SUL!S968="","*",SP_SUL!S968)</f>
        <v>-</v>
      </c>
      <c r="E965" s="139" t="str">
        <f>IF(SP_SUL!T968="","*",SP_SUL!T968)</f>
        <v>-</v>
      </c>
      <c r="F965" s="145" t="str">
        <f>IF(SP_SUL!B968="","*",SP_SUL!B968)</f>
        <v>*</v>
      </c>
      <c r="G965" s="145" t="str">
        <f>IF(SP_SUL!D968="","*",SP_SUL!D968)</f>
        <v>*</v>
      </c>
      <c r="H965" s="145" t="str">
        <f>IF(SP_SUL!F968="","*",SP_SUL!F968)</f>
        <v>*</v>
      </c>
      <c r="I965" s="145" t="str">
        <f>IF(SP_SUL!H968="","*",SP_SUL!H968)</f>
        <v>*</v>
      </c>
      <c r="J965" s="145" t="str">
        <f>IF(SP_SUL!I968="","*",SP_SUL!I968)</f>
        <v>*</v>
      </c>
      <c r="K965" s="139" t="str">
        <f>IF(SP_SUL!M968="","*",SP_SUL!M968)</f>
        <v>-</v>
      </c>
      <c r="L965" s="139" t="str">
        <f>IF(SP_SUL!N968="","*",SP_SUL!N968)</f>
        <v>-</v>
      </c>
      <c r="M965" s="140" t="str">
        <f>IF(SP_SUL!J968="","*",SP_SUL!J968)</f>
        <v>*</v>
      </c>
      <c r="N965" s="144" t="str">
        <f>IF(SP_SUL!K968="","*",SP_SUL!K968)</f>
        <v>*</v>
      </c>
      <c r="O965" s="144" t="str">
        <f>IF(SP_SUL!L968="","*",SP_SUL!L968)</f>
        <v>*</v>
      </c>
      <c r="P965" s="143" t="str">
        <f>IF(SP_SUL!O968="","*",SP_SUL!O968)</f>
        <v>*</v>
      </c>
      <c r="Q965" s="143" t="str">
        <f>IF(SP_SUL!P968="","*",SP_SUL!P968)</f>
        <v>*</v>
      </c>
      <c r="R965" s="145" t="str">
        <f>IF(SP_SUL!Q968="","*",CONCATENATE(SP_SUL!Q968," ",SP_SUL!R968))</f>
        <v>*</v>
      </c>
      <c r="S965" s="145" t="str">
        <f>IF(SP_SUL!V968="","*",SP_SUL!V968)</f>
        <v>*</v>
      </c>
      <c r="T965" s="145" t="str">
        <f>IF(SP_SUL!W968="","*",SP_SUL!W968)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 hidden="1">
      <c r="A966" s="146" t="str">
        <f>IF(SP_SUL!Y969="","*",SP_SUL!Y969)</f>
        <v>*</v>
      </c>
      <c r="B966" s="146" t="str">
        <f>IF(SP_SUL!X969="","*",SP_SUL!X969)</f>
        <v>*</v>
      </c>
      <c r="C966" s="146" t="str">
        <f>IF(SP_SUL!Z969="","*",SP_SUL!Z969)</f>
        <v>*</v>
      </c>
      <c r="D966" s="139" t="str">
        <f>IF(SP_SUL!S969="","*",SP_SUL!S969)</f>
        <v>-</v>
      </c>
      <c r="E966" s="139" t="str">
        <f>IF(SP_SUL!T969="","*",SP_SUL!T969)</f>
        <v>-</v>
      </c>
      <c r="F966" s="145" t="str">
        <f>IF(SP_SUL!B969="","*",SP_SUL!B969)</f>
        <v>*</v>
      </c>
      <c r="G966" s="145" t="str">
        <f>IF(SP_SUL!D969="","*",SP_SUL!D969)</f>
        <v>*</v>
      </c>
      <c r="H966" s="145" t="str">
        <f>IF(SP_SUL!F969="","*",SP_SUL!F969)</f>
        <v>*</v>
      </c>
      <c r="I966" s="145" t="str">
        <f>IF(SP_SUL!H969="","*",SP_SUL!H969)</f>
        <v>*</v>
      </c>
      <c r="J966" s="145" t="str">
        <f>IF(SP_SUL!I969="","*",SP_SUL!I969)</f>
        <v>*</v>
      </c>
      <c r="K966" s="139" t="str">
        <f>IF(SP_SUL!M969="","*",SP_SUL!M969)</f>
        <v>-</v>
      </c>
      <c r="L966" s="139" t="str">
        <f>IF(SP_SUL!N969="","*",SP_SUL!N969)</f>
        <v>-</v>
      </c>
      <c r="M966" s="140" t="str">
        <f>IF(SP_SUL!J969="","*",SP_SUL!J969)</f>
        <v>*</v>
      </c>
      <c r="N966" s="144" t="str">
        <f>IF(SP_SUL!K969="","*",SP_SUL!K969)</f>
        <v>*</v>
      </c>
      <c r="O966" s="144" t="str">
        <f>IF(SP_SUL!L969="","*",SP_SUL!L969)</f>
        <v>*</v>
      </c>
      <c r="P966" s="143" t="str">
        <f>IF(SP_SUL!O969="","*",SP_SUL!O969)</f>
        <v>*</v>
      </c>
      <c r="Q966" s="143" t="str">
        <f>IF(SP_SUL!P969="","*",SP_SUL!P969)</f>
        <v>*</v>
      </c>
      <c r="R966" s="145" t="str">
        <f>IF(SP_SUL!Q969="","*",CONCATENATE(SP_SUL!Q969," ",SP_SUL!R969))</f>
        <v>*</v>
      </c>
      <c r="S966" s="145" t="str">
        <f>IF(SP_SUL!V969="","*",SP_SUL!V969)</f>
        <v>*</v>
      </c>
      <c r="T966" s="145" t="str">
        <f>IF(SP_SUL!W969="","*",SP_SUL!W969)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 hidden="1">
      <c r="A967" s="146" t="str">
        <f>IF(SP_SUL!Y970="","*",SP_SUL!Y970)</f>
        <v>*</v>
      </c>
      <c r="B967" s="146" t="str">
        <f>IF(SP_SUL!X970="","*",SP_SUL!X970)</f>
        <v>*</v>
      </c>
      <c r="C967" s="146" t="str">
        <f>IF(SP_SUL!Z970="","*",SP_SUL!Z970)</f>
        <v>*</v>
      </c>
      <c r="D967" s="139" t="str">
        <f>IF(SP_SUL!S970="","*",SP_SUL!S970)</f>
        <v>-</v>
      </c>
      <c r="E967" s="139" t="str">
        <f>IF(SP_SUL!T970="","*",SP_SUL!T970)</f>
        <v>-</v>
      </c>
      <c r="F967" s="145" t="str">
        <f>IF(SP_SUL!B970="","*",SP_SUL!B970)</f>
        <v>*</v>
      </c>
      <c r="G967" s="145" t="str">
        <f>IF(SP_SUL!D970="","*",SP_SUL!D970)</f>
        <v>*</v>
      </c>
      <c r="H967" s="145" t="str">
        <f>IF(SP_SUL!F970="","*",SP_SUL!F970)</f>
        <v>*</v>
      </c>
      <c r="I967" s="145" t="str">
        <f>IF(SP_SUL!H970="","*",SP_SUL!H970)</f>
        <v>*</v>
      </c>
      <c r="J967" s="145" t="str">
        <f>IF(SP_SUL!I970="","*",SP_SUL!I970)</f>
        <v>*</v>
      </c>
      <c r="K967" s="139" t="str">
        <f>IF(SP_SUL!M970="","*",SP_SUL!M970)</f>
        <v>-</v>
      </c>
      <c r="L967" s="139" t="str">
        <f>IF(SP_SUL!N970="","*",SP_SUL!N970)</f>
        <v>-</v>
      </c>
      <c r="M967" s="140" t="str">
        <f>IF(SP_SUL!J970="","*",SP_SUL!J970)</f>
        <v>*</v>
      </c>
      <c r="N967" s="144" t="str">
        <f>IF(SP_SUL!K970="","*",SP_SUL!K970)</f>
        <v>*</v>
      </c>
      <c r="O967" s="144" t="str">
        <f>IF(SP_SUL!L970="","*",SP_SUL!L970)</f>
        <v>*</v>
      </c>
      <c r="P967" s="143" t="str">
        <f>IF(SP_SUL!O970="","*",SP_SUL!O970)</f>
        <v>*</v>
      </c>
      <c r="Q967" s="143" t="str">
        <f>IF(SP_SUL!P970="","*",SP_SUL!P970)</f>
        <v>*</v>
      </c>
      <c r="R967" s="145" t="str">
        <f>IF(SP_SUL!Q970="","*",CONCATENATE(SP_SUL!Q970," ",SP_SUL!R970))</f>
        <v>*</v>
      </c>
      <c r="S967" s="145" t="str">
        <f>IF(SP_SUL!V970="","*",SP_SUL!V970)</f>
        <v>*</v>
      </c>
      <c r="T967" s="145" t="str">
        <f>IF(SP_SUL!W970="","*",SP_SUL!W970)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 hidden="1">
      <c r="A968" s="146" t="str">
        <f>IF(SP_SUL!Y971="","*",SP_SUL!Y971)</f>
        <v>*</v>
      </c>
      <c r="B968" s="146" t="str">
        <f>IF(SP_SUL!X971="","*",SP_SUL!X971)</f>
        <v>*</v>
      </c>
      <c r="C968" s="146" t="str">
        <f>IF(SP_SUL!Z971="","*",SP_SUL!Z971)</f>
        <v>*</v>
      </c>
      <c r="D968" s="139" t="str">
        <f>IF(SP_SUL!S971="","*",SP_SUL!S971)</f>
        <v>-</v>
      </c>
      <c r="E968" s="139" t="str">
        <f>IF(SP_SUL!T971="","*",SP_SUL!T971)</f>
        <v>-</v>
      </c>
      <c r="F968" s="145" t="str">
        <f>IF(SP_SUL!B971="","*",SP_SUL!B971)</f>
        <v>*</v>
      </c>
      <c r="G968" s="145" t="str">
        <f>IF(SP_SUL!D971="","*",SP_SUL!D971)</f>
        <v>*</v>
      </c>
      <c r="H968" s="145" t="str">
        <f>IF(SP_SUL!F971="","*",SP_SUL!F971)</f>
        <v>*</v>
      </c>
      <c r="I968" s="145" t="str">
        <f>IF(SP_SUL!H971="","*",SP_SUL!H971)</f>
        <v>*</v>
      </c>
      <c r="J968" s="145" t="str">
        <f>IF(SP_SUL!I971="","*",SP_SUL!I971)</f>
        <v>*</v>
      </c>
      <c r="K968" s="139" t="str">
        <f>IF(SP_SUL!M971="","*",SP_SUL!M971)</f>
        <v>-</v>
      </c>
      <c r="L968" s="139" t="str">
        <f>IF(SP_SUL!N971="","*",SP_SUL!N971)</f>
        <v>-</v>
      </c>
      <c r="M968" s="140" t="str">
        <f>IF(SP_SUL!J971="","*",SP_SUL!J971)</f>
        <v>*</v>
      </c>
      <c r="N968" s="144" t="str">
        <f>IF(SP_SUL!K971="","*",SP_SUL!K971)</f>
        <v>*</v>
      </c>
      <c r="O968" s="144" t="str">
        <f>IF(SP_SUL!L971="","*",SP_SUL!L971)</f>
        <v>*</v>
      </c>
      <c r="P968" s="143" t="str">
        <f>IF(SP_SUL!O971="","*",SP_SUL!O971)</f>
        <v>*</v>
      </c>
      <c r="Q968" s="143" t="str">
        <f>IF(SP_SUL!P971="","*",SP_SUL!P971)</f>
        <v>*</v>
      </c>
      <c r="R968" s="145" t="str">
        <f>IF(SP_SUL!Q971="","*",CONCATENATE(SP_SUL!Q971," ",SP_SUL!R971))</f>
        <v>*</v>
      </c>
      <c r="S968" s="145" t="str">
        <f>IF(SP_SUL!V971="","*",SP_SUL!V971)</f>
        <v>*</v>
      </c>
      <c r="T968" s="145" t="str">
        <f>IF(SP_SUL!W971="","*",SP_SUL!W971)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 hidden="1">
      <c r="A969" s="146" t="str">
        <f>IF(SP_SUL!Y972="","*",SP_SUL!Y972)</f>
        <v>*</v>
      </c>
      <c r="B969" s="146" t="str">
        <f>IF(SP_SUL!X972="","*",SP_SUL!X972)</f>
        <v>*</v>
      </c>
      <c r="C969" s="146" t="str">
        <f>IF(SP_SUL!Z972="","*",SP_SUL!Z972)</f>
        <v>*</v>
      </c>
      <c r="D969" s="139" t="str">
        <f>IF(SP_SUL!S972="","*",SP_SUL!S972)</f>
        <v>-</v>
      </c>
      <c r="E969" s="139" t="str">
        <f>IF(SP_SUL!T972="","*",SP_SUL!T972)</f>
        <v>-</v>
      </c>
      <c r="F969" s="145" t="str">
        <f>IF(SP_SUL!B972="","*",SP_SUL!B972)</f>
        <v>*</v>
      </c>
      <c r="G969" s="145" t="str">
        <f>IF(SP_SUL!D972="","*",SP_SUL!D972)</f>
        <v>*</v>
      </c>
      <c r="H969" s="145" t="str">
        <f>IF(SP_SUL!F972="","*",SP_SUL!F972)</f>
        <v>*</v>
      </c>
      <c r="I969" s="145" t="str">
        <f>IF(SP_SUL!H972="","*",SP_SUL!H972)</f>
        <v>*</v>
      </c>
      <c r="J969" s="145" t="str">
        <f>IF(SP_SUL!I972="","*",SP_SUL!I972)</f>
        <v>*</v>
      </c>
      <c r="K969" s="139" t="str">
        <f>IF(SP_SUL!M972="","*",SP_SUL!M972)</f>
        <v>-</v>
      </c>
      <c r="L969" s="139" t="str">
        <f>IF(SP_SUL!N972="","*",SP_SUL!N972)</f>
        <v>-</v>
      </c>
      <c r="M969" s="140" t="str">
        <f>IF(SP_SUL!J972="","*",SP_SUL!J972)</f>
        <v>*</v>
      </c>
      <c r="N969" s="144" t="str">
        <f>IF(SP_SUL!K972="","*",SP_SUL!K972)</f>
        <v>*</v>
      </c>
      <c r="O969" s="144" t="str">
        <f>IF(SP_SUL!L972="","*",SP_SUL!L972)</f>
        <v>*</v>
      </c>
      <c r="P969" s="143" t="str">
        <f>IF(SP_SUL!O972="","*",SP_SUL!O972)</f>
        <v>*</v>
      </c>
      <c r="Q969" s="143" t="str">
        <f>IF(SP_SUL!P972="","*",SP_SUL!P972)</f>
        <v>*</v>
      </c>
      <c r="R969" s="145" t="str">
        <f>IF(SP_SUL!Q972="","*",CONCATENATE(SP_SUL!Q972," ",SP_SUL!R972))</f>
        <v>*</v>
      </c>
      <c r="S969" s="145" t="str">
        <f>IF(SP_SUL!V972="","*",SP_SUL!V972)</f>
        <v>*</v>
      </c>
      <c r="T969" s="145" t="str">
        <f>IF(SP_SUL!W972="","*",SP_SUL!W972)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 hidden="1">
      <c r="A970" s="146" t="str">
        <f>IF(SP_SUL!Y973="","*",SP_SUL!Y973)</f>
        <v>*</v>
      </c>
      <c r="B970" s="146" t="str">
        <f>IF(SP_SUL!X973="","*",SP_SUL!X973)</f>
        <v>*</v>
      </c>
      <c r="C970" s="146" t="str">
        <f>IF(SP_SUL!Z973="","*",SP_SUL!Z973)</f>
        <v>*</v>
      </c>
      <c r="D970" s="139" t="str">
        <f>IF(SP_SUL!S973="","*",SP_SUL!S973)</f>
        <v>-</v>
      </c>
      <c r="E970" s="139" t="str">
        <f>IF(SP_SUL!T973="","*",SP_SUL!T973)</f>
        <v>-</v>
      </c>
      <c r="F970" s="145" t="str">
        <f>IF(SP_SUL!B973="","*",SP_SUL!B973)</f>
        <v>*</v>
      </c>
      <c r="G970" s="145" t="str">
        <f>IF(SP_SUL!D973="","*",SP_SUL!D973)</f>
        <v>*</v>
      </c>
      <c r="H970" s="145" t="str">
        <f>IF(SP_SUL!F973="","*",SP_SUL!F973)</f>
        <v>*</v>
      </c>
      <c r="I970" s="145" t="str">
        <f>IF(SP_SUL!H973="","*",SP_SUL!H973)</f>
        <v>*</v>
      </c>
      <c r="J970" s="145" t="str">
        <f>IF(SP_SUL!I973="","*",SP_SUL!I973)</f>
        <v>*</v>
      </c>
      <c r="K970" s="139" t="str">
        <f>IF(SP_SUL!M973="","*",SP_SUL!M973)</f>
        <v>-</v>
      </c>
      <c r="L970" s="139" t="str">
        <f>IF(SP_SUL!N973="","*",SP_SUL!N973)</f>
        <v>-</v>
      </c>
      <c r="M970" s="140" t="str">
        <f>IF(SP_SUL!J973="","*",SP_SUL!J973)</f>
        <v>*</v>
      </c>
      <c r="N970" s="144" t="str">
        <f>IF(SP_SUL!K973="","*",SP_SUL!K973)</f>
        <v>*</v>
      </c>
      <c r="O970" s="144" t="str">
        <f>IF(SP_SUL!L973="","*",SP_SUL!L973)</f>
        <v>*</v>
      </c>
      <c r="P970" s="143" t="str">
        <f>IF(SP_SUL!O973="","*",SP_SUL!O973)</f>
        <v>*</v>
      </c>
      <c r="Q970" s="143" t="str">
        <f>IF(SP_SUL!P973="","*",SP_SUL!P973)</f>
        <v>*</v>
      </c>
      <c r="R970" s="145" t="str">
        <f>IF(SP_SUL!Q973="","*",CONCATENATE(SP_SUL!Q973," ",SP_SUL!R973))</f>
        <v>*</v>
      </c>
      <c r="S970" s="145" t="str">
        <f>IF(SP_SUL!V973="","*",SP_SUL!V973)</f>
        <v>*</v>
      </c>
      <c r="T970" s="145" t="str">
        <f>IF(SP_SUL!W973="","*",SP_SUL!W973)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 hidden="1">
      <c r="A971" s="146" t="str">
        <f>IF(SP_SUL!Y974="","*",SP_SUL!Y974)</f>
        <v>*</v>
      </c>
      <c r="B971" s="146" t="str">
        <f>IF(SP_SUL!X974="","*",SP_SUL!X974)</f>
        <v>*</v>
      </c>
      <c r="C971" s="146" t="str">
        <f>IF(SP_SUL!Z974="","*",SP_SUL!Z974)</f>
        <v>*</v>
      </c>
      <c r="D971" s="139" t="str">
        <f>IF(SP_SUL!S974="","*",SP_SUL!S974)</f>
        <v>-</v>
      </c>
      <c r="E971" s="139" t="str">
        <f>IF(SP_SUL!T974="","*",SP_SUL!T974)</f>
        <v>-</v>
      </c>
      <c r="F971" s="145" t="str">
        <f>IF(SP_SUL!B974="","*",SP_SUL!B974)</f>
        <v>*</v>
      </c>
      <c r="G971" s="145" t="str">
        <f>IF(SP_SUL!D974="","*",SP_SUL!D974)</f>
        <v>*</v>
      </c>
      <c r="H971" s="145" t="str">
        <f>IF(SP_SUL!F974="","*",SP_SUL!F974)</f>
        <v>*</v>
      </c>
      <c r="I971" s="145" t="str">
        <f>IF(SP_SUL!H974="","*",SP_SUL!H974)</f>
        <v>*</v>
      </c>
      <c r="J971" s="145" t="str">
        <f>IF(SP_SUL!I974="","*",SP_SUL!I974)</f>
        <v>*</v>
      </c>
      <c r="K971" s="139" t="str">
        <f>IF(SP_SUL!M974="","*",SP_SUL!M974)</f>
        <v>-</v>
      </c>
      <c r="L971" s="139" t="str">
        <f>IF(SP_SUL!N974="","*",SP_SUL!N974)</f>
        <v>-</v>
      </c>
      <c r="M971" s="140" t="str">
        <f>IF(SP_SUL!J974="","*",SP_SUL!J974)</f>
        <v>*</v>
      </c>
      <c r="N971" s="144" t="str">
        <f>IF(SP_SUL!K974="","*",SP_SUL!K974)</f>
        <v>*</v>
      </c>
      <c r="O971" s="144" t="str">
        <f>IF(SP_SUL!L974="","*",SP_SUL!L974)</f>
        <v>*</v>
      </c>
      <c r="P971" s="143" t="str">
        <f>IF(SP_SUL!O974="","*",SP_SUL!O974)</f>
        <v>*</v>
      </c>
      <c r="Q971" s="143" t="str">
        <f>IF(SP_SUL!P974="","*",SP_SUL!P974)</f>
        <v>*</v>
      </c>
      <c r="R971" s="145" t="str">
        <f>IF(SP_SUL!Q974="","*",CONCATENATE(SP_SUL!Q974," ",SP_SUL!R974))</f>
        <v>*</v>
      </c>
      <c r="S971" s="145" t="str">
        <f>IF(SP_SUL!V974="","*",SP_SUL!V974)</f>
        <v>*</v>
      </c>
      <c r="T971" s="145" t="str">
        <f>IF(SP_SUL!W974="","*",SP_SUL!W974)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 hidden="1">
      <c r="A972" s="146" t="str">
        <f>IF(SP_SUL!Y975="","*",SP_SUL!Y975)</f>
        <v>*</v>
      </c>
      <c r="B972" s="146" t="str">
        <f>IF(SP_SUL!X975="","*",SP_SUL!X975)</f>
        <v>*</v>
      </c>
      <c r="C972" s="146" t="str">
        <f>IF(SP_SUL!Z975="","*",SP_SUL!Z975)</f>
        <v>*</v>
      </c>
      <c r="D972" s="139" t="str">
        <f>IF(SP_SUL!S975="","*",SP_SUL!S975)</f>
        <v>-</v>
      </c>
      <c r="E972" s="139" t="str">
        <f>IF(SP_SUL!T975="","*",SP_SUL!T975)</f>
        <v>-</v>
      </c>
      <c r="F972" s="145" t="str">
        <f>IF(SP_SUL!B975="","*",SP_SUL!B975)</f>
        <v>*</v>
      </c>
      <c r="G972" s="145" t="str">
        <f>IF(SP_SUL!D975="","*",SP_SUL!D975)</f>
        <v>*</v>
      </c>
      <c r="H972" s="145" t="str">
        <f>IF(SP_SUL!F975="","*",SP_SUL!F975)</f>
        <v>*</v>
      </c>
      <c r="I972" s="145" t="str">
        <f>IF(SP_SUL!H975="","*",SP_SUL!H975)</f>
        <v>*</v>
      </c>
      <c r="J972" s="145" t="str">
        <f>IF(SP_SUL!I975="","*",SP_SUL!I975)</f>
        <v>*</v>
      </c>
      <c r="K972" s="139" t="str">
        <f>IF(SP_SUL!M975="","*",SP_SUL!M975)</f>
        <v>-</v>
      </c>
      <c r="L972" s="139" t="str">
        <f>IF(SP_SUL!N975="","*",SP_SUL!N975)</f>
        <v>-</v>
      </c>
      <c r="M972" s="140" t="str">
        <f>IF(SP_SUL!J975="","*",SP_SUL!J975)</f>
        <v>*</v>
      </c>
      <c r="N972" s="144" t="str">
        <f>IF(SP_SUL!K975="","*",SP_SUL!K975)</f>
        <v>*</v>
      </c>
      <c r="O972" s="144" t="str">
        <f>IF(SP_SUL!L975="","*",SP_SUL!L975)</f>
        <v>*</v>
      </c>
      <c r="P972" s="143" t="str">
        <f>IF(SP_SUL!O975="","*",SP_SUL!O975)</f>
        <v>*</v>
      </c>
      <c r="Q972" s="143" t="str">
        <f>IF(SP_SUL!P975="","*",SP_SUL!P975)</f>
        <v>*</v>
      </c>
      <c r="R972" s="145" t="str">
        <f>IF(SP_SUL!Q975="","*",CONCATENATE(SP_SUL!Q975," ",SP_SUL!R975))</f>
        <v>*</v>
      </c>
      <c r="S972" s="145" t="str">
        <f>IF(SP_SUL!V975="","*",SP_SUL!V975)</f>
        <v>*</v>
      </c>
      <c r="T972" s="145" t="str">
        <f>IF(SP_SUL!W975="","*",SP_SUL!W975)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 hidden="1">
      <c r="A973" s="146" t="str">
        <f>IF(SP_SUL!Y976="","*",SP_SUL!Y976)</f>
        <v>*</v>
      </c>
      <c r="B973" s="146" t="str">
        <f>IF(SP_SUL!X976="","*",SP_SUL!X976)</f>
        <v>*</v>
      </c>
      <c r="C973" s="146" t="str">
        <f>IF(SP_SUL!Z976="","*",SP_SUL!Z976)</f>
        <v>*</v>
      </c>
      <c r="D973" s="139" t="str">
        <f>IF(SP_SUL!S976="","*",SP_SUL!S976)</f>
        <v>-</v>
      </c>
      <c r="E973" s="139" t="str">
        <f>IF(SP_SUL!T976="","*",SP_SUL!T976)</f>
        <v>-</v>
      </c>
      <c r="F973" s="145" t="str">
        <f>IF(SP_SUL!B976="","*",SP_SUL!B976)</f>
        <v>*</v>
      </c>
      <c r="G973" s="145" t="str">
        <f>IF(SP_SUL!D976="","*",SP_SUL!D976)</f>
        <v>*</v>
      </c>
      <c r="H973" s="145" t="str">
        <f>IF(SP_SUL!F976="","*",SP_SUL!F976)</f>
        <v>*</v>
      </c>
      <c r="I973" s="145" t="str">
        <f>IF(SP_SUL!H976="","*",SP_SUL!H976)</f>
        <v>*</v>
      </c>
      <c r="J973" s="145" t="str">
        <f>IF(SP_SUL!I976="","*",SP_SUL!I976)</f>
        <v>*</v>
      </c>
      <c r="K973" s="139" t="str">
        <f>IF(SP_SUL!M976="","*",SP_SUL!M976)</f>
        <v>-</v>
      </c>
      <c r="L973" s="139" t="str">
        <f>IF(SP_SUL!N976="","*",SP_SUL!N976)</f>
        <v>-</v>
      </c>
      <c r="M973" s="140" t="str">
        <f>IF(SP_SUL!J976="","*",SP_SUL!J976)</f>
        <v>*</v>
      </c>
      <c r="N973" s="144" t="str">
        <f>IF(SP_SUL!K976="","*",SP_SUL!K976)</f>
        <v>*</v>
      </c>
      <c r="O973" s="144" t="str">
        <f>IF(SP_SUL!L976="","*",SP_SUL!L976)</f>
        <v>*</v>
      </c>
      <c r="P973" s="143" t="str">
        <f>IF(SP_SUL!O976="","*",SP_SUL!O976)</f>
        <v>*</v>
      </c>
      <c r="Q973" s="143" t="str">
        <f>IF(SP_SUL!P976="","*",SP_SUL!P976)</f>
        <v>*</v>
      </c>
      <c r="R973" s="145" t="str">
        <f>IF(SP_SUL!Q976="","*",CONCATENATE(SP_SUL!Q976," ",SP_SUL!R976))</f>
        <v>*</v>
      </c>
      <c r="S973" s="145" t="str">
        <f>IF(SP_SUL!V976="","*",SP_SUL!V976)</f>
        <v>*</v>
      </c>
      <c r="T973" s="145" t="str">
        <f>IF(SP_SUL!W976="","*",SP_SUL!W976)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IF(SP_SUL!Y977="","*",SP_SUL!Y977)</f>
        <v>*</v>
      </c>
      <c r="B974" s="146" t="str">
        <f>IF(SP_SUL!X977="","*",SP_SUL!X977)</f>
        <v>*</v>
      </c>
      <c r="C974" s="146" t="str">
        <f>IF(SP_SUL!Z977="","*",SP_SUL!Z977)</f>
        <v>*</v>
      </c>
      <c r="D974" s="139" t="str">
        <f>IF(SP_SUL!S977="","*",SP_SUL!S977)</f>
        <v>-</v>
      </c>
      <c r="E974" s="139" t="str">
        <f>IF(SP_SUL!T977="","*",SP_SUL!T977)</f>
        <v>-</v>
      </c>
      <c r="F974" s="145" t="str">
        <f>IF(SP_SUL!B977="","*",SP_SUL!B977)</f>
        <v>*</v>
      </c>
      <c r="G974" s="145" t="str">
        <f>IF(SP_SUL!D977="","*",SP_SUL!D977)</f>
        <v>*</v>
      </c>
      <c r="H974" s="145" t="str">
        <f>IF(SP_SUL!F977="","*",SP_SUL!F977)</f>
        <v>*</v>
      </c>
      <c r="I974" s="145" t="str">
        <f>IF(SP_SUL!H977="","*",SP_SUL!H977)</f>
        <v>*</v>
      </c>
      <c r="J974" s="145" t="str">
        <f>IF(SP_SUL!I977="","*",SP_SUL!I977)</f>
        <v>*</v>
      </c>
      <c r="K974" s="139" t="str">
        <f>IF(SP_SUL!M977="","*",SP_SUL!M977)</f>
        <v>-</v>
      </c>
      <c r="L974" s="139" t="str">
        <f>IF(SP_SUL!N977="","*",SP_SUL!N977)</f>
        <v>-</v>
      </c>
      <c r="M974" s="140" t="str">
        <f>IF(SP_SUL!J977="","*",SP_SUL!J977)</f>
        <v>*</v>
      </c>
      <c r="N974" s="144" t="str">
        <f>IF(SP_SUL!K977="","*",SP_SUL!K977)</f>
        <v>*</v>
      </c>
      <c r="O974" s="144" t="str">
        <f>IF(SP_SUL!L977="","*",SP_SUL!L977)</f>
        <v>*</v>
      </c>
      <c r="P974" s="143" t="str">
        <f>IF(SP_SUL!O977="","*",SP_SUL!O977)</f>
        <v>*</v>
      </c>
      <c r="Q974" s="143" t="str">
        <f>IF(SP_SUL!P977="","*",SP_SUL!P977)</f>
        <v>*</v>
      </c>
      <c r="R974" s="145" t="str">
        <f>IF(SP_SUL!Q977="","*",CONCATENATE(SP_SUL!Q977," ",SP_SUL!R977))</f>
        <v>*</v>
      </c>
      <c r="S974" s="145" t="str">
        <f>IF(SP_SUL!V977="","*",SP_SUL!V977)</f>
        <v>*</v>
      </c>
      <c r="T974" s="145" t="str">
        <f>IF(SP_SUL!W977="","*",SP_SUL!W977)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IF(SP_SUL!Y978="","*",SP_SUL!Y978)</f>
        <v>*</v>
      </c>
      <c r="B975" s="146" t="str">
        <f>IF(SP_SUL!X978="","*",SP_SUL!X978)</f>
        <v>*</v>
      </c>
      <c r="C975" s="146" t="str">
        <f>IF(SP_SUL!Z978="","*",SP_SUL!Z978)</f>
        <v>*</v>
      </c>
      <c r="D975" s="139" t="str">
        <f>IF(SP_SUL!S978="","*",SP_SUL!S978)</f>
        <v>-</v>
      </c>
      <c r="E975" s="139" t="str">
        <f>IF(SP_SUL!T978="","*",SP_SUL!T978)</f>
        <v>-</v>
      </c>
      <c r="F975" s="145" t="str">
        <f>IF(SP_SUL!B978="","*",SP_SUL!B978)</f>
        <v>*</v>
      </c>
      <c r="G975" s="145" t="str">
        <f>IF(SP_SUL!D978="","*",SP_SUL!D978)</f>
        <v>*</v>
      </c>
      <c r="H975" s="145" t="str">
        <f>IF(SP_SUL!F978="","*",SP_SUL!F978)</f>
        <v>*</v>
      </c>
      <c r="I975" s="145" t="str">
        <f>IF(SP_SUL!H978="","*",SP_SUL!H978)</f>
        <v>*</v>
      </c>
      <c r="J975" s="145" t="str">
        <f>IF(SP_SUL!I978="","*",SP_SUL!I978)</f>
        <v>*</v>
      </c>
      <c r="K975" s="139" t="str">
        <f>IF(SP_SUL!M978="","*",SP_SUL!M978)</f>
        <v>-</v>
      </c>
      <c r="L975" s="139" t="str">
        <f>IF(SP_SUL!N978="","*",SP_SUL!N978)</f>
        <v>-</v>
      </c>
      <c r="M975" s="140" t="str">
        <f>IF(SP_SUL!J978="","*",SP_SUL!J978)</f>
        <v>*</v>
      </c>
      <c r="N975" s="144" t="str">
        <f>IF(SP_SUL!K978="","*",SP_SUL!K978)</f>
        <v>*</v>
      </c>
      <c r="O975" s="144" t="str">
        <f>IF(SP_SUL!L978="","*",SP_SUL!L978)</f>
        <v>*</v>
      </c>
      <c r="P975" s="143" t="str">
        <f>IF(SP_SUL!O978="","*",SP_SUL!O978)</f>
        <v>*</v>
      </c>
      <c r="Q975" s="143" t="str">
        <f>IF(SP_SUL!P978="","*",SP_SUL!P978)</f>
        <v>*</v>
      </c>
      <c r="R975" s="145" t="str">
        <f>IF(SP_SUL!Q978="","*",CONCATENATE(SP_SUL!Q978," ",SP_SUL!R978))</f>
        <v>*</v>
      </c>
      <c r="S975" s="145" t="str">
        <f>IF(SP_SUL!V978="","*",SP_SUL!V978)</f>
        <v>*</v>
      </c>
      <c r="T975" s="145" t="str">
        <f>IF(SP_SUL!W978="","*",SP_SUL!W978)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IF(SP_SUL!Y979="","*",SP_SUL!Y979)</f>
        <v>*</v>
      </c>
      <c r="B976" s="146" t="str">
        <f>IF(SP_SUL!X979="","*",SP_SUL!X979)</f>
        <v>*</v>
      </c>
      <c r="C976" s="146" t="str">
        <f>IF(SP_SUL!Z979="","*",SP_SUL!Z979)</f>
        <v>*</v>
      </c>
      <c r="D976" s="139" t="str">
        <f>IF(SP_SUL!S979="","*",SP_SUL!S979)</f>
        <v>-</v>
      </c>
      <c r="E976" s="139" t="str">
        <f>IF(SP_SUL!T979="","*",SP_SUL!T979)</f>
        <v>-</v>
      </c>
      <c r="F976" s="145" t="str">
        <f>IF(SP_SUL!B979="","*",SP_SUL!B979)</f>
        <v>*</v>
      </c>
      <c r="G976" s="145" t="str">
        <f>IF(SP_SUL!D979="","*",SP_SUL!D979)</f>
        <v>*</v>
      </c>
      <c r="H976" s="145" t="str">
        <f>IF(SP_SUL!F979="","*",SP_SUL!F979)</f>
        <v>*</v>
      </c>
      <c r="I976" s="145" t="str">
        <f>IF(SP_SUL!H979="","*",SP_SUL!H979)</f>
        <v>*</v>
      </c>
      <c r="J976" s="145" t="str">
        <f>IF(SP_SUL!I979="","*",SP_SUL!I979)</f>
        <v>*</v>
      </c>
      <c r="K976" s="139" t="str">
        <f>IF(SP_SUL!M979="","*",SP_SUL!M979)</f>
        <v>-</v>
      </c>
      <c r="L976" s="139" t="str">
        <f>IF(SP_SUL!N979="","*",SP_SUL!N979)</f>
        <v>-</v>
      </c>
      <c r="M976" s="140" t="str">
        <f>IF(SP_SUL!J979="","*",SP_SUL!J979)</f>
        <v>*</v>
      </c>
      <c r="N976" s="144" t="str">
        <f>IF(SP_SUL!K979="","*",SP_SUL!K979)</f>
        <v>*</v>
      </c>
      <c r="O976" s="144" t="str">
        <f>IF(SP_SUL!L979="","*",SP_SUL!L979)</f>
        <v>*</v>
      </c>
      <c r="P976" s="143" t="str">
        <f>IF(SP_SUL!O979="","*",SP_SUL!O979)</f>
        <v>*</v>
      </c>
      <c r="Q976" s="143" t="str">
        <f>IF(SP_SUL!P979="","*",SP_SUL!P979)</f>
        <v>*</v>
      </c>
      <c r="R976" s="145" t="str">
        <f>IF(SP_SUL!Q979="","*",CONCATENATE(SP_SUL!Q979," ",SP_SUL!R979))</f>
        <v>*</v>
      </c>
      <c r="S976" s="145" t="str">
        <f>IF(SP_SUL!V979="","*",SP_SUL!V979)</f>
        <v>*</v>
      </c>
      <c r="T976" s="145" t="str">
        <f>IF(SP_SUL!W979="","*",SP_SUL!W979)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IF(SP_SUL!Y980="","*",SP_SUL!Y980)</f>
        <v>*</v>
      </c>
      <c r="B977" s="146" t="str">
        <f>IF(SP_SUL!X980="","*",SP_SUL!X980)</f>
        <v>*</v>
      </c>
      <c r="C977" s="146" t="str">
        <f>IF(SP_SUL!Z980="","*",SP_SUL!Z980)</f>
        <v>*</v>
      </c>
      <c r="D977" s="139" t="str">
        <f>IF(SP_SUL!S980="","*",SP_SUL!S980)</f>
        <v>-</v>
      </c>
      <c r="E977" s="139" t="str">
        <f>IF(SP_SUL!T980="","*",SP_SUL!T980)</f>
        <v>-</v>
      </c>
      <c r="F977" s="145" t="str">
        <f>IF(SP_SUL!B980="","*",SP_SUL!B980)</f>
        <v>*</v>
      </c>
      <c r="G977" s="145" t="str">
        <f>IF(SP_SUL!D980="","*",SP_SUL!D980)</f>
        <v>*</v>
      </c>
      <c r="H977" s="145" t="str">
        <f>IF(SP_SUL!F980="","*",SP_SUL!F980)</f>
        <v>*</v>
      </c>
      <c r="I977" s="145" t="str">
        <f>IF(SP_SUL!H980="","*",SP_SUL!H980)</f>
        <v>*</v>
      </c>
      <c r="J977" s="145" t="str">
        <f>IF(SP_SUL!I980="","*",SP_SUL!I980)</f>
        <v>*</v>
      </c>
      <c r="K977" s="139" t="str">
        <f>IF(SP_SUL!M980="","*",SP_SUL!M980)</f>
        <v>-</v>
      </c>
      <c r="L977" s="139" t="str">
        <f>IF(SP_SUL!N980="","*",SP_SUL!N980)</f>
        <v>-</v>
      </c>
      <c r="M977" s="140" t="str">
        <f>IF(SP_SUL!J980="","*",SP_SUL!J980)</f>
        <v>*</v>
      </c>
      <c r="N977" s="144" t="str">
        <f>IF(SP_SUL!K980="","*",SP_SUL!K980)</f>
        <v>*</v>
      </c>
      <c r="O977" s="144" t="str">
        <f>IF(SP_SUL!L980="","*",SP_SUL!L980)</f>
        <v>*</v>
      </c>
      <c r="P977" s="143" t="str">
        <f>IF(SP_SUL!O980="","*",SP_SUL!O980)</f>
        <v>*</v>
      </c>
      <c r="Q977" s="143" t="str">
        <f>IF(SP_SUL!P980="","*",SP_SUL!P980)</f>
        <v>*</v>
      </c>
      <c r="R977" s="145" t="str">
        <f>IF(SP_SUL!Q980="","*",CONCATENATE(SP_SUL!Q980," ",SP_SUL!R980))</f>
        <v>*</v>
      </c>
      <c r="S977" s="145" t="str">
        <f>IF(SP_SUL!V980="","*",SP_SUL!V980)</f>
        <v>*</v>
      </c>
      <c r="T977" s="145" t="str">
        <f>IF(SP_SUL!W980="","*",SP_SUL!W980)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IF(SP_SUL!Y981="","*",SP_SUL!Y981)</f>
        <v>*</v>
      </c>
      <c r="B978" s="146" t="str">
        <f>IF(SP_SUL!X981="","*",SP_SUL!X981)</f>
        <v>*</v>
      </c>
      <c r="C978" s="146" t="str">
        <f>IF(SP_SUL!Z981="","*",SP_SUL!Z981)</f>
        <v>*</v>
      </c>
      <c r="D978" s="139" t="str">
        <f>IF(SP_SUL!S981="","*",SP_SUL!S981)</f>
        <v>-</v>
      </c>
      <c r="E978" s="139" t="str">
        <f>IF(SP_SUL!T981="","*",SP_SUL!T981)</f>
        <v>-</v>
      </c>
      <c r="F978" s="145" t="str">
        <f>IF(SP_SUL!B981="","*",SP_SUL!B981)</f>
        <v>*</v>
      </c>
      <c r="G978" s="145" t="str">
        <f>IF(SP_SUL!D981="","*",SP_SUL!D981)</f>
        <v>*</v>
      </c>
      <c r="H978" s="145" t="str">
        <f>IF(SP_SUL!F981="","*",SP_SUL!F981)</f>
        <v>*</v>
      </c>
      <c r="I978" s="145" t="str">
        <f>IF(SP_SUL!H981="","*",SP_SUL!H981)</f>
        <v>*</v>
      </c>
      <c r="J978" s="145" t="str">
        <f>IF(SP_SUL!I981="","*",SP_SUL!I981)</f>
        <v>*</v>
      </c>
      <c r="K978" s="139" t="str">
        <f>IF(SP_SUL!M981="","*",SP_SUL!M981)</f>
        <v>-</v>
      </c>
      <c r="L978" s="139" t="str">
        <f>IF(SP_SUL!N981="","*",SP_SUL!N981)</f>
        <v>-</v>
      </c>
      <c r="M978" s="140" t="str">
        <f>IF(SP_SUL!J981="","*",SP_SUL!J981)</f>
        <v>*</v>
      </c>
      <c r="N978" s="144" t="str">
        <f>IF(SP_SUL!K981="","*",SP_SUL!K981)</f>
        <v>*</v>
      </c>
      <c r="O978" s="144" t="str">
        <f>IF(SP_SUL!L981="","*",SP_SUL!L981)</f>
        <v>*</v>
      </c>
      <c r="P978" s="143" t="str">
        <f>IF(SP_SUL!O981="","*",SP_SUL!O981)</f>
        <v>*</v>
      </c>
      <c r="Q978" s="143" t="str">
        <f>IF(SP_SUL!P981="","*",SP_SUL!P981)</f>
        <v>*</v>
      </c>
      <c r="R978" s="145" t="str">
        <f>IF(SP_SUL!Q981="","*",CONCATENATE(SP_SUL!Q981," ",SP_SUL!R981))</f>
        <v>*</v>
      </c>
      <c r="S978" s="145" t="str">
        <f>IF(SP_SUL!V981="","*",SP_SUL!V981)</f>
        <v>*</v>
      </c>
      <c r="T978" s="145" t="str">
        <f>IF(SP_SUL!W981="","*",SP_SUL!W981)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IF(SP_SUL!Y982="","*",SP_SUL!Y982)</f>
        <v>*</v>
      </c>
      <c r="B979" s="146" t="str">
        <f>IF(SP_SUL!X982="","*",SP_SUL!X982)</f>
        <v>*</v>
      </c>
      <c r="C979" s="146" t="str">
        <f>IF(SP_SUL!Z982="","*",SP_SUL!Z982)</f>
        <v>*</v>
      </c>
      <c r="D979" s="139" t="str">
        <f>IF(SP_SUL!S982="","*",SP_SUL!S982)</f>
        <v>-</v>
      </c>
      <c r="E979" s="139" t="str">
        <f>IF(SP_SUL!T982="","*",SP_SUL!T982)</f>
        <v>-</v>
      </c>
      <c r="F979" s="145" t="str">
        <f>IF(SP_SUL!B982="","*",SP_SUL!B982)</f>
        <v>*</v>
      </c>
      <c r="G979" s="145" t="str">
        <f>IF(SP_SUL!D982="","*",SP_SUL!D982)</f>
        <v>*</v>
      </c>
      <c r="H979" s="145" t="str">
        <f>IF(SP_SUL!F982="","*",SP_SUL!F982)</f>
        <v>*</v>
      </c>
      <c r="I979" s="145" t="str">
        <f>IF(SP_SUL!H982="","*",SP_SUL!H982)</f>
        <v>*</v>
      </c>
      <c r="J979" s="145" t="str">
        <f>IF(SP_SUL!I982="","*",SP_SUL!I982)</f>
        <v>*</v>
      </c>
      <c r="K979" s="139" t="str">
        <f>IF(SP_SUL!M982="","*",SP_SUL!M982)</f>
        <v>-</v>
      </c>
      <c r="L979" s="139" t="str">
        <f>IF(SP_SUL!N982="","*",SP_SUL!N982)</f>
        <v>-</v>
      </c>
      <c r="M979" s="140" t="str">
        <f>IF(SP_SUL!J982="","*",SP_SUL!J982)</f>
        <v>*</v>
      </c>
      <c r="N979" s="144" t="str">
        <f>IF(SP_SUL!K982="","*",SP_SUL!K982)</f>
        <v>*</v>
      </c>
      <c r="O979" s="144" t="str">
        <f>IF(SP_SUL!L982="","*",SP_SUL!L982)</f>
        <v>*</v>
      </c>
      <c r="P979" s="143" t="str">
        <f>IF(SP_SUL!O982="","*",SP_SUL!O982)</f>
        <v>*</v>
      </c>
      <c r="Q979" s="143" t="str">
        <f>IF(SP_SUL!P982="","*",SP_SUL!P982)</f>
        <v>*</v>
      </c>
      <c r="R979" s="145" t="str">
        <f>IF(SP_SUL!Q982="","*",CONCATENATE(SP_SUL!Q982," ",SP_SUL!R982))</f>
        <v>*</v>
      </c>
      <c r="S979" s="145" t="str">
        <f>IF(SP_SUL!V982="","*",SP_SUL!V982)</f>
        <v>*</v>
      </c>
      <c r="T979" s="145" t="str">
        <f>IF(SP_SUL!W982="","*",SP_SUL!W982)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IF(SP_SUL!Y983="","*",SP_SUL!Y983)</f>
        <v>*</v>
      </c>
      <c r="B980" s="146" t="str">
        <f>IF(SP_SUL!X983="","*",SP_SUL!X983)</f>
        <v>*</v>
      </c>
      <c r="C980" s="146" t="str">
        <f>IF(SP_SUL!Z983="","*",SP_SUL!Z983)</f>
        <v>*</v>
      </c>
      <c r="D980" s="139" t="str">
        <f>IF(SP_SUL!S983="","*",SP_SUL!S983)</f>
        <v>-</v>
      </c>
      <c r="E980" s="139" t="str">
        <f>IF(SP_SUL!T983="","*",SP_SUL!T983)</f>
        <v>-</v>
      </c>
      <c r="F980" s="145" t="str">
        <f>IF(SP_SUL!B983="","*",SP_SUL!B983)</f>
        <v>*</v>
      </c>
      <c r="G980" s="145" t="str">
        <f>IF(SP_SUL!D983="","*",SP_SUL!D983)</f>
        <v>*</v>
      </c>
      <c r="H980" s="145" t="str">
        <f>IF(SP_SUL!F983="","*",SP_SUL!F983)</f>
        <v>*</v>
      </c>
      <c r="I980" s="145" t="str">
        <f>IF(SP_SUL!H983="","*",SP_SUL!H983)</f>
        <v>*</v>
      </c>
      <c r="J980" s="145" t="str">
        <f>IF(SP_SUL!I983="","*",SP_SUL!I983)</f>
        <v>*</v>
      </c>
      <c r="K980" s="139" t="str">
        <f>IF(SP_SUL!M983="","*",SP_SUL!M983)</f>
        <v>-</v>
      </c>
      <c r="L980" s="139" t="str">
        <f>IF(SP_SUL!N983="","*",SP_SUL!N983)</f>
        <v>-</v>
      </c>
      <c r="M980" s="140" t="str">
        <f>IF(SP_SUL!J983="","*",SP_SUL!J983)</f>
        <v>*</v>
      </c>
      <c r="N980" s="144" t="str">
        <f>IF(SP_SUL!K983="","*",SP_SUL!K983)</f>
        <v>*</v>
      </c>
      <c r="O980" s="144" t="str">
        <f>IF(SP_SUL!L983="","*",SP_SUL!L983)</f>
        <v>*</v>
      </c>
      <c r="P980" s="143" t="str">
        <f>IF(SP_SUL!O983="","*",SP_SUL!O983)</f>
        <v>*</v>
      </c>
      <c r="Q980" s="143" t="str">
        <f>IF(SP_SUL!P983="","*",SP_SUL!P983)</f>
        <v>*</v>
      </c>
      <c r="R980" s="145" t="str">
        <f>IF(SP_SUL!Q983="","*",CONCATENATE(SP_SUL!Q983," ",SP_SUL!R983))</f>
        <v>*</v>
      </c>
      <c r="S980" s="145" t="str">
        <f>IF(SP_SUL!V983="","*",SP_SUL!V983)</f>
        <v>*</v>
      </c>
      <c r="T980" s="145" t="str">
        <f>IF(SP_SUL!W983="","*",SP_SUL!W983)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IF(SP_SUL!Y984="","*",SP_SUL!Y984)</f>
        <v>*</v>
      </c>
      <c r="B981" s="146" t="str">
        <f>IF(SP_SUL!X984="","*",SP_SUL!X984)</f>
        <v>*</v>
      </c>
      <c r="C981" s="146" t="str">
        <f>IF(SP_SUL!Z984="","*",SP_SUL!Z984)</f>
        <v>*</v>
      </c>
      <c r="D981" s="139" t="str">
        <f>IF(SP_SUL!S984="","*",SP_SUL!S984)</f>
        <v>-</v>
      </c>
      <c r="E981" s="139" t="str">
        <f>IF(SP_SUL!T984="","*",SP_SUL!T984)</f>
        <v>-</v>
      </c>
      <c r="F981" s="145" t="str">
        <f>IF(SP_SUL!B984="","*",SP_SUL!B984)</f>
        <v>*</v>
      </c>
      <c r="G981" s="145" t="str">
        <f>IF(SP_SUL!D984="","*",SP_SUL!D984)</f>
        <v>*</v>
      </c>
      <c r="H981" s="145" t="str">
        <f>IF(SP_SUL!F984="","*",SP_SUL!F984)</f>
        <v>*</v>
      </c>
      <c r="I981" s="145" t="str">
        <f>IF(SP_SUL!H984="","*",SP_SUL!H984)</f>
        <v>*</v>
      </c>
      <c r="J981" s="145" t="str">
        <f>IF(SP_SUL!I984="","*",SP_SUL!I984)</f>
        <v>*</v>
      </c>
      <c r="K981" s="139" t="str">
        <f>IF(SP_SUL!M984="","*",SP_SUL!M984)</f>
        <v>-</v>
      </c>
      <c r="L981" s="139" t="str">
        <f>IF(SP_SUL!N984="","*",SP_SUL!N984)</f>
        <v>-</v>
      </c>
      <c r="M981" s="140" t="str">
        <f>IF(SP_SUL!J984="","*",SP_SUL!J984)</f>
        <v>*</v>
      </c>
      <c r="N981" s="144" t="str">
        <f>IF(SP_SUL!K984="","*",SP_SUL!K984)</f>
        <v>*</v>
      </c>
      <c r="O981" s="144" t="str">
        <f>IF(SP_SUL!L984="","*",SP_SUL!L984)</f>
        <v>*</v>
      </c>
      <c r="P981" s="143" t="str">
        <f>IF(SP_SUL!O984="","*",SP_SUL!O984)</f>
        <v>*</v>
      </c>
      <c r="Q981" s="143" t="str">
        <f>IF(SP_SUL!P984="","*",SP_SUL!P984)</f>
        <v>*</v>
      </c>
      <c r="R981" s="145" t="str">
        <f>IF(SP_SUL!Q984="","*",CONCATENATE(SP_SUL!Q984," ",SP_SUL!R984))</f>
        <v>*</v>
      </c>
      <c r="S981" s="145" t="str">
        <f>IF(SP_SUL!V984="","*",SP_SUL!V984)</f>
        <v>*</v>
      </c>
      <c r="T981" s="145" t="str">
        <f>IF(SP_SUL!W984="","*",SP_SUL!W984)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IF(SP_SUL!Y985="","*",SP_SUL!Y985)</f>
        <v>*</v>
      </c>
      <c r="B982" s="146" t="str">
        <f>IF(SP_SUL!X985="","*",SP_SUL!X985)</f>
        <v>*</v>
      </c>
      <c r="C982" s="146" t="str">
        <f>IF(SP_SUL!Z985="","*",SP_SUL!Z985)</f>
        <v>*</v>
      </c>
      <c r="D982" s="139" t="str">
        <f>IF(SP_SUL!S985="","*",SP_SUL!S985)</f>
        <v>-</v>
      </c>
      <c r="E982" s="139" t="str">
        <f>IF(SP_SUL!T985="","*",SP_SUL!T985)</f>
        <v>-</v>
      </c>
      <c r="F982" s="145" t="str">
        <f>IF(SP_SUL!B985="","*",SP_SUL!B985)</f>
        <v>*</v>
      </c>
      <c r="G982" s="145" t="str">
        <f>IF(SP_SUL!D985="","*",SP_SUL!D985)</f>
        <v>*</v>
      </c>
      <c r="H982" s="145" t="str">
        <f>IF(SP_SUL!F985="","*",SP_SUL!F985)</f>
        <v>*</v>
      </c>
      <c r="I982" s="145" t="str">
        <f>IF(SP_SUL!H985="","*",SP_SUL!H985)</f>
        <v>*</v>
      </c>
      <c r="J982" s="145" t="str">
        <f>IF(SP_SUL!I985="","*",SP_SUL!I985)</f>
        <v>*</v>
      </c>
      <c r="K982" s="139" t="str">
        <f>IF(SP_SUL!M985="","*",SP_SUL!M985)</f>
        <v>-</v>
      </c>
      <c r="L982" s="139" t="str">
        <f>IF(SP_SUL!N985="","*",SP_SUL!N985)</f>
        <v>-</v>
      </c>
      <c r="M982" s="140" t="str">
        <f>IF(SP_SUL!J985="","*",SP_SUL!J985)</f>
        <v>*</v>
      </c>
      <c r="N982" s="144" t="str">
        <f>IF(SP_SUL!K985="","*",SP_SUL!K985)</f>
        <v>*</v>
      </c>
      <c r="O982" s="144" t="str">
        <f>IF(SP_SUL!L985="","*",SP_SUL!L985)</f>
        <v>*</v>
      </c>
      <c r="P982" s="143" t="str">
        <f>IF(SP_SUL!O985="","*",SP_SUL!O985)</f>
        <v>*</v>
      </c>
      <c r="Q982" s="143" t="str">
        <f>IF(SP_SUL!P985="","*",SP_SUL!P985)</f>
        <v>*</v>
      </c>
      <c r="R982" s="145" t="str">
        <f>IF(SP_SUL!Q985="","*",CONCATENATE(SP_SUL!Q985," ",SP_SUL!R985))</f>
        <v>*</v>
      </c>
      <c r="S982" s="145" t="str">
        <f>IF(SP_SUL!V985="","*",SP_SUL!V985)</f>
        <v>*</v>
      </c>
      <c r="T982" s="145" t="str">
        <f>IF(SP_SUL!W985="","*",SP_SUL!W985)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IF(SP_SUL!Y986="","*",SP_SUL!Y986)</f>
        <v>*</v>
      </c>
      <c r="B983" s="146" t="str">
        <f>IF(SP_SUL!X986="","*",SP_SUL!X986)</f>
        <v>*</v>
      </c>
      <c r="C983" s="146" t="str">
        <f>IF(SP_SUL!Z986="","*",SP_SUL!Z986)</f>
        <v>*</v>
      </c>
      <c r="D983" s="139" t="str">
        <f>IF(SP_SUL!S986="","*",SP_SUL!S986)</f>
        <v>-</v>
      </c>
      <c r="E983" s="139" t="str">
        <f>IF(SP_SUL!T986="","*",SP_SUL!T986)</f>
        <v>-</v>
      </c>
      <c r="F983" s="145" t="str">
        <f>IF(SP_SUL!B986="","*",SP_SUL!B986)</f>
        <v>*</v>
      </c>
      <c r="G983" s="145" t="str">
        <f>IF(SP_SUL!D986="","*",SP_SUL!D986)</f>
        <v>*</v>
      </c>
      <c r="H983" s="145" t="str">
        <f>IF(SP_SUL!F986="","*",SP_SUL!F986)</f>
        <v>*</v>
      </c>
      <c r="I983" s="145" t="str">
        <f>IF(SP_SUL!H986="","*",SP_SUL!H986)</f>
        <v>*</v>
      </c>
      <c r="J983" s="145" t="str">
        <f>IF(SP_SUL!I986="","*",SP_SUL!I986)</f>
        <v>*</v>
      </c>
      <c r="K983" s="139" t="str">
        <f>IF(SP_SUL!M986="","*",SP_SUL!M986)</f>
        <v>-</v>
      </c>
      <c r="L983" s="139" t="str">
        <f>IF(SP_SUL!N986="","*",SP_SUL!N986)</f>
        <v>-</v>
      </c>
      <c r="M983" s="140" t="str">
        <f>IF(SP_SUL!J986="","*",SP_SUL!J986)</f>
        <v>*</v>
      </c>
      <c r="N983" s="144" t="str">
        <f>IF(SP_SUL!K986="","*",SP_SUL!K986)</f>
        <v>*</v>
      </c>
      <c r="O983" s="144" t="str">
        <f>IF(SP_SUL!L986="","*",SP_SUL!L986)</f>
        <v>*</v>
      </c>
      <c r="P983" s="143" t="str">
        <f>IF(SP_SUL!O986="","*",SP_SUL!O986)</f>
        <v>*</v>
      </c>
      <c r="Q983" s="143" t="str">
        <f>IF(SP_SUL!P986="","*",SP_SUL!P986)</f>
        <v>*</v>
      </c>
      <c r="R983" s="145" t="str">
        <f>IF(SP_SUL!Q986="","*",CONCATENATE(SP_SUL!Q986," ",SP_SUL!R986))</f>
        <v>*</v>
      </c>
      <c r="S983" s="145" t="str">
        <f>IF(SP_SUL!V986="","*",SP_SUL!V986)</f>
        <v>*</v>
      </c>
      <c r="T983" s="145" t="str">
        <f>IF(SP_SUL!W986="","*",SP_SUL!W986)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IF(SP_SUL!Y987="","*",SP_SUL!Y987)</f>
        <v>*</v>
      </c>
      <c r="B984" s="146" t="str">
        <f>IF(SP_SUL!X987="","*",SP_SUL!X987)</f>
        <v>*</v>
      </c>
      <c r="C984" s="146" t="str">
        <f>IF(SP_SUL!Z987="","*",SP_SUL!Z987)</f>
        <v>*</v>
      </c>
      <c r="D984" s="139" t="str">
        <f>IF(SP_SUL!S987="","*",SP_SUL!S987)</f>
        <v>-</v>
      </c>
      <c r="E984" s="139" t="str">
        <f>IF(SP_SUL!T987="","*",SP_SUL!T987)</f>
        <v>-</v>
      </c>
      <c r="F984" s="145" t="str">
        <f>IF(SP_SUL!B987="","*",SP_SUL!B987)</f>
        <v>*</v>
      </c>
      <c r="G984" s="145" t="str">
        <f>IF(SP_SUL!D987="","*",SP_SUL!D987)</f>
        <v>*</v>
      </c>
      <c r="H984" s="145" t="str">
        <f>IF(SP_SUL!F987="","*",SP_SUL!F987)</f>
        <v>*</v>
      </c>
      <c r="I984" s="145" t="str">
        <f>IF(SP_SUL!H987="","*",SP_SUL!H987)</f>
        <v>*</v>
      </c>
      <c r="J984" s="145" t="str">
        <f>IF(SP_SUL!I987="","*",SP_SUL!I987)</f>
        <v>*</v>
      </c>
      <c r="K984" s="139" t="str">
        <f>IF(SP_SUL!M987="","*",SP_SUL!M987)</f>
        <v>-</v>
      </c>
      <c r="L984" s="139" t="str">
        <f>IF(SP_SUL!N987="","*",SP_SUL!N987)</f>
        <v>-</v>
      </c>
      <c r="M984" s="140" t="str">
        <f>IF(SP_SUL!J987="","*",SP_SUL!J987)</f>
        <v>*</v>
      </c>
      <c r="N984" s="144" t="str">
        <f>IF(SP_SUL!K987="","*",SP_SUL!K987)</f>
        <v>*</v>
      </c>
      <c r="O984" s="144" t="str">
        <f>IF(SP_SUL!L987="","*",SP_SUL!L987)</f>
        <v>*</v>
      </c>
      <c r="P984" s="143" t="str">
        <f>IF(SP_SUL!O987="","*",SP_SUL!O987)</f>
        <v>*</v>
      </c>
      <c r="Q984" s="143" t="str">
        <f>IF(SP_SUL!P987="","*",SP_SUL!P987)</f>
        <v>*</v>
      </c>
      <c r="R984" s="145" t="str">
        <f>IF(SP_SUL!Q987="","*",CONCATENATE(SP_SUL!Q987," ",SP_SUL!R987))</f>
        <v>*</v>
      </c>
      <c r="S984" s="145" t="str">
        <f>IF(SP_SUL!V987="","*",SP_SUL!V987)</f>
        <v>*</v>
      </c>
      <c r="T984" s="145" t="str">
        <f>IF(SP_SUL!W987="","*",SP_SUL!W987)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IF(SP_SUL!Y988="","*",SP_SUL!Y988)</f>
        <v>*</v>
      </c>
      <c r="B985" s="146" t="str">
        <f>IF(SP_SUL!X988="","*",SP_SUL!X988)</f>
        <v>*</v>
      </c>
      <c r="C985" s="146" t="str">
        <f>IF(SP_SUL!Z988="","*",SP_SUL!Z988)</f>
        <v>*</v>
      </c>
      <c r="D985" s="139" t="str">
        <f>IF(SP_SUL!S988="","*",SP_SUL!S988)</f>
        <v>-</v>
      </c>
      <c r="E985" s="139" t="str">
        <f>IF(SP_SUL!T988="","*",SP_SUL!T988)</f>
        <v>-</v>
      </c>
      <c r="F985" s="145" t="str">
        <f>IF(SP_SUL!B988="","*",SP_SUL!B988)</f>
        <v>*</v>
      </c>
      <c r="G985" s="145" t="str">
        <f>IF(SP_SUL!D988="","*",SP_SUL!D988)</f>
        <v>*</v>
      </c>
      <c r="H985" s="145" t="str">
        <f>IF(SP_SUL!F988="","*",SP_SUL!F988)</f>
        <v>*</v>
      </c>
      <c r="I985" s="145" t="str">
        <f>IF(SP_SUL!H988="","*",SP_SUL!H988)</f>
        <v>*</v>
      </c>
      <c r="J985" s="145" t="str">
        <f>IF(SP_SUL!I988="","*",SP_SUL!I988)</f>
        <v>*</v>
      </c>
      <c r="K985" s="139" t="str">
        <f>IF(SP_SUL!M988="","*",SP_SUL!M988)</f>
        <v>-</v>
      </c>
      <c r="L985" s="139" t="str">
        <f>IF(SP_SUL!N988="","*",SP_SUL!N988)</f>
        <v>-</v>
      </c>
      <c r="M985" s="140" t="str">
        <f>IF(SP_SUL!J988="","*",SP_SUL!J988)</f>
        <v>*</v>
      </c>
      <c r="N985" s="144" t="str">
        <f>IF(SP_SUL!K988="","*",SP_SUL!K988)</f>
        <v>*</v>
      </c>
      <c r="O985" s="144" t="str">
        <f>IF(SP_SUL!L988="","*",SP_SUL!L988)</f>
        <v>*</v>
      </c>
      <c r="P985" s="143" t="str">
        <f>IF(SP_SUL!O988="","*",SP_SUL!O988)</f>
        <v>*</v>
      </c>
      <c r="Q985" s="143" t="str">
        <f>IF(SP_SUL!P988="","*",SP_SUL!P988)</f>
        <v>*</v>
      </c>
      <c r="R985" s="145" t="str">
        <f>IF(SP_SUL!Q988="","*",CONCATENATE(SP_SUL!Q988," ",SP_SUL!R988))</f>
        <v>*</v>
      </c>
      <c r="S985" s="145" t="str">
        <f>IF(SP_SUL!V988="","*",SP_SUL!V988)</f>
        <v>*</v>
      </c>
      <c r="T985" s="145" t="str">
        <f>IF(SP_SUL!W988="","*",SP_SUL!W988)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 hidden="1">
      <c r="A986" s="146" t="str">
        <f>IF(SP_SUL!Y989="","*",SP_SUL!Y989)</f>
        <v>*</v>
      </c>
      <c r="B986" s="146" t="str">
        <f>IF(SP_SUL!X989="","*",SP_SUL!X989)</f>
        <v>*</v>
      </c>
      <c r="C986" s="146" t="str">
        <f>IF(SP_SUL!Z989="","*",SP_SUL!Z989)</f>
        <v>*</v>
      </c>
      <c r="D986" s="139" t="str">
        <f>IF(SP_SUL!S989="","*",SP_SUL!S989)</f>
        <v>-</v>
      </c>
      <c r="E986" s="139" t="str">
        <f>IF(SP_SUL!T989="","*",SP_SUL!T989)</f>
        <v>-</v>
      </c>
      <c r="F986" s="145" t="str">
        <f>IF(SP_SUL!B989="","*",SP_SUL!B989)</f>
        <v>*</v>
      </c>
      <c r="G986" s="145" t="str">
        <f>IF(SP_SUL!D989="","*",SP_SUL!D989)</f>
        <v>*</v>
      </c>
      <c r="H986" s="145" t="str">
        <f>IF(SP_SUL!F989="","*",SP_SUL!F989)</f>
        <v>*</v>
      </c>
      <c r="I986" s="145" t="str">
        <f>IF(SP_SUL!H989="","*",SP_SUL!H989)</f>
        <v>*</v>
      </c>
      <c r="J986" s="145" t="str">
        <f>IF(SP_SUL!I989="","*",SP_SUL!I989)</f>
        <v>*</v>
      </c>
      <c r="K986" s="139" t="str">
        <f>IF(SP_SUL!M989="","*",SP_SUL!M989)</f>
        <v>-</v>
      </c>
      <c r="L986" s="139" t="str">
        <f>IF(SP_SUL!N989="","*",SP_SUL!N989)</f>
        <v>-</v>
      </c>
      <c r="M986" s="140" t="str">
        <f>IF(SP_SUL!J989="","*",SP_SUL!J989)</f>
        <v>*</v>
      </c>
      <c r="N986" s="144" t="str">
        <f>IF(SP_SUL!K989="","*",SP_SUL!K989)</f>
        <v>*</v>
      </c>
      <c r="O986" s="144" t="str">
        <f>IF(SP_SUL!L989="","*",SP_SUL!L989)</f>
        <v>*</v>
      </c>
      <c r="P986" s="143" t="str">
        <f>IF(SP_SUL!O989="","*",SP_SUL!O989)</f>
        <v>*</v>
      </c>
      <c r="Q986" s="143" t="str">
        <f>IF(SP_SUL!P989="","*",SP_SUL!P989)</f>
        <v>*</v>
      </c>
      <c r="R986" s="145" t="str">
        <f>IF(SP_SUL!Q989="","*",CONCATENATE(SP_SUL!Q989," ",SP_SUL!R989))</f>
        <v>*</v>
      </c>
      <c r="S986" s="145" t="str">
        <f>IF(SP_SUL!V989="","*",SP_SUL!V989)</f>
        <v>*</v>
      </c>
      <c r="T986" s="145" t="str">
        <f>IF(SP_SUL!W989="","*",SP_SUL!W989)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 hidden="1">
      <c r="A987" s="146" t="str">
        <f>IF(SP_SUL!Y990="","*",SP_SUL!Y990)</f>
        <v>*</v>
      </c>
      <c r="B987" s="146" t="str">
        <f>IF(SP_SUL!X990="","*",SP_SUL!X990)</f>
        <v>*</v>
      </c>
      <c r="C987" s="146" t="str">
        <f>IF(SP_SUL!Z990="","*",SP_SUL!Z990)</f>
        <v>*</v>
      </c>
      <c r="D987" s="139" t="str">
        <f>IF(SP_SUL!S990="","*",SP_SUL!S990)</f>
        <v>-</v>
      </c>
      <c r="E987" s="139" t="str">
        <f>IF(SP_SUL!T990="","*",SP_SUL!T990)</f>
        <v>-</v>
      </c>
      <c r="F987" s="145" t="str">
        <f>IF(SP_SUL!B990="","*",SP_SUL!B990)</f>
        <v>*</v>
      </c>
      <c r="G987" s="145" t="str">
        <f>IF(SP_SUL!D990="","*",SP_SUL!D990)</f>
        <v>*</v>
      </c>
      <c r="H987" s="145" t="str">
        <f>IF(SP_SUL!F990="","*",SP_SUL!F990)</f>
        <v>*</v>
      </c>
      <c r="I987" s="145" t="str">
        <f>IF(SP_SUL!H990="","*",SP_SUL!H990)</f>
        <v>*</v>
      </c>
      <c r="J987" s="145" t="str">
        <f>IF(SP_SUL!I990="","*",SP_SUL!I990)</f>
        <v>*</v>
      </c>
      <c r="K987" s="139" t="str">
        <f>IF(SP_SUL!M990="","*",SP_SUL!M990)</f>
        <v>-</v>
      </c>
      <c r="L987" s="139" t="str">
        <f>IF(SP_SUL!N990="","*",SP_SUL!N990)</f>
        <v>-</v>
      </c>
      <c r="M987" s="140" t="str">
        <f>IF(SP_SUL!J990="","*",SP_SUL!J990)</f>
        <v>*</v>
      </c>
      <c r="N987" s="144" t="str">
        <f>IF(SP_SUL!K990="","*",SP_SUL!K990)</f>
        <v>*</v>
      </c>
      <c r="O987" s="144" t="str">
        <f>IF(SP_SUL!L990="","*",SP_SUL!L990)</f>
        <v>*</v>
      </c>
      <c r="P987" s="143" t="str">
        <f>IF(SP_SUL!O990="","*",SP_SUL!O990)</f>
        <v>*</v>
      </c>
      <c r="Q987" s="143" t="str">
        <f>IF(SP_SUL!P990="","*",SP_SUL!P990)</f>
        <v>*</v>
      </c>
      <c r="R987" s="145" t="str">
        <f>IF(SP_SUL!Q990="","*",CONCATENATE(SP_SUL!Q990," ",SP_SUL!R990))</f>
        <v>*</v>
      </c>
      <c r="S987" s="145" t="str">
        <f>IF(SP_SUL!V990="","*",SP_SUL!V990)</f>
        <v>*</v>
      </c>
      <c r="T987" s="145" t="str">
        <f>IF(SP_SUL!W990="","*",SP_SUL!W990)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 hidden="1">
      <c r="A988" s="146" t="str">
        <f>IF(SP_SUL!Y991="","*",SP_SUL!Y991)</f>
        <v>*</v>
      </c>
      <c r="B988" s="146" t="str">
        <f>IF(SP_SUL!X991="","*",SP_SUL!X991)</f>
        <v>*</v>
      </c>
      <c r="C988" s="146" t="str">
        <f>IF(SP_SUL!Z991="","*",SP_SUL!Z991)</f>
        <v>*</v>
      </c>
      <c r="D988" s="139" t="str">
        <f>IF(SP_SUL!S991="","*",SP_SUL!S991)</f>
        <v>-</v>
      </c>
      <c r="E988" s="139" t="str">
        <f>IF(SP_SUL!T991="","*",SP_SUL!T991)</f>
        <v>-</v>
      </c>
      <c r="F988" s="145" t="str">
        <f>IF(SP_SUL!B991="","*",SP_SUL!B991)</f>
        <v>*</v>
      </c>
      <c r="G988" s="145" t="str">
        <f>IF(SP_SUL!D991="","*",SP_SUL!D991)</f>
        <v>*</v>
      </c>
      <c r="H988" s="145" t="str">
        <f>IF(SP_SUL!F991="","*",SP_SUL!F991)</f>
        <v>*</v>
      </c>
      <c r="I988" s="145" t="str">
        <f>IF(SP_SUL!H991="","*",SP_SUL!H991)</f>
        <v>*</v>
      </c>
      <c r="J988" s="145" t="str">
        <f>IF(SP_SUL!I991="","*",SP_SUL!I991)</f>
        <v>*</v>
      </c>
      <c r="K988" s="139" t="str">
        <f>IF(SP_SUL!M991="","*",SP_SUL!M991)</f>
        <v>-</v>
      </c>
      <c r="L988" s="139" t="str">
        <f>IF(SP_SUL!N991="","*",SP_SUL!N991)</f>
        <v>-</v>
      </c>
      <c r="M988" s="140" t="str">
        <f>IF(SP_SUL!J991="","*",SP_SUL!J991)</f>
        <v>*</v>
      </c>
      <c r="N988" s="144" t="str">
        <f>IF(SP_SUL!K991="","*",SP_SUL!K991)</f>
        <v>*</v>
      </c>
      <c r="O988" s="144" t="str">
        <f>IF(SP_SUL!L991="","*",SP_SUL!L991)</f>
        <v>*</v>
      </c>
      <c r="P988" s="143" t="str">
        <f>IF(SP_SUL!O991="","*",SP_SUL!O991)</f>
        <v>*</v>
      </c>
      <c r="Q988" s="143" t="str">
        <f>IF(SP_SUL!P991="","*",SP_SUL!P991)</f>
        <v>*</v>
      </c>
      <c r="R988" s="145" t="str">
        <f>IF(SP_SUL!Q991="","*",CONCATENATE(SP_SUL!Q991," ",SP_SUL!R991))</f>
        <v>*</v>
      </c>
      <c r="S988" s="145" t="str">
        <f>IF(SP_SUL!V991="","*",SP_SUL!V991)</f>
        <v>*</v>
      </c>
      <c r="T988" s="145" t="str">
        <f>IF(SP_SUL!W991="","*",SP_SUL!W991)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 hidden="1">
      <c r="A989" s="146" t="str">
        <f>IF(SP_SUL!Y992="","*",SP_SUL!Y992)</f>
        <v>*</v>
      </c>
      <c r="B989" s="146" t="str">
        <f>IF(SP_SUL!X992="","*",SP_SUL!X992)</f>
        <v>*</v>
      </c>
      <c r="C989" s="146" t="str">
        <f>IF(SP_SUL!Z992="","*",SP_SUL!Z992)</f>
        <v>*</v>
      </c>
      <c r="D989" s="139" t="str">
        <f>IF(SP_SUL!S992="","*",SP_SUL!S992)</f>
        <v>-</v>
      </c>
      <c r="E989" s="139" t="str">
        <f>IF(SP_SUL!T992="","*",SP_SUL!T992)</f>
        <v>-</v>
      </c>
      <c r="F989" s="145" t="str">
        <f>IF(SP_SUL!B992="","*",SP_SUL!B992)</f>
        <v>*</v>
      </c>
      <c r="G989" s="145" t="str">
        <f>IF(SP_SUL!D992="","*",SP_SUL!D992)</f>
        <v>*</v>
      </c>
      <c r="H989" s="145" t="str">
        <f>IF(SP_SUL!F992="","*",SP_SUL!F992)</f>
        <v>*</v>
      </c>
      <c r="I989" s="145" t="str">
        <f>IF(SP_SUL!H992="","*",SP_SUL!H992)</f>
        <v>*</v>
      </c>
      <c r="J989" s="145" t="str">
        <f>IF(SP_SUL!I992="","*",SP_SUL!I992)</f>
        <v>*</v>
      </c>
      <c r="K989" s="139" t="str">
        <f>IF(SP_SUL!M992="","*",SP_SUL!M992)</f>
        <v>-</v>
      </c>
      <c r="L989" s="139" t="str">
        <f>IF(SP_SUL!N992="","*",SP_SUL!N992)</f>
        <v>-</v>
      </c>
      <c r="M989" s="140" t="str">
        <f>IF(SP_SUL!J992="","*",SP_SUL!J992)</f>
        <v>*</v>
      </c>
      <c r="N989" s="144" t="str">
        <f>IF(SP_SUL!K992="","*",SP_SUL!K992)</f>
        <v>*</v>
      </c>
      <c r="O989" s="144" t="str">
        <f>IF(SP_SUL!L992="","*",SP_SUL!L992)</f>
        <v>*</v>
      </c>
      <c r="P989" s="143" t="str">
        <f>IF(SP_SUL!O992="","*",SP_SUL!O992)</f>
        <v>*</v>
      </c>
      <c r="Q989" s="143" t="str">
        <f>IF(SP_SUL!P992="","*",SP_SUL!P992)</f>
        <v>*</v>
      </c>
      <c r="R989" s="145" t="str">
        <f>IF(SP_SUL!Q992="","*",CONCATENATE(SP_SUL!Q992," ",SP_SUL!R992))</f>
        <v>*</v>
      </c>
      <c r="S989" s="145" t="str">
        <f>IF(SP_SUL!V992="","*",SP_SUL!V992)</f>
        <v>*</v>
      </c>
      <c r="T989" s="145" t="str">
        <f>IF(SP_SUL!W992="","*",SP_SUL!W992)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 hidden="1">
      <c r="A990" s="146" t="str">
        <f>IF(SP_SUL!Y993="","*",SP_SUL!Y993)</f>
        <v>*</v>
      </c>
      <c r="B990" s="146" t="str">
        <f>IF(SP_SUL!X993="","*",SP_SUL!X993)</f>
        <v>*</v>
      </c>
      <c r="C990" s="146" t="str">
        <f>IF(SP_SUL!Z993="","*",SP_SUL!Z993)</f>
        <v>*</v>
      </c>
      <c r="D990" s="139" t="str">
        <f>IF(SP_SUL!S993="","*",SP_SUL!S993)</f>
        <v>-</v>
      </c>
      <c r="E990" s="139" t="str">
        <f>IF(SP_SUL!T993="","*",SP_SUL!T993)</f>
        <v>-</v>
      </c>
      <c r="F990" s="145" t="str">
        <f>IF(SP_SUL!B993="","*",SP_SUL!B993)</f>
        <v>*</v>
      </c>
      <c r="G990" s="145" t="str">
        <f>IF(SP_SUL!D993="","*",SP_SUL!D993)</f>
        <v>*</v>
      </c>
      <c r="H990" s="145" t="str">
        <f>IF(SP_SUL!F993="","*",SP_SUL!F993)</f>
        <v>*</v>
      </c>
      <c r="I990" s="145" t="str">
        <f>IF(SP_SUL!H993="","*",SP_SUL!H993)</f>
        <v>*</v>
      </c>
      <c r="J990" s="145" t="str">
        <f>IF(SP_SUL!I993="","*",SP_SUL!I993)</f>
        <v>*</v>
      </c>
      <c r="K990" s="139" t="str">
        <f>IF(SP_SUL!M993="","*",SP_SUL!M993)</f>
        <v>-</v>
      </c>
      <c r="L990" s="139" t="str">
        <f>IF(SP_SUL!N993="","*",SP_SUL!N993)</f>
        <v>-</v>
      </c>
      <c r="M990" s="140" t="str">
        <f>IF(SP_SUL!J993="","*",SP_SUL!J993)</f>
        <v>*</v>
      </c>
      <c r="N990" s="144" t="str">
        <f>IF(SP_SUL!K993="","*",SP_SUL!K993)</f>
        <v>*</v>
      </c>
      <c r="O990" s="144" t="str">
        <f>IF(SP_SUL!L993="","*",SP_SUL!L993)</f>
        <v>*</v>
      </c>
      <c r="P990" s="143" t="str">
        <f>IF(SP_SUL!O993="","*",SP_SUL!O993)</f>
        <v>*</v>
      </c>
      <c r="Q990" s="143" t="str">
        <f>IF(SP_SUL!P993="","*",SP_SUL!P993)</f>
        <v>*</v>
      </c>
      <c r="R990" s="145" t="str">
        <f>IF(SP_SUL!Q993="","*",CONCATENATE(SP_SUL!Q993," ",SP_SUL!R993))</f>
        <v>*</v>
      </c>
      <c r="S990" s="145" t="str">
        <f>IF(SP_SUL!V993="","*",SP_SUL!V993)</f>
        <v>*</v>
      </c>
      <c r="T990" s="145" t="str">
        <f>IF(SP_SUL!W993="","*",SP_SUL!W993)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 hidden="1">
      <c r="A991" s="146" t="str">
        <f>IF(SP_SUL!Y994="","*",SP_SUL!Y994)</f>
        <v>*</v>
      </c>
      <c r="B991" s="146" t="str">
        <f>IF(SP_SUL!X994="","*",SP_SUL!X994)</f>
        <v>*</v>
      </c>
      <c r="C991" s="146" t="str">
        <f>IF(SP_SUL!Z994="","*",SP_SUL!Z994)</f>
        <v>*</v>
      </c>
      <c r="D991" s="139" t="str">
        <f>IF(SP_SUL!S994="","*",SP_SUL!S994)</f>
        <v>-</v>
      </c>
      <c r="E991" s="139" t="str">
        <f>IF(SP_SUL!T994="","*",SP_SUL!T994)</f>
        <v>-</v>
      </c>
      <c r="F991" s="145" t="str">
        <f>IF(SP_SUL!B994="","*",SP_SUL!B994)</f>
        <v>*</v>
      </c>
      <c r="G991" s="145" t="str">
        <f>IF(SP_SUL!D994="","*",SP_SUL!D994)</f>
        <v>*</v>
      </c>
      <c r="H991" s="145" t="str">
        <f>IF(SP_SUL!F994="","*",SP_SUL!F994)</f>
        <v>*</v>
      </c>
      <c r="I991" s="145" t="str">
        <f>IF(SP_SUL!H994="","*",SP_SUL!H994)</f>
        <v>*</v>
      </c>
      <c r="J991" s="145" t="str">
        <f>IF(SP_SUL!I994="","*",SP_SUL!I994)</f>
        <v>*</v>
      </c>
      <c r="K991" s="139" t="str">
        <f>IF(SP_SUL!M994="","*",SP_SUL!M994)</f>
        <v>-</v>
      </c>
      <c r="L991" s="139" t="str">
        <f>IF(SP_SUL!N994="","*",SP_SUL!N994)</f>
        <v>-</v>
      </c>
      <c r="M991" s="140" t="str">
        <f>IF(SP_SUL!J994="","*",SP_SUL!J994)</f>
        <v>*</v>
      </c>
      <c r="N991" s="144" t="str">
        <f>IF(SP_SUL!K994="","*",SP_SUL!K994)</f>
        <v>*</v>
      </c>
      <c r="O991" s="144" t="str">
        <f>IF(SP_SUL!L994="","*",SP_SUL!L994)</f>
        <v>*</v>
      </c>
      <c r="P991" s="143" t="str">
        <f>IF(SP_SUL!O994="","*",SP_SUL!O994)</f>
        <v>*</v>
      </c>
      <c r="Q991" s="143" t="str">
        <f>IF(SP_SUL!P994="","*",SP_SUL!P994)</f>
        <v>*</v>
      </c>
      <c r="R991" s="145" t="str">
        <f>IF(SP_SUL!Q994="","*",CONCATENATE(SP_SUL!Q994," ",SP_SUL!R994))</f>
        <v>*</v>
      </c>
      <c r="S991" s="145" t="str">
        <f>IF(SP_SUL!V994="","*",SP_SUL!V994)</f>
        <v>*</v>
      </c>
      <c r="T991" s="145" t="str">
        <f>IF(SP_SUL!W994="","*",SP_SUL!W994)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 hidden="1">
      <c r="A992" s="146" t="str">
        <f>IF(SP_SUL!Y995="","*",SP_SUL!Y995)</f>
        <v>*</v>
      </c>
      <c r="B992" s="146" t="str">
        <f>IF(SP_SUL!X995="","*",SP_SUL!X995)</f>
        <v>*</v>
      </c>
      <c r="C992" s="146" t="str">
        <f>IF(SP_SUL!Z995="","*",SP_SUL!Z995)</f>
        <v>*</v>
      </c>
      <c r="D992" s="139" t="str">
        <f>IF(SP_SUL!S995="","*",SP_SUL!S995)</f>
        <v>-</v>
      </c>
      <c r="E992" s="139" t="str">
        <f>IF(SP_SUL!T995="","*",SP_SUL!T995)</f>
        <v>-</v>
      </c>
      <c r="F992" s="145" t="str">
        <f>IF(SP_SUL!B995="","*",SP_SUL!B995)</f>
        <v>*</v>
      </c>
      <c r="G992" s="145" t="str">
        <f>IF(SP_SUL!D995="","*",SP_SUL!D995)</f>
        <v>*</v>
      </c>
      <c r="H992" s="145" t="str">
        <f>IF(SP_SUL!F995="","*",SP_SUL!F995)</f>
        <v>*</v>
      </c>
      <c r="I992" s="145" t="str">
        <f>IF(SP_SUL!H995="","*",SP_SUL!H995)</f>
        <v>*</v>
      </c>
      <c r="J992" s="145" t="str">
        <f>IF(SP_SUL!I995="","*",SP_SUL!I995)</f>
        <v>*</v>
      </c>
      <c r="K992" s="139" t="str">
        <f>IF(SP_SUL!M995="","*",SP_SUL!M995)</f>
        <v>-</v>
      </c>
      <c r="L992" s="139" t="str">
        <f>IF(SP_SUL!N995="","*",SP_SUL!N995)</f>
        <v>-</v>
      </c>
      <c r="M992" s="140" t="str">
        <f>IF(SP_SUL!J995="","*",SP_SUL!J995)</f>
        <v>*</v>
      </c>
      <c r="N992" s="144" t="str">
        <f>IF(SP_SUL!K995="","*",SP_SUL!K995)</f>
        <v>*</v>
      </c>
      <c r="O992" s="144" t="str">
        <f>IF(SP_SUL!L995="","*",SP_SUL!L995)</f>
        <v>*</v>
      </c>
      <c r="P992" s="143" t="str">
        <f>IF(SP_SUL!O995="","*",SP_SUL!O995)</f>
        <v>*</v>
      </c>
      <c r="Q992" s="143" t="str">
        <f>IF(SP_SUL!P995="","*",SP_SUL!P995)</f>
        <v>*</v>
      </c>
      <c r="R992" s="145" t="str">
        <f>IF(SP_SUL!Q995="","*",CONCATENATE(SP_SUL!Q995," ",SP_SUL!R995))</f>
        <v>*</v>
      </c>
      <c r="S992" s="145" t="str">
        <f>IF(SP_SUL!V995="","*",SP_SUL!V995)</f>
        <v>*</v>
      </c>
      <c r="T992" s="145" t="str">
        <f>IF(SP_SUL!W995="","*",SP_SUL!W995)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 hidden="1">
      <c r="A993" s="146" t="str">
        <f>IF(SP_SUL!Y996="","*",SP_SUL!Y996)</f>
        <v>*</v>
      </c>
      <c r="B993" s="146" t="str">
        <f>IF(SP_SUL!X996="","*",SP_SUL!X996)</f>
        <v>*</v>
      </c>
      <c r="C993" s="146" t="str">
        <f>IF(SP_SUL!Z996="","*",SP_SUL!Z996)</f>
        <v>*</v>
      </c>
      <c r="D993" s="139" t="str">
        <f>IF(SP_SUL!S996="","*",SP_SUL!S996)</f>
        <v>-</v>
      </c>
      <c r="E993" s="139" t="str">
        <f>IF(SP_SUL!T996="","*",SP_SUL!T996)</f>
        <v>-</v>
      </c>
      <c r="F993" s="145" t="str">
        <f>IF(SP_SUL!B996="","*",SP_SUL!B996)</f>
        <v>*</v>
      </c>
      <c r="G993" s="145" t="str">
        <f>IF(SP_SUL!D996="","*",SP_SUL!D996)</f>
        <v>*</v>
      </c>
      <c r="H993" s="145" t="str">
        <f>IF(SP_SUL!F996="","*",SP_SUL!F996)</f>
        <v>*</v>
      </c>
      <c r="I993" s="145" t="str">
        <f>IF(SP_SUL!H996="","*",SP_SUL!H996)</f>
        <v>*</v>
      </c>
      <c r="J993" s="145" t="str">
        <f>IF(SP_SUL!I996="","*",SP_SUL!I996)</f>
        <v>*</v>
      </c>
      <c r="K993" s="139" t="str">
        <f>IF(SP_SUL!M996="","*",SP_SUL!M996)</f>
        <v>-</v>
      </c>
      <c r="L993" s="139" t="str">
        <f>IF(SP_SUL!N996="","*",SP_SUL!N996)</f>
        <v>-</v>
      </c>
      <c r="M993" s="140" t="str">
        <f>IF(SP_SUL!J996="","*",SP_SUL!J996)</f>
        <v>*</v>
      </c>
      <c r="N993" s="144" t="str">
        <f>IF(SP_SUL!K996="","*",SP_SUL!K996)</f>
        <v>*</v>
      </c>
      <c r="O993" s="144" t="str">
        <f>IF(SP_SUL!L996="","*",SP_SUL!L996)</f>
        <v>*</v>
      </c>
      <c r="P993" s="143" t="str">
        <f>IF(SP_SUL!O996="","*",SP_SUL!O996)</f>
        <v>*</v>
      </c>
      <c r="Q993" s="143" t="str">
        <f>IF(SP_SUL!P996="","*",SP_SUL!P996)</f>
        <v>*</v>
      </c>
      <c r="R993" s="145" t="str">
        <f>IF(SP_SUL!Q996="","*",CONCATENATE(SP_SUL!Q996," ",SP_SUL!R996))</f>
        <v>*</v>
      </c>
      <c r="S993" s="145" t="str">
        <f>IF(SP_SUL!V996="","*",SP_SUL!V996)</f>
        <v>*</v>
      </c>
      <c r="T993" s="145" t="str">
        <f>IF(SP_SUL!W996="","*",SP_SUL!W996)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 hidden="1">
      <c r="A994" s="146" t="str">
        <f>IF(SP_SUL!Y997="","*",SP_SUL!Y997)</f>
        <v>*</v>
      </c>
      <c r="B994" s="146" t="str">
        <f>IF(SP_SUL!X997="","*",SP_SUL!X997)</f>
        <v>*</v>
      </c>
      <c r="C994" s="146" t="str">
        <f>IF(SP_SUL!Z997="","*",SP_SUL!Z997)</f>
        <v>*</v>
      </c>
      <c r="D994" s="139" t="str">
        <f>IF(SP_SUL!S997="","*",SP_SUL!S997)</f>
        <v>-</v>
      </c>
      <c r="E994" s="139" t="str">
        <f>IF(SP_SUL!T997="","*",SP_SUL!T997)</f>
        <v>-</v>
      </c>
      <c r="F994" s="145" t="str">
        <f>IF(SP_SUL!B997="","*",SP_SUL!B997)</f>
        <v>*</v>
      </c>
      <c r="G994" s="145" t="str">
        <f>IF(SP_SUL!D997="","*",SP_SUL!D997)</f>
        <v>*</v>
      </c>
      <c r="H994" s="145" t="str">
        <f>IF(SP_SUL!F997="","*",SP_SUL!F997)</f>
        <v>*</v>
      </c>
      <c r="I994" s="145" t="str">
        <f>IF(SP_SUL!H997="","*",SP_SUL!H997)</f>
        <v>*</v>
      </c>
      <c r="J994" s="145" t="str">
        <f>IF(SP_SUL!I997="","*",SP_SUL!I997)</f>
        <v>*</v>
      </c>
      <c r="K994" s="139" t="str">
        <f>IF(SP_SUL!M997="","*",SP_SUL!M997)</f>
        <v>-</v>
      </c>
      <c r="L994" s="139" t="str">
        <f>IF(SP_SUL!N997="","*",SP_SUL!N997)</f>
        <v>-</v>
      </c>
      <c r="M994" s="140" t="str">
        <f>IF(SP_SUL!J997="","*",SP_SUL!J997)</f>
        <v>*</v>
      </c>
      <c r="N994" s="144" t="str">
        <f>IF(SP_SUL!K997="","*",SP_SUL!K997)</f>
        <v>*</v>
      </c>
      <c r="O994" s="144" t="str">
        <f>IF(SP_SUL!L997="","*",SP_SUL!L997)</f>
        <v>*</v>
      </c>
      <c r="P994" s="143" t="str">
        <f>IF(SP_SUL!O997="","*",SP_SUL!O997)</f>
        <v>*</v>
      </c>
      <c r="Q994" s="143" t="str">
        <f>IF(SP_SUL!P997="","*",SP_SUL!P997)</f>
        <v>*</v>
      </c>
      <c r="R994" s="145" t="str">
        <f>IF(SP_SUL!Q997="","*",CONCATENATE(SP_SUL!Q997," ",SP_SUL!R997))</f>
        <v>*</v>
      </c>
      <c r="S994" s="145" t="str">
        <f>IF(SP_SUL!V997="","*",SP_SUL!V997)</f>
        <v>*</v>
      </c>
      <c r="T994" s="145" t="str">
        <f>IF(SP_SUL!W997="","*",SP_SUL!W997)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 hidden="1">
      <c r="A995" s="146" t="str">
        <f>IF(SP_SUL!Y998="","*",SP_SUL!Y998)</f>
        <v>*</v>
      </c>
      <c r="B995" s="146" t="str">
        <f>IF(SP_SUL!X998="","*",SP_SUL!X998)</f>
        <v>*</v>
      </c>
      <c r="C995" s="146" t="str">
        <f>IF(SP_SUL!Z998="","*",SP_SUL!Z998)</f>
        <v>*</v>
      </c>
      <c r="D995" s="139" t="str">
        <f>IF(SP_SUL!S998="","*",SP_SUL!S998)</f>
        <v>-</v>
      </c>
      <c r="E995" s="139" t="str">
        <f>IF(SP_SUL!T998="","*",SP_SUL!T998)</f>
        <v>-</v>
      </c>
      <c r="F995" s="145" t="str">
        <f>IF(SP_SUL!B998="","*",SP_SUL!B998)</f>
        <v>*</v>
      </c>
      <c r="G995" s="145" t="str">
        <f>IF(SP_SUL!D998="","*",SP_SUL!D998)</f>
        <v>*</v>
      </c>
      <c r="H995" s="145" t="str">
        <f>IF(SP_SUL!F998="","*",SP_SUL!F998)</f>
        <v>*</v>
      </c>
      <c r="I995" s="145" t="str">
        <f>IF(SP_SUL!H998="","*",SP_SUL!H998)</f>
        <v>*</v>
      </c>
      <c r="J995" s="145" t="str">
        <f>IF(SP_SUL!I998="","*",SP_SUL!I998)</f>
        <v>*</v>
      </c>
      <c r="K995" s="139" t="str">
        <f>IF(SP_SUL!M998="","*",SP_SUL!M998)</f>
        <v>-</v>
      </c>
      <c r="L995" s="139" t="str">
        <f>IF(SP_SUL!N998="","*",SP_SUL!N998)</f>
        <v>-</v>
      </c>
      <c r="M995" s="140" t="str">
        <f>IF(SP_SUL!J998="","*",SP_SUL!J998)</f>
        <v>*</v>
      </c>
      <c r="N995" s="144" t="str">
        <f>IF(SP_SUL!K998="","*",SP_SUL!K998)</f>
        <v>*</v>
      </c>
      <c r="O995" s="144" t="str">
        <f>IF(SP_SUL!L998="","*",SP_SUL!L998)</f>
        <v>*</v>
      </c>
      <c r="P995" s="143" t="str">
        <f>IF(SP_SUL!O998="","*",SP_SUL!O998)</f>
        <v>*</v>
      </c>
      <c r="Q995" s="143" t="str">
        <f>IF(SP_SUL!P998="","*",SP_SUL!P998)</f>
        <v>*</v>
      </c>
      <c r="R995" s="145" t="str">
        <f>IF(SP_SUL!Q998="","*",CONCATENATE(SP_SUL!Q998," ",SP_SUL!R998))</f>
        <v>*</v>
      </c>
      <c r="S995" s="145" t="str">
        <f>IF(SP_SUL!V998="","*",SP_SUL!V998)</f>
        <v>*</v>
      </c>
      <c r="T995" s="145" t="str">
        <f>IF(SP_SUL!W998="","*",SP_SUL!W998)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 hidden="1">
      <c r="A996" s="146" t="str">
        <f>IF(SP_SUL!Y999="","*",SP_SUL!Y999)</f>
        <v>*</v>
      </c>
      <c r="B996" s="146" t="str">
        <f>IF(SP_SUL!X999="","*",SP_SUL!X999)</f>
        <v>*</v>
      </c>
      <c r="C996" s="146" t="str">
        <f>IF(SP_SUL!Z999="","*",SP_SUL!Z999)</f>
        <v>*</v>
      </c>
      <c r="D996" s="139" t="str">
        <f>IF(SP_SUL!S999="","*",SP_SUL!S999)</f>
        <v>-</v>
      </c>
      <c r="E996" s="139" t="str">
        <f>IF(SP_SUL!T999="","*",SP_SUL!T999)</f>
        <v>-</v>
      </c>
      <c r="F996" s="145" t="str">
        <f>IF(SP_SUL!B999="","*",SP_SUL!B999)</f>
        <v>*</v>
      </c>
      <c r="G996" s="145" t="str">
        <f>IF(SP_SUL!D999="","*",SP_SUL!D999)</f>
        <v>*</v>
      </c>
      <c r="H996" s="145" t="str">
        <f>IF(SP_SUL!F999="","*",SP_SUL!F999)</f>
        <v>*</v>
      </c>
      <c r="I996" s="145" t="str">
        <f>IF(SP_SUL!H999="","*",SP_SUL!H999)</f>
        <v>*</v>
      </c>
      <c r="J996" s="145" t="str">
        <f>IF(SP_SUL!I999="","*",SP_SUL!I999)</f>
        <v>*</v>
      </c>
      <c r="K996" s="139" t="str">
        <f>IF(SP_SUL!M999="","*",SP_SUL!M999)</f>
        <v>-</v>
      </c>
      <c r="L996" s="139" t="str">
        <f>IF(SP_SUL!N999="","*",SP_SUL!N999)</f>
        <v>-</v>
      </c>
      <c r="M996" s="140" t="str">
        <f>IF(SP_SUL!J999="","*",SP_SUL!J999)</f>
        <v>*</v>
      </c>
      <c r="N996" s="144" t="str">
        <f>IF(SP_SUL!K999="","*",SP_SUL!K999)</f>
        <v>*</v>
      </c>
      <c r="O996" s="144" t="str">
        <f>IF(SP_SUL!L999="","*",SP_SUL!L999)</f>
        <v>*</v>
      </c>
      <c r="P996" s="143" t="str">
        <f>IF(SP_SUL!O999="","*",SP_SUL!O999)</f>
        <v>*</v>
      </c>
      <c r="Q996" s="143" t="str">
        <f>IF(SP_SUL!P999="","*",SP_SUL!P999)</f>
        <v>*</v>
      </c>
      <c r="R996" s="145" t="str">
        <f>IF(SP_SUL!Q999="","*",CONCATENATE(SP_SUL!Q999," ",SP_SUL!R999))</f>
        <v>*</v>
      </c>
      <c r="S996" s="145" t="str">
        <f>IF(SP_SUL!V999="","*",SP_SUL!V999)</f>
        <v>*</v>
      </c>
      <c r="T996" s="145" t="str">
        <f>IF(SP_SUL!W999="","*",SP_SUL!W999)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 hidden="1">
      <c r="A997" s="146" t="str">
        <f>IF(SP_SUL!Y1000="","*",SP_SUL!Y1000)</f>
        <v>*</v>
      </c>
      <c r="B997" s="146" t="str">
        <f>IF(SP_SUL!X1000="","*",SP_SUL!X1000)</f>
        <v>*</v>
      </c>
      <c r="C997" s="146" t="str">
        <f>IF(SP_SUL!Z1000="","*",SP_SUL!Z1000)</f>
        <v>*</v>
      </c>
      <c r="D997" s="139" t="str">
        <f>IF(SP_SUL!S1000="","*",SP_SUL!S1000)</f>
        <v>-</v>
      </c>
      <c r="E997" s="139" t="str">
        <f>IF(SP_SUL!T1000="","*",SP_SUL!T1000)</f>
        <v>-</v>
      </c>
      <c r="F997" s="145" t="str">
        <f>IF(SP_SUL!B1000="","*",SP_SUL!B1000)</f>
        <v>*</v>
      </c>
      <c r="G997" s="145" t="str">
        <f>IF(SP_SUL!D1000="","*",SP_SUL!D1000)</f>
        <v>*</v>
      </c>
      <c r="H997" s="145" t="str">
        <f>IF(SP_SUL!F1000="","*",SP_SUL!F1000)</f>
        <v>*</v>
      </c>
      <c r="I997" s="145" t="str">
        <f>IF(SP_SUL!H1000="","*",SP_SUL!H1000)</f>
        <v>*</v>
      </c>
      <c r="J997" s="145" t="str">
        <f>IF(SP_SUL!I1000="","*",SP_SUL!I1000)</f>
        <v>*</v>
      </c>
      <c r="K997" s="139" t="str">
        <f>IF(SP_SUL!M1000="","*",SP_SUL!M1000)</f>
        <v>-</v>
      </c>
      <c r="L997" s="139" t="str">
        <f>IF(SP_SUL!N1000="","*",SP_SUL!N1000)</f>
        <v>-</v>
      </c>
      <c r="M997" s="140" t="str">
        <f>IF(SP_SUL!J1000="","*",SP_SUL!J1000)</f>
        <v>*</v>
      </c>
      <c r="N997" s="144" t="str">
        <f>IF(SP_SUL!K1000="","*",SP_SUL!K1000)</f>
        <v>*</v>
      </c>
      <c r="O997" s="144" t="str">
        <f>IF(SP_SUL!L1000="","*",SP_SUL!L1000)</f>
        <v>*</v>
      </c>
      <c r="P997" s="143" t="str">
        <f>IF(SP_SUL!O1000="","*",SP_SUL!O1000)</f>
        <v>*</v>
      </c>
      <c r="Q997" s="143" t="str">
        <f>IF(SP_SUL!P1000="","*",SP_SUL!P1000)</f>
        <v>*</v>
      </c>
      <c r="R997" s="145" t="str">
        <f>IF(SP_SUL!Q1000="","*",CONCATENATE(SP_SUL!Q1000," ",SP_SUL!R1000))</f>
        <v>*</v>
      </c>
      <c r="S997" s="145" t="str">
        <f>IF(SP_SUL!V1000="","*",SP_SUL!V1000)</f>
        <v>*</v>
      </c>
      <c r="T997" s="145" t="str">
        <f>IF(SP_SUL!W1000="","*",SP_SUL!W1000)</f>
        <v>*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IF(SP_SUL!Y1001="","*",SP_SUL!Y1001)</f>
        <v>*</v>
      </c>
      <c r="B998" s="146" t="str">
        <f>IF(SP_SUL!X1001="","*",SP_SUL!X1001)</f>
        <v>*</v>
      </c>
      <c r="C998" s="146" t="str">
        <f>IF(SP_SUL!Z1001="","*",SP_SUL!Z1001)</f>
        <v>*</v>
      </c>
      <c r="D998" s="139" t="str">
        <f>IF(SP_SUL!S1001="","*",SP_SUL!S1001)</f>
        <v>-</v>
      </c>
      <c r="E998" s="139" t="str">
        <f>IF(SP_SUL!T1001="","*",SP_SUL!T1001)</f>
        <v>-</v>
      </c>
      <c r="F998" s="145" t="str">
        <f>IF(SP_SUL!B1001="","*",SP_SUL!B1001)</f>
        <v>*</v>
      </c>
      <c r="G998" s="145" t="str">
        <f>IF(SP_SUL!D1001="","*",SP_SUL!D1001)</f>
        <v>*</v>
      </c>
      <c r="H998" s="145" t="str">
        <f>IF(SP_SUL!F1001="","*",SP_SUL!F1001)</f>
        <v>*</v>
      </c>
      <c r="I998" s="145" t="str">
        <f>IF(SP_SUL!H1001="","*",SP_SUL!H1001)</f>
        <v>*</v>
      </c>
      <c r="J998" s="145" t="str">
        <f>IF(SP_SUL!I1001="","*",SP_SUL!I1001)</f>
        <v>*</v>
      </c>
      <c r="K998" s="139" t="str">
        <f>IF(SP_SUL!M1001="","*",SP_SUL!M1001)</f>
        <v>-</v>
      </c>
      <c r="L998" s="139" t="str">
        <f>IF(SP_SUL!N1001="","*",SP_SUL!N1001)</f>
        <v>-</v>
      </c>
      <c r="M998" s="140" t="str">
        <f>IF(SP_SUL!J1001="","*",SP_SUL!J1001)</f>
        <v>*</v>
      </c>
      <c r="N998" s="144" t="str">
        <f>IF(SP_SUL!K1001="","*",SP_SUL!K1001)</f>
        <v>*</v>
      </c>
      <c r="O998" s="144" t="str">
        <f>IF(SP_SUL!L1001="","*",SP_SUL!L1001)</f>
        <v>*</v>
      </c>
      <c r="P998" s="143" t="str">
        <f>IF(SP_SUL!O1001="","*",SP_SUL!O1001)</f>
        <v>*</v>
      </c>
      <c r="Q998" s="143" t="str">
        <f>IF(SP_SUL!P1001="","*",SP_SUL!P1001)</f>
        <v>*</v>
      </c>
      <c r="R998" s="145" t="str">
        <f>IF(SP_SUL!Q1001="","*",CONCATENATE(SP_SUL!Q1001," ",SP_SUL!R1001))</f>
        <v>*</v>
      </c>
      <c r="S998" s="145" t="str">
        <f>IF(SP_SUL!V1001="","*",SP_SUL!V1001)</f>
        <v>*</v>
      </c>
      <c r="T998" s="145" t="str">
        <f>IF(SP_SUL!W1001="","*",SP_SUL!W1001)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IF(SP_SUL!Y1002="","*",SP_SUL!Y1002)</f>
        <v>*</v>
      </c>
      <c r="B999" s="146" t="str">
        <f>IF(SP_SUL!X1002="","*",SP_SUL!X1002)</f>
        <v>*</v>
      </c>
      <c r="C999" s="146" t="str">
        <f>IF(SP_SUL!Z1002="","*",SP_SUL!Z1002)</f>
        <v>*</v>
      </c>
      <c r="D999" s="139" t="str">
        <f>IF(SP_SUL!S1002="","*",SP_SUL!S1002)</f>
        <v>*</v>
      </c>
      <c r="E999" s="139" t="str">
        <f>IF(SP_SUL!T1002="","*",SP_SUL!T1002)</f>
        <v>*</v>
      </c>
      <c r="F999" s="145" t="str">
        <f>IF(SP_SUL!B1002="","*",SP_SUL!B1002)</f>
        <v>*</v>
      </c>
      <c r="G999" s="145" t="str">
        <f>IF(SP_SUL!D1002="","*",SP_SUL!D1002)</f>
        <v>*</v>
      </c>
      <c r="H999" s="145" t="str">
        <f>IF(SP_SUL!F1002="","*",SP_SUL!F1002)</f>
        <v>*</v>
      </c>
      <c r="I999" s="145" t="str">
        <f>IF(SP_SUL!H1002="","*",SP_SUL!H1002)</f>
        <v>*</v>
      </c>
      <c r="J999" s="145" t="str">
        <f>IF(SP_SUL!I1002="","*",SP_SUL!I1002)</f>
        <v>*</v>
      </c>
      <c r="K999" s="139" t="str">
        <f>IF(SP_SUL!M1002="","*",SP_SUL!M1002)</f>
        <v>*</v>
      </c>
      <c r="L999" s="139" t="str">
        <f>IF(SP_SUL!N1002="","*",SP_SUL!N1002)</f>
        <v>*</v>
      </c>
      <c r="M999" s="140" t="str">
        <f>IF(SP_SUL!J1002="","*",SP_SUL!J1002)</f>
        <v>*</v>
      </c>
      <c r="N999" s="144" t="str">
        <f>IF(SP_SUL!K1002="","*",SP_SUL!K1002)</f>
        <v>*</v>
      </c>
      <c r="O999" s="144" t="str">
        <f>IF(SP_SUL!L1002="","*",SP_SUL!L1002)</f>
        <v>*</v>
      </c>
      <c r="P999" s="143" t="str">
        <f>IF(SP_SUL!O1002="","*",SP_SUL!O1002)</f>
        <v>*</v>
      </c>
      <c r="Q999" s="143" t="str">
        <f>IF(SP_SUL!P1002="","*",SP_SUL!P1002)</f>
        <v>*</v>
      </c>
      <c r="R999" s="145" t="str">
        <f>IF(SP_SUL!Q1002="","*",CONCATENATE(SP_SUL!Q1002," ",SP_SUL!R1002))</f>
        <v>*</v>
      </c>
      <c r="S999" s="145" t="str">
        <f>IF(SP_SUL!V1002="","*",SP_SUL!V1002)</f>
        <v>*</v>
      </c>
      <c r="T999" s="145" t="str">
        <f>IF(SP_SUL!W1002="","*",SP_SUL!W1002)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IF(SP_SUL!Y1003="","*",SP_SUL!Y1003)</f>
        <v>*</v>
      </c>
      <c r="B1000" s="146" t="str">
        <f>IF(SP_SUL!X1003="","*",SP_SUL!X1003)</f>
        <v>*</v>
      </c>
      <c r="C1000" s="146" t="str">
        <f>IF(SP_SUL!Z1003="","*",SP_SUL!Z1003)</f>
        <v>*</v>
      </c>
      <c r="D1000" s="139" t="str">
        <f>IF(SP_SUL!S1003="","*",SP_SUL!S1003)</f>
        <v>*</v>
      </c>
      <c r="E1000" s="139" t="str">
        <f>IF(SP_SUL!T1003="","*",SP_SUL!T1003)</f>
        <v>*</v>
      </c>
      <c r="F1000" s="145" t="str">
        <f>IF(SP_SUL!B1003="","*",SP_SUL!B1003)</f>
        <v>*</v>
      </c>
      <c r="G1000" s="145" t="str">
        <f>IF(SP_SUL!D1003="","*",SP_SUL!D1003)</f>
        <v>*</v>
      </c>
      <c r="H1000" s="145" t="str">
        <f>IF(SP_SUL!F1003="","*",SP_SUL!F1003)</f>
        <v>*</v>
      </c>
      <c r="I1000" s="145" t="str">
        <f>IF(SP_SUL!H1003="","*",SP_SUL!H1003)</f>
        <v>*</v>
      </c>
      <c r="J1000" s="145" t="str">
        <f>IF(SP_SUL!I1003="","*",SP_SUL!I1003)</f>
        <v>*</v>
      </c>
      <c r="K1000" s="139" t="str">
        <f>IF(SP_SUL!M1003="","*",SP_SUL!M1003)</f>
        <v>*</v>
      </c>
      <c r="L1000" s="139" t="str">
        <f>IF(SP_SUL!N1003="","*",SP_SUL!N1003)</f>
        <v>*</v>
      </c>
      <c r="M1000" s="140" t="str">
        <f>IF(SP_SUL!J1003="","*",SP_SUL!J1003)</f>
        <v>*</v>
      </c>
      <c r="N1000" s="144" t="str">
        <f>IF(SP_SUL!K1003="","*",SP_SUL!K1003)</f>
        <v>*</v>
      </c>
      <c r="O1000" s="144" t="str">
        <f>IF(SP_SUL!L1003="","*",SP_SUL!L1003)</f>
        <v>*</v>
      </c>
      <c r="P1000" s="143" t="str">
        <f>IF(SP_SUL!O1003="","*",SP_SUL!O1003)</f>
        <v>*</v>
      </c>
      <c r="Q1000" s="143" t="str">
        <f>IF(SP_SUL!P1003="","*",SP_SUL!P1003)</f>
        <v>*</v>
      </c>
      <c r="R1000" s="145" t="str">
        <f>IF(SP_SUL!Q1003="","*",CONCATENATE(SP_SUL!Q1003," ",SP_SUL!R1003))</f>
        <v>*</v>
      </c>
      <c r="S1000" s="145" t="str">
        <f>IF(SP_SUL!V1003="","*",SP_SUL!V1003)</f>
        <v>*</v>
      </c>
      <c r="T1000" s="145" t="str">
        <f>IF(SP_SUL!W1003="","*",SP_SUL!W1003)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IF(SP_SUL!Y1004="","*",SP_SUL!Y1004)</f>
        <v>*</v>
      </c>
      <c r="B1001" s="146" t="str">
        <f>IF(SP_SUL!X1004="","*",SP_SUL!X1004)</f>
        <v>*</v>
      </c>
      <c r="C1001" s="146" t="str">
        <f>IF(SP_SUL!Z1004="","*",SP_SUL!Z1004)</f>
        <v>*</v>
      </c>
      <c r="D1001" s="139" t="str">
        <f>IF(SP_SUL!S1004="","*",SP_SUL!S1004)</f>
        <v>*</v>
      </c>
      <c r="E1001" s="139" t="str">
        <f>IF(SP_SUL!T1004="","*",SP_SUL!T1004)</f>
        <v>*</v>
      </c>
      <c r="F1001" s="145" t="str">
        <f>IF(SP_SUL!B1004="","*",SP_SUL!B1004)</f>
        <v>*</v>
      </c>
      <c r="G1001" s="145" t="str">
        <f>IF(SP_SUL!D1004="","*",SP_SUL!D1004)</f>
        <v>*</v>
      </c>
      <c r="H1001" s="145" t="str">
        <f>IF(SP_SUL!F1004="","*",SP_SUL!F1004)</f>
        <v>*</v>
      </c>
      <c r="I1001" s="145" t="str">
        <f>IF(SP_SUL!H1004="","*",SP_SUL!H1004)</f>
        <v>*</v>
      </c>
      <c r="J1001" s="145" t="str">
        <f>IF(SP_SUL!I1004="","*",SP_SUL!I1004)</f>
        <v>*</v>
      </c>
      <c r="K1001" s="139" t="str">
        <f>IF(SP_SUL!M1004="","*",SP_SUL!M1004)</f>
        <v>*</v>
      </c>
      <c r="L1001" s="139" t="str">
        <f>IF(SP_SUL!N1004="","*",SP_SUL!N1004)</f>
        <v>*</v>
      </c>
      <c r="M1001" s="140" t="str">
        <f>IF(SP_SUL!J1004="","*",SP_SUL!J1004)</f>
        <v>*</v>
      </c>
      <c r="N1001" s="144" t="str">
        <f>IF(SP_SUL!K1004="","*",SP_SUL!K1004)</f>
        <v>*</v>
      </c>
      <c r="O1001" s="144" t="str">
        <f>IF(SP_SUL!L1004="","*",SP_SUL!L1004)</f>
        <v>*</v>
      </c>
      <c r="P1001" s="143" t="str">
        <f>IF(SP_SUL!O1004="","*",SP_SUL!O1004)</f>
        <v>*</v>
      </c>
      <c r="Q1001" s="143" t="str">
        <f>IF(SP_SUL!P1004="","*",SP_SUL!P1004)</f>
        <v>*</v>
      </c>
      <c r="R1001" s="145" t="str">
        <f>IF(SP_SUL!Q1004="","*",CONCATENATE(SP_SUL!Q1004," ",SP_SUL!R1004))</f>
        <v>*</v>
      </c>
      <c r="S1001" s="145" t="str">
        <f>IF(SP_SUL!V1004="","*",SP_SUL!V1004)</f>
        <v>*</v>
      </c>
      <c r="T1001" s="145" t="str">
        <f>IF(SP_SUL!W1004="","*",SP_SUL!W1004)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IF(SP_SUL!Y1005="","*",SP_SUL!Y1005)</f>
        <v>*</v>
      </c>
      <c r="B1002" s="146" t="str">
        <f>IF(SP_SUL!X1005="","*",SP_SUL!X1005)</f>
        <v>*</v>
      </c>
      <c r="C1002" s="146" t="str">
        <f>IF(SP_SUL!Z1005="","*",SP_SUL!Z1005)</f>
        <v>*</v>
      </c>
      <c r="D1002" s="139" t="str">
        <f>IF(SP_SUL!S1005="","*",SP_SUL!S1005)</f>
        <v>*</v>
      </c>
      <c r="E1002" s="139" t="str">
        <f>IF(SP_SUL!T1005="","*",SP_SUL!T1005)</f>
        <v>*</v>
      </c>
      <c r="F1002" s="145" t="str">
        <f>IF(SP_SUL!B1005="","*",SP_SUL!B1005)</f>
        <v>*</v>
      </c>
      <c r="G1002" s="145" t="str">
        <f>IF(SP_SUL!D1005="","*",SP_SUL!D1005)</f>
        <v>*</v>
      </c>
      <c r="H1002" s="145" t="str">
        <f>IF(SP_SUL!F1005="","*",SP_SUL!F1005)</f>
        <v>*</v>
      </c>
      <c r="I1002" s="145" t="str">
        <f>IF(SP_SUL!H1005="","*",SP_SUL!H1005)</f>
        <v>*</v>
      </c>
      <c r="J1002" s="145" t="str">
        <f>IF(SP_SUL!I1005="","*",SP_SUL!I1005)</f>
        <v>*</v>
      </c>
      <c r="K1002" s="139" t="str">
        <f>IF(SP_SUL!M1005="","*",SP_SUL!M1005)</f>
        <v>*</v>
      </c>
      <c r="L1002" s="139" t="str">
        <f>IF(SP_SUL!N1005="","*",SP_SUL!N1005)</f>
        <v>*</v>
      </c>
      <c r="M1002" s="140" t="str">
        <f>IF(SP_SUL!J1005="","*",SP_SUL!J1005)</f>
        <v>*</v>
      </c>
      <c r="N1002" s="144" t="str">
        <f>IF(SP_SUL!K1005="","*",SP_SUL!K1005)</f>
        <v>*</v>
      </c>
      <c r="O1002" s="144" t="str">
        <f>IF(SP_SUL!L1005="","*",SP_SUL!L1005)</f>
        <v>*</v>
      </c>
      <c r="P1002" s="143" t="str">
        <f>IF(SP_SUL!O1005="","*",SP_SUL!O1005)</f>
        <v>*</v>
      </c>
      <c r="Q1002" s="143" t="str">
        <f>IF(SP_SUL!P1005="","*",SP_SUL!P1005)</f>
        <v>*</v>
      </c>
      <c r="R1002" s="145" t="str">
        <f>IF(SP_SUL!Q1005="","*",CONCATENATE(SP_SUL!Q1005," ",SP_SUL!R1005))</f>
        <v>*</v>
      </c>
      <c r="S1002" s="145" t="str">
        <f>IF(SP_SUL!V1005="","*",SP_SUL!V1005)</f>
        <v>*</v>
      </c>
      <c r="T1002" s="145" t="str">
        <f>IF(SP_SUL!W1005="","*",SP_SUL!W1005)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IF(SP_SUL!Y1006="","*",SP_SUL!Y1006)</f>
        <v>*</v>
      </c>
      <c r="B1003" s="146" t="str">
        <f>IF(SP_SUL!X1006="","*",SP_SUL!X1006)</f>
        <v>*</v>
      </c>
      <c r="C1003" s="146" t="str">
        <f>IF(SP_SUL!Z1006="","*",SP_SUL!Z1006)</f>
        <v>*</v>
      </c>
      <c r="D1003" s="139" t="str">
        <f>IF(SP_SUL!S1006="","*",SP_SUL!S1006)</f>
        <v>*</v>
      </c>
      <c r="E1003" s="139" t="str">
        <f>IF(SP_SUL!T1006="","*",SP_SUL!T1006)</f>
        <v>*</v>
      </c>
      <c r="F1003" s="145" t="str">
        <f>IF(SP_SUL!B1006="","*",SP_SUL!B1006)</f>
        <v>*</v>
      </c>
      <c r="G1003" s="145" t="str">
        <f>IF(SP_SUL!D1006="","*",SP_SUL!D1006)</f>
        <v>*</v>
      </c>
      <c r="H1003" s="145" t="str">
        <f>IF(SP_SUL!F1006="","*",SP_SUL!F1006)</f>
        <v>*</v>
      </c>
      <c r="I1003" s="145" t="str">
        <f>IF(SP_SUL!H1006="","*",SP_SUL!H1006)</f>
        <v>*</v>
      </c>
      <c r="J1003" s="145" t="str">
        <f>IF(SP_SUL!I1006="","*",SP_SUL!I1006)</f>
        <v>*</v>
      </c>
      <c r="K1003" s="139" t="str">
        <f>IF(SP_SUL!M1006="","*",SP_SUL!M1006)</f>
        <v>*</v>
      </c>
      <c r="L1003" s="139" t="str">
        <f>IF(SP_SUL!N1006="","*",SP_SUL!N1006)</f>
        <v>*</v>
      </c>
      <c r="M1003" s="140" t="str">
        <f>IF(SP_SUL!J1006="","*",SP_SUL!J1006)</f>
        <v>*</v>
      </c>
      <c r="N1003" s="144" t="str">
        <f>IF(SP_SUL!K1006="","*",SP_SUL!K1006)</f>
        <v>*</v>
      </c>
      <c r="O1003" s="144" t="str">
        <f>IF(SP_SUL!L1006="","*",SP_SUL!L1006)</f>
        <v>*</v>
      </c>
      <c r="P1003" s="143" t="str">
        <f>IF(SP_SUL!O1006="","*",SP_SUL!O1006)</f>
        <v>*</v>
      </c>
      <c r="Q1003" s="143" t="str">
        <f>IF(SP_SUL!P1006="","*",SP_SUL!P1006)</f>
        <v>*</v>
      </c>
      <c r="R1003" s="145" t="str">
        <f>IF(SP_SUL!Q1006="","*",CONCATENATE(SP_SUL!Q1006," ",SP_SUL!R1006))</f>
        <v>*</v>
      </c>
      <c r="S1003" s="145" t="str">
        <f>IF(SP_SUL!V1006="","*",SP_SUL!V1006)</f>
        <v>*</v>
      </c>
      <c r="T1003" s="145" t="str">
        <f>IF(SP_SUL!W1006="","*",SP_SUL!W1006)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IF(SP_SUL!Y1007="","*",SP_SUL!Y1007)</f>
        <v>*</v>
      </c>
      <c r="B1004" s="146" t="str">
        <f>IF(SP_SUL!X1007="","*",SP_SUL!X1007)</f>
        <v>*</v>
      </c>
      <c r="C1004" s="146" t="str">
        <f>IF(SP_SUL!Z1007="","*",SP_SUL!Z1007)</f>
        <v>*</v>
      </c>
      <c r="D1004" s="139" t="str">
        <f>IF(SP_SUL!S1007="","*",SP_SUL!S1007)</f>
        <v>*</v>
      </c>
      <c r="E1004" s="139" t="str">
        <f>IF(SP_SUL!T1007="","*",SP_SUL!T1007)</f>
        <v>*</v>
      </c>
      <c r="F1004" s="145" t="str">
        <f>IF(SP_SUL!B1007="","*",SP_SUL!B1007)</f>
        <v>*</v>
      </c>
      <c r="G1004" s="145" t="str">
        <f>IF(SP_SUL!D1007="","*",SP_SUL!D1007)</f>
        <v>*</v>
      </c>
      <c r="H1004" s="145" t="str">
        <f>IF(SP_SUL!F1007="","*",SP_SUL!F1007)</f>
        <v>*</v>
      </c>
      <c r="I1004" s="145" t="str">
        <f>IF(SP_SUL!H1007="","*",SP_SUL!H1007)</f>
        <v>*</v>
      </c>
      <c r="J1004" s="145" t="str">
        <f>IF(SP_SUL!I1007="","*",SP_SUL!I1007)</f>
        <v>*</v>
      </c>
      <c r="K1004" s="139" t="str">
        <f>IF(SP_SUL!M1007="","*",SP_SUL!M1007)</f>
        <v>*</v>
      </c>
      <c r="L1004" s="139" t="str">
        <f>IF(SP_SUL!N1007="","*",SP_SUL!N1007)</f>
        <v>*</v>
      </c>
      <c r="M1004" s="140" t="str">
        <f>IF(SP_SUL!J1007="","*",SP_SUL!J1007)</f>
        <v>*</v>
      </c>
      <c r="N1004" s="144" t="str">
        <f>IF(SP_SUL!K1007="","*",SP_SUL!K1007)</f>
        <v>*</v>
      </c>
      <c r="O1004" s="144" t="str">
        <f>IF(SP_SUL!L1007="","*",SP_SUL!L1007)</f>
        <v>*</v>
      </c>
      <c r="P1004" s="143" t="str">
        <f>IF(SP_SUL!O1007="","*",SP_SUL!O1007)</f>
        <v>*</v>
      </c>
      <c r="Q1004" s="143" t="str">
        <f>IF(SP_SUL!P1007="","*",SP_SUL!P1007)</f>
        <v>*</v>
      </c>
      <c r="R1004" s="145" t="str">
        <f>IF(SP_SUL!Q1007="","*",CONCATENATE(SP_SUL!Q1007," ",SP_SUL!R1007))</f>
        <v>*</v>
      </c>
      <c r="S1004" s="145" t="str">
        <f>IF(SP_SUL!V1007="","*",SP_SUL!V1007)</f>
        <v>*</v>
      </c>
      <c r="T1004" s="145" t="str">
        <f>IF(SP_SUL!W1007="","*",SP_SUL!W1007)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IF(SP_SUL!Y1008="","*",SP_SUL!Y1008)</f>
        <v>*</v>
      </c>
      <c r="B1005" s="146" t="str">
        <f>IF(SP_SUL!X1008="","*",SP_SUL!X1008)</f>
        <v>*</v>
      </c>
      <c r="C1005" s="146" t="str">
        <f>IF(SP_SUL!Z1008="","*",SP_SUL!Z1008)</f>
        <v>*</v>
      </c>
      <c r="D1005" s="139" t="str">
        <f>IF(SP_SUL!S1008="","*",SP_SUL!S1008)</f>
        <v>*</v>
      </c>
      <c r="E1005" s="139" t="str">
        <f>IF(SP_SUL!T1008="","*",SP_SUL!T1008)</f>
        <v>*</v>
      </c>
      <c r="F1005" s="145" t="str">
        <f>IF(SP_SUL!B1008="","*",SP_SUL!B1008)</f>
        <v>*</v>
      </c>
      <c r="G1005" s="145" t="str">
        <f>IF(SP_SUL!D1008="","*",SP_SUL!D1008)</f>
        <v>*</v>
      </c>
      <c r="H1005" s="145" t="str">
        <f>IF(SP_SUL!F1008="","*",SP_SUL!F1008)</f>
        <v>*</v>
      </c>
      <c r="I1005" s="145" t="str">
        <f>IF(SP_SUL!H1008="","*",SP_SUL!H1008)</f>
        <v>*</v>
      </c>
      <c r="J1005" s="145" t="str">
        <f>IF(SP_SUL!I1008="","*",SP_SUL!I1008)</f>
        <v>*</v>
      </c>
      <c r="K1005" s="139" t="str">
        <f>IF(SP_SUL!M1008="","*",SP_SUL!M1008)</f>
        <v>*</v>
      </c>
      <c r="L1005" s="139" t="str">
        <f>IF(SP_SUL!N1008="","*",SP_SUL!N1008)</f>
        <v>*</v>
      </c>
      <c r="M1005" s="140" t="str">
        <f>IF(SP_SUL!J1008="","*",SP_SUL!J1008)</f>
        <v>*</v>
      </c>
      <c r="N1005" s="144" t="str">
        <f>IF(SP_SUL!K1008="","*",SP_SUL!K1008)</f>
        <v>*</v>
      </c>
      <c r="O1005" s="144" t="str">
        <f>IF(SP_SUL!L1008="","*",SP_SUL!L1008)</f>
        <v>*</v>
      </c>
      <c r="P1005" s="143" t="str">
        <f>IF(SP_SUL!O1008="","*",SP_SUL!O1008)</f>
        <v>*</v>
      </c>
      <c r="Q1005" s="143" t="str">
        <f>IF(SP_SUL!P1008="","*",SP_SUL!P1008)</f>
        <v>*</v>
      </c>
      <c r="R1005" s="145" t="str">
        <f>IF(SP_SUL!Q1008="","*",CONCATENATE(SP_SUL!Q1008," ",SP_SUL!R1008))</f>
        <v>*</v>
      </c>
      <c r="S1005" s="145" t="str">
        <f>IF(SP_SUL!V1008="","*",SP_SUL!V1008)</f>
        <v>*</v>
      </c>
      <c r="T1005" s="145" t="str">
        <f>IF(SP_SUL!W1008="","*",SP_SUL!W1008)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IF(SP_SUL!Y1009="","*",SP_SUL!Y1009)</f>
        <v>*</v>
      </c>
      <c r="B1006" s="146" t="str">
        <f>IF(SP_SUL!X1009="","*",SP_SUL!X1009)</f>
        <v>*</v>
      </c>
      <c r="C1006" s="146" t="str">
        <f>IF(SP_SUL!Z1009="","*",SP_SUL!Z1009)</f>
        <v>*</v>
      </c>
      <c r="D1006" s="139" t="str">
        <f>IF(SP_SUL!S1009="","*",SP_SUL!S1009)</f>
        <v>*</v>
      </c>
      <c r="E1006" s="139" t="str">
        <f>IF(SP_SUL!T1009="","*",SP_SUL!T1009)</f>
        <v>*</v>
      </c>
      <c r="F1006" s="145" t="str">
        <f>IF(SP_SUL!B1009="","*",SP_SUL!B1009)</f>
        <v>*</v>
      </c>
      <c r="G1006" s="145" t="str">
        <f>IF(SP_SUL!D1009="","*",SP_SUL!D1009)</f>
        <v>*</v>
      </c>
      <c r="H1006" s="145" t="str">
        <f>IF(SP_SUL!F1009="","*",SP_SUL!F1009)</f>
        <v>*</v>
      </c>
      <c r="I1006" s="145" t="str">
        <f>IF(SP_SUL!H1009="","*",SP_SUL!H1009)</f>
        <v>*</v>
      </c>
      <c r="J1006" s="145" t="str">
        <f>IF(SP_SUL!I1009="","*",SP_SUL!I1009)</f>
        <v>*</v>
      </c>
      <c r="K1006" s="139" t="str">
        <f>IF(SP_SUL!M1009="","*",SP_SUL!M1009)</f>
        <v>*</v>
      </c>
      <c r="L1006" s="139" t="str">
        <f>IF(SP_SUL!N1009="","*",SP_SUL!N1009)</f>
        <v>*</v>
      </c>
      <c r="M1006" s="140" t="str">
        <f>IF(SP_SUL!J1009="","*",SP_SUL!J1009)</f>
        <v>*</v>
      </c>
      <c r="N1006" s="144" t="str">
        <f>IF(SP_SUL!K1009="","*",SP_SUL!K1009)</f>
        <v>*</v>
      </c>
      <c r="O1006" s="144" t="str">
        <f>IF(SP_SUL!L1009="","*",SP_SUL!L1009)</f>
        <v>*</v>
      </c>
      <c r="P1006" s="143" t="str">
        <f>IF(SP_SUL!O1009="","*",SP_SUL!O1009)</f>
        <v>*</v>
      </c>
      <c r="Q1006" s="143" t="str">
        <f>IF(SP_SUL!P1009="","*",SP_SUL!P1009)</f>
        <v>*</v>
      </c>
      <c r="R1006" s="145" t="str">
        <f>IF(SP_SUL!Q1009="","*",CONCATENATE(SP_SUL!Q1009," ",SP_SUL!R1009))</f>
        <v>*</v>
      </c>
      <c r="S1006" s="145" t="str">
        <f>IF(SP_SUL!V1009="","*",SP_SUL!V1009)</f>
        <v>*</v>
      </c>
      <c r="T1006" s="145" t="str">
        <f>IF(SP_SUL!W1009="","*",SP_SUL!W1009)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IF(SP_SUL!Y1010="","*",SP_SUL!Y1010)</f>
        <v>*</v>
      </c>
      <c r="B1007" s="146" t="str">
        <f>IF(SP_SUL!X1010="","*",SP_SUL!X1010)</f>
        <v>*</v>
      </c>
      <c r="C1007" s="146" t="str">
        <f>IF(SP_SUL!Z1010="","*",SP_SUL!Z1010)</f>
        <v>*</v>
      </c>
      <c r="D1007" s="139" t="str">
        <f>IF(SP_SUL!S1010="","*",SP_SUL!S1010)</f>
        <v>*</v>
      </c>
      <c r="E1007" s="139" t="str">
        <f>IF(SP_SUL!T1010="","*",SP_SUL!T1010)</f>
        <v>*</v>
      </c>
      <c r="F1007" s="145" t="str">
        <f>IF(SP_SUL!B1010="","*",SP_SUL!B1010)</f>
        <v>*</v>
      </c>
      <c r="G1007" s="145" t="str">
        <f>IF(SP_SUL!D1010="","*",SP_SUL!D1010)</f>
        <v>*</v>
      </c>
      <c r="H1007" s="145" t="str">
        <f>IF(SP_SUL!F1010="","*",SP_SUL!F1010)</f>
        <v>*</v>
      </c>
      <c r="I1007" s="145" t="str">
        <f>IF(SP_SUL!H1010="","*",SP_SUL!H1010)</f>
        <v>*</v>
      </c>
      <c r="J1007" s="145" t="str">
        <f>IF(SP_SUL!I1010="","*",SP_SUL!I1010)</f>
        <v>*</v>
      </c>
      <c r="K1007" s="139" t="str">
        <f>IF(SP_SUL!M1010="","*",SP_SUL!M1010)</f>
        <v>*</v>
      </c>
      <c r="L1007" s="139" t="str">
        <f>IF(SP_SUL!N1010="","*",SP_SUL!N1010)</f>
        <v>*</v>
      </c>
      <c r="M1007" s="140" t="str">
        <f>IF(SP_SUL!J1010="","*",SP_SUL!J1010)</f>
        <v>*</v>
      </c>
      <c r="N1007" s="144" t="str">
        <f>IF(SP_SUL!K1010="","*",SP_SUL!K1010)</f>
        <v>*</v>
      </c>
      <c r="O1007" s="144" t="str">
        <f>IF(SP_SUL!L1010="","*",SP_SUL!L1010)</f>
        <v>*</v>
      </c>
      <c r="P1007" s="143" t="str">
        <f>IF(SP_SUL!O1010="","*",SP_SUL!O1010)</f>
        <v>*</v>
      </c>
      <c r="Q1007" s="143" t="str">
        <f>IF(SP_SUL!P1010="","*",SP_SUL!P1010)</f>
        <v>*</v>
      </c>
      <c r="R1007" s="145" t="str">
        <f>IF(SP_SUL!Q1010="","*",CONCATENATE(SP_SUL!Q1010," ",SP_SUL!R1010))</f>
        <v>*</v>
      </c>
      <c r="S1007" s="145" t="str">
        <f>IF(SP_SUL!V1010="","*",SP_SUL!V1010)</f>
        <v>*</v>
      </c>
      <c r="T1007" s="145" t="str">
        <f>IF(SP_SUL!W1010="","*",SP_SUL!W1010)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IF(SP_SUL!Y1011="","*",SP_SUL!Y1011)</f>
        <v>*</v>
      </c>
      <c r="B1008" s="146" t="str">
        <f>IF(SP_SUL!X1011="","*",SP_SUL!X1011)</f>
        <v>*</v>
      </c>
      <c r="C1008" s="146" t="str">
        <f>IF(SP_SUL!Z1011="","*",SP_SUL!Z1011)</f>
        <v>*</v>
      </c>
      <c r="D1008" s="139" t="str">
        <f>IF(SP_SUL!S1011="","*",SP_SUL!S1011)</f>
        <v>*</v>
      </c>
      <c r="E1008" s="139" t="str">
        <f>IF(SP_SUL!T1011="","*",SP_SUL!T1011)</f>
        <v>*</v>
      </c>
      <c r="F1008" s="145" t="str">
        <f>IF(SP_SUL!B1011="","*",SP_SUL!B1011)</f>
        <v>*</v>
      </c>
      <c r="G1008" s="145" t="str">
        <f>IF(SP_SUL!D1011="","*",SP_SUL!D1011)</f>
        <v>*</v>
      </c>
      <c r="H1008" s="145" t="str">
        <f>IF(SP_SUL!F1011="","*",SP_SUL!F1011)</f>
        <v>*</v>
      </c>
      <c r="I1008" s="145" t="str">
        <f>IF(SP_SUL!H1011="","*",SP_SUL!H1011)</f>
        <v>*</v>
      </c>
      <c r="J1008" s="145" t="str">
        <f>IF(SP_SUL!I1011="","*",SP_SUL!I1011)</f>
        <v>*</v>
      </c>
      <c r="K1008" s="139" t="str">
        <f>IF(SP_SUL!M1011="","*",SP_SUL!M1011)</f>
        <v>*</v>
      </c>
      <c r="L1008" s="139" t="str">
        <f>IF(SP_SUL!N1011="","*",SP_SUL!N1011)</f>
        <v>*</v>
      </c>
      <c r="M1008" s="140" t="str">
        <f>IF(SP_SUL!J1011="","*",SP_SUL!J1011)</f>
        <v>*</v>
      </c>
      <c r="N1008" s="144" t="str">
        <f>IF(SP_SUL!K1011="","*",SP_SUL!K1011)</f>
        <v>*</v>
      </c>
      <c r="O1008" s="144" t="str">
        <f>IF(SP_SUL!L1011="","*",SP_SUL!L1011)</f>
        <v>*</v>
      </c>
      <c r="P1008" s="143" t="str">
        <f>IF(SP_SUL!O1011="","*",SP_SUL!O1011)</f>
        <v>*</v>
      </c>
      <c r="Q1008" s="143" t="str">
        <f>IF(SP_SUL!P1011="","*",SP_SUL!P1011)</f>
        <v>*</v>
      </c>
      <c r="R1008" s="145" t="str">
        <f>IF(SP_SUL!Q1011="","*",CONCATENATE(SP_SUL!Q1011," ",SP_SUL!R1011))</f>
        <v>*</v>
      </c>
      <c r="S1008" s="145" t="str">
        <f>IF(SP_SUL!V1011="","*",SP_SUL!V1011)</f>
        <v>*</v>
      </c>
      <c r="T1008" s="145" t="str">
        <f>IF(SP_SUL!W1011="","*",SP_SUL!W1011)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IF(SP_SUL!Y1012="","*",SP_SUL!Y1012)</f>
        <v>*</v>
      </c>
      <c r="B1009" s="146" t="str">
        <f>IF(SP_SUL!X1012="","*",SP_SUL!X1012)</f>
        <v>*</v>
      </c>
      <c r="C1009" s="146" t="str">
        <f>IF(SP_SUL!Z1012="","*",SP_SUL!Z1012)</f>
        <v>*</v>
      </c>
      <c r="D1009" s="139" t="str">
        <f>IF(SP_SUL!S1012="","*",SP_SUL!S1012)</f>
        <v>*</v>
      </c>
      <c r="E1009" s="139" t="str">
        <f>IF(SP_SUL!T1012="","*",SP_SUL!T1012)</f>
        <v>*</v>
      </c>
      <c r="F1009" s="145" t="str">
        <f>IF(SP_SUL!B1012="","*",SP_SUL!B1012)</f>
        <v>*</v>
      </c>
      <c r="G1009" s="145" t="str">
        <f>IF(SP_SUL!D1012="","*",SP_SUL!D1012)</f>
        <v>*</v>
      </c>
      <c r="H1009" s="145" t="str">
        <f>IF(SP_SUL!F1012="","*",SP_SUL!F1012)</f>
        <v>*</v>
      </c>
      <c r="I1009" s="145" t="str">
        <f>IF(SP_SUL!H1012="","*",SP_SUL!H1012)</f>
        <v>*</v>
      </c>
      <c r="J1009" s="145" t="str">
        <f>IF(SP_SUL!I1012="","*",SP_SUL!I1012)</f>
        <v>*</v>
      </c>
      <c r="K1009" s="139" t="str">
        <f>IF(SP_SUL!M1012="","*",SP_SUL!M1012)</f>
        <v>*</v>
      </c>
      <c r="L1009" s="139" t="str">
        <f>IF(SP_SUL!N1012="","*",SP_SUL!N1012)</f>
        <v>*</v>
      </c>
      <c r="M1009" s="140" t="str">
        <f>IF(SP_SUL!J1012="","*",SP_SUL!J1012)</f>
        <v>*</v>
      </c>
      <c r="N1009" s="144" t="str">
        <f>IF(SP_SUL!K1012="","*",SP_SUL!K1012)</f>
        <v>*</v>
      </c>
      <c r="O1009" s="144" t="str">
        <f>IF(SP_SUL!L1012="","*",SP_SUL!L1012)</f>
        <v>*</v>
      </c>
      <c r="P1009" s="143" t="str">
        <f>IF(SP_SUL!O1012="","*",SP_SUL!O1012)</f>
        <v>*</v>
      </c>
      <c r="Q1009" s="143" t="str">
        <f>IF(SP_SUL!P1012="","*",SP_SUL!P1012)</f>
        <v>*</v>
      </c>
      <c r="R1009" s="145" t="str">
        <f>IF(SP_SUL!Q1012="","*",CONCATENATE(SP_SUL!Q1012," ",SP_SUL!R1012))</f>
        <v>*</v>
      </c>
      <c r="S1009" s="145" t="str">
        <f>IF(SP_SUL!V1012="","*",SP_SUL!V1012)</f>
        <v>*</v>
      </c>
      <c r="T1009" s="145" t="str">
        <f>IF(SP_SUL!W1012="","*",SP_SUL!W1012)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IF(SP_SUL!Y1013="","*",SP_SUL!Y1013)</f>
        <v>*</v>
      </c>
      <c r="B1010" s="146" t="str">
        <f>IF(SP_SUL!X1013="","*",SP_SUL!X1013)</f>
        <v>*</v>
      </c>
      <c r="C1010" s="146" t="str">
        <f>IF(SP_SUL!Z1013="","*",SP_SUL!Z1013)</f>
        <v>*</v>
      </c>
      <c r="D1010" s="139" t="str">
        <f>IF(SP_SUL!S1013="","*",SP_SUL!S1013)</f>
        <v>*</v>
      </c>
      <c r="E1010" s="139" t="str">
        <f>IF(SP_SUL!T1013="","*",SP_SUL!T1013)</f>
        <v>*</v>
      </c>
      <c r="F1010" s="145" t="str">
        <f>IF(SP_SUL!B1013="","*",SP_SUL!B1013)</f>
        <v>*</v>
      </c>
      <c r="G1010" s="145" t="str">
        <f>IF(SP_SUL!D1013="","*",SP_SUL!D1013)</f>
        <v>*</v>
      </c>
      <c r="H1010" s="145" t="str">
        <f>IF(SP_SUL!F1013="","*",SP_SUL!F1013)</f>
        <v>*</v>
      </c>
      <c r="I1010" s="145" t="str">
        <f>IF(SP_SUL!H1013="","*",SP_SUL!H1013)</f>
        <v>*</v>
      </c>
      <c r="J1010" s="145" t="str">
        <f>IF(SP_SUL!I1013="","*",SP_SUL!I1013)</f>
        <v>*</v>
      </c>
      <c r="K1010" s="139" t="str">
        <f>IF(SP_SUL!M1013="","*",SP_SUL!M1013)</f>
        <v>*</v>
      </c>
      <c r="L1010" s="139" t="str">
        <f>IF(SP_SUL!N1013="","*",SP_SUL!N1013)</f>
        <v>*</v>
      </c>
      <c r="M1010" s="140" t="str">
        <f>IF(SP_SUL!J1013="","*",SP_SUL!J1013)</f>
        <v>*</v>
      </c>
      <c r="N1010" s="144" t="str">
        <f>IF(SP_SUL!K1013="","*",SP_SUL!K1013)</f>
        <v>*</v>
      </c>
      <c r="O1010" s="144" t="str">
        <f>IF(SP_SUL!L1013="","*",SP_SUL!L1013)</f>
        <v>*</v>
      </c>
      <c r="P1010" s="143" t="str">
        <f>IF(SP_SUL!O1013="","*",SP_SUL!O1013)</f>
        <v>*</v>
      </c>
      <c r="Q1010" s="143" t="str">
        <f>IF(SP_SUL!P1013="","*",SP_SUL!P1013)</f>
        <v>*</v>
      </c>
      <c r="R1010" s="145" t="str">
        <f>IF(SP_SUL!Q1013="","*",CONCATENATE(SP_SUL!Q1013," ",SP_SUL!R1013))</f>
        <v>*</v>
      </c>
      <c r="S1010" s="145" t="str">
        <f>IF(SP_SUL!V1013="","*",SP_SUL!V1013)</f>
        <v>*</v>
      </c>
      <c r="T1010" s="145" t="str">
        <f>IF(SP_SUL!W1013="","*",SP_SUL!W1013)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IF(SP_SUL!Y1014="","*",SP_SUL!Y1014)</f>
        <v>*</v>
      </c>
      <c r="B1011" s="146" t="str">
        <f>IF(SP_SUL!X1014="","*",SP_SUL!X1014)</f>
        <v>*</v>
      </c>
      <c r="C1011" s="146" t="str">
        <f>IF(SP_SUL!Z1014="","*",SP_SUL!Z1014)</f>
        <v>*</v>
      </c>
      <c r="D1011" s="139" t="str">
        <f>IF(SP_SUL!S1014="","*",SP_SUL!S1014)</f>
        <v>*</v>
      </c>
      <c r="E1011" s="139" t="str">
        <f>IF(SP_SUL!T1014="","*",SP_SUL!T1014)</f>
        <v>*</v>
      </c>
      <c r="F1011" s="145" t="str">
        <f>IF(SP_SUL!B1014="","*",SP_SUL!B1014)</f>
        <v>*</v>
      </c>
      <c r="G1011" s="145" t="str">
        <f>IF(SP_SUL!D1014="","*",SP_SUL!D1014)</f>
        <v>*</v>
      </c>
      <c r="H1011" s="145" t="str">
        <f>IF(SP_SUL!F1014="","*",SP_SUL!F1014)</f>
        <v>*</v>
      </c>
      <c r="I1011" s="145" t="str">
        <f>IF(SP_SUL!H1014="","*",SP_SUL!H1014)</f>
        <v>*</v>
      </c>
      <c r="J1011" s="145" t="str">
        <f>IF(SP_SUL!I1014="","*",SP_SUL!I1014)</f>
        <v>*</v>
      </c>
      <c r="K1011" s="139" t="str">
        <f>IF(SP_SUL!M1014="","*",SP_SUL!M1014)</f>
        <v>*</v>
      </c>
      <c r="L1011" s="139" t="str">
        <f>IF(SP_SUL!N1014="","*",SP_SUL!N1014)</f>
        <v>*</v>
      </c>
      <c r="M1011" s="140" t="str">
        <f>IF(SP_SUL!J1014="","*",SP_SUL!J1014)</f>
        <v>*</v>
      </c>
      <c r="N1011" s="144" t="str">
        <f>IF(SP_SUL!K1014="","*",SP_SUL!K1014)</f>
        <v>*</v>
      </c>
      <c r="O1011" s="144" t="str">
        <f>IF(SP_SUL!L1014="","*",SP_SUL!L1014)</f>
        <v>*</v>
      </c>
      <c r="P1011" s="143" t="str">
        <f>IF(SP_SUL!O1014="","*",SP_SUL!O1014)</f>
        <v>*</v>
      </c>
      <c r="Q1011" s="143" t="str">
        <f>IF(SP_SUL!P1014="","*",SP_SUL!P1014)</f>
        <v>*</v>
      </c>
      <c r="R1011" s="145" t="str">
        <f>IF(SP_SUL!Q1014="","*",CONCATENATE(SP_SUL!Q1014," ",SP_SUL!R1014))</f>
        <v>*</v>
      </c>
      <c r="S1011" s="145" t="str">
        <f>IF(SP_SUL!V1014="","*",SP_SUL!V1014)</f>
        <v>*</v>
      </c>
      <c r="T1011" s="145" t="str">
        <f>IF(SP_SUL!W1014="","*",SP_SUL!W1014)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IF(SP_SUL!Y1015="","*",SP_SUL!Y1015)</f>
        <v>*</v>
      </c>
      <c r="B1012" s="146" t="str">
        <f>IF(SP_SUL!X1015="","*",SP_SUL!X1015)</f>
        <v>*</v>
      </c>
      <c r="C1012" s="146" t="str">
        <f>IF(SP_SUL!Z1015="","*",SP_SUL!Z1015)</f>
        <v>*</v>
      </c>
      <c r="D1012" s="139" t="str">
        <f>IF(SP_SUL!S1015="","*",SP_SUL!S1015)</f>
        <v>*</v>
      </c>
      <c r="E1012" s="139" t="str">
        <f>IF(SP_SUL!T1015="","*",SP_SUL!T1015)</f>
        <v>*</v>
      </c>
      <c r="F1012" s="145" t="str">
        <f>IF(SP_SUL!B1015="","*",SP_SUL!B1015)</f>
        <v>*</v>
      </c>
      <c r="G1012" s="145" t="str">
        <f>IF(SP_SUL!D1015="","*",SP_SUL!D1015)</f>
        <v>*</v>
      </c>
      <c r="H1012" s="145" t="str">
        <f>IF(SP_SUL!F1015="","*",SP_SUL!F1015)</f>
        <v>*</v>
      </c>
      <c r="I1012" s="145" t="str">
        <f>IF(SP_SUL!H1015="","*",SP_SUL!H1015)</f>
        <v>*</v>
      </c>
      <c r="J1012" s="145" t="str">
        <f>IF(SP_SUL!I1015="","*",SP_SUL!I1015)</f>
        <v>*</v>
      </c>
      <c r="K1012" s="139" t="str">
        <f>IF(SP_SUL!M1015="","*",SP_SUL!M1015)</f>
        <v>*</v>
      </c>
      <c r="L1012" s="139" t="str">
        <f>IF(SP_SUL!N1015="","*",SP_SUL!N1015)</f>
        <v>*</v>
      </c>
      <c r="M1012" s="140" t="str">
        <f>IF(SP_SUL!J1015="","*",SP_SUL!J1015)</f>
        <v>*</v>
      </c>
      <c r="N1012" s="144" t="str">
        <f>IF(SP_SUL!K1015="","*",SP_SUL!K1015)</f>
        <v>*</v>
      </c>
      <c r="O1012" s="144" t="str">
        <f>IF(SP_SUL!L1015="","*",SP_SUL!L1015)</f>
        <v>*</v>
      </c>
      <c r="P1012" s="143" t="str">
        <f>IF(SP_SUL!O1015="","*",SP_SUL!O1015)</f>
        <v>*</v>
      </c>
      <c r="Q1012" s="143" t="str">
        <f>IF(SP_SUL!P1015="","*",SP_SUL!P1015)</f>
        <v>*</v>
      </c>
      <c r="R1012" s="145" t="str">
        <f>IF(SP_SUL!Q1015="","*",CONCATENATE(SP_SUL!Q1015," ",SP_SUL!R1015))</f>
        <v>*</v>
      </c>
      <c r="S1012" s="145" t="str">
        <f>IF(SP_SUL!V1015="","*",SP_SUL!V1015)</f>
        <v>*</v>
      </c>
      <c r="T1012" s="145" t="str">
        <f>IF(SP_SUL!W1015="","*",SP_SUL!W1015)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IF(SP_SUL!Y1016="","*",SP_SUL!Y1016)</f>
        <v>*</v>
      </c>
      <c r="B1013" s="146" t="str">
        <f>IF(SP_SUL!X1016="","*",SP_SUL!X1016)</f>
        <v>*</v>
      </c>
      <c r="C1013" s="146" t="str">
        <f>IF(SP_SUL!Z1016="","*",SP_SUL!Z1016)</f>
        <v>*</v>
      </c>
      <c r="D1013" s="139" t="str">
        <f>IF(SP_SUL!S1016="","*",SP_SUL!S1016)</f>
        <v>*</v>
      </c>
      <c r="E1013" s="139" t="str">
        <f>IF(SP_SUL!T1016="","*",SP_SUL!T1016)</f>
        <v>*</v>
      </c>
      <c r="F1013" s="145" t="str">
        <f>IF(SP_SUL!B1016="","*",SP_SUL!B1016)</f>
        <v>*</v>
      </c>
      <c r="G1013" s="145" t="str">
        <f>IF(SP_SUL!D1016="","*",SP_SUL!D1016)</f>
        <v>*</v>
      </c>
      <c r="H1013" s="145" t="str">
        <f>IF(SP_SUL!F1016="","*",SP_SUL!F1016)</f>
        <v>*</v>
      </c>
      <c r="I1013" s="145" t="str">
        <f>IF(SP_SUL!H1016="","*",SP_SUL!H1016)</f>
        <v>*</v>
      </c>
      <c r="J1013" s="145" t="str">
        <f>IF(SP_SUL!I1016="","*",SP_SUL!I1016)</f>
        <v>*</v>
      </c>
      <c r="K1013" s="139" t="str">
        <f>IF(SP_SUL!M1016="","*",SP_SUL!M1016)</f>
        <v>*</v>
      </c>
      <c r="L1013" s="139" t="str">
        <f>IF(SP_SUL!N1016="","*",SP_SUL!N1016)</f>
        <v>*</v>
      </c>
      <c r="M1013" s="140" t="str">
        <f>IF(SP_SUL!J1016="","*",SP_SUL!J1016)</f>
        <v>*</v>
      </c>
      <c r="N1013" s="144" t="str">
        <f>IF(SP_SUL!K1016="","*",SP_SUL!K1016)</f>
        <v>*</v>
      </c>
      <c r="O1013" s="144" t="str">
        <f>IF(SP_SUL!L1016="","*",SP_SUL!L1016)</f>
        <v>*</v>
      </c>
      <c r="P1013" s="143" t="str">
        <f>IF(SP_SUL!O1016="","*",SP_SUL!O1016)</f>
        <v>*</v>
      </c>
      <c r="Q1013" s="143" t="str">
        <f>IF(SP_SUL!P1016="","*",SP_SUL!P1016)</f>
        <v>*</v>
      </c>
      <c r="R1013" s="145" t="str">
        <f>IF(SP_SUL!Q1016="","*",CONCATENATE(SP_SUL!Q1016," ",SP_SUL!R1016))</f>
        <v>*</v>
      </c>
      <c r="S1013" s="145" t="str">
        <f>IF(SP_SUL!V1016="","*",SP_SUL!V1016)</f>
        <v>*</v>
      </c>
      <c r="T1013" s="145" t="str">
        <f>IF(SP_SUL!W1016="","*",SP_SUL!W1016)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IF(SP_SUL!Y1017="","*",SP_SUL!Y1017)</f>
        <v>*</v>
      </c>
      <c r="B1014" s="146" t="str">
        <f>IF(SP_SUL!X1017="","*",SP_SUL!X1017)</f>
        <v>*</v>
      </c>
      <c r="C1014" s="146" t="str">
        <f>IF(SP_SUL!Z1017="","*",SP_SUL!Z1017)</f>
        <v>*</v>
      </c>
      <c r="D1014" s="139" t="str">
        <f>IF(SP_SUL!S1017="","*",SP_SUL!S1017)</f>
        <v>*</v>
      </c>
      <c r="E1014" s="139" t="str">
        <f>IF(SP_SUL!T1017="","*",SP_SUL!T1017)</f>
        <v>*</v>
      </c>
      <c r="F1014" s="145" t="str">
        <f>IF(SP_SUL!B1017="","*",SP_SUL!B1017)</f>
        <v>*</v>
      </c>
      <c r="G1014" s="145" t="str">
        <f>IF(SP_SUL!D1017="","*",SP_SUL!D1017)</f>
        <v>*</v>
      </c>
      <c r="H1014" s="145" t="str">
        <f>IF(SP_SUL!F1017="","*",SP_SUL!F1017)</f>
        <v>*</v>
      </c>
      <c r="I1014" s="145" t="str">
        <f>IF(SP_SUL!H1017="","*",SP_SUL!H1017)</f>
        <v>*</v>
      </c>
      <c r="J1014" s="145" t="str">
        <f>IF(SP_SUL!I1017="","*",SP_SUL!I1017)</f>
        <v>*</v>
      </c>
      <c r="K1014" s="139" t="str">
        <f>IF(SP_SUL!M1017="","*",SP_SUL!M1017)</f>
        <v>*</v>
      </c>
      <c r="L1014" s="139" t="str">
        <f>IF(SP_SUL!N1017="","*",SP_SUL!N1017)</f>
        <v>*</v>
      </c>
      <c r="M1014" s="140" t="str">
        <f>IF(SP_SUL!J1017="","*",SP_SUL!J1017)</f>
        <v>*</v>
      </c>
      <c r="N1014" s="144" t="str">
        <f>IF(SP_SUL!K1017="","*",SP_SUL!K1017)</f>
        <v>*</v>
      </c>
      <c r="O1014" s="144" t="str">
        <f>IF(SP_SUL!L1017="","*",SP_SUL!L1017)</f>
        <v>*</v>
      </c>
      <c r="P1014" s="143" t="str">
        <f>IF(SP_SUL!O1017="","*",SP_SUL!O1017)</f>
        <v>*</v>
      </c>
      <c r="Q1014" s="143" t="str">
        <f>IF(SP_SUL!P1017="","*",SP_SUL!P1017)</f>
        <v>*</v>
      </c>
      <c r="R1014" s="145" t="str">
        <f>IF(SP_SUL!Q1017="","*",CONCATENATE(SP_SUL!Q1017," ",SP_SUL!R1017))</f>
        <v>*</v>
      </c>
      <c r="S1014" s="145" t="str">
        <f>IF(SP_SUL!V1017="","*",SP_SUL!V1017)</f>
        <v>*</v>
      </c>
      <c r="T1014" s="145" t="str">
        <f>IF(SP_SUL!W1017="","*",SP_SUL!W1017)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IF(SP_SUL!Y1018="","*",SP_SUL!Y1018)</f>
        <v>*</v>
      </c>
      <c r="B1015" s="146" t="str">
        <f>IF(SP_SUL!X1018="","*",SP_SUL!X1018)</f>
        <v>*</v>
      </c>
      <c r="C1015" s="146" t="str">
        <f>IF(SP_SUL!Z1018="","*",SP_SUL!Z1018)</f>
        <v>*</v>
      </c>
      <c r="D1015" s="139" t="str">
        <f>IF(SP_SUL!S1018="","*",SP_SUL!S1018)</f>
        <v>*</v>
      </c>
      <c r="E1015" s="139" t="str">
        <f>IF(SP_SUL!T1018="","*",SP_SUL!T1018)</f>
        <v>*</v>
      </c>
      <c r="F1015" s="145" t="str">
        <f>IF(SP_SUL!B1018="","*",SP_SUL!B1018)</f>
        <v>*</v>
      </c>
      <c r="G1015" s="145" t="str">
        <f>IF(SP_SUL!D1018="","*",SP_SUL!D1018)</f>
        <v>*</v>
      </c>
      <c r="H1015" s="145" t="str">
        <f>IF(SP_SUL!F1018="","*",SP_SUL!F1018)</f>
        <v>*</v>
      </c>
      <c r="I1015" s="145" t="str">
        <f>IF(SP_SUL!H1018="","*",SP_SUL!H1018)</f>
        <v>*</v>
      </c>
      <c r="J1015" s="145" t="str">
        <f>IF(SP_SUL!I1018="","*",SP_SUL!I1018)</f>
        <v>*</v>
      </c>
      <c r="K1015" s="139" t="str">
        <f>IF(SP_SUL!M1018="","*",SP_SUL!M1018)</f>
        <v>*</v>
      </c>
      <c r="L1015" s="139" t="str">
        <f>IF(SP_SUL!N1018="","*",SP_SUL!N1018)</f>
        <v>*</v>
      </c>
      <c r="M1015" s="140" t="str">
        <f>IF(SP_SUL!J1018="","*",SP_SUL!J1018)</f>
        <v>*</v>
      </c>
      <c r="N1015" s="144" t="str">
        <f>IF(SP_SUL!K1018="","*",SP_SUL!K1018)</f>
        <v>*</v>
      </c>
      <c r="O1015" s="144" t="str">
        <f>IF(SP_SUL!L1018="","*",SP_SUL!L1018)</f>
        <v>*</v>
      </c>
      <c r="P1015" s="143" t="str">
        <f>IF(SP_SUL!O1018="","*",SP_SUL!O1018)</f>
        <v>*</v>
      </c>
      <c r="Q1015" s="143" t="str">
        <f>IF(SP_SUL!P1018="","*",SP_SUL!P1018)</f>
        <v>*</v>
      </c>
      <c r="R1015" s="145" t="str">
        <f>IF(SP_SUL!Q1018="","*",CONCATENATE(SP_SUL!Q1018," ",SP_SUL!R1018))</f>
        <v>*</v>
      </c>
      <c r="S1015" s="145" t="str">
        <f>IF(SP_SUL!V1018="","*",SP_SUL!V1018)</f>
        <v>*</v>
      </c>
      <c r="T1015" s="145" t="str">
        <f>IF(SP_SUL!W1018="","*",SP_SUL!W1018)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IF(SP_SUL!Y1019="","*",SP_SUL!Y1019)</f>
        <v>*</v>
      </c>
      <c r="B1016" s="146" t="str">
        <f>IF(SP_SUL!X1019="","*",SP_SUL!X1019)</f>
        <v>*</v>
      </c>
      <c r="C1016" s="146" t="str">
        <f>IF(SP_SUL!Z1019="","*",SP_SUL!Z1019)</f>
        <v>*</v>
      </c>
      <c r="D1016" s="139" t="str">
        <f>IF(SP_SUL!S1019="","*",SP_SUL!S1019)</f>
        <v>*</v>
      </c>
      <c r="E1016" s="139" t="str">
        <f>IF(SP_SUL!T1019="","*",SP_SUL!T1019)</f>
        <v>*</v>
      </c>
      <c r="F1016" s="145" t="str">
        <f>IF(SP_SUL!B1019="","*",SP_SUL!B1019)</f>
        <v>*</v>
      </c>
      <c r="G1016" s="145" t="str">
        <f>IF(SP_SUL!D1019="","*",SP_SUL!D1019)</f>
        <v>*</v>
      </c>
      <c r="H1016" s="145" t="str">
        <f>IF(SP_SUL!F1019="","*",SP_SUL!F1019)</f>
        <v>*</v>
      </c>
      <c r="I1016" s="145" t="str">
        <f>IF(SP_SUL!H1019="","*",SP_SUL!H1019)</f>
        <v>*</v>
      </c>
      <c r="J1016" s="145" t="str">
        <f>IF(SP_SUL!I1019="","*",SP_SUL!I1019)</f>
        <v>*</v>
      </c>
      <c r="K1016" s="139" t="str">
        <f>IF(SP_SUL!M1019="","*",SP_SUL!M1019)</f>
        <v>*</v>
      </c>
      <c r="L1016" s="139" t="str">
        <f>IF(SP_SUL!N1019="","*",SP_SUL!N1019)</f>
        <v>*</v>
      </c>
      <c r="M1016" s="140" t="str">
        <f>IF(SP_SUL!J1019="","*",SP_SUL!J1019)</f>
        <v>*</v>
      </c>
      <c r="N1016" s="144" t="str">
        <f>IF(SP_SUL!K1019="","*",SP_SUL!K1019)</f>
        <v>*</v>
      </c>
      <c r="O1016" s="144" t="str">
        <f>IF(SP_SUL!L1019="","*",SP_SUL!L1019)</f>
        <v>*</v>
      </c>
      <c r="P1016" s="143" t="str">
        <f>IF(SP_SUL!O1019="","*",SP_SUL!O1019)</f>
        <v>*</v>
      </c>
      <c r="Q1016" s="143" t="str">
        <f>IF(SP_SUL!P1019="","*",SP_SUL!P1019)</f>
        <v>*</v>
      </c>
      <c r="R1016" s="145" t="str">
        <f>IF(SP_SUL!Q1019="","*",CONCATENATE(SP_SUL!Q1019," ",SP_SUL!R1019))</f>
        <v>*</v>
      </c>
      <c r="S1016" s="145" t="str">
        <f>IF(SP_SUL!V1019="","*",SP_SUL!V1019)</f>
        <v>*</v>
      </c>
      <c r="T1016" s="145" t="str">
        <f>IF(SP_SUL!W1019="","*",SP_SUL!W1019)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IF(SP_SUL!Y1020="","*",SP_SUL!Y1020)</f>
        <v>*</v>
      </c>
      <c r="B1017" s="146" t="str">
        <f>IF(SP_SUL!X1020="","*",SP_SUL!X1020)</f>
        <v>*</v>
      </c>
      <c r="C1017" s="146" t="str">
        <f>IF(SP_SUL!Z1020="","*",SP_SUL!Z1020)</f>
        <v>*</v>
      </c>
      <c r="D1017" s="139" t="str">
        <f>IF(SP_SUL!S1020="","*",SP_SUL!S1020)</f>
        <v>*</v>
      </c>
      <c r="E1017" s="139" t="str">
        <f>IF(SP_SUL!T1020="","*",SP_SUL!T1020)</f>
        <v>*</v>
      </c>
      <c r="F1017" s="145" t="str">
        <f>IF(SP_SUL!B1020="","*",SP_SUL!B1020)</f>
        <v>*</v>
      </c>
      <c r="G1017" s="145" t="str">
        <f>IF(SP_SUL!D1020="","*",SP_SUL!D1020)</f>
        <v>*</v>
      </c>
      <c r="H1017" s="145" t="str">
        <f>IF(SP_SUL!F1020="","*",SP_SUL!F1020)</f>
        <v>*</v>
      </c>
      <c r="I1017" s="145" t="str">
        <f>IF(SP_SUL!H1020="","*",SP_SUL!H1020)</f>
        <v>*</v>
      </c>
      <c r="J1017" s="145" t="str">
        <f>IF(SP_SUL!I1020="","*",SP_SUL!I1020)</f>
        <v>*</v>
      </c>
      <c r="K1017" s="139" t="str">
        <f>IF(SP_SUL!M1020="","*",SP_SUL!M1020)</f>
        <v>*</v>
      </c>
      <c r="L1017" s="139" t="str">
        <f>IF(SP_SUL!N1020="","*",SP_SUL!N1020)</f>
        <v>*</v>
      </c>
      <c r="M1017" s="140" t="str">
        <f>IF(SP_SUL!J1020="","*",SP_SUL!J1020)</f>
        <v>*</v>
      </c>
      <c r="N1017" s="144" t="str">
        <f>IF(SP_SUL!K1020="","*",SP_SUL!K1020)</f>
        <v>*</v>
      </c>
      <c r="O1017" s="144" t="str">
        <f>IF(SP_SUL!L1020="","*",SP_SUL!L1020)</f>
        <v>*</v>
      </c>
      <c r="P1017" s="143" t="str">
        <f>IF(SP_SUL!O1020="","*",SP_SUL!O1020)</f>
        <v>*</v>
      </c>
      <c r="Q1017" s="143" t="str">
        <f>IF(SP_SUL!P1020="","*",SP_SUL!P1020)</f>
        <v>*</v>
      </c>
      <c r="R1017" s="145" t="str">
        <f>IF(SP_SUL!Q1020="","*",CONCATENATE(SP_SUL!Q1020," ",SP_SUL!R1020))</f>
        <v>*</v>
      </c>
      <c r="S1017" s="145" t="str">
        <f>IF(SP_SUL!V1020="","*",SP_SUL!V1020)</f>
        <v>*</v>
      </c>
      <c r="T1017" s="145" t="str">
        <f>IF(SP_SUL!W1020="","*",SP_SUL!W1020)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IF(SP_SUL!Y1021="","*",SP_SUL!Y1021)</f>
        <v>*</v>
      </c>
      <c r="B1018" s="146" t="str">
        <f>IF(SP_SUL!X1021="","*",SP_SUL!X1021)</f>
        <v>*</v>
      </c>
      <c r="C1018" s="146" t="str">
        <f>IF(SP_SUL!Z1021="","*",SP_SUL!Z1021)</f>
        <v>*</v>
      </c>
      <c r="D1018" s="139" t="str">
        <f>IF(SP_SUL!S1021="","*",SP_SUL!S1021)</f>
        <v>*</v>
      </c>
      <c r="E1018" s="139" t="str">
        <f>IF(SP_SUL!T1021="","*",SP_SUL!T1021)</f>
        <v>*</v>
      </c>
      <c r="F1018" s="145" t="str">
        <f>IF(SP_SUL!B1021="","*",SP_SUL!B1021)</f>
        <v>*</v>
      </c>
      <c r="G1018" s="145" t="str">
        <f>IF(SP_SUL!D1021="","*",SP_SUL!D1021)</f>
        <v>*</v>
      </c>
      <c r="H1018" s="145" t="str">
        <f>IF(SP_SUL!F1021="","*",SP_SUL!F1021)</f>
        <v>*</v>
      </c>
      <c r="I1018" s="145" t="str">
        <f>IF(SP_SUL!H1021="","*",SP_SUL!H1021)</f>
        <v>*</v>
      </c>
      <c r="J1018" s="145" t="str">
        <f>IF(SP_SUL!I1021="","*",SP_SUL!I1021)</f>
        <v>*</v>
      </c>
      <c r="K1018" s="139" t="str">
        <f>IF(SP_SUL!M1021="","*",SP_SUL!M1021)</f>
        <v>*</v>
      </c>
      <c r="L1018" s="139" t="str">
        <f>IF(SP_SUL!N1021="","*",SP_SUL!N1021)</f>
        <v>*</v>
      </c>
      <c r="M1018" s="140" t="str">
        <f>IF(SP_SUL!J1021="","*",SP_SUL!J1021)</f>
        <v>*</v>
      </c>
      <c r="N1018" s="144" t="str">
        <f>IF(SP_SUL!K1021="","*",SP_SUL!K1021)</f>
        <v>*</v>
      </c>
      <c r="O1018" s="144" t="str">
        <f>IF(SP_SUL!L1021="","*",SP_SUL!L1021)</f>
        <v>*</v>
      </c>
      <c r="P1018" s="143" t="str">
        <f>IF(SP_SUL!O1021="","*",SP_SUL!O1021)</f>
        <v>*</v>
      </c>
      <c r="Q1018" s="143" t="str">
        <f>IF(SP_SUL!P1021="","*",SP_SUL!P1021)</f>
        <v>*</v>
      </c>
      <c r="R1018" s="145" t="str">
        <f>IF(SP_SUL!Q1021="","*",CONCATENATE(SP_SUL!Q1021," ",SP_SUL!R1021))</f>
        <v>*</v>
      </c>
      <c r="S1018" s="145" t="str">
        <f>IF(SP_SUL!V1021="","*",SP_SUL!V1021)</f>
        <v>*</v>
      </c>
      <c r="T1018" s="145" t="str">
        <f>IF(SP_SUL!W1021="","*",SP_SUL!W1021)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IF(SP_SUL!Y1022="","*",SP_SUL!Y1022)</f>
        <v>*</v>
      </c>
      <c r="B1019" s="146" t="str">
        <f>IF(SP_SUL!X1022="","*",SP_SUL!X1022)</f>
        <v>*</v>
      </c>
      <c r="C1019" s="146" t="str">
        <f>IF(SP_SUL!Z1022="","*",SP_SUL!Z1022)</f>
        <v>*</v>
      </c>
      <c r="D1019" s="139" t="str">
        <f>IF(SP_SUL!S1022="","*",SP_SUL!S1022)</f>
        <v>*</v>
      </c>
      <c r="E1019" s="139" t="str">
        <f>IF(SP_SUL!T1022="","*",SP_SUL!T1022)</f>
        <v>*</v>
      </c>
      <c r="F1019" s="145" t="str">
        <f>IF(SP_SUL!B1022="","*",SP_SUL!B1022)</f>
        <v>*</v>
      </c>
      <c r="G1019" s="145" t="str">
        <f>IF(SP_SUL!D1022="","*",SP_SUL!D1022)</f>
        <v>*</v>
      </c>
      <c r="H1019" s="145" t="str">
        <f>IF(SP_SUL!F1022="","*",SP_SUL!F1022)</f>
        <v>*</v>
      </c>
      <c r="I1019" s="145" t="str">
        <f>IF(SP_SUL!H1022="","*",SP_SUL!H1022)</f>
        <v>*</v>
      </c>
      <c r="J1019" s="145" t="str">
        <f>IF(SP_SUL!I1022="","*",SP_SUL!I1022)</f>
        <v>*</v>
      </c>
      <c r="K1019" s="139" t="str">
        <f>IF(SP_SUL!M1022="","*",SP_SUL!M1022)</f>
        <v>*</v>
      </c>
      <c r="L1019" s="139" t="str">
        <f>IF(SP_SUL!N1022="","*",SP_SUL!N1022)</f>
        <v>*</v>
      </c>
      <c r="M1019" s="140" t="str">
        <f>IF(SP_SUL!J1022="","*",SP_SUL!J1022)</f>
        <v>*</v>
      </c>
      <c r="N1019" s="144" t="str">
        <f>IF(SP_SUL!K1022="","*",SP_SUL!K1022)</f>
        <v>*</v>
      </c>
      <c r="O1019" s="144" t="str">
        <f>IF(SP_SUL!L1022="","*",SP_SUL!L1022)</f>
        <v>*</v>
      </c>
      <c r="P1019" s="143" t="str">
        <f>IF(SP_SUL!O1022="","*",SP_SUL!O1022)</f>
        <v>*</v>
      </c>
      <c r="Q1019" s="143" t="str">
        <f>IF(SP_SUL!P1022="","*",SP_SUL!P1022)</f>
        <v>*</v>
      </c>
      <c r="R1019" s="145" t="str">
        <f>IF(SP_SUL!Q1022="","*",CONCATENATE(SP_SUL!Q1022," ",SP_SUL!R1022))</f>
        <v>*</v>
      </c>
      <c r="S1019" s="145" t="str">
        <f>IF(SP_SUL!V1022="","*",SP_SUL!V1022)</f>
        <v>*</v>
      </c>
      <c r="T1019" s="145" t="str">
        <f>IF(SP_SUL!W1022="","*",SP_SUL!W1022)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IF(SP_SUL!Y1023="","*",SP_SUL!Y1023)</f>
        <v>*</v>
      </c>
      <c r="B1020" s="146" t="str">
        <f>IF(SP_SUL!X1023="","*",SP_SUL!X1023)</f>
        <v>*</v>
      </c>
      <c r="C1020" s="146" t="str">
        <f>IF(SP_SUL!Z1023="","*",SP_SUL!Z1023)</f>
        <v>*</v>
      </c>
      <c r="D1020" s="139" t="str">
        <f>IF(SP_SUL!S1023="","*",SP_SUL!S1023)</f>
        <v>*</v>
      </c>
      <c r="E1020" s="139" t="str">
        <f>IF(SP_SUL!T1023="","*",SP_SUL!T1023)</f>
        <v>*</v>
      </c>
      <c r="F1020" s="145" t="str">
        <f>IF(SP_SUL!B1023="","*",SP_SUL!B1023)</f>
        <v>*</v>
      </c>
      <c r="G1020" s="145" t="str">
        <f>IF(SP_SUL!D1023="","*",SP_SUL!D1023)</f>
        <v>*</v>
      </c>
      <c r="H1020" s="145" t="str">
        <f>IF(SP_SUL!F1023="","*",SP_SUL!F1023)</f>
        <v>*</v>
      </c>
      <c r="I1020" s="145" t="str">
        <f>IF(SP_SUL!H1023="","*",SP_SUL!H1023)</f>
        <v>*</v>
      </c>
      <c r="J1020" s="145" t="str">
        <f>IF(SP_SUL!I1023="","*",SP_SUL!I1023)</f>
        <v>*</v>
      </c>
      <c r="K1020" s="139" t="str">
        <f>IF(SP_SUL!M1023="","*",SP_SUL!M1023)</f>
        <v>*</v>
      </c>
      <c r="L1020" s="139" t="str">
        <f>IF(SP_SUL!N1023="","*",SP_SUL!N1023)</f>
        <v>*</v>
      </c>
      <c r="M1020" s="140" t="str">
        <f>IF(SP_SUL!J1023="","*",SP_SUL!J1023)</f>
        <v>*</v>
      </c>
      <c r="N1020" s="144" t="str">
        <f>IF(SP_SUL!K1023="","*",SP_SUL!K1023)</f>
        <v>*</v>
      </c>
      <c r="O1020" s="144" t="str">
        <f>IF(SP_SUL!L1023="","*",SP_SUL!L1023)</f>
        <v>*</v>
      </c>
      <c r="P1020" s="143" t="str">
        <f>IF(SP_SUL!O1023="","*",SP_SUL!O1023)</f>
        <v>*</v>
      </c>
      <c r="Q1020" s="143" t="str">
        <f>IF(SP_SUL!P1023="","*",SP_SUL!P1023)</f>
        <v>*</v>
      </c>
      <c r="R1020" s="145" t="str">
        <f>IF(SP_SUL!Q1023="","*",CONCATENATE(SP_SUL!Q1023," ",SP_SUL!R1023))</f>
        <v>*</v>
      </c>
      <c r="S1020" s="145" t="str">
        <f>IF(SP_SUL!V1023="","*",SP_SUL!V1023)</f>
        <v>*</v>
      </c>
      <c r="T1020" s="145" t="str">
        <f>IF(SP_SUL!W1023="","*",SP_SUL!W1023)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IF(SP_SUL!Y1024="","*",SP_SUL!Y1024)</f>
        <v>*</v>
      </c>
      <c r="B1021" s="146" t="str">
        <f>IF(SP_SUL!X1024="","*",SP_SUL!X1024)</f>
        <v>*</v>
      </c>
      <c r="C1021" s="146" t="str">
        <f>IF(SP_SUL!Z1024="","*",SP_SUL!Z1024)</f>
        <v>*</v>
      </c>
      <c r="D1021" s="139" t="str">
        <f>IF(SP_SUL!S1024="","*",SP_SUL!S1024)</f>
        <v>*</v>
      </c>
      <c r="E1021" s="139" t="str">
        <f>IF(SP_SUL!T1024="","*",SP_SUL!T1024)</f>
        <v>*</v>
      </c>
      <c r="F1021" s="145" t="str">
        <f>IF(SP_SUL!B1024="","*",SP_SUL!B1024)</f>
        <v>*</v>
      </c>
      <c r="G1021" s="145" t="str">
        <f>IF(SP_SUL!D1024="","*",SP_SUL!D1024)</f>
        <v>*</v>
      </c>
      <c r="H1021" s="145" t="str">
        <f>IF(SP_SUL!F1024="","*",SP_SUL!F1024)</f>
        <v>*</v>
      </c>
      <c r="I1021" s="145" t="str">
        <f>IF(SP_SUL!H1024="","*",SP_SUL!H1024)</f>
        <v>*</v>
      </c>
      <c r="J1021" s="145" t="str">
        <f>IF(SP_SUL!I1024="","*",SP_SUL!I1024)</f>
        <v>*</v>
      </c>
      <c r="K1021" s="139" t="str">
        <f>IF(SP_SUL!M1024="","*",SP_SUL!M1024)</f>
        <v>*</v>
      </c>
      <c r="L1021" s="139" t="str">
        <f>IF(SP_SUL!N1024="","*",SP_SUL!N1024)</f>
        <v>*</v>
      </c>
      <c r="M1021" s="140" t="str">
        <f>IF(SP_SUL!J1024="","*",SP_SUL!J1024)</f>
        <v>*</v>
      </c>
      <c r="N1021" s="144" t="str">
        <f>IF(SP_SUL!K1024="","*",SP_SUL!K1024)</f>
        <v>*</v>
      </c>
      <c r="O1021" s="144" t="str">
        <f>IF(SP_SUL!L1024="","*",SP_SUL!L1024)</f>
        <v>*</v>
      </c>
      <c r="P1021" s="143" t="str">
        <f>IF(SP_SUL!O1024="","*",SP_SUL!O1024)</f>
        <v>*</v>
      </c>
      <c r="Q1021" s="143" t="str">
        <f>IF(SP_SUL!P1024="","*",SP_SUL!P1024)</f>
        <v>*</v>
      </c>
      <c r="R1021" s="145" t="str">
        <f>IF(SP_SUL!Q1024="","*",CONCATENATE(SP_SUL!Q1024," ",SP_SUL!R1024))</f>
        <v>*</v>
      </c>
      <c r="S1021" s="145" t="str">
        <f>IF(SP_SUL!V1024="","*",SP_SUL!V1024)</f>
        <v>*</v>
      </c>
      <c r="T1021" s="145" t="str">
        <f>IF(SP_SUL!W1024="","*",SP_SUL!W1024)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IF(SP_SUL!Y1025="","*",SP_SUL!Y1025)</f>
        <v>*</v>
      </c>
      <c r="B1022" s="146" t="str">
        <f>IF(SP_SUL!X1025="","*",SP_SUL!X1025)</f>
        <v>*</v>
      </c>
      <c r="C1022" s="146" t="str">
        <f>IF(SP_SUL!Z1025="","*",SP_SUL!Z1025)</f>
        <v>*</v>
      </c>
      <c r="D1022" s="139" t="str">
        <f>IF(SP_SUL!S1025="","*",SP_SUL!S1025)</f>
        <v>*</v>
      </c>
      <c r="E1022" s="139" t="str">
        <f>IF(SP_SUL!T1025="","*",SP_SUL!T1025)</f>
        <v>*</v>
      </c>
      <c r="F1022" s="145" t="str">
        <f>IF(SP_SUL!B1025="","*",SP_SUL!B1025)</f>
        <v>*</v>
      </c>
      <c r="G1022" s="145" t="str">
        <f>IF(SP_SUL!D1025="","*",SP_SUL!D1025)</f>
        <v>*</v>
      </c>
      <c r="H1022" s="145" t="str">
        <f>IF(SP_SUL!F1025="","*",SP_SUL!F1025)</f>
        <v>*</v>
      </c>
      <c r="I1022" s="145" t="str">
        <f>IF(SP_SUL!H1025="","*",SP_SUL!H1025)</f>
        <v>*</v>
      </c>
      <c r="J1022" s="145" t="str">
        <f>IF(SP_SUL!I1025="","*",SP_SUL!I1025)</f>
        <v>*</v>
      </c>
      <c r="K1022" s="139" t="str">
        <f>IF(SP_SUL!M1025="","*",SP_SUL!M1025)</f>
        <v>*</v>
      </c>
      <c r="L1022" s="139" t="str">
        <f>IF(SP_SUL!N1025="","*",SP_SUL!N1025)</f>
        <v>*</v>
      </c>
      <c r="M1022" s="140" t="str">
        <f>IF(SP_SUL!J1025="","*",SP_SUL!J1025)</f>
        <v>*</v>
      </c>
      <c r="N1022" s="144" t="str">
        <f>IF(SP_SUL!K1025="","*",SP_SUL!K1025)</f>
        <v>*</v>
      </c>
      <c r="O1022" s="144" t="str">
        <f>IF(SP_SUL!L1025="","*",SP_SUL!L1025)</f>
        <v>*</v>
      </c>
      <c r="P1022" s="143" t="str">
        <f>IF(SP_SUL!O1025="","*",SP_SUL!O1025)</f>
        <v>*</v>
      </c>
      <c r="Q1022" s="143" t="str">
        <f>IF(SP_SUL!P1025="","*",SP_SUL!P1025)</f>
        <v>*</v>
      </c>
      <c r="R1022" s="145" t="str">
        <f>IF(SP_SUL!Q1025="","*",CONCATENATE(SP_SUL!Q1025," ",SP_SUL!R1025))</f>
        <v>*</v>
      </c>
      <c r="S1022" s="145" t="str">
        <f>IF(SP_SUL!V1025="","*",SP_SUL!V1025)</f>
        <v>*</v>
      </c>
      <c r="T1022" s="145" t="str">
        <f>IF(SP_SUL!W1025="","*",SP_SUL!W1025)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IF(SP_SUL!Y1026="","*",SP_SUL!Y1026)</f>
        <v>*</v>
      </c>
      <c r="B1023" s="146" t="str">
        <f>IF(SP_SUL!X1026="","*",SP_SUL!X1026)</f>
        <v>*</v>
      </c>
      <c r="C1023" s="146" t="str">
        <f>IF(SP_SUL!Z1026="","*",SP_SUL!Z1026)</f>
        <v>*</v>
      </c>
      <c r="D1023" s="139" t="str">
        <f>IF(SP_SUL!S1026="","*",SP_SUL!S1026)</f>
        <v>*</v>
      </c>
      <c r="E1023" s="139" t="str">
        <f>IF(SP_SUL!T1026="","*",SP_SUL!T1026)</f>
        <v>*</v>
      </c>
      <c r="F1023" s="145" t="str">
        <f>IF(SP_SUL!B1026="","*",SP_SUL!B1026)</f>
        <v>*</v>
      </c>
      <c r="G1023" s="145" t="str">
        <f>IF(SP_SUL!D1026="","*",SP_SUL!D1026)</f>
        <v>*</v>
      </c>
      <c r="H1023" s="145" t="str">
        <f>IF(SP_SUL!F1026="","*",SP_SUL!F1026)</f>
        <v>*</v>
      </c>
      <c r="I1023" s="145" t="str">
        <f>IF(SP_SUL!H1026="","*",SP_SUL!H1026)</f>
        <v>*</v>
      </c>
      <c r="J1023" s="145" t="str">
        <f>IF(SP_SUL!I1026="","*",SP_SUL!I1026)</f>
        <v>*</v>
      </c>
      <c r="K1023" s="139" t="str">
        <f>IF(SP_SUL!M1026="","*",SP_SUL!M1026)</f>
        <v>*</v>
      </c>
      <c r="L1023" s="139" t="str">
        <f>IF(SP_SUL!N1026="","*",SP_SUL!N1026)</f>
        <v>*</v>
      </c>
      <c r="M1023" s="140" t="str">
        <f>IF(SP_SUL!J1026="","*",SP_SUL!J1026)</f>
        <v>*</v>
      </c>
      <c r="N1023" s="144" t="str">
        <f>IF(SP_SUL!K1026="","*",SP_SUL!K1026)</f>
        <v>*</v>
      </c>
      <c r="O1023" s="144" t="str">
        <f>IF(SP_SUL!L1026="","*",SP_SUL!L1026)</f>
        <v>*</v>
      </c>
      <c r="P1023" s="143" t="str">
        <f>IF(SP_SUL!O1026="","*",SP_SUL!O1026)</f>
        <v>*</v>
      </c>
      <c r="Q1023" s="143" t="str">
        <f>IF(SP_SUL!P1026="","*",SP_SUL!P1026)</f>
        <v>*</v>
      </c>
      <c r="R1023" s="145" t="str">
        <f>IF(SP_SUL!Q1026="","*",CONCATENATE(SP_SUL!Q1026," ",SP_SUL!R1026))</f>
        <v>*</v>
      </c>
      <c r="S1023" s="145" t="str">
        <f>IF(SP_SUL!V1026="","*",SP_SUL!V1026)</f>
        <v>*</v>
      </c>
      <c r="T1023" s="145" t="str">
        <f>IF(SP_SUL!W1026="","*",SP_SUL!W1026)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IF(SP_SUL!Y1027="","*",SP_SUL!Y1027)</f>
        <v>*</v>
      </c>
      <c r="B1024" s="146" t="str">
        <f>IF(SP_SUL!X1027="","*",SP_SUL!X1027)</f>
        <v>*</v>
      </c>
      <c r="C1024" s="146" t="str">
        <f>IF(SP_SUL!Z1027="","*",SP_SUL!Z1027)</f>
        <v>*</v>
      </c>
      <c r="D1024" s="139" t="str">
        <f>IF(SP_SUL!S1027="","*",SP_SUL!S1027)</f>
        <v>*</v>
      </c>
      <c r="E1024" s="139" t="str">
        <f>IF(SP_SUL!T1027="","*",SP_SUL!T1027)</f>
        <v>*</v>
      </c>
      <c r="F1024" s="145" t="str">
        <f>IF(SP_SUL!B1027="","*",SP_SUL!B1027)</f>
        <v>*</v>
      </c>
      <c r="G1024" s="145" t="str">
        <f>IF(SP_SUL!D1027="","*",SP_SUL!D1027)</f>
        <v>*</v>
      </c>
      <c r="H1024" s="145" t="str">
        <f>IF(SP_SUL!F1027="","*",SP_SUL!F1027)</f>
        <v>*</v>
      </c>
      <c r="I1024" s="145" t="str">
        <f>IF(SP_SUL!H1027="","*",SP_SUL!H1027)</f>
        <v>*</v>
      </c>
      <c r="J1024" s="145" t="str">
        <f>IF(SP_SUL!I1027="","*",SP_SUL!I1027)</f>
        <v>*</v>
      </c>
      <c r="K1024" s="139" t="str">
        <f>IF(SP_SUL!M1027="","*",SP_SUL!M1027)</f>
        <v>*</v>
      </c>
      <c r="L1024" s="139" t="str">
        <f>IF(SP_SUL!N1027="","*",SP_SUL!N1027)</f>
        <v>*</v>
      </c>
      <c r="M1024" s="140" t="str">
        <f>IF(SP_SUL!J1027="","*",SP_SUL!J1027)</f>
        <v>*</v>
      </c>
      <c r="N1024" s="144" t="str">
        <f>IF(SP_SUL!K1027="","*",SP_SUL!K1027)</f>
        <v>*</v>
      </c>
      <c r="O1024" s="144" t="str">
        <f>IF(SP_SUL!L1027="","*",SP_SUL!L1027)</f>
        <v>*</v>
      </c>
      <c r="P1024" s="143" t="str">
        <f>IF(SP_SUL!O1027="","*",SP_SUL!O1027)</f>
        <v>*</v>
      </c>
      <c r="Q1024" s="143" t="str">
        <f>IF(SP_SUL!P1027="","*",SP_SUL!P1027)</f>
        <v>*</v>
      </c>
      <c r="R1024" s="145" t="str">
        <f>IF(SP_SUL!Q1027="","*",CONCATENATE(SP_SUL!Q1027," ",SP_SUL!R1027))</f>
        <v>*</v>
      </c>
      <c r="S1024" s="145" t="str">
        <f>IF(SP_SUL!V1027="","*",SP_SUL!V1027)</f>
        <v>*</v>
      </c>
      <c r="T1024" s="145" t="str">
        <f>IF(SP_SUL!W1027="","*",SP_SUL!W1027)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IF(SP_SUL!Y1028="","*",SP_SUL!Y1028)</f>
        <v>*</v>
      </c>
      <c r="B1025" s="146" t="str">
        <f>IF(SP_SUL!X1028="","*",SP_SUL!X1028)</f>
        <v>*</v>
      </c>
      <c r="C1025" s="146" t="str">
        <f>IF(SP_SUL!Z1028="","*",SP_SUL!Z1028)</f>
        <v>*</v>
      </c>
      <c r="D1025" s="139" t="str">
        <f>IF(SP_SUL!S1028="","*",SP_SUL!S1028)</f>
        <v>*</v>
      </c>
      <c r="E1025" s="139" t="str">
        <f>IF(SP_SUL!T1028="","*",SP_SUL!T1028)</f>
        <v>*</v>
      </c>
      <c r="F1025" s="145" t="str">
        <f>IF(SP_SUL!B1028="","*",SP_SUL!B1028)</f>
        <v>*</v>
      </c>
      <c r="G1025" s="145" t="str">
        <f>IF(SP_SUL!D1028="","*",SP_SUL!D1028)</f>
        <v>*</v>
      </c>
      <c r="H1025" s="145" t="str">
        <f>IF(SP_SUL!F1028="","*",SP_SUL!F1028)</f>
        <v>*</v>
      </c>
      <c r="I1025" s="145" t="str">
        <f>IF(SP_SUL!H1028="","*",SP_SUL!H1028)</f>
        <v>*</v>
      </c>
      <c r="J1025" s="145" t="str">
        <f>IF(SP_SUL!I1028="","*",SP_SUL!I1028)</f>
        <v>*</v>
      </c>
      <c r="K1025" s="139" t="str">
        <f>IF(SP_SUL!M1028="","*",SP_SUL!M1028)</f>
        <v>*</v>
      </c>
      <c r="L1025" s="139" t="str">
        <f>IF(SP_SUL!N1028="","*",SP_SUL!N1028)</f>
        <v>*</v>
      </c>
      <c r="M1025" s="140" t="str">
        <f>IF(SP_SUL!J1028="","*",SP_SUL!J1028)</f>
        <v>*</v>
      </c>
      <c r="N1025" s="144" t="str">
        <f>IF(SP_SUL!K1028="","*",SP_SUL!K1028)</f>
        <v>*</v>
      </c>
      <c r="O1025" s="144" t="str">
        <f>IF(SP_SUL!L1028="","*",SP_SUL!L1028)</f>
        <v>*</v>
      </c>
      <c r="P1025" s="143" t="str">
        <f>IF(SP_SUL!O1028="","*",SP_SUL!O1028)</f>
        <v>*</v>
      </c>
      <c r="Q1025" s="143" t="str">
        <f>IF(SP_SUL!P1028="","*",SP_SUL!P1028)</f>
        <v>*</v>
      </c>
      <c r="R1025" s="145" t="str">
        <f>IF(SP_SUL!Q1028="","*",CONCATENATE(SP_SUL!Q1028," ",SP_SUL!R1028))</f>
        <v>*</v>
      </c>
      <c r="S1025" s="145" t="str">
        <f>IF(SP_SUL!V1028="","*",SP_SUL!V1028)</f>
        <v>*</v>
      </c>
      <c r="T1025" s="145" t="str">
        <f>IF(SP_SUL!W1028="","*",SP_SUL!W1028)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IF(SP_SUL!Y1029="","*",SP_SUL!Y1029)</f>
        <v>*</v>
      </c>
      <c r="B1026" s="146" t="str">
        <f>IF(SP_SUL!X1029="","*",SP_SUL!X1029)</f>
        <v>*</v>
      </c>
      <c r="C1026" s="146" t="str">
        <f>IF(SP_SUL!Z1029="","*",SP_SUL!Z1029)</f>
        <v>*</v>
      </c>
      <c r="D1026" s="139" t="str">
        <f>IF(SP_SUL!S1029="","*",SP_SUL!S1029)</f>
        <v>*</v>
      </c>
      <c r="E1026" s="139" t="str">
        <f>IF(SP_SUL!T1029="","*",SP_SUL!T1029)</f>
        <v>*</v>
      </c>
      <c r="F1026" s="145" t="str">
        <f>IF(SP_SUL!B1029="","*",SP_SUL!B1029)</f>
        <v>*</v>
      </c>
      <c r="G1026" s="145" t="str">
        <f>IF(SP_SUL!D1029="","*",SP_SUL!D1029)</f>
        <v>*</v>
      </c>
      <c r="H1026" s="145" t="str">
        <f>IF(SP_SUL!F1029="","*",SP_SUL!F1029)</f>
        <v>*</v>
      </c>
      <c r="I1026" s="145" t="str">
        <f>IF(SP_SUL!H1029="","*",SP_SUL!H1029)</f>
        <v>*</v>
      </c>
      <c r="J1026" s="145" t="str">
        <f>IF(SP_SUL!I1029="","*",SP_SUL!I1029)</f>
        <v>*</v>
      </c>
      <c r="K1026" s="139" t="str">
        <f>IF(SP_SUL!M1029="","*",SP_SUL!M1029)</f>
        <v>*</v>
      </c>
      <c r="L1026" s="139" t="str">
        <f>IF(SP_SUL!N1029="","*",SP_SUL!N1029)</f>
        <v>*</v>
      </c>
      <c r="M1026" s="140" t="str">
        <f>IF(SP_SUL!J1029="","*",SP_SUL!J1029)</f>
        <v>*</v>
      </c>
      <c r="N1026" s="144" t="str">
        <f>IF(SP_SUL!K1029="","*",SP_SUL!K1029)</f>
        <v>*</v>
      </c>
      <c r="O1026" s="144" t="str">
        <f>IF(SP_SUL!L1029="","*",SP_SUL!L1029)</f>
        <v>*</v>
      </c>
      <c r="P1026" s="143" t="str">
        <f>IF(SP_SUL!O1029="","*",SP_SUL!O1029)</f>
        <v>*</v>
      </c>
      <c r="Q1026" s="143" t="str">
        <f>IF(SP_SUL!P1029="","*",SP_SUL!P1029)</f>
        <v>*</v>
      </c>
      <c r="R1026" s="145" t="str">
        <f>IF(SP_SUL!Q1029="","*",CONCATENATE(SP_SUL!Q1029," ",SP_SUL!R1029))</f>
        <v>*</v>
      </c>
      <c r="S1026" s="145" t="str">
        <f>IF(SP_SUL!V1029="","*",SP_SUL!V1029)</f>
        <v>*</v>
      </c>
      <c r="T1026" s="145" t="str">
        <f>IF(SP_SUL!W1029="","*",SP_SUL!W1029)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IF(SP_SUL!Y1030="","*",SP_SUL!Y1030)</f>
        <v>*</v>
      </c>
      <c r="B1027" s="146" t="str">
        <f>IF(SP_SUL!X1030="","*",SP_SUL!X1030)</f>
        <v>*</v>
      </c>
      <c r="C1027" s="146" t="str">
        <f>IF(SP_SUL!Z1030="","*",SP_SUL!Z1030)</f>
        <v>*</v>
      </c>
      <c r="D1027" s="139" t="str">
        <f>IF(SP_SUL!S1030="","*",SP_SUL!S1030)</f>
        <v>*</v>
      </c>
      <c r="E1027" s="139" t="str">
        <f>IF(SP_SUL!T1030="","*",SP_SUL!T1030)</f>
        <v>*</v>
      </c>
      <c r="F1027" s="145" t="str">
        <f>IF(SP_SUL!B1030="","*",SP_SUL!B1030)</f>
        <v>*</v>
      </c>
      <c r="G1027" s="145" t="str">
        <f>IF(SP_SUL!D1030="","*",SP_SUL!D1030)</f>
        <v>*</v>
      </c>
      <c r="H1027" s="145" t="str">
        <f>IF(SP_SUL!F1030="","*",SP_SUL!F1030)</f>
        <v>*</v>
      </c>
      <c r="I1027" s="145" t="str">
        <f>IF(SP_SUL!H1030="","*",SP_SUL!H1030)</f>
        <v>*</v>
      </c>
      <c r="J1027" s="145" t="str">
        <f>IF(SP_SUL!I1030="","*",SP_SUL!I1030)</f>
        <v>*</v>
      </c>
      <c r="K1027" s="139" t="str">
        <f>IF(SP_SUL!M1030="","*",SP_SUL!M1030)</f>
        <v>*</v>
      </c>
      <c r="L1027" s="139" t="str">
        <f>IF(SP_SUL!N1030="","*",SP_SUL!N1030)</f>
        <v>*</v>
      </c>
      <c r="M1027" s="140" t="str">
        <f>IF(SP_SUL!J1030="","*",SP_SUL!J1030)</f>
        <v>*</v>
      </c>
      <c r="N1027" s="144" t="str">
        <f>IF(SP_SUL!K1030="","*",SP_SUL!K1030)</f>
        <v>*</v>
      </c>
      <c r="O1027" s="144" t="str">
        <f>IF(SP_SUL!L1030="","*",SP_SUL!L1030)</f>
        <v>*</v>
      </c>
      <c r="P1027" s="143" t="str">
        <f>IF(SP_SUL!O1030="","*",SP_SUL!O1030)</f>
        <v>*</v>
      </c>
      <c r="Q1027" s="143" t="str">
        <f>IF(SP_SUL!P1030="","*",SP_SUL!P1030)</f>
        <v>*</v>
      </c>
      <c r="R1027" s="145" t="str">
        <f>IF(SP_SUL!Q1030="","*",CONCATENATE(SP_SUL!Q1030," ",SP_SUL!R1030))</f>
        <v>*</v>
      </c>
      <c r="S1027" s="145" t="str">
        <f>IF(SP_SUL!V1030="","*",SP_SUL!V1030)</f>
        <v>*</v>
      </c>
      <c r="T1027" s="145" t="str">
        <f>IF(SP_SUL!W1030="","*",SP_SUL!W1030)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IF(SP_SUL!Y1031="","*",SP_SUL!Y1031)</f>
        <v>*</v>
      </c>
      <c r="B1028" s="146" t="str">
        <f>IF(SP_SUL!X1031="","*",SP_SUL!X1031)</f>
        <v>*</v>
      </c>
      <c r="C1028" s="146" t="str">
        <f>IF(SP_SUL!Z1031="","*",SP_SUL!Z1031)</f>
        <v>*</v>
      </c>
      <c r="D1028" s="139" t="str">
        <f>IF(SP_SUL!S1031="","*",SP_SUL!S1031)</f>
        <v>*</v>
      </c>
      <c r="E1028" s="139" t="str">
        <f>IF(SP_SUL!T1031="","*",SP_SUL!T1031)</f>
        <v>*</v>
      </c>
      <c r="F1028" s="145" t="str">
        <f>IF(SP_SUL!B1031="","*",SP_SUL!B1031)</f>
        <v>*</v>
      </c>
      <c r="G1028" s="145" t="str">
        <f>IF(SP_SUL!D1031="","*",SP_SUL!D1031)</f>
        <v>*</v>
      </c>
      <c r="H1028" s="145" t="str">
        <f>IF(SP_SUL!F1031="","*",SP_SUL!F1031)</f>
        <v>*</v>
      </c>
      <c r="I1028" s="145" t="str">
        <f>IF(SP_SUL!H1031="","*",SP_SUL!H1031)</f>
        <v>*</v>
      </c>
      <c r="J1028" s="145" t="str">
        <f>IF(SP_SUL!I1031="","*",SP_SUL!I1031)</f>
        <v>*</v>
      </c>
      <c r="K1028" s="139" t="str">
        <f>IF(SP_SUL!M1031="","*",SP_SUL!M1031)</f>
        <v>*</v>
      </c>
      <c r="L1028" s="139" t="str">
        <f>IF(SP_SUL!N1031="","*",SP_SUL!N1031)</f>
        <v>*</v>
      </c>
      <c r="M1028" s="140" t="str">
        <f>IF(SP_SUL!J1031="","*",SP_SUL!J1031)</f>
        <v>*</v>
      </c>
      <c r="N1028" s="144" t="str">
        <f>IF(SP_SUL!K1031="","*",SP_SUL!K1031)</f>
        <v>*</v>
      </c>
      <c r="O1028" s="144" t="str">
        <f>IF(SP_SUL!L1031="","*",SP_SUL!L1031)</f>
        <v>*</v>
      </c>
      <c r="P1028" s="143" t="str">
        <f>IF(SP_SUL!O1031="","*",SP_SUL!O1031)</f>
        <v>*</v>
      </c>
      <c r="Q1028" s="143" t="str">
        <f>IF(SP_SUL!P1031="","*",SP_SUL!P1031)</f>
        <v>*</v>
      </c>
      <c r="R1028" s="145" t="str">
        <f>IF(SP_SUL!Q1031="","*",CONCATENATE(SP_SUL!Q1031," ",SP_SUL!R1031))</f>
        <v>*</v>
      </c>
      <c r="S1028" s="145" t="str">
        <f>IF(SP_SUL!V1031="","*",SP_SUL!V1031)</f>
        <v>*</v>
      </c>
      <c r="T1028" s="145" t="str">
        <f>IF(SP_SUL!W1031="","*",SP_SUL!W1031)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IF(SP_SUL!Y1032="","*",SP_SUL!Y1032)</f>
        <v>*</v>
      </c>
      <c r="B1029" s="146" t="str">
        <f>IF(SP_SUL!X1032="","*",SP_SUL!X1032)</f>
        <v>*</v>
      </c>
      <c r="C1029" s="146" t="str">
        <f>IF(SP_SUL!Z1032="","*",SP_SUL!Z1032)</f>
        <v>*</v>
      </c>
      <c r="D1029" s="139" t="str">
        <f>IF(SP_SUL!S1032="","*",SP_SUL!S1032)</f>
        <v>*</v>
      </c>
      <c r="E1029" s="139" t="str">
        <f>IF(SP_SUL!T1032="","*",SP_SUL!T1032)</f>
        <v>*</v>
      </c>
      <c r="F1029" s="145" t="str">
        <f>IF(SP_SUL!B1032="","*",SP_SUL!B1032)</f>
        <v>*</v>
      </c>
      <c r="G1029" s="145" t="str">
        <f>IF(SP_SUL!D1032="","*",SP_SUL!D1032)</f>
        <v>*</v>
      </c>
      <c r="H1029" s="145" t="str">
        <f>IF(SP_SUL!F1032="","*",SP_SUL!F1032)</f>
        <v>*</v>
      </c>
      <c r="I1029" s="145" t="str">
        <f>IF(SP_SUL!H1032="","*",SP_SUL!H1032)</f>
        <v>*</v>
      </c>
      <c r="J1029" s="145" t="str">
        <f>IF(SP_SUL!I1032="","*",SP_SUL!I1032)</f>
        <v>*</v>
      </c>
      <c r="K1029" s="139" t="str">
        <f>IF(SP_SUL!M1032="","*",SP_SUL!M1032)</f>
        <v>*</v>
      </c>
      <c r="L1029" s="139" t="str">
        <f>IF(SP_SUL!N1032="","*",SP_SUL!N1032)</f>
        <v>*</v>
      </c>
      <c r="M1029" s="140" t="str">
        <f>IF(SP_SUL!J1032="","*",SP_SUL!J1032)</f>
        <v>*</v>
      </c>
      <c r="N1029" s="144" t="str">
        <f>IF(SP_SUL!K1032="","*",SP_SUL!K1032)</f>
        <v>*</v>
      </c>
      <c r="O1029" s="144" t="str">
        <f>IF(SP_SUL!L1032="","*",SP_SUL!L1032)</f>
        <v>*</v>
      </c>
      <c r="P1029" s="143" t="str">
        <f>IF(SP_SUL!O1032="","*",SP_SUL!O1032)</f>
        <v>*</v>
      </c>
      <c r="Q1029" s="143" t="str">
        <f>IF(SP_SUL!P1032="","*",SP_SUL!P1032)</f>
        <v>*</v>
      </c>
      <c r="R1029" s="145" t="str">
        <f>IF(SP_SUL!Q1032="","*",CONCATENATE(SP_SUL!Q1032," ",SP_SUL!R1032))</f>
        <v>*</v>
      </c>
      <c r="S1029" s="145" t="str">
        <f>IF(SP_SUL!V1032="","*",SP_SUL!V1032)</f>
        <v>*</v>
      </c>
      <c r="T1029" s="145" t="str">
        <f>IF(SP_SUL!W1032="","*",SP_SUL!W1032)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IF(SP_SUL!Y1033="","*",SP_SUL!Y1033)</f>
        <v>*</v>
      </c>
      <c r="B1030" s="146" t="str">
        <f>IF(SP_SUL!X1033="","*",SP_SUL!X1033)</f>
        <v>*</v>
      </c>
      <c r="C1030" s="146" t="str">
        <f>IF(SP_SUL!Z1033="","*",SP_SUL!Z1033)</f>
        <v>*</v>
      </c>
      <c r="D1030" s="139" t="str">
        <f>IF(SP_SUL!S1033="","*",SP_SUL!S1033)</f>
        <v>*</v>
      </c>
      <c r="E1030" s="139" t="str">
        <f>IF(SP_SUL!T1033="","*",SP_SUL!T1033)</f>
        <v>*</v>
      </c>
      <c r="F1030" s="145" t="str">
        <f>IF(SP_SUL!B1033="","*",SP_SUL!B1033)</f>
        <v>*</v>
      </c>
      <c r="G1030" s="145" t="str">
        <f>IF(SP_SUL!D1033="","*",SP_SUL!D1033)</f>
        <v>*</v>
      </c>
      <c r="H1030" s="145" t="str">
        <f>IF(SP_SUL!F1033="","*",SP_SUL!F1033)</f>
        <v>*</v>
      </c>
      <c r="I1030" s="145" t="str">
        <f>IF(SP_SUL!H1033="","*",SP_SUL!H1033)</f>
        <v>*</v>
      </c>
      <c r="J1030" s="145" t="str">
        <f>IF(SP_SUL!I1033="","*",SP_SUL!I1033)</f>
        <v>*</v>
      </c>
      <c r="K1030" s="139" t="str">
        <f>IF(SP_SUL!M1033="","*",SP_SUL!M1033)</f>
        <v>*</v>
      </c>
      <c r="L1030" s="139" t="str">
        <f>IF(SP_SUL!N1033="","*",SP_SUL!N1033)</f>
        <v>*</v>
      </c>
      <c r="M1030" s="140" t="str">
        <f>IF(SP_SUL!J1033="","*",SP_SUL!J1033)</f>
        <v>*</v>
      </c>
      <c r="N1030" s="144" t="str">
        <f>IF(SP_SUL!K1033="","*",SP_SUL!K1033)</f>
        <v>*</v>
      </c>
      <c r="O1030" s="144" t="str">
        <f>IF(SP_SUL!L1033="","*",SP_SUL!L1033)</f>
        <v>*</v>
      </c>
      <c r="P1030" s="143" t="str">
        <f>IF(SP_SUL!O1033="","*",SP_SUL!O1033)</f>
        <v>*</v>
      </c>
      <c r="Q1030" s="143" t="str">
        <f>IF(SP_SUL!P1033="","*",SP_SUL!P1033)</f>
        <v>*</v>
      </c>
      <c r="R1030" s="145" t="str">
        <f>IF(SP_SUL!Q1033="","*",CONCATENATE(SP_SUL!Q1033," ",SP_SUL!R1033))</f>
        <v>*</v>
      </c>
      <c r="S1030" s="145" t="str">
        <f>IF(SP_SUL!V1033="","*",SP_SUL!V1033)</f>
        <v>*</v>
      </c>
      <c r="T1030" s="145" t="str">
        <f>IF(SP_SUL!W1033="","*",SP_SUL!W1033)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IF(SP_SUL!Y1034="","*",SP_SUL!Y1034)</f>
        <v>*</v>
      </c>
      <c r="B1031" s="146" t="str">
        <f>IF(SP_SUL!X1034="","*",SP_SUL!X1034)</f>
        <v>*</v>
      </c>
      <c r="C1031" s="146" t="str">
        <f>IF(SP_SUL!Z1034="","*",SP_SUL!Z1034)</f>
        <v>*</v>
      </c>
      <c r="D1031" s="139" t="str">
        <f>IF(SP_SUL!S1034="","*",SP_SUL!S1034)</f>
        <v>*</v>
      </c>
      <c r="E1031" s="139" t="str">
        <f>IF(SP_SUL!T1034="","*",SP_SUL!T1034)</f>
        <v>*</v>
      </c>
      <c r="F1031" s="145" t="str">
        <f>IF(SP_SUL!B1034="","*",SP_SUL!B1034)</f>
        <v>*</v>
      </c>
      <c r="G1031" s="145" t="str">
        <f>IF(SP_SUL!D1034="","*",SP_SUL!D1034)</f>
        <v>*</v>
      </c>
      <c r="H1031" s="145" t="str">
        <f>IF(SP_SUL!F1034="","*",SP_SUL!F1034)</f>
        <v>*</v>
      </c>
      <c r="I1031" s="145" t="str">
        <f>IF(SP_SUL!H1034="","*",SP_SUL!H1034)</f>
        <v>*</v>
      </c>
      <c r="J1031" s="145" t="str">
        <f>IF(SP_SUL!I1034="","*",SP_SUL!I1034)</f>
        <v>*</v>
      </c>
      <c r="K1031" s="139" t="str">
        <f>IF(SP_SUL!M1034="","*",SP_SUL!M1034)</f>
        <v>*</v>
      </c>
      <c r="L1031" s="139" t="str">
        <f>IF(SP_SUL!N1034="","*",SP_SUL!N1034)</f>
        <v>*</v>
      </c>
      <c r="M1031" s="140" t="str">
        <f>IF(SP_SUL!J1034="","*",SP_SUL!J1034)</f>
        <v>*</v>
      </c>
      <c r="N1031" s="144" t="str">
        <f>IF(SP_SUL!K1034="","*",SP_SUL!K1034)</f>
        <v>*</v>
      </c>
      <c r="O1031" s="144" t="str">
        <f>IF(SP_SUL!L1034="","*",SP_SUL!L1034)</f>
        <v>*</v>
      </c>
      <c r="P1031" s="143" t="str">
        <f>IF(SP_SUL!O1034="","*",SP_SUL!O1034)</f>
        <v>*</v>
      </c>
      <c r="Q1031" s="143" t="str">
        <f>IF(SP_SUL!P1034="","*",SP_SUL!P1034)</f>
        <v>*</v>
      </c>
      <c r="R1031" s="145" t="str">
        <f>IF(SP_SUL!Q1034="","*",CONCATENATE(SP_SUL!Q1034," ",SP_SUL!R1034))</f>
        <v>*</v>
      </c>
      <c r="S1031" s="145" t="str">
        <f>IF(SP_SUL!V1034="","*",SP_SUL!V1034)</f>
        <v>*</v>
      </c>
      <c r="T1031" s="145" t="str">
        <f>IF(SP_SUL!W1034="","*",SP_SUL!W1034)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IF(SP_SUL!Y1035="","*",SP_SUL!Y1035)</f>
        <v>*</v>
      </c>
      <c r="B1032" s="146" t="str">
        <f>IF(SP_SUL!X1035="","*",SP_SUL!X1035)</f>
        <v>*</v>
      </c>
      <c r="C1032" s="146" t="str">
        <f>IF(SP_SUL!Z1035="","*",SP_SUL!Z1035)</f>
        <v>*</v>
      </c>
      <c r="D1032" s="139" t="str">
        <f>IF(SP_SUL!S1035="","*",SP_SUL!S1035)</f>
        <v>*</v>
      </c>
      <c r="E1032" s="139" t="str">
        <f>IF(SP_SUL!T1035="","*",SP_SUL!T1035)</f>
        <v>*</v>
      </c>
      <c r="F1032" s="145" t="str">
        <f>IF(SP_SUL!B1035="","*",SP_SUL!B1035)</f>
        <v>*</v>
      </c>
      <c r="G1032" s="145" t="str">
        <f>IF(SP_SUL!D1035="","*",SP_SUL!D1035)</f>
        <v>*</v>
      </c>
      <c r="H1032" s="145" t="str">
        <f>IF(SP_SUL!F1035="","*",SP_SUL!F1035)</f>
        <v>*</v>
      </c>
      <c r="I1032" s="145" t="str">
        <f>IF(SP_SUL!H1035="","*",SP_SUL!H1035)</f>
        <v>*</v>
      </c>
      <c r="J1032" s="145" t="str">
        <f>IF(SP_SUL!I1035="","*",SP_SUL!I1035)</f>
        <v>*</v>
      </c>
      <c r="K1032" s="139" t="str">
        <f>IF(SP_SUL!M1035="","*",SP_SUL!M1035)</f>
        <v>*</v>
      </c>
      <c r="L1032" s="139" t="str">
        <f>IF(SP_SUL!N1035="","*",SP_SUL!N1035)</f>
        <v>*</v>
      </c>
      <c r="M1032" s="140" t="str">
        <f>IF(SP_SUL!J1035="","*",SP_SUL!J1035)</f>
        <v>*</v>
      </c>
      <c r="N1032" s="144" t="str">
        <f>IF(SP_SUL!K1035="","*",SP_SUL!K1035)</f>
        <v>*</v>
      </c>
      <c r="O1032" s="144" t="str">
        <f>IF(SP_SUL!L1035="","*",SP_SUL!L1035)</f>
        <v>*</v>
      </c>
      <c r="P1032" s="143" t="str">
        <f>IF(SP_SUL!O1035="","*",SP_SUL!O1035)</f>
        <v>*</v>
      </c>
      <c r="Q1032" s="143" t="str">
        <f>IF(SP_SUL!P1035="","*",SP_SUL!P1035)</f>
        <v>*</v>
      </c>
      <c r="R1032" s="145" t="str">
        <f>IF(SP_SUL!Q1035="","*",CONCATENATE(SP_SUL!Q1035," ",SP_SUL!R1035))</f>
        <v>*</v>
      </c>
      <c r="S1032" s="145" t="str">
        <f>IF(SP_SUL!V1035="","*",SP_SUL!V1035)</f>
        <v>*</v>
      </c>
      <c r="T1032" s="145" t="str">
        <f>IF(SP_SUL!W1035="","*",SP_SUL!W1035)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IF(SP_SUL!Y1036="","*",SP_SUL!Y1036)</f>
        <v>*</v>
      </c>
      <c r="B1033" s="146" t="str">
        <f>IF(SP_SUL!X1036="","*",SP_SUL!X1036)</f>
        <v>*</v>
      </c>
      <c r="C1033" s="146" t="str">
        <f>IF(SP_SUL!Z1036="","*",SP_SUL!Z1036)</f>
        <v>*</v>
      </c>
      <c r="D1033" s="139" t="str">
        <f>IF(SP_SUL!S1036="","*",SP_SUL!S1036)</f>
        <v>*</v>
      </c>
      <c r="E1033" s="139" t="str">
        <f>IF(SP_SUL!T1036="","*",SP_SUL!T1036)</f>
        <v>*</v>
      </c>
      <c r="F1033" s="145" t="str">
        <f>IF(SP_SUL!B1036="","*",SP_SUL!B1036)</f>
        <v>*</v>
      </c>
      <c r="G1033" s="145" t="str">
        <f>IF(SP_SUL!D1036="","*",SP_SUL!D1036)</f>
        <v>*</v>
      </c>
      <c r="H1033" s="145" t="str">
        <f>IF(SP_SUL!F1036="","*",SP_SUL!F1036)</f>
        <v>*</v>
      </c>
      <c r="I1033" s="145" t="str">
        <f>IF(SP_SUL!H1036="","*",SP_SUL!H1036)</f>
        <v>*</v>
      </c>
      <c r="J1033" s="145" t="str">
        <f>IF(SP_SUL!I1036="","*",SP_SUL!I1036)</f>
        <v>*</v>
      </c>
      <c r="K1033" s="139" t="str">
        <f>IF(SP_SUL!M1036="","*",SP_SUL!M1036)</f>
        <v>*</v>
      </c>
      <c r="L1033" s="139" t="str">
        <f>IF(SP_SUL!N1036="","*",SP_SUL!N1036)</f>
        <v>*</v>
      </c>
      <c r="M1033" s="140" t="str">
        <f>IF(SP_SUL!J1036="","*",SP_SUL!J1036)</f>
        <v>*</v>
      </c>
      <c r="N1033" s="144" t="str">
        <f>IF(SP_SUL!K1036="","*",SP_SUL!K1036)</f>
        <v>*</v>
      </c>
      <c r="O1033" s="144" t="str">
        <f>IF(SP_SUL!L1036="","*",SP_SUL!L1036)</f>
        <v>*</v>
      </c>
      <c r="P1033" s="143" t="str">
        <f>IF(SP_SUL!O1036="","*",SP_SUL!O1036)</f>
        <v>*</v>
      </c>
      <c r="Q1033" s="143" t="str">
        <f>IF(SP_SUL!P1036="","*",SP_SUL!P1036)</f>
        <v>*</v>
      </c>
      <c r="R1033" s="145" t="str">
        <f>IF(SP_SUL!Q1036="","*",CONCATENATE(SP_SUL!Q1036," ",SP_SUL!R1036))</f>
        <v>*</v>
      </c>
      <c r="S1033" s="145" t="str">
        <f>IF(SP_SUL!V1036="","*",SP_SUL!V1036)</f>
        <v>*</v>
      </c>
      <c r="T1033" s="145" t="str">
        <f>IF(SP_SUL!W1036="","*",SP_SUL!W1036)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IF(SP_SUL!Y1037="","*",SP_SUL!Y1037)</f>
        <v>*</v>
      </c>
      <c r="B1034" s="146" t="str">
        <f>IF(SP_SUL!X1037="","*",SP_SUL!X1037)</f>
        <v>*</v>
      </c>
      <c r="C1034" s="146" t="str">
        <f>IF(SP_SUL!Z1037="","*",SP_SUL!Z1037)</f>
        <v>*</v>
      </c>
      <c r="D1034" s="139" t="str">
        <f>IF(SP_SUL!S1037="","*",SP_SUL!S1037)</f>
        <v>*</v>
      </c>
      <c r="E1034" s="139" t="str">
        <f>IF(SP_SUL!T1037="","*",SP_SUL!T1037)</f>
        <v>*</v>
      </c>
      <c r="F1034" s="145" t="str">
        <f>IF(SP_SUL!B1037="","*",SP_SUL!B1037)</f>
        <v>*</v>
      </c>
      <c r="G1034" s="145" t="str">
        <f>IF(SP_SUL!D1037="","*",SP_SUL!D1037)</f>
        <v>*</v>
      </c>
      <c r="H1034" s="145" t="str">
        <f>IF(SP_SUL!F1037="","*",SP_SUL!F1037)</f>
        <v>*</v>
      </c>
      <c r="I1034" s="145" t="str">
        <f>IF(SP_SUL!H1037="","*",SP_SUL!H1037)</f>
        <v>*</v>
      </c>
      <c r="J1034" s="145" t="str">
        <f>IF(SP_SUL!I1037="","*",SP_SUL!I1037)</f>
        <v>*</v>
      </c>
      <c r="K1034" s="139" t="str">
        <f>IF(SP_SUL!M1037="","*",SP_SUL!M1037)</f>
        <v>*</v>
      </c>
      <c r="L1034" s="139" t="str">
        <f>IF(SP_SUL!N1037="","*",SP_SUL!N1037)</f>
        <v>*</v>
      </c>
      <c r="M1034" s="140" t="str">
        <f>IF(SP_SUL!J1037="","*",SP_SUL!J1037)</f>
        <v>*</v>
      </c>
      <c r="N1034" s="144" t="str">
        <f>IF(SP_SUL!K1037="","*",SP_SUL!K1037)</f>
        <v>*</v>
      </c>
      <c r="O1034" s="144" t="str">
        <f>IF(SP_SUL!L1037="","*",SP_SUL!L1037)</f>
        <v>*</v>
      </c>
      <c r="P1034" s="143" t="str">
        <f>IF(SP_SUL!O1037="","*",SP_SUL!O1037)</f>
        <v>*</v>
      </c>
      <c r="Q1034" s="143" t="str">
        <f>IF(SP_SUL!P1037="","*",SP_SUL!P1037)</f>
        <v>*</v>
      </c>
      <c r="R1034" s="145" t="str">
        <f>IF(SP_SUL!Q1037="","*",CONCATENATE(SP_SUL!Q1037," ",SP_SUL!R1037))</f>
        <v>*</v>
      </c>
      <c r="S1034" s="145" t="str">
        <f>IF(SP_SUL!V1037="","*",SP_SUL!V1037)</f>
        <v>*</v>
      </c>
      <c r="T1034" s="145" t="str">
        <f>IF(SP_SUL!W1037="","*",SP_SUL!W1037)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IF(SP_SUL!Y1038="","*",SP_SUL!Y1038)</f>
        <v>*</v>
      </c>
      <c r="B1035" s="146" t="str">
        <f>IF(SP_SUL!X1038="","*",SP_SUL!X1038)</f>
        <v>*</v>
      </c>
      <c r="C1035" s="146" t="str">
        <f>IF(SP_SUL!Z1038="","*",SP_SUL!Z1038)</f>
        <v>*</v>
      </c>
      <c r="D1035" s="139" t="str">
        <f>IF(SP_SUL!S1038="","*",SP_SUL!S1038)</f>
        <v>*</v>
      </c>
      <c r="E1035" s="139" t="str">
        <f>IF(SP_SUL!T1038="","*",SP_SUL!T1038)</f>
        <v>*</v>
      </c>
      <c r="F1035" s="145" t="str">
        <f>IF(SP_SUL!B1038="","*",SP_SUL!B1038)</f>
        <v>*</v>
      </c>
      <c r="G1035" s="145" t="str">
        <f>IF(SP_SUL!D1038="","*",SP_SUL!D1038)</f>
        <v>*</v>
      </c>
      <c r="H1035" s="145" t="str">
        <f>IF(SP_SUL!F1038="","*",SP_SUL!F1038)</f>
        <v>*</v>
      </c>
      <c r="I1035" s="145" t="str">
        <f>IF(SP_SUL!H1038="","*",SP_SUL!H1038)</f>
        <v>*</v>
      </c>
      <c r="J1035" s="145" t="str">
        <f>IF(SP_SUL!I1038="","*",SP_SUL!I1038)</f>
        <v>*</v>
      </c>
      <c r="K1035" s="139" t="str">
        <f>IF(SP_SUL!M1038="","*",SP_SUL!M1038)</f>
        <v>*</v>
      </c>
      <c r="L1035" s="139" t="str">
        <f>IF(SP_SUL!N1038="","*",SP_SUL!N1038)</f>
        <v>*</v>
      </c>
      <c r="M1035" s="140" t="str">
        <f>IF(SP_SUL!J1038="","*",SP_SUL!J1038)</f>
        <v>*</v>
      </c>
      <c r="N1035" s="144" t="str">
        <f>IF(SP_SUL!K1038="","*",SP_SUL!K1038)</f>
        <v>*</v>
      </c>
      <c r="O1035" s="144" t="str">
        <f>IF(SP_SUL!L1038="","*",SP_SUL!L1038)</f>
        <v>*</v>
      </c>
      <c r="P1035" s="143" t="str">
        <f>IF(SP_SUL!O1038="","*",SP_SUL!O1038)</f>
        <v>*</v>
      </c>
      <c r="Q1035" s="143" t="str">
        <f>IF(SP_SUL!P1038="","*",SP_SUL!P1038)</f>
        <v>*</v>
      </c>
      <c r="R1035" s="145" t="str">
        <f>IF(SP_SUL!Q1038="","*",CONCATENATE(SP_SUL!Q1038," ",SP_SUL!R1038))</f>
        <v>*</v>
      </c>
      <c r="S1035" s="145" t="str">
        <f>IF(SP_SUL!V1038="","*",SP_SUL!V1038)</f>
        <v>*</v>
      </c>
      <c r="T1035" s="145" t="str">
        <f>IF(SP_SUL!W1038="","*",SP_SUL!W1038)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IF(SP_SUL!Y1039="","*",SP_SUL!Y1039)</f>
        <v>*</v>
      </c>
      <c r="B1036" s="146" t="str">
        <f>IF(SP_SUL!X1039="","*",SP_SUL!X1039)</f>
        <v>*</v>
      </c>
      <c r="C1036" s="146" t="str">
        <f>IF(SP_SUL!Z1039="","*",SP_SUL!Z1039)</f>
        <v>*</v>
      </c>
      <c r="D1036" s="139" t="str">
        <f>IF(SP_SUL!S1039="","*",SP_SUL!S1039)</f>
        <v>*</v>
      </c>
      <c r="E1036" s="139" t="str">
        <f>IF(SP_SUL!T1039="","*",SP_SUL!T1039)</f>
        <v>*</v>
      </c>
      <c r="F1036" s="145" t="str">
        <f>IF(SP_SUL!B1039="","*",SP_SUL!B1039)</f>
        <v>*</v>
      </c>
      <c r="G1036" s="145" t="str">
        <f>IF(SP_SUL!D1039="","*",SP_SUL!D1039)</f>
        <v>*</v>
      </c>
      <c r="H1036" s="145" t="str">
        <f>IF(SP_SUL!F1039="","*",SP_SUL!F1039)</f>
        <v>*</v>
      </c>
      <c r="I1036" s="145" t="str">
        <f>IF(SP_SUL!H1039="","*",SP_SUL!H1039)</f>
        <v>*</v>
      </c>
      <c r="J1036" s="145" t="str">
        <f>IF(SP_SUL!I1039="","*",SP_SUL!I1039)</f>
        <v>*</v>
      </c>
      <c r="K1036" s="139" t="str">
        <f>IF(SP_SUL!M1039="","*",SP_SUL!M1039)</f>
        <v>*</v>
      </c>
      <c r="L1036" s="139" t="str">
        <f>IF(SP_SUL!N1039="","*",SP_SUL!N1039)</f>
        <v>*</v>
      </c>
      <c r="M1036" s="140" t="str">
        <f>IF(SP_SUL!J1039="","*",SP_SUL!J1039)</f>
        <v>*</v>
      </c>
      <c r="N1036" s="144" t="str">
        <f>IF(SP_SUL!K1039="","*",SP_SUL!K1039)</f>
        <v>*</v>
      </c>
      <c r="O1036" s="144" t="str">
        <f>IF(SP_SUL!L1039="","*",SP_SUL!L1039)</f>
        <v>*</v>
      </c>
      <c r="P1036" s="143" t="str">
        <f>IF(SP_SUL!O1039="","*",SP_SUL!O1039)</f>
        <v>*</v>
      </c>
      <c r="Q1036" s="143" t="str">
        <f>IF(SP_SUL!P1039="","*",SP_SUL!P1039)</f>
        <v>*</v>
      </c>
      <c r="R1036" s="145" t="str">
        <f>IF(SP_SUL!Q1039="","*",CONCATENATE(SP_SUL!Q1039," ",SP_SUL!R1039))</f>
        <v>*</v>
      </c>
      <c r="S1036" s="145" t="str">
        <f>IF(SP_SUL!V1039="","*",SP_SUL!V1039)</f>
        <v>*</v>
      </c>
      <c r="T1036" s="145" t="str">
        <f>IF(SP_SUL!W1039="","*",SP_SUL!W1039)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IF(SP_SUL!Y1040="","*",SP_SUL!Y1040)</f>
        <v>*</v>
      </c>
      <c r="B1037" s="146" t="str">
        <f>IF(SP_SUL!X1040="","*",SP_SUL!X1040)</f>
        <v>*</v>
      </c>
      <c r="C1037" s="146" t="str">
        <f>IF(SP_SUL!Z1040="","*",SP_SUL!Z1040)</f>
        <v>*</v>
      </c>
      <c r="D1037" s="139" t="str">
        <f>IF(SP_SUL!S1040="","*",SP_SUL!S1040)</f>
        <v>*</v>
      </c>
      <c r="E1037" s="139" t="str">
        <f>IF(SP_SUL!T1040="","*",SP_SUL!T1040)</f>
        <v>*</v>
      </c>
      <c r="F1037" s="145" t="str">
        <f>IF(SP_SUL!B1040="","*",SP_SUL!B1040)</f>
        <v>*</v>
      </c>
      <c r="G1037" s="145" t="str">
        <f>IF(SP_SUL!D1040="","*",SP_SUL!D1040)</f>
        <v>*</v>
      </c>
      <c r="H1037" s="145" t="str">
        <f>IF(SP_SUL!F1040="","*",SP_SUL!F1040)</f>
        <v>*</v>
      </c>
      <c r="I1037" s="145" t="str">
        <f>IF(SP_SUL!H1040="","*",SP_SUL!H1040)</f>
        <v>*</v>
      </c>
      <c r="J1037" s="145" t="str">
        <f>IF(SP_SUL!I1040="","*",SP_SUL!I1040)</f>
        <v>*</v>
      </c>
      <c r="K1037" s="139" t="str">
        <f>IF(SP_SUL!M1040="","*",SP_SUL!M1040)</f>
        <v>*</v>
      </c>
      <c r="L1037" s="139" t="str">
        <f>IF(SP_SUL!N1040="","*",SP_SUL!N1040)</f>
        <v>*</v>
      </c>
      <c r="M1037" s="140" t="str">
        <f>IF(SP_SUL!J1040="","*",SP_SUL!J1040)</f>
        <v>*</v>
      </c>
      <c r="N1037" s="144" t="str">
        <f>IF(SP_SUL!K1040="","*",SP_SUL!K1040)</f>
        <v>*</v>
      </c>
      <c r="O1037" s="144" t="str">
        <f>IF(SP_SUL!L1040="","*",SP_SUL!L1040)</f>
        <v>*</v>
      </c>
      <c r="P1037" s="143" t="str">
        <f>IF(SP_SUL!O1040="","*",SP_SUL!O1040)</f>
        <v>*</v>
      </c>
      <c r="Q1037" s="143" t="str">
        <f>IF(SP_SUL!P1040="","*",SP_SUL!P1040)</f>
        <v>*</v>
      </c>
      <c r="R1037" s="145" t="str">
        <f>IF(SP_SUL!Q1040="","*",CONCATENATE(SP_SUL!Q1040," ",SP_SUL!R1040))</f>
        <v>*</v>
      </c>
      <c r="S1037" s="145" t="str">
        <f>IF(SP_SUL!V1040="","*",SP_SUL!V1040)</f>
        <v>*</v>
      </c>
      <c r="T1037" s="145" t="str">
        <f>IF(SP_SUL!W1040="","*",SP_SUL!W1040)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IF(SP_SUL!Y1041="","*",SP_SUL!Y1041)</f>
        <v>*</v>
      </c>
      <c r="B1038" s="146" t="str">
        <f>IF(SP_SUL!X1041="","*",SP_SUL!X1041)</f>
        <v>*</v>
      </c>
      <c r="C1038" s="146" t="str">
        <f>IF(SP_SUL!Z1041="","*",SP_SUL!Z1041)</f>
        <v>*</v>
      </c>
      <c r="D1038" s="139" t="str">
        <f>IF(SP_SUL!S1041="","*",SP_SUL!S1041)</f>
        <v>*</v>
      </c>
      <c r="E1038" s="139" t="str">
        <f>IF(SP_SUL!T1041="","*",SP_SUL!T1041)</f>
        <v>*</v>
      </c>
      <c r="F1038" s="145" t="str">
        <f>IF(SP_SUL!B1041="","*",SP_SUL!B1041)</f>
        <v>*</v>
      </c>
      <c r="G1038" s="145" t="str">
        <f>IF(SP_SUL!D1041="","*",SP_SUL!D1041)</f>
        <v>*</v>
      </c>
      <c r="H1038" s="145" t="str">
        <f>IF(SP_SUL!F1041="","*",SP_SUL!F1041)</f>
        <v>*</v>
      </c>
      <c r="I1038" s="145" t="str">
        <f>IF(SP_SUL!H1041="","*",SP_SUL!H1041)</f>
        <v>*</v>
      </c>
      <c r="J1038" s="145" t="str">
        <f>IF(SP_SUL!I1041="","*",SP_SUL!I1041)</f>
        <v>*</v>
      </c>
      <c r="K1038" s="139" t="str">
        <f>IF(SP_SUL!M1041="","*",SP_SUL!M1041)</f>
        <v>*</v>
      </c>
      <c r="L1038" s="139" t="str">
        <f>IF(SP_SUL!N1041="","*",SP_SUL!N1041)</f>
        <v>*</v>
      </c>
      <c r="M1038" s="140" t="str">
        <f>IF(SP_SUL!J1041="","*",SP_SUL!J1041)</f>
        <v>*</v>
      </c>
      <c r="N1038" s="144" t="str">
        <f>IF(SP_SUL!K1041="","*",SP_SUL!K1041)</f>
        <v>*</v>
      </c>
      <c r="O1038" s="144" t="str">
        <f>IF(SP_SUL!L1041="","*",SP_SUL!L1041)</f>
        <v>*</v>
      </c>
      <c r="P1038" s="143" t="str">
        <f>IF(SP_SUL!O1041="","*",SP_SUL!O1041)</f>
        <v>*</v>
      </c>
      <c r="Q1038" s="143" t="str">
        <f>IF(SP_SUL!P1041="","*",SP_SUL!P1041)</f>
        <v>*</v>
      </c>
      <c r="R1038" s="145" t="str">
        <f>IF(SP_SUL!Q1041="","*",CONCATENATE(SP_SUL!Q1041," ",SP_SUL!R1041))</f>
        <v>*</v>
      </c>
      <c r="S1038" s="145" t="str">
        <f>IF(SP_SUL!V1041="","*",SP_SUL!V1041)</f>
        <v>*</v>
      </c>
      <c r="T1038" s="145" t="str">
        <f>IF(SP_SUL!W1041="","*",SP_SUL!W1041)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IF(SP_SUL!Y1042="","*",SP_SUL!Y1042)</f>
        <v>*</v>
      </c>
      <c r="B1039" s="146" t="str">
        <f>IF(SP_SUL!X1042="","*",SP_SUL!X1042)</f>
        <v>*</v>
      </c>
      <c r="C1039" s="146" t="str">
        <f>IF(SP_SUL!Z1042="","*",SP_SUL!Z1042)</f>
        <v>*</v>
      </c>
      <c r="D1039" s="139" t="str">
        <f>IF(SP_SUL!S1042="","*",SP_SUL!S1042)</f>
        <v>*</v>
      </c>
      <c r="E1039" s="139" t="str">
        <f>IF(SP_SUL!T1042="","*",SP_SUL!T1042)</f>
        <v>*</v>
      </c>
      <c r="F1039" s="145" t="str">
        <f>IF(SP_SUL!B1042="","*",SP_SUL!B1042)</f>
        <v>*</v>
      </c>
      <c r="G1039" s="145" t="str">
        <f>IF(SP_SUL!D1042="","*",SP_SUL!D1042)</f>
        <v>*</v>
      </c>
      <c r="H1039" s="145" t="str">
        <f>IF(SP_SUL!F1042="","*",SP_SUL!F1042)</f>
        <v>*</v>
      </c>
      <c r="I1039" s="145" t="str">
        <f>IF(SP_SUL!H1042="","*",SP_SUL!H1042)</f>
        <v>*</v>
      </c>
      <c r="J1039" s="145" t="str">
        <f>IF(SP_SUL!I1042="","*",SP_SUL!I1042)</f>
        <v>*</v>
      </c>
      <c r="K1039" s="139" t="str">
        <f>IF(SP_SUL!M1042="","*",SP_SUL!M1042)</f>
        <v>*</v>
      </c>
      <c r="L1039" s="139" t="str">
        <f>IF(SP_SUL!N1042="","*",SP_SUL!N1042)</f>
        <v>*</v>
      </c>
      <c r="M1039" s="140" t="str">
        <f>IF(SP_SUL!J1042="","*",SP_SUL!J1042)</f>
        <v>*</v>
      </c>
      <c r="N1039" s="144" t="str">
        <f>IF(SP_SUL!K1042="","*",SP_SUL!K1042)</f>
        <v>*</v>
      </c>
      <c r="O1039" s="144" t="str">
        <f>IF(SP_SUL!L1042="","*",SP_SUL!L1042)</f>
        <v>*</v>
      </c>
      <c r="P1039" s="143" t="str">
        <f>IF(SP_SUL!O1042="","*",SP_SUL!O1042)</f>
        <v>*</v>
      </c>
      <c r="Q1039" s="143" t="str">
        <f>IF(SP_SUL!P1042="","*",SP_SUL!P1042)</f>
        <v>*</v>
      </c>
      <c r="R1039" s="145" t="str">
        <f>IF(SP_SUL!Q1042="","*",CONCATENATE(SP_SUL!Q1042," ",SP_SUL!R1042))</f>
        <v>*</v>
      </c>
      <c r="S1039" s="145" t="str">
        <f>IF(SP_SUL!V1042="","*",SP_SUL!V1042)</f>
        <v>*</v>
      </c>
      <c r="T1039" s="145" t="str">
        <f>IF(SP_SUL!W1042="","*",SP_SUL!W1042)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IF(SP_SUL!Y1043="","*",SP_SUL!Y1043)</f>
        <v>*</v>
      </c>
      <c r="B1040" s="146" t="str">
        <f>IF(SP_SUL!X1043="","*",SP_SUL!X1043)</f>
        <v>*</v>
      </c>
      <c r="C1040" s="146" t="str">
        <f>IF(SP_SUL!Z1043="","*",SP_SUL!Z1043)</f>
        <v>*</v>
      </c>
      <c r="D1040" s="139" t="str">
        <f>IF(SP_SUL!S1043="","*",SP_SUL!S1043)</f>
        <v>*</v>
      </c>
      <c r="E1040" s="139" t="str">
        <f>IF(SP_SUL!T1043="","*",SP_SUL!T1043)</f>
        <v>*</v>
      </c>
      <c r="F1040" s="145" t="str">
        <f>IF(SP_SUL!B1043="","*",SP_SUL!B1043)</f>
        <v>*</v>
      </c>
      <c r="G1040" s="145" t="str">
        <f>IF(SP_SUL!D1043="","*",SP_SUL!D1043)</f>
        <v>*</v>
      </c>
      <c r="H1040" s="145" t="str">
        <f>IF(SP_SUL!F1043="","*",SP_SUL!F1043)</f>
        <v>*</v>
      </c>
      <c r="I1040" s="145" t="str">
        <f>IF(SP_SUL!H1043="","*",SP_SUL!H1043)</f>
        <v>*</v>
      </c>
      <c r="J1040" s="145" t="str">
        <f>IF(SP_SUL!I1043="","*",SP_SUL!I1043)</f>
        <v>*</v>
      </c>
      <c r="K1040" s="139" t="str">
        <f>IF(SP_SUL!M1043="","*",SP_SUL!M1043)</f>
        <v>*</v>
      </c>
      <c r="L1040" s="139" t="str">
        <f>IF(SP_SUL!N1043="","*",SP_SUL!N1043)</f>
        <v>*</v>
      </c>
      <c r="M1040" s="140" t="str">
        <f>IF(SP_SUL!J1043="","*",SP_SUL!J1043)</f>
        <v>*</v>
      </c>
      <c r="N1040" s="144" t="str">
        <f>IF(SP_SUL!K1043="","*",SP_SUL!K1043)</f>
        <v>*</v>
      </c>
      <c r="O1040" s="144" t="str">
        <f>IF(SP_SUL!L1043="","*",SP_SUL!L1043)</f>
        <v>*</v>
      </c>
      <c r="P1040" s="143" t="str">
        <f>IF(SP_SUL!O1043="","*",SP_SUL!O1043)</f>
        <v>*</v>
      </c>
      <c r="Q1040" s="143" t="str">
        <f>IF(SP_SUL!P1043="","*",SP_SUL!P1043)</f>
        <v>*</v>
      </c>
      <c r="R1040" s="145" t="str">
        <f>IF(SP_SUL!Q1043="","*",CONCATENATE(SP_SUL!Q1043," ",SP_SUL!R1043))</f>
        <v>*</v>
      </c>
      <c r="S1040" s="145" t="str">
        <f>IF(SP_SUL!V1043="","*",SP_SUL!V1043)</f>
        <v>*</v>
      </c>
      <c r="T1040" s="145" t="str">
        <f>IF(SP_SUL!W1043="","*",SP_SUL!W1043)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IF(SP_SUL!Y1044="","*",SP_SUL!Y1044)</f>
        <v>*</v>
      </c>
      <c r="B1041" s="146" t="str">
        <f>IF(SP_SUL!X1044="","*",SP_SUL!X1044)</f>
        <v>*</v>
      </c>
      <c r="C1041" s="146" t="str">
        <f>IF(SP_SUL!Z1044="","*",SP_SUL!Z1044)</f>
        <v>*</v>
      </c>
      <c r="D1041" s="139" t="str">
        <f>IF(SP_SUL!S1044="","*",SP_SUL!S1044)</f>
        <v>*</v>
      </c>
      <c r="E1041" s="139" t="str">
        <f>IF(SP_SUL!T1044="","*",SP_SUL!T1044)</f>
        <v>*</v>
      </c>
      <c r="F1041" s="145" t="str">
        <f>IF(SP_SUL!B1044="","*",SP_SUL!B1044)</f>
        <v>*</v>
      </c>
      <c r="G1041" s="145" t="str">
        <f>IF(SP_SUL!D1044="","*",SP_SUL!D1044)</f>
        <v>*</v>
      </c>
      <c r="H1041" s="145" t="str">
        <f>IF(SP_SUL!F1044="","*",SP_SUL!F1044)</f>
        <v>*</v>
      </c>
      <c r="I1041" s="145" t="str">
        <f>IF(SP_SUL!H1044="","*",SP_SUL!H1044)</f>
        <v>*</v>
      </c>
      <c r="J1041" s="145" t="str">
        <f>IF(SP_SUL!I1044="","*",SP_SUL!I1044)</f>
        <v>*</v>
      </c>
      <c r="K1041" s="139" t="str">
        <f>IF(SP_SUL!M1044="","*",SP_SUL!M1044)</f>
        <v>*</v>
      </c>
      <c r="L1041" s="139" t="str">
        <f>IF(SP_SUL!N1044="","*",SP_SUL!N1044)</f>
        <v>*</v>
      </c>
      <c r="M1041" s="140" t="str">
        <f>IF(SP_SUL!J1044="","*",SP_SUL!J1044)</f>
        <v>*</v>
      </c>
      <c r="N1041" s="144" t="str">
        <f>IF(SP_SUL!K1044="","*",SP_SUL!K1044)</f>
        <v>*</v>
      </c>
      <c r="O1041" s="144" t="str">
        <f>IF(SP_SUL!L1044="","*",SP_SUL!L1044)</f>
        <v>*</v>
      </c>
      <c r="P1041" s="143" t="str">
        <f>IF(SP_SUL!O1044="","*",SP_SUL!O1044)</f>
        <v>*</v>
      </c>
      <c r="Q1041" s="143" t="str">
        <f>IF(SP_SUL!P1044="","*",SP_SUL!P1044)</f>
        <v>*</v>
      </c>
      <c r="R1041" s="145" t="str">
        <f>IF(SP_SUL!Q1044="","*",CONCATENATE(SP_SUL!Q1044," ",SP_SUL!R1044))</f>
        <v>*</v>
      </c>
      <c r="S1041" s="145" t="str">
        <f>IF(SP_SUL!V1044="","*",SP_SUL!V1044)</f>
        <v>*</v>
      </c>
      <c r="T1041" s="145" t="str">
        <f>IF(SP_SUL!W1044="","*",SP_SUL!W1044)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IF(SP_SUL!Y1045="","*",SP_SUL!Y1045)</f>
        <v>*</v>
      </c>
      <c r="B1042" s="146" t="str">
        <f>IF(SP_SUL!X1045="","*",SP_SUL!X1045)</f>
        <v>*</v>
      </c>
      <c r="C1042" s="146" t="str">
        <f>IF(SP_SUL!Z1045="","*",SP_SUL!Z1045)</f>
        <v>*</v>
      </c>
      <c r="D1042" s="139" t="str">
        <f>IF(SP_SUL!S1045="","*",SP_SUL!S1045)</f>
        <v>*</v>
      </c>
      <c r="E1042" s="139" t="str">
        <f>IF(SP_SUL!T1045="","*",SP_SUL!T1045)</f>
        <v>*</v>
      </c>
      <c r="F1042" s="145" t="str">
        <f>IF(SP_SUL!B1045="","*",SP_SUL!B1045)</f>
        <v>*</v>
      </c>
      <c r="G1042" s="145" t="str">
        <f>IF(SP_SUL!D1045="","*",SP_SUL!D1045)</f>
        <v>*</v>
      </c>
      <c r="H1042" s="145" t="str">
        <f>IF(SP_SUL!F1045="","*",SP_SUL!F1045)</f>
        <v>*</v>
      </c>
      <c r="I1042" s="145" t="str">
        <f>IF(SP_SUL!H1045="","*",SP_SUL!H1045)</f>
        <v>*</v>
      </c>
      <c r="J1042" s="145" t="str">
        <f>IF(SP_SUL!I1045="","*",SP_SUL!I1045)</f>
        <v>*</v>
      </c>
      <c r="K1042" s="139" t="str">
        <f>IF(SP_SUL!M1045="","*",SP_SUL!M1045)</f>
        <v>*</v>
      </c>
      <c r="L1042" s="139" t="str">
        <f>IF(SP_SUL!N1045="","*",SP_SUL!N1045)</f>
        <v>*</v>
      </c>
      <c r="M1042" s="140" t="str">
        <f>IF(SP_SUL!J1045="","*",SP_SUL!J1045)</f>
        <v>*</v>
      </c>
      <c r="N1042" s="144" t="str">
        <f>IF(SP_SUL!K1045="","*",SP_SUL!K1045)</f>
        <v>*</v>
      </c>
      <c r="O1042" s="144" t="str">
        <f>IF(SP_SUL!L1045="","*",SP_SUL!L1045)</f>
        <v>*</v>
      </c>
      <c r="P1042" s="143" t="str">
        <f>IF(SP_SUL!O1045="","*",SP_SUL!O1045)</f>
        <v>*</v>
      </c>
      <c r="Q1042" s="143" t="str">
        <f>IF(SP_SUL!P1045="","*",SP_SUL!P1045)</f>
        <v>*</v>
      </c>
      <c r="R1042" s="145" t="str">
        <f>IF(SP_SUL!Q1045="","*",CONCATENATE(SP_SUL!Q1045," ",SP_SUL!R1045))</f>
        <v>*</v>
      </c>
      <c r="S1042" s="145" t="str">
        <f>IF(SP_SUL!V1045="","*",SP_SUL!V1045)</f>
        <v>*</v>
      </c>
      <c r="T1042" s="145" t="str">
        <f>IF(SP_SUL!W1045="","*",SP_SUL!W1045)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IF(SP_SUL!Y1046="","*",SP_SUL!Y1046)</f>
        <v>*</v>
      </c>
      <c r="B1043" s="146" t="str">
        <f>IF(SP_SUL!X1046="","*",SP_SUL!X1046)</f>
        <v>*</v>
      </c>
      <c r="C1043" s="146" t="str">
        <f>IF(SP_SUL!Z1046="","*",SP_SUL!Z1046)</f>
        <v>*</v>
      </c>
      <c r="D1043" s="139" t="str">
        <f>IF(SP_SUL!S1046="","*",SP_SUL!S1046)</f>
        <v>*</v>
      </c>
      <c r="E1043" s="139" t="str">
        <f>IF(SP_SUL!T1046="","*",SP_SUL!T1046)</f>
        <v>*</v>
      </c>
      <c r="F1043" s="145" t="str">
        <f>IF(SP_SUL!B1046="","*",SP_SUL!B1046)</f>
        <v>*</v>
      </c>
      <c r="G1043" s="145" t="str">
        <f>IF(SP_SUL!D1046="","*",SP_SUL!D1046)</f>
        <v>*</v>
      </c>
      <c r="H1043" s="145" t="str">
        <f>IF(SP_SUL!F1046="","*",SP_SUL!F1046)</f>
        <v>*</v>
      </c>
      <c r="I1043" s="145" t="str">
        <f>IF(SP_SUL!H1046="","*",SP_SUL!H1046)</f>
        <v>*</v>
      </c>
      <c r="J1043" s="145" t="str">
        <f>IF(SP_SUL!I1046="","*",SP_SUL!I1046)</f>
        <v>*</v>
      </c>
      <c r="K1043" s="139" t="str">
        <f>IF(SP_SUL!M1046="","*",SP_SUL!M1046)</f>
        <v>*</v>
      </c>
      <c r="L1043" s="139" t="str">
        <f>IF(SP_SUL!N1046="","*",SP_SUL!N1046)</f>
        <v>*</v>
      </c>
      <c r="M1043" s="140" t="str">
        <f>IF(SP_SUL!J1046="","*",SP_SUL!J1046)</f>
        <v>*</v>
      </c>
      <c r="N1043" s="144" t="str">
        <f>IF(SP_SUL!K1046="","*",SP_SUL!K1046)</f>
        <v>*</v>
      </c>
      <c r="O1043" s="144" t="str">
        <f>IF(SP_SUL!L1046="","*",SP_SUL!L1046)</f>
        <v>*</v>
      </c>
      <c r="P1043" s="143" t="str">
        <f>IF(SP_SUL!O1046="","*",SP_SUL!O1046)</f>
        <v>*</v>
      </c>
      <c r="Q1043" s="143" t="str">
        <f>IF(SP_SUL!P1046="","*",SP_SUL!P1046)</f>
        <v>*</v>
      </c>
      <c r="R1043" s="145" t="str">
        <f>IF(SP_SUL!Q1046="","*",CONCATENATE(SP_SUL!Q1046," ",SP_SUL!R1046))</f>
        <v>*</v>
      </c>
      <c r="S1043" s="145" t="str">
        <f>IF(SP_SUL!V1046="","*",SP_SUL!V1046)</f>
        <v>*</v>
      </c>
      <c r="T1043" s="145" t="str">
        <f>IF(SP_SUL!W1046="","*",SP_SUL!W1046)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IF(SP_SUL!Y1047="","*",SP_SUL!Y1047)</f>
        <v>*</v>
      </c>
      <c r="B1044" s="146" t="str">
        <f>IF(SP_SUL!X1047="","*",SP_SUL!X1047)</f>
        <v>*</v>
      </c>
      <c r="C1044" s="146" t="str">
        <f>IF(SP_SUL!Z1047="","*",SP_SUL!Z1047)</f>
        <v>*</v>
      </c>
      <c r="D1044" s="139" t="str">
        <f>IF(SP_SUL!S1047="","*",SP_SUL!S1047)</f>
        <v>*</v>
      </c>
      <c r="E1044" s="139" t="str">
        <f>IF(SP_SUL!T1047="","*",SP_SUL!T1047)</f>
        <v>*</v>
      </c>
      <c r="F1044" s="145" t="str">
        <f>IF(SP_SUL!B1047="","*",SP_SUL!B1047)</f>
        <v>*</v>
      </c>
      <c r="G1044" s="145" t="str">
        <f>IF(SP_SUL!D1047="","*",SP_SUL!D1047)</f>
        <v>*</v>
      </c>
      <c r="H1044" s="145" t="str">
        <f>IF(SP_SUL!F1047="","*",SP_SUL!F1047)</f>
        <v>*</v>
      </c>
      <c r="I1044" s="145" t="str">
        <f>IF(SP_SUL!H1047="","*",SP_SUL!H1047)</f>
        <v>*</v>
      </c>
      <c r="J1044" s="145" t="str">
        <f>IF(SP_SUL!I1047="","*",SP_SUL!I1047)</f>
        <v>*</v>
      </c>
      <c r="K1044" s="139" t="str">
        <f>IF(SP_SUL!M1047="","*",SP_SUL!M1047)</f>
        <v>*</v>
      </c>
      <c r="L1044" s="139" t="str">
        <f>IF(SP_SUL!N1047="","*",SP_SUL!N1047)</f>
        <v>*</v>
      </c>
      <c r="M1044" s="140" t="str">
        <f>IF(SP_SUL!J1047="","*",SP_SUL!J1047)</f>
        <v>*</v>
      </c>
      <c r="N1044" s="144" t="str">
        <f>IF(SP_SUL!K1047="","*",SP_SUL!K1047)</f>
        <v>*</v>
      </c>
      <c r="O1044" s="144" t="str">
        <f>IF(SP_SUL!L1047="","*",SP_SUL!L1047)</f>
        <v>*</v>
      </c>
      <c r="P1044" s="143" t="str">
        <f>IF(SP_SUL!O1047="","*",SP_SUL!O1047)</f>
        <v>*</v>
      </c>
      <c r="Q1044" s="143" t="str">
        <f>IF(SP_SUL!P1047="","*",SP_SUL!P1047)</f>
        <v>*</v>
      </c>
      <c r="R1044" s="145" t="str">
        <f>IF(SP_SUL!Q1047="","*",CONCATENATE(SP_SUL!Q1047," ",SP_SUL!R1047))</f>
        <v>*</v>
      </c>
      <c r="S1044" s="145" t="str">
        <f>IF(SP_SUL!V1047="","*",SP_SUL!V1047)</f>
        <v>*</v>
      </c>
      <c r="T1044" s="145" t="str">
        <f>IF(SP_SUL!W1047="","*",SP_SUL!W1047)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IF(SP_SUL!Y1048="","*",SP_SUL!Y1048)</f>
        <v>*</v>
      </c>
      <c r="B1045" s="146" t="str">
        <f>IF(SP_SUL!X1048="","*",SP_SUL!X1048)</f>
        <v>*</v>
      </c>
      <c r="C1045" s="146" t="str">
        <f>IF(SP_SUL!Z1048="","*",SP_SUL!Z1048)</f>
        <v>*</v>
      </c>
      <c r="D1045" s="139" t="str">
        <f>IF(SP_SUL!S1048="","*",SP_SUL!S1048)</f>
        <v>*</v>
      </c>
      <c r="E1045" s="139" t="str">
        <f>IF(SP_SUL!T1048="","*",SP_SUL!T1048)</f>
        <v>*</v>
      </c>
      <c r="F1045" s="145" t="str">
        <f>IF(SP_SUL!B1048="","*",SP_SUL!B1048)</f>
        <v>*</v>
      </c>
      <c r="G1045" s="145" t="str">
        <f>IF(SP_SUL!D1048="","*",SP_SUL!D1048)</f>
        <v>*</v>
      </c>
      <c r="H1045" s="145" t="str">
        <f>IF(SP_SUL!F1048="","*",SP_SUL!F1048)</f>
        <v>*</v>
      </c>
      <c r="I1045" s="145" t="str">
        <f>IF(SP_SUL!H1048="","*",SP_SUL!H1048)</f>
        <v>*</v>
      </c>
      <c r="J1045" s="145" t="str">
        <f>IF(SP_SUL!I1048="","*",SP_SUL!I1048)</f>
        <v>*</v>
      </c>
      <c r="K1045" s="139" t="str">
        <f>IF(SP_SUL!M1048="","*",SP_SUL!M1048)</f>
        <v>*</v>
      </c>
      <c r="L1045" s="139" t="str">
        <f>IF(SP_SUL!N1048="","*",SP_SUL!N1048)</f>
        <v>*</v>
      </c>
      <c r="M1045" s="140" t="str">
        <f>IF(SP_SUL!J1048="","*",SP_SUL!J1048)</f>
        <v>*</v>
      </c>
      <c r="N1045" s="144" t="str">
        <f>IF(SP_SUL!K1048="","*",SP_SUL!K1048)</f>
        <v>*</v>
      </c>
      <c r="O1045" s="144" t="str">
        <f>IF(SP_SUL!L1048="","*",SP_SUL!L1048)</f>
        <v>*</v>
      </c>
      <c r="P1045" s="143" t="str">
        <f>IF(SP_SUL!O1048="","*",SP_SUL!O1048)</f>
        <v>*</v>
      </c>
      <c r="Q1045" s="143" t="str">
        <f>IF(SP_SUL!P1048="","*",SP_SUL!P1048)</f>
        <v>*</v>
      </c>
      <c r="R1045" s="145" t="str">
        <f>IF(SP_SUL!Q1048="","*",CONCATENATE(SP_SUL!Q1048," ",SP_SUL!R1048))</f>
        <v>*</v>
      </c>
      <c r="S1045" s="145" t="str">
        <f>IF(SP_SUL!V1048="","*",SP_SUL!V1048)</f>
        <v>*</v>
      </c>
      <c r="T1045" s="145" t="str">
        <f>IF(SP_SUL!W1048="","*",SP_SUL!W1048)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IF(SP_SUL!Y1049="","*",SP_SUL!Y1049)</f>
        <v>*</v>
      </c>
      <c r="B1046" s="146" t="str">
        <f>IF(SP_SUL!X1049="","*",SP_SUL!X1049)</f>
        <v>*</v>
      </c>
      <c r="C1046" s="146" t="str">
        <f>IF(SP_SUL!Z1049="","*",SP_SUL!Z1049)</f>
        <v>*</v>
      </c>
      <c r="D1046" s="139" t="str">
        <f>IF(SP_SUL!S1049="","*",SP_SUL!S1049)</f>
        <v>*</v>
      </c>
      <c r="E1046" s="139" t="str">
        <f>IF(SP_SUL!T1049="","*",SP_SUL!T1049)</f>
        <v>*</v>
      </c>
      <c r="F1046" s="145" t="str">
        <f>IF(SP_SUL!B1049="","*",SP_SUL!B1049)</f>
        <v>*</v>
      </c>
      <c r="G1046" s="145" t="str">
        <f>IF(SP_SUL!D1049="","*",SP_SUL!D1049)</f>
        <v>*</v>
      </c>
      <c r="H1046" s="145" t="str">
        <f>IF(SP_SUL!F1049="","*",SP_SUL!F1049)</f>
        <v>*</v>
      </c>
      <c r="I1046" s="145" t="str">
        <f>IF(SP_SUL!H1049="","*",SP_SUL!H1049)</f>
        <v>*</v>
      </c>
      <c r="J1046" s="145" t="str">
        <f>IF(SP_SUL!I1049="","*",SP_SUL!I1049)</f>
        <v>*</v>
      </c>
      <c r="K1046" s="139" t="str">
        <f>IF(SP_SUL!M1049="","*",SP_SUL!M1049)</f>
        <v>*</v>
      </c>
      <c r="L1046" s="139" t="str">
        <f>IF(SP_SUL!N1049="","*",SP_SUL!N1049)</f>
        <v>*</v>
      </c>
      <c r="M1046" s="140" t="str">
        <f>IF(SP_SUL!J1049="","*",SP_SUL!J1049)</f>
        <v>*</v>
      </c>
      <c r="N1046" s="144" t="str">
        <f>IF(SP_SUL!K1049="","*",SP_SUL!K1049)</f>
        <v>*</v>
      </c>
      <c r="O1046" s="144" t="str">
        <f>IF(SP_SUL!L1049="","*",SP_SUL!L1049)</f>
        <v>*</v>
      </c>
      <c r="P1046" s="143" t="str">
        <f>IF(SP_SUL!O1049="","*",SP_SUL!O1049)</f>
        <v>*</v>
      </c>
      <c r="Q1046" s="143" t="str">
        <f>IF(SP_SUL!P1049="","*",SP_SUL!P1049)</f>
        <v>*</v>
      </c>
      <c r="R1046" s="145" t="str">
        <f>IF(SP_SUL!Q1049="","*",CONCATENATE(SP_SUL!Q1049," ",SP_SUL!R1049))</f>
        <v>*</v>
      </c>
      <c r="S1046" s="145" t="str">
        <f>IF(SP_SUL!V1049="","*",SP_SUL!V1049)</f>
        <v>*</v>
      </c>
      <c r="T1046" s="145" t="str">
        <f>IF(SP_SUL!W1049="","*",SP_SUL!W1049)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IF(SP_SUL!Y1050="","*",SP_SUL!Y1050)</f>
        <v>*</v>
      </c>
      <c r="B1047" s="146" t="str">
        <f>IF(SP_SUL!X1050="","*",SP_SUL!X1050)</f>
        <v>*</v>
      </c>
      <c r="C1047" s="146" t="str">
        <f>IF(SP_SUL!Z1050="","*",SP_SUL!Z1050)</f>
        <v>*</v>
      </c>
      <c r="D1047" s="139" t="str">
        <f>IF(SP_SUL!S1050="","*",SP_SUL!S1050)</f>
        <v>*</v>
      </c>
      <c r="E1047" s="139" t="str">
        <f>IF(SP_SUL!T1050="","*",SP_SUL!T1050)</f>
        <v>*</v>
      </c>
      <c r="F1047" s="145" t="str">
        <f>IF(SP_SUL!B1050="","*",SP_SUL!B1050)</f>
        <v>*</v>
      </c>
      <c r="G1047" s="145" t="str">
        <f>IF(SP_SUL!D1050="","*",SP_SUL!D1050)</f>
        <v>*</v>
      </c>
      <c r="H1047" s="145" t="str">
        <f>IF(SP_SUL!F1050="","*",SP_SUL!F1050)</f>
        <v>*</v>
      </c>
      <c r="I1047" s="145" t="str">
        <f>IF(SP_SUL!H1050="","*",SP_SUL!H1050)</f>
        <v>*</v>
      </c>
      <c r="J1047" s="145" t="str">
        <f>IF(SP_SUL!I1050="","*",SP_SUL!I1050)</f>
        <v>*</v>
      </c>
      <c r="K1047" s="139" t="str">
        <f>IF(SP_SUL!M1050="","*",SP_SUL!M1050)</f>
        <v>*</v>
      </c>
      <c r="L1047" s="139" t="str">
        <f>IF(SP_SUL!N1050="","*",SP_SUL!N1050)</f>
        <v>*</v>
      </c>
      <c r="M1047" s="140" t="str">
        <f>IF(SP_SUL!J1050="","*",SP_SUL!J1050)</f>
        <v>*</v>
      </c>
      <c r="N1047" s="144" t="str">
        <f>IF(SP_SUL!K1050="","*",SP_SUL!K1050)</f>
        <v>*</v>
      </c>
      <c r="O1047" s="144" t="str">
        <f>IF(SP_SUL!L1050="","*",SP_SUL!L1050)</f>
        <v>*</v>
      </c>
      <c r="P1047" s="143" t="str">
        <f>IF(SP_SUL!O1050="","*",SP_SUL!O1050)</f>
        <v>*</v>
      </c>
      <c r="Q1047" s="143" t="str">
        <f>IF(SP_SUL!P1050="","*",SP_SUL!P1050)</f>
        <v>*</v>
      </c>
      <c r="R1047" s="145" t="str">
        <f>IF(SP_SUL!Q1050="","*",CONCATENATE(SP_SUL!Q1050," ",SP_SUL!R1050))</f>
        <v>*</v>
      </c>
      <c r="S1047" s="145" t="str">
        <f>IF(SP_SUL!V1050="","*",SP_SUL!V1050)</f>
        <v>*</v>
      </c>
      <c r="T1047" s="145" t="str">
        <f>IF(SP_SUL!W1050="","*",SP_SUL!W1050)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IF(SP_SUL!Y1051="","*",SP_SUL!Y1051)</f>
        <v>*</v>
      </c>
      <c r="B1048" s="146" t="str">
        <f>IF(SP_SUL!X1051="","*",SP_SUL!X1051)</f>
        <v>*</v>
      </c>
      <c r="C1048" s="146" t="str">
        <f>IF(SP_SUL!Z1051="","*",SP_SUL!Z1051)</f>
        <v>*</v>
      </c>
      <c r="D1048" s="139" t="str">
        <f>IF(SP_SUL!S1051="","*",SP_SUL!S1051)</f>
        <v>*</v>
      </c>
      <c r="E1048" s="139" t="str">
        <f>IF(SP_SUL!T1051="","*",SP_SUL!T1051)</f>
        <v>*</v>
      </c>
      <c r="F1048" s="145" t="str">
        <f>IF(SP_SUL!B1051="","*",SP_SUL!B1051)</f>
        <v>*</v>
      </c>
      <c r="G1048" s="145" t="str">
        <f>IF(SP_SUL!D1051="","*",SP_SUL!D1051)</f>
        <v>*</v>
      </c>
      <c r="H1048" s="145" t="str">
        <f>IF(SP_SUL!F1051="","*",SP_SUL!F1051)</f>
        <v>*</v>
      </c>
      <c r="I1048" s="145" t="str">
        <f>IF(SP_SUL!H1051="","*",SP_SUL!H1051)</f>
        <v>*</v>
      </c>
      <c r="J1048" s="145" t="str">
        <f>IF(SP_SUL!I1051="","*",SP_SUL!I1051)</f>
        <v>*</v>
      </c>
      <c r="K1048" s="139" t="str">
        <f>IF(SP_SUL!M1051="","*",SP_SUL!M1051)</f>
        <v>*</v>
      </c>
      <c r="L1048" s="139" t="str">
        <f>IF(SP_SUL!N1051="","*",SP_SUL!N1051)</f>
        <v>*</v>
      </c>
      <c r="M1048" s="140" t="str">
        <f>IF(SP_SUL!J1051="","*",SP_SUL!J1051)</f>
        <v>*</v>
      </c>
      <c r="N1048" s="144" t="str">
        <f>IF(SP_SUL!K1051="","*",SP_SUL!K1051)</f>
        <v>*</v>
      </c>
      <c r="O1048" s="144" t="str">
        <f>IF(SP_SUL!L1051="","*",SP_SUL!L1051)</f>
        <v>*</v>
      </c>
      <c r="P1048" s="143" t="str">
        <f>IF(SP_SUL!O1051="","*",SP_SUL!O1051)</f>
        <v>*</v>
      </c>
      <c r="Q1048" s="143" t="str">
        <f>IF(SP_SUL!P1051="","*",SP_SUL!P1051)</f>
        <v>*</v>
      </c>
      <c r="R1048" s="145" t="str">
        <f>IF(SP_SUL!Q1051="","*",CONCATENATE(SP_SUL!Q1051," ",SP_SUL!R1051))</f>
        <v>*</v>
      </c>
      <c r="S1048" s="145" t="str">
        <f>IF(SP_SUL!V1051="","*",SP_SUL!V1051)</f>
        <v>*</v>
      </c>
      <c r="T1048" s="145" t="str">
        <f>IF(SP_SUL!W1051="","*",SP_SUL!W1051)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IF(SP_SUL!Y1052="","*",SP_SUL!Y1052)</f>
        <v>*</v>
      </c>
      <c r="B1049" s="146" t="str">
        <f>IF(SP_SUL!X1052="","*",SP_SUL!X1052)</f>
        <v>*</v>
      </c>
      <c r="C1049" s="146" t="str">
        <f>IF(SP_SUL!Z1052="","*",SP_SUL!Z1052)</f>
        <v>*</v>
      </c>
      <c r="D1049" s="139" t="str">
        <f>IF(SP_SUL!S1052="","*",SP_SUL!S1052)</f>
        <v>*</v>
      </c>
      <c r="E1049" s="139" t="str">
        <f>IF(SP_SUL!T1052="","*",SP_SUL!T1052)</f>
        <v>*</v>
      </c>
      <c r="F1049" s="145" t="str">
        <f>IF(SP_SUL!B1052="","*",SP_SUL!B1052)</f>
        <v>*</v>
      </c>
      <c r="G1049" s="145" t="str">
        <f>IF(SP_SUL!D1052="","*",SP_SUL!D1052)</f>
        <v>*</v>
      </c>
      <c r="H1049" s="145" t="str">
        <f>IF(SP_SUL!F1052="","*",SP_SUL!F1052)</f>
        <v>*</v>
      </c>
      <c r="I1049" s="145" t="str">
        <f>IF(SP_SUL!H1052="","*",SP_SUL!H1052)</f>
        <v>*</v>
      </c>
      <c r="J1049" s="145" t="str">
        <f>IF(SP_SUL!I1052="","*",SP_SUL!I1052)</f>
        <v>*</v>
      </c>
      <c r="K1049" s="139" t="str">
        <f>IF(SP_SUL!M1052="","*",SP_SUL!M1052)</f>
        <v>*</v>
      </c>
      <c r="L1049" s="139" t="str">
        <f>IF(SP_SUL!N1052="","*",SP_SUL!N1052)</f>
        <v>*</v>
      </c>
      <c r="M1049" s="140" t="str">
        <f>IF(SP_SUL!J1052="","*",SP_SUL!J1052)</f>
        <v>*</v>
      </c>
      <c r="N1049" s="144" t="str">
        <f>IF(SP_SUL!K1052="","*",SP_SUL!K1052)</f>
        <v>*</v>
      </c>
      <c r="O1049" s="144" t="str">
        <f>IF(SP_SUL!L1052="","*",SP_SUL!L1052)</f>
        <v>*</v>
      </c>
      <c r="P1049" s="143" t="str">
        <f>IF(SP_SUL!O1052="","*",SP_SUL!O1052)</f>
        <v>*</v>
      </c>
      <c r="Q1049" s="143" t="str">
        <f>IF(SP_SUL!P1052="","*",SP_SUL!P1052)</f>
        <v>*</v>
      </c>
      <c r="R1049" s="145" t="str">
        <f>IF(SP_SUL!Q1052="","*",CONCATENATE(SP_SUL!Q1052," ",SP_SUL!R1052))</f>
        <v>*</v>
      </c>
      <c r="S1049" s="145" t="str">
        <f>IF(SP_SUL!V1052="","*",SP_SUL!V1052)</f>
        <v>*</v>
      </c>
      <c r="T1049" s="145" t="str">
        <f>IF(SP_SUL!W1052="","*",SP_SUL!W1052)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IF(SP_SUL!Y1053="","*",SP_SUL!Y1053)</f>
        <v>*</v>
      </c>
      <c r="B1050" s="146" t="str">
        <f>IF(SP_SUL!X1053="","*",SP_SUL!X1053)</f>
        <v>*</v>
      </c>
      <c r="C1050" s="146" t="str">
        <f>IF(SP_SUL!Z1053="","*",SP_SUL!Z1053)</f>
        <v>*</v>
      </c>
      <c r="D1050" s="139" t="str">
        <f>IF(SP_SUL!S1053="","*",SP_SUL!S1053)</f>
        <v>*</v>
      </c>
      <c r="E1050" s="139" t="str">
        <f>IF(SP_SUL!T1053="","*",SP_SUL!T1053)</f>
        <v>*</v>
      </c>
      <c r="F1050" s="145" t="str">
        <f>IF(SP_SUL!B1053="","*",SP_SUL!B1053)</f>
        <v>*</v>
      </c>
      <c r="G1050" s="145" t="str">
        <f>IF(SP_SUL!D1053="","*",SP_SUL!D1053)</f>
        <v>*</v>
      </c>
      <c r="H1050" s="145" t="str">
        <f>IF(SP_SUL!F1053="","*",SP_SUL!F1053)</f>
        <v>*</v>
      </c>
      <c r="I1050" s="145" t="str">
        <f>IF(SP_SUL!H1053="","*",SP_SUL!H1053)</f>
        <v>*</v>
      </c>
      <c r="J1050" s="145" t="str">
        <f>IF(SP_SUL!I1053="","*",SP_SUL!I1053)</f>
        <v>*</v>
      </c>
      <c r="K1050" s="139" t="str">
        <f>IF(SP_SUL!M1053="","*",SP_SUL!M1053)</f>
        <v>*</v>
      </c>
      <c r="L1050" s="139" t="str">
        <f>IF(SP_SUL!N1053="","*",SP_SUL!N1053)</f>
        <v>*</v>
      </c>
      <c r="M1050" s="140" t="str">
        <f>IF(SP_SUL!J1053="","*",SP_SUL!J1053)</f>
        <v>*</v>
      </c>
      <c r="N1050" s="144" t="str">
        <f>IF(SP_SUL!K1053="","*",SP_SUL!K1053)</f>
        <v>*</v>
      </c>
      <c r="O1050" s="144" t="str">
        <f>IF(SP_SUL!L1053="","*",SP_SUL!L1053)</f>
        <v>*</v>
      </c>
      <c r="P1050" s="143" t="str">
        <f>IF(SP_SUL!O1053="","*",SP_SUL!O1053)</f>
        <v>*</v>
      </c>
      <c r="Q1050" s="143" t="str">
        <f>IF(SP_SUL!P1053="","*",SP_SUL!P1053)</f>
        <v>*</v>
      </c>
      <c r="R1050" s="145" t="str">
        <f>IF(SP_SUL!Q1053="","*",CONCATENATE(SP_SUL!Q1053," ",SP_SUL!R1053))</f>
        <v>*</v>
      </c>
      <c r="S1050" s="145" t="str">
        <f>IF(SP_SUL!V1053="","*",SP_SUL!V1053)</f>
        <v>*</v>
      </c>
      <c r="T1050" s="145" t="str">
        <f>IF(SP_SUL!W1053="","*",SP_SUL!W1053)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16" dateTimeGrouping="day"/>
      </filters>
    </filterColumn>
  </autoFilter>
  <mergeCells count="3">
    <mergeCell ref="A1:C1"/>
    <mergeCell ref="P1:Q1"/>
    <mergeCell ref="U1:W1"/>
  </mergeCells>
  <conditionalFormatting sqref="A3:C1050">
    <cfRule type="cellIs" dxfId="14" priority="5" operator="equal">
      <formula>"NÃO"</formula>
    </cfRule>
    <cfRule type="cellIs" dxfId="13" priority="6" operator="equal">
      <formula>"Contrato"</formula>
    </cfRule>
  </conditionalFormatting>
  <conditionalFormatting sqref="A1 A2:C1050">
    <cfRule type="cellIs" dxfId="12" priority="4" operator="equal">
      <formula>"OPORTUNIDADE"</formula>
    </cfRule>
  </conditionalFormatting>
  <conditionalFormatting sqref="U1:W1050">
    <cfRule type="cellIs" dxfId="11" priority="1" operator="equal">
      <formula>"-"</formula>
    </cfRule>
    <cfRule type="cellIs" dxfId="10" priority="2" operator="notEqual">
      <formula>"OK"</formula>
    </cfRule>
    <cfRule type="cellIs" dxfId="9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5"/>
  <sheetViews>
    <sheetView zoomScale="85" zoomScaleNormal="85" workbookViewId="0">
      <selection activeCell="C8" sqref="C8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4" t="s">
        <v>820</v>
      </c>
      <c r="D1" s="64" t="s">
        <v>1351</v>
      </c>
      <c r="E1" s="64" t="s">
        <v>1352</v>
      </c>
      <c r="F1" s="64" t="s">
        <v>1353</v>
      </c>
      <c r="G1" s="64" t="s">
        <v>1354</v>
      </c>
      <c r="H1" s="64" t="s">
        <v>1355</v>
      </c>
      <c r="I1" s="64" t="s">
        <v>1356</v>
      </c>
      <c r="J1" s="64" t="s">
        <v>411</v>
      </c>
      <c r="K1" s="64" t="s">
        <v>1357</v>
      </c>
    </row>
    <row r="2" spans="1:11">
      <c r="A2" s="141" t="s">
        <v>820</v>
      </c>
      <c r="D2" t="s">
        <v>820</v>
      </c>
      <c r="E2" t="s">
        <v>1358</v>
      </c>
      <c r="F2" t="s">
        <v>1359</v>
      </c>
      <c r="G2" t="s">
        <v>820</v>
      </c>
      <c r="H2" t="s">
        <v>679</v>
      </c>
      <c r="I2">
        <v>0</v>
      </c>
      <c r="J2">
        <v>0</v>
      </c>
      <c r="K2" t="s">
        <v>820</v>
      </c>
    </row>
    <row r="3" spans="1:11">
      <c r="A3" s="141" t="s">
        <v>703</v>
      </c>
      <c r="D3" t="s">
        <v>693</v>
      </c>
      <c r="E3" t="s">
        <v>1360</v>
      </c>
      <c r="F3" t="s">
        <v>1361</v>
      </c>
      <c r="G3" t="s">
        <v>1362</v>
      </c>
      <c r="H3" t="s">
        <v>679</v>
      </c>
      <c r="I3">
        <v>1</v>
      </c>
      <c r="J3">
        <v>1</v>
      </c>
      <c r="K3" t="s">
        <v>1362</v>
      </c>
    </row>
    <row r="4" spans="1:11">
      <c r="A4" s="141" t="s">
        <v>1363</v>
      </c>
      <c r="D4" t="s">
        <v>1364</v>
      </c>
      <c r="E4" t="s">
        <v>1358</v>
      </c>
      <c r="F4" t="s">
        <v>1365</v>
      </c>
      <c r="G4" t="s">
        <v>1366</v>
      </c>
      <c r="H4" t="s">
        <v>679</v>
      </c>
      <c r="I4">
        <v>1</v>
      </c>
      <c r="J4">
        <v>1</v>
      </c>
      <c r="K4" t="s">
        <v>1366</v>
      </c>
    </row>
    <row r="5" spans="1:11">
      <c r="A5" s="141" t="s">
        <v>916</v>
      </c>
      <c r="D5" t="s">
        <v>1221</v>
      </c>
      <c r="E5" t="s">
        <v>1358</v>
      </c>
      <c r="F5" t="s">
        <v>1359</v>
      </c>
      <c r="G5" t="s">
        <v>1367</v>
      </c>
      <c r="H5" t="s">
        <v>679</v>
      </c>
      <c r="I5">
        <v>0</v>
      </c>
      <c r="J5">
        <v>0</v>
      </c>
      <c r="K5" t="s">
        <v>1367</v>
      </c>
    </row>
    <row r="6" spans="1:11">
      <c r="A6" s="141" t="s">
        <v>1368</v>
      </c>
      <c r="D6" t="s">
        <v>678</v>
      </c>
      <c r="E6" t="s">
        <v>1358</v>
      </c>
      <c r="F6" t="s">
        <v>1359</v>
      </c>
      <c r="G6" t="s">
        <v>1369</v>
      </c>
      <c r="H6" t="s">
        <v>679</v>
      </c>
      <c r="I6">
        <v>0</v>
      </c>
      <c r="J6">
        <v>4</v>
      </c>
      <c r="K6" t="s">
        <v>1369</v>
      </c>
    </row>
    <row r="7" spans="1:11">
      <c r="A7" s="141" t="s">
        <v>1370</v>
      </c>
      <c r="D7" t="s">
        <v>1371</v>
      </c>
      <c r="E7" t="s">
        <v>1345</v>
      </c>
      <c r="F7" t="s">
        <v>1372</v>
      </c>
      <c r="G7" t="s">
        <v>1372</v>
      </c>
      <c r="H7" t="s">
        <v>679</v>
      </c>
      <c r="I7">
        <v>1</v>
      </c>
      <c r="J7">
        <v>1</v>
      </c>
      <c r="K7" t="s">
        <v>1372</v>
      </c>
    </row>
    <row r="8" spans="1:11">
      <c r="A8" s="141" t="s">
        <v>1373</v>
      </c>
      <c r="D8" t="s">
        <v>1037</v>
      </c>
      <c r="E8" t="s">
        <v>1345</v>
      </c>
      <c r="F8" t="s">
        <v>1372</v>
      </c>
      <c r="G8" t="s">
        <v>1372</v>
      </c>
      <c r="H8" t="s">
        <v>679</v>
      </c>
      <c r="I8">
        <v>1</v>
      </c>
      <c r="J8">
        <v>1</v>
      </c>
      <c r="K8" t="s">
        <v>1372</v>
      </c>
    </row>
    <row r="9" spans="1:11">
      <c r="A9" s="141" t="s">
        <v>1374</v>
      </c>
      <c r="D9" t="s">
        <v>1375</v>
      </c>
      <c r="E9" t="s">
        <v>1345</v>
      </c>
      <c r="F9" t="s">
        <v>1372</v>
      </c>
      <c r="G9" t="s">
        <v>1372</v>
      </c>
      <c r="H9" t="s">
        <v>679</v>
      </c>
      <c r="I9">
        <v>1</v>
      </c>
      <c r="J9">
        <v>1</v>
      </c>
      <c r="K9" t="s">
        <v>1372</v>
      </c>
    </row>
    <row r="10" spans="1:11">
      <c r="A10" s="141" t="s">
        <v>986</v>
      </c>
      <c r="D10" t="s">
        <v>790</v>
      </c>
      <c r="E10" t="s">
        <v>1376</v>
      </c>
      <c r="F10" t="s">
        <v>1377</v>
      </c>
      <c r="G10" t="s">
        <v>1377</v>
      </c>
      <c r="H10" t="s">
        <v>679</v>
      </c>
      <c r="I10">
        <v>0</v>
      </c>
      <c r="J10">
        <v>0</v>
      </c>
      <c r="K10" t="s">
        <v>1378</v>
      </c>
    </row>
    <row r="11" spans="1:11">
      <c r="A11" s="141" t="s">
        <v>1379</v>
      </c>
      <c r="D11" t="s">
        <v>1380</v>
      </c>
      <c r="E11" t="s">
        <v>1381</v>
      </c>
      <c r="F11" t="s">
        <v>1377</v>
      </c>
      <c r="G11" t="s">
        <v>1377</v>
      </c>
      <c r="H11" t="s">
        <v>679</v>
      </c>
      <c r="I11">
        <v>0</v>
      </c>
      <c r="J11">
        <v>0</v>
      </c>
      <c r="K11" t="s">
        <v>1378</v>
      </c>
    </row>
    <row r="12" spans="1:11">
      <c r="A12" s="141" t="s">
        <v>1382</v>
      </c>
      <c r="D12" t="s">
        <v>1383</v>
      </c>
      <c r="E12" t="s">
        <v>1381</v>
      </c>
      <c r="F12" t="s">
        <v>1377</v>
      </c>
      <c r="G12" t="s">
        <v>1377</v>
      </c>
      <c r="H12" t="s">
        <v>679</v>
      </c>
      <c r="I12">
        <v>0</v>
      </c>
      <c r="J12">
        <v>0</v>
      </c>
      <c r="K12" t="s">
        <v>1378</v>
      </c>
    </row>
    <row r="13" spans="1:11">
      <c r="A13" s="141" t="s">
        <v>1384</v>
      </c>
      <c r="D13" t="s">
        <v>1385</v>
      </c>
      <c r="E13" t="s">
        <v>1386</v>
      </c>
      <c r="F13" t="s">
        <v>1377</v>
      </c>
      <c r="G13" t="s">
        <v>1377</v>
      </c>
      <c r="H13" t="s">
        <v>679</v>
      </c>
      <c r="I13">
        <v>0</v>
      </c>
      <c r="J13">
        <v>0</v>
      </c>
      <c r="K13" t="s">
        <v>1387</v>
      </c>
    </row>
    <row r="14" spans="1:11">
      <c r="A14" s="141" t="s">
        <v>829</v>
      </c>
      <c r="D14" t="s">
        <v>1388</v>
      </c>
      <c r="E14" t="s">
        <v>1389</v>
      </c>
      <c r="F14" t="s">
        <v>1377</v>
      </c>
      <c r="G14" t="s">
        <v>1377</v>
      </c>
      <c r="H14" t="s">
        <v>679</v>
      </c>
      <c r="I14">
        <v>0</v>
      </c>
      <c r="J14">
        <v>0</v>
      </c>
      <c r="K14" t="s">
        <v>1390</v>
      </c>
    </row>
    <row r="15" spans="1:11">
      <c r="A15" s="65" t="s">
        <v>819</v>
      </c>
      <c r="D15" t="s">
        <v>1391</v>
      </c>
      <c r="E15" t="s">
        <v>1389</v>
      </c>
      <c r="F15" t="s">
        <v>1377</v>
      </c>
      <c r="G15" t="s">
        <v>1377</v>
      </c>
      <c r="H15" t="s">
        <v>679</v>
      </c>
      <c r="I15">
        <v>0</v>
      </c>
      <c r="J15">
        <v>0</v>
      </c>
      <c r="K15" t="s">
        <v>1390</v>
      </c>
    </row>
    <row r="16" spans="1:11">
      <c r="A16" s="141" t="s">
        <v>1392</v>
      </c>
      <c r="D16" t="s">
        <v>1128</v>
      </c>
      <c r="E16" t="s">
        <v>1358</v>
      </c>
      <c r="F16" t="s">
        <v>1377</v>
      </c>
      <c r="G16" t="s">
        <v>1377</v>
      </c>
      <c r="H16" t="s">
        <v>679</v>
      </c>
      <c r="I16">
        <v>0</v>
      </c>
      <c r="J16">
        <v>0</v>
      </c>
      <c r="K16" t="s">
        <v>1393</v>
      </c>
    </row>
    <row r="17" spans="1:11">
      <c r="A17" s="141" t="s">
        <v>1394</v>
      </c>
      <c r="D17" t="s">
        <v>1395</v>
      </c>
      <c r="E17" t="s">
        <v>1376</v>
      </c>
      <c r="F17" t="s">
        <v>1377</v>
      </c>
      <c r="G17" t="s">
        <v>1377</v>
      </c>
      <c r="H17" t="s">
        <v>679</v>
      </c>
      <c r="I17">
        <v>1</v>
      </c>
      <c r="J17">
        <v>1</v>
      </c>
      <c r="K17" t="s">
        <v>1387</v>
      </c>
    </row>
    <row r="18" spans="1:11">
      <c r="A18" s="141" t="s">
        <v>1396</v>
      </c>
      <c r="D18" t="s">
        <v>1397</v>
      </c>
      <c r="E18" t="s">
        <v>1398</v>
      </c>
      <c r="F18" t="s">
        <v>1377</v>
      </c>
      <c r="G18" t="s">
        <v>1377</v>
      </c>
      <c r="H18" t="s">
        <v>679</v>
      </c>
      <c r="I18">
        <v>0</v>
      </c>
      <c r="J18">
        <v>0</v>
      </c>
      <c r="K18" t="s">
        <v>1390</v>
      </c>
    </row>
    <row r="19" spans="1:11">
      <c r="A19" s="141" t="s">
        <v>1399</v>
      </c>
      <c r="D19" t="s">
        <v>1400</v>
      </c>
      <c r="E19" t="s">
        <v>1398</v>
      </c>
      <c r="F19" t="s">
        <v>1377</v>
      </c>
      <c r="G19" t="s">
        <v>1377</v>
      </c>
      <c r="H19" t="s">
        <v>679</v>
      </c>
      <c r="I19">
        <v>0</v>
      </c>
      <c r="J19">
        <v>0</v>
      </c>
      <c r="K19" t="s">
        <v>1390</v>
      </c>
    </row>
    <row r="20" spans="1:11">
      <c r="A20" s="141" t="s">
        <v>1401</v>
      </c>
      <c r="D20" t="s">
        <v>1402</v>
      </c>
      <c r="E20" t="s">
        <v>1398</v>
      </c>
      <c r="F20" t="s">
        <v>1403</v>
      </c>
      <c r="G20" t="s">
        <v>1403</v>
      </c>
      <c r="H20" t="s">
        <v>679</v>
      </c>
      <c r="I20">
        <v>0</v>
      </c>
      <c r="J20">
        <v>0</v>
      </c>
      <c r="K20" t="s">
        <v>1404</v>
      </c>
    </row>
    <row r="21" spans="1:11">
      <c r="A21" s="141" t="s">
        <v>1405</v>
      </c>
      <c r="D21" t="s">
        <v>1406</v>
      </c>
      <c r="E21" t="s">
        <v>1376</v>
      </c>
      <c r="F21" t="s">
        <v>1377</v>
      </c>
      <c r="G21" t="s">
        <v>1377</v>
      </c>
      <c r="H21" t="s">
        <v>679</v>
      </c>
      <c r="I21">
        <v>0</v>
      </c>
      <c r="J21">
        <v>0</v>
      </c>
      <c r="K21" t="s">
        <v>1406</v>
      </c>
    </row>
    <row r="22" spans="1:11">
      <c r="A22" s="141" t="s">
        <v>1407</v>
      </c>
      <c r="D22" t="s">
        <v>704</v>
      </c>
      <c r="E22" t="s">
        <v>1360</v>
      </c>
      <c r="F22" t="s">
        <v>1377</v>
      </c>
      <c r="G22" t="s">
        <v>1377</v>
      </c>
      <c r="H22" t="s">
        <v>679</v>
      </c>
      <c r="I22">
        <v>0</v>
      </c>
      <c r="J22">
        <v>0</v>
      </c>
      <c r="K22" t="s">
        <v>704</v>
      </c>
    </row>
    <row r="23" spans="1:11">
      <c r="A23" s="141" t="s">
        <v>1408</v>
      </c>
      <c r="D23" t="s">
        <v>1409</v>
      </c>
      <c r="E23" t="s">
        <v>1389</v>
      </c>
      <c r="F23" t="s">
        <v>1377</v>
      </c>
      <c r="G23" t="s">
        <v>1377</v>
      </c>
      <c r="H23" t="s">
        <v>679</v>
      </c>
      <c r="I23">
        <v>0</v>
      </c>
      <c r="J23">
        <v>0</v>
      </c>
      <c r="K23" t="s">
        <v>1378</v>
      </c>
    </row>
    <row r="24" spans="1:11">
      <c r="A24" s="141" t="s">
        <v>1074</v>
      </c>
      <c r="D24" t="s">
        <v>1410</v>
      </c>
      <c r="E24" t="s">
        <v>1386</v>
      </c>
      <c r="F24" t="s">
        <v>1377</v>
      </c>
      <c r="G24" t="s">
        <v>1377</v>
      </c>
      <c r="H24" t="s">
        <v>679</v>
      </c>
      <c r="I24">
        <v>0</v>
      </c>
      <c r="J24">
        <v>0</v>
      </c>
      <c r="K24" t="s">
        <v>1378</v>
      </c>
    </row>
    <row r="25" spans="1:11">
      <c r="A25" s="141" t="s">
        <v>1411</v>
      </c>
      <c r="D25" t="s">
        <v>1395</v>
      </c>
      <c r="E25" t="s">
        <v>1376</v>
      </c>
      <c r="F25" t="s">
        <v>750</v>
      </c>
      <c r="G25" t="s">
        <v>1412</v>
      </c>
      <c r="H25" t="s">
        <v>679</v>
      </c>
      <c r="I25">
        <v>1</v>
      </c>
      <c r="J25">
        <v>1</v>
      </c>
      <c r="K25" t="s">
        <v>1387</v>
      </c>
    </row>
    <row r="26" spans="1:11">
      <c r="A26" s="141" t="s">
        <v>1413</v>
      </c>
      <c r="D26" t="s">
        <v>1414</v>
      </c>
      <c r="E26" t="s">
        <v>1415</v>
      </c>
      <c r="F26" t="s">
        <v>1414</v>
      </c>
      <c r="G26" t="s">
        <v>1366</v>
      </c>
      <c r="H26" t="s">
        <v>679</v>
      </c>
      <c r="I26">
        <v>1</v>
      </c>
      <c r="J26">
        <v>1</v>
      </c>
      <c r="K26" t="s">
        <v>1414</v>
      </c>
    </row>
    <row r="27" spans="1:11">
      <c r="A27" s="141" t="s">
        <v>1416</v>
      </c>
      <c r="D27" t="s">
        <v>1417</v>
      </c>
      <c r="E27" t="s">
        <v>1358</v>
      </c>
      <c r="F27" t="s">
        <v>1359</v>
      </c>
      <c r="G27" t="s">
        <v>1418</v>
      </c>
      <c r="H27" t="s">
        <v>679</v>
      </c>
      <c r="I27">
        <v>0</v>
      </c>
      <c r="J27">
        <v>0</v>
      </c>
      <c r="K27" t="s">
        <v>1418</v>
      </c>
    </row>
    <row r="28" spans="1:11">
      <c r="A28" s="141" t="s">
        <v>1419</v>
      </c>
      <c r="D28" t="s">
        <v>1211</v>
      </c>
      <c r="E28" t="s">
        <v>1381</v>
      </c>
      <c r="F28" t="s">
        <v>1211</v>
      </c>
      <c r="G28" t="s">
        <v>1366</v>
      </c>
      <c r="H28" t="s">
        <v>1211</v>
      </c>
      <c r="I28">
        <v>1</v>
      </c>
      <c r="J28">
        <v>1</v>
      </c>
      <c r="K28" t="s">
        <v>1366</v>
      </c>
    </row>
    <row r="29" spans="1:11">
      <c r="A29" s="141" t="s">
        <v>1420</v>
      </c>
      <c r="D29" t="s">
        <v>877</v>
      </c>
      <c r="E29" t="s">
        <v>1376</v>
      </c>
      <c r="F29" t="s">
        <v>877</v>
      </c>
      <c r="G29" t="s">
        <v>1367</v>
      </c>
      <c r="H29" t="s">
        <v>1421</v>
      </c>
      <c r="I29">
        <v>1</v>
      </c>
      <c r="J29">
        <v>3</v>
      </c>
      <c r="K29" t="s">
        <v>1366</v>
      </c>
    </row>
    <row r="30" spans="1:11">
      <c r="A30" s="141" t="s">
        <v>1422</v>
      </c>
      <c r="D30" t="s">
        <v>1423</v>
      </c>
      <c r="E30" t="s">
        <v>1345</v>
      </c>
      <c r="F30" t="s">
        <v>1424</v>
      </c>
      <c r="G30" t="s">
        <v>1425</v>
      </c>
      <c r="H30" t="s">
        <v>679</v>
      </c>
      <c r="I30">
        <v>0</v>
      </c>
      <c r="J30">
        <v>2</v>
      </c>
      <c r="K30" t="s">
        <v>1426</v>
      </c>
    </row>
    <row r="31" spans="1:11">
      <c r="A31" s="141" t="s">
        <v>1427</v>
      </c>
      <c r="D31" t="s">
        <v>1428</v>
      </c>
      <c r="E31" t="s">
        <v>1376</v>
      </c>
      <c r="F31" t="s">
        <v>1428</v>
      </c>
      <c r="G31" t="s">
        <v>1425</v>
      </c>
      <c r="H31" t="s">
        <v>679</v>
      </c>
      <c r="I31">
        <v>0</v>
      </c>
      <c r="J31">
        <v>1</v>
      </c>
      <c r="K31" t="s">
        <v>1429</v>
      </c>
    </row>
    <row r="32" spans="1:11">
      <c r="A32" s="141" t="s">
        <v>1430</v>
      </c>
      <c r="D32" t="s">
        <v>1431</v>
      </c>
      <c r="E32" t="s">
        <v>1376</v>
      </c>
      <c r="F32" t="s">
        <v>1431</v>
      </c>
      <c r="G32" t="s">
        <v>1425</v>
      </c>
      <c r="H32" t="s">
        <v>679</v>
      </c>
      <c r="I32">
        <v>0</v>
      </c>
      <c r="J32">
        <v>1</v>
      </c>
      <c r="K32" t="s">
        <v>1432</v>
      </c>
    </row>
    <row r="33" spans="1:11">
      <c r="A33" s="141" t="s">
        <v>1433</v>
      </c>
      <c r="D33" t="s">
        <v>1434</v>
      </c>
      <c r="E33" t="s">
        <v>1398</v>
      </c>
      <c r="F33" t="s">
        <v>1325</v>
      </c>
      <c r="G33" t="s">
        <v>1425</v>
      </c>
      <c r="H33" t="s">
        <v>679</v>
      </c>
      <c r="I33">
        <v>0</v>
      </c>
      <c r="J33">
        <v>1</v>
      </c>
      <c r="K33" t="s">
        <v>1435</v>
      </c>
    </row>
    <row r="34" spans="1:11">
      <c r="A34" s="141" t="s">
        <v>1436</v>
      </c>
      <c r="D34" t="s">
        <v>1437</v>
      </c>
      <c r="E34" t="s">
        <v>1376</v>
      </c>
      <c r="F34" t="s">
        <v>1437</v>
      </c>
      <c r="G34" t="s">
        <v>1425</v>
      </c>
      <c r="H34" t="s">
        <v>679</v>
      </c>
      <c r="I34">
        <v>1</v>
      </c>
      <c r="J34">
        <v>1</v>
      </c>
      <c r="K34" t="s">
        <v>1438</v>
      </c>
    </row>
    <row r="35" spans="1:11">
      <c r="A35" s="141" t="s">
        <v>1439</v>
      </c>
      <c r="D35" t="s">
        <v>1440</v>
      </c>
      <c r="E35" t="s">
        <v>1358</v>
      </c>
      <c r="F35" t="s">
        <v>1424</v>
      </c>
      <c r="G35" t="s">
        <v>1425</v>
      </c>
      <c r="H35" t="s">
        <v>679</v>
      </c>
      <c r="I35">
        <v>0</v>
      </c>
      <c r="J35">
        <v>0</v>
      </c>
      <c r="K35" t="s">
        <v>1441</v>
      </c>
    </row>
    <row r="36" spans="1:11">
      <c r="A36" s="141" t="s">
        <v>1442</v>
      </c>
      <c r="D36" t="s">
        <v>1443</v>
      </c>
      <c r="E36" t="s">
        <v>1376</v>
      </c>
      <c r="F36" t="s">
        <v>1424</v>
      </c>
      <c r="G36" t="s">
        <v>1425</v>
      </c>
      <c r="H36" t="s">
        <v>1444</v>
      </c>
      <c r="I36">
        <v>0</v>
      </c>
      <c r="J36">
        <v>3</v>
      </c>
      <c r="K36" t="s">
        <v>1444</v>
      </c>
    </row>
    <row r="37" spans="1:11">
      <c r="A37" s="141" t="s">
        <v>1445</v>
      </c>
      <c r="D37" t="s">
        <v>687</v>
      </c>
      <c r="E37" t="s">
        <v>1376</v>
      </c>
      <c r="F37" t="s">
        <v>687</v>
      </c>
      <c r="G37" t="s">
        <v>1425</v>
      </c>
      <c r="H37" t="s">
        <v>679</v>
      </c>
      <c r="I37">
        <v>1</v>
      </c>
      <c r="J37">
        <v>1</v>
      </c>
      <c r="K37" t="s">
        <v>1446</v>
      </c>
    </row>
    <row r="38" spans="1:11">
      <c r="A38" s="141" t="s">
        <v>1447</v>
      </c>
      <c r="D38" t="s">
        <v>1448</v>
      </c>
      <c r="E38" t="s">
        <v>1376</v>
      </c>
      <c r="F38" t="s">
        <v>1449</v>
      </c>
      <c r="G38" t="s">
        <v>1449</v>
      </c>
      <c r="H38" t="s">
        <v>679</v>
      </c>
      <c r="I38">
        <v>0</v>
      </c>
      <c r="J38">
        <v>0</v>
      </c>
      <c r="K38" t="s">
        <v>1450</v>
      </c>
    </row>
    <row r="39" spans="1:11">
      <c r="A39" s="141" t="s">
        <v>1451</v>
      </c>
      <c r="D39" t="s">
        <v>1452</v>
      </c>
      <c r="E39" t="s">
        <v>1381</v>
      </c>
      <c r="F39" t="s">
        <v>1449</v>
      </c>
      <c r="G39" t="s">
        <v>1449</v>
      </c>
      <c r="H39" t="s">
        <v>679</v>
      </c>
      <c r="I39">
        <v>0</v>
      </c>
      <c r="J39">
        <v>0</v>
      </c>
      <c r="K39" t="s">
        <v>1450</v>
      </c>
    </row>
    <row r="40" spans="1:11">
      <c r="A40" s="141" t="s">
        <v>1453</v>
      </c>
      <c r="D40" t="s">
        <v>1454</v>
      </c>
      <c r="E40" t="s">
        <v>1381</v>
      </c>
      <c r="F40" t="s">
        <v>1449</v>
      </c>
      <c r="G40" t="s">
        <v>1449</v>
      </c>
      <c r="H40" t="s">
        <v>679</v>
      </c>
      <c r="I40">
        <v>0</v>
      </c>
      <c r="J40">
        <v>0</v>
      </c>
      <c r="K40" t="s">
        <v>1450</v>
      </c>
    </row>
    <row r="41" spans="1:11">
      <c r="A41" s="141" t="s">
        <v>1455</v>
      </c>
      <c r="D41" t="s">
        <v>1456</v>
      </c>
      <c r="E41" t="s">
        <v>1386</v>
      </c>
      <c r="F41" t="s">
        <v>1449</v>
      </c>
      <c r="G41" t="s">
        <v>1449</v>
      </c>
      <c r="H41" t="s">
        <v>679</v>
      </c>
      <c r="I41">
        <v>0</v>
      </c>
      <c r="J41">
        <v>0</v>
      </c>
      <c r="K41" t="s">
        <v>1457</v>
      </c>
    </row>
    <row r="42" spans="1:11">
      <c r="A42" s="141" t="s">
        <v>1458</v>
      </c>
      <c r="D42" t="s">
        <v>1459</v>
      </c>
      <c r="E42" t="s">
        <v>1389</v>
      </c>
      <c r="F42" t="s">
        <v>1449</v>
      </c>
      <c r="G42" t="s">
        <v>1449</v>
      </c>
      <c r="H42" t="s">
        <v>679</v>
      </c>
      <c r="I42">
        <v>0</v>
      </c>
      <c r="J42">
        <v>0</v>
      </c>
      <c r="K42" t="s">
        <v>1460</v>
      </c>
    </row>
    <row r="43" spans="1:11">
      <c r="A43" s="141" t="s">
        <v>1461</v>
      </c>
      <c r="D43" t="s">
        <v>767</v>
      </c>
      <c r="E43" t="s">
        <v>1389</v>
      </c>
      <c r="F43" t="s">
        <v>1449</v>
      </c>
      <c r="G43" t="s">
        <v>1449</v>
      </c>
      <c r="H43" t="s">
        <v>679</v>
      </c>
      <c r="I43">
        <v>0</v>
      </c>
      <c r="J43">
        <v>0</v>
      </c>
      <c r="K43" t="s">
        <v>1460</v>
      </c>
    </row>
    <row r="44" spans="1:11">
      <c r="A44" s="141" t="s">
        <v>1462</v>
      </c>
      <c r="D44" t="s">
        <v>1463</v>
      </c>
      <c r="E44" t="s">
        <v>1358</v>
      </c>
      <c r="F44" t="s">
        <v>1449</v>
      </c>
      <c r="G44" t="s">
        <v>1449</v>
      </c>
      <c r="H44" t="s">
        <v>679</v>
      </c>
      <c r="I44">
        <v>0</v>
      </c>
      <c r="J44">
        <v>0</v>
      </c>
      <c r="K44" t="s">
        <v>1460</v>
      </c>
    </row>
    <row r="45" spans="1:11">
      <c r="A45" s="141" t="s">
        <v>1464</v>
      </c>
      <c r="D45" t="s">
        <v>1465</v>
      </c>
      <c r="E45" t="s">
        <v>1398</v>
      </c>
      <c r="F45" t="s">
        <v>1449</v>
      </c>
      <c r="G45" t="s">
        <v>1449</v>
      </c>
      <c r="H45" t="s">
        <v>679</v>
      </c>
      <c r="I45">
        <v>0</v>
      </c>
      <c r="J45">
        <v>0</v>
      </c>
      <c r="K45" t="s">
        <v>1466</v>
      </c>
    </row>
    <row r="46" spans="1:11">
      <c r="A46" s="141" t="s">
        <v>1467</v>
      </c>
      <c r="D46" t="s">
        <v>1093</v>
      </c>
      <c r="E46" t="s">
        <v>1398</v>
      </c>
      <c r="F46" t="s">
        <v>1449</v>
      </c>
      <c r="G46" t="s">
        <v>1449</v>
      </c>
      <c r="H46" t="s">
        <v>679</v>
      </c>
      <c r="I46">
        <v>0</v>
      </c>
      <c r="J46">
        <v>0</v>
      </c>
      <c r="K46" t="s">
        <v>1460</v>
      </c>
    </row>
    <row r="47" spans="1:11">
      <c r="A47" s="141" t="s">
        <v>1036</v>
      </c>
      <c r="D47" t="s">
        <v>1089</v>
      </c>
      <c r="E47" t="s">
        <v>1376</v>
      </c>
      <c r="F47" t="s">
        <v>1449</v>
      </c>
      <c r="G47" t="s">
        <v>1449</v>
      </c>
      <c r="H47" t="s">
        <v>679</v>
      </c>
      <c r="I47">
        <v>0</v>
      </c>
      <c r="J47">
        <v>0</v>
      </c>
      <c r="K47" t="s">
        <v>1089</v>
      </c>
    </row>
    <row r="48" spans="1:11">
      <c r="A48" s="141" t="s">
        <v>1468</v>
      </c>
      <c r="D48" t="s">
        <v>758</v>
      </c>
      <c r="E48" t="s">
        <v>1360</v>
      </c>
      <c r="F48" t="s">
        <v>1449</v>
      </c>
      <c r="G48" t="s">
        <v>1449</v>
      </c>
      <c r="H48" t="s">
        <v>679</v>
      </c>
      <c r="I48">
        <v>0</v>
      </c>
      <c r="J48">
        <v>0</v>
      </c>
      <c r="K48" t="s">
        <v>758</v>
      </c>
    </row>
    <row r="49" spans="1:11">
      <c r="A49" t="s">
        <v>1469</v>
      </c>
      <c r="D49" t="s">
        <v>1470</v>
      </c>
      <c r="E49" t="s">
        <v>1389</v>
      </c>
      <c r="F49" t="s">
        <v>1449</v>
      </c>
      <c r="G49" t="s">
        <v>1449</v>
      </c>
      <c r="H49" t="s">
        <v>679</v>
      </c>
      <c r="I49">
        <v>0</v>
      </c>
      <c r="J49">
        <v>0</v>
      </c>
      <c r="K49" t="s">
        <v>1450</v>
      </c>
    </row>
    <row r="50" spans="1:11">
      <c r="A50" s="141" t="s">
        <v>1471</v>
      </c>
      <c r="D50" t="s">
        <v>825</v>
      </c>
      <c r="E50" t="s">
        <v>1389</v>
      </c>
      <c r="F50" t="s">
        <v>1449</v>
      </c>
      <c r="G50" t="s">
        <v>1449</v>
      </c>
      <c r="H50" t="s">
        <v>679</v>
      </c>
      <c r="I50">
        <v>0</v>
      </c>
      <c r="J50">
        <v>0</v>
      </c>
      <c r="K50" t="s">
        <v>1460</v>
      </c>
    </row>
    <row r="51" spans="1:11">
      <c r="A51" s="141" t="s">
        <v>1472</v>
      </c>
      <c r="D51" t="s">
        <v>1473</v>
      </c>
      <c r="E51" t="s">
        <v>1386</v>
      </c>
      <c r="F51" t="s">
        <v>1449</v>
      </c>
      <c r="G51" t="s">
        <v>1449</v>
      </c>
      <c r="H51" t="s">
        <v>679</v>
      </c>
      <c r="I51">
        <v>0</v>
      </c>
      <c r="J51">
        <v>0</v>
      </c>
      <c r="K51" t="s">
        <v>1450</v>
      </c>
    </row>
    <row r="52" spans="1:11">
      <c r="A52" s="141" t="s">
        <v>1474</v>
      </c>
      <c r="D52" t="s">
        <v>1475</v>
      </c>
      <c r="E52" t="s">
        <v>1376</v>
      </c>
      <c r="F52" t="s">
        <v>1449</v>
      </c>
      <c r="G52" t="s">
        <v>1449</v>
      </c>
      <c r="H52" t="s">
        <v>679</v>
      </c>
      <c r="I52">
        <v>0</v>
      </c>
      <c r="J52">
        <v>0</v>
      </c>
      <c r="K52" t="s">
        <v>1457</v>
      </c>
    </row>
    <row r="53" spans="1:11">
      <c r="A53" s="141" t="s">
        <v>1476</v>
      </c>
      <c r="D53" t="s">
        <v>847</v>
      </c>
      <c r="E53" t="s">
        <v>1358</v>
      </c>
      <c r="F53" t="s">
        <v>1359</v>
      </c>
      <c r="G53" t="s">
        <v>1369</v>
      </c>
      <c r="H53" t="s">
        <v>679</v>
      </c>
      <c r="I53">
        <v>0</v>
      </c>
      <c r="J53">
        <v>4</v>
      </c>
      <c r="K53" t="s">
        <v>1369</v>
      </c>
    </row>
    <row r="54" spans="1:11">
      <c r="A54" s="141" t="s">
        <v>692</v>
      </c>
      <c r="D54" t="s">
        <v>1477</v>
      </c>
      <c r="E54" t="s">
        <v>1478</v>
      </c>
      <c r="F54" t="s">
        <v>1359</v>
      </c>
      <c r="G54" t="s">
        <v>1369</v>
      </c>
      <c r="H54" t="s">
        <v>679</v>
      </c>
      <c r="I54">
        <v>0</v>
      </c>
      <c r="J54">
        <v>4</v>
      </c>
      <c r="K54" t="s">
        <v>1367</v>
      </c>
    </row>
    <row r="55" spans="1:11">
      <c r="A55" s="141" t="s">
        <v>1479</v>
      </c>
      <c r="D55" t="s">
        <v>1480</v>
      </c>
      <c r="E55" t="s">
        <v>605</v>
      </c>
      <c r="F55" t="s">
        <v>1481</v>
      </c>
      <c r="G55" t="s">
        <v>1369</v>
      </c>
      <c r="H55" t="s">
        <v>679</v>
      </c>
      <c r="I55">
        <v>1</v>
      </c>
      <c r="J55">
        <v>2</v>
      </c>
      <c r="K55" t="s">
        <v>1367</v>
      </c>
    </row>
    <row r="56" spans="1:11">
      <c r="A56" s="141" t="s">
        <v>749</v>
      </c>
      <c r="D56" t="s">
        <v>1482</v>
      </c>
      <c r="E56" t="s">
        <v>1376</v>
      </c>
      <c r="F56" t="s">
        <v>1483</v>
      </c>
      <c r="G56" t="s">
        <v>1366</v>
      </c>
      <c r="H56" t="s">
        <v>1484</v>
      </c>
      <c r="I56">
        <v>1</v>
      </c>
      <c r="J56">
        <v>1</v>
      </c>
      <c r="K56" t="s">
        <v>1366</v>
      </c>
    </row>
    <row r="57" spans="1:11">
      <c r="A57" s="141" t="s">
        <v>1485</v>
      </c>
      <c r="D57" t="s">
        <v>1486</v>
      </c>
      <c r="E57" t="s">
        <v>1381</v>
      </c>
      <c r="F57" t="s">
        <v>1487</v>
      </c>
      <c r="G57" t="s">
        <v>1366</v>
      </c>
      <c r="H57" t="s">
        <v>1488</v>
      </c>
      <c r="I57">
        <v>1</v>
      </c>
      <c r="J57">
        <v>2</v>
      </c>
      <c r="K57" t="s">
        <v>1366</v>
      </c>
    </row>
    <row r="58" spans="1:11">
      <c r="A58" t="s">
        <v>1489</v>
      </c>
      <c r="D58" t="s">
        <v>738</v>
      </c>
      <c r="E58" t="s">
        <v>1381</v>
      </c>
      <c r="F58" t="s">
        <v>1487</v>
      </c>
      <c r="G58" t="s">
        <v>1366</v>
      </c>
      <c r="H58" t="s">
        <v>1490</v>
      </c>
      <c r="I58">
        <v>1</v>
      </c>
      <c r="J58">
        <v>2</v>
      </c>
      <c r="K58" t="s">
        <v>1366</v>
      </c>
    </row>
    <row r="59" spans="1:11">
      <c r="A59" s="141" t="s">
        <v>1491</v>
      </c>
      <c r="D59" t="s">
        <v>713</v>
      </c>
      <c r="E59" t="s">
        <v>1389</v>
      </c>
      <c r="F59" t="s">
        <v>1492</v>
      </c>
      <c r="G59" t="s">
        <v>1367</v>
      </c>
      <c r="H59" t="s">
        <v>1493</v>
      </c>
      <c r="I59">
        <v>1</v>
      </c>
      <c r="J59">
        <v>2</v>
      </c>
      <c r="K59" t="s">
        <v>1367</v>
      </c>
    </row>
    <row r="60" spans="1:11">
      <c r="A60" s="141" t="s">
        <v>1494</v>
      </c>
      <c r="D60" t="s">
        <v>1495</v>
      </c>
      <c r="E60" t="s">
        <v>1389</v>
      </c>
      <c r="F60" t="s">
        <v>1359</v>
      </c>
      <c r="G60" t="s">
        <v>1367</v>
      </c>
      <c r="H60" t="s">
        <v>679</v>
      </c>
      <c r="I60">
        <v>0</v>
      </c>
      <c r="J60">
        <v>3</v>
      </c>
      <c r="K60" t="s">
        <v>1367</v>
      </c>
    </row>
    <row r="61" spans="1:11">
      <c r="A61" s="141" t="s">
        <v>1496</v>
      </c>
      <c r="D61" t="s">
        <v>1497</v>
      </c>
      <c r="E61" t="s">
        <v>1376</v>
      </c>
      <c r="F61" t="s">
        <v>1498</v>
      </c>
      <c r="G61" t="s">
        <v>1367</v>
      </c>
      <c r="H61" t="s">
        <v>1499</v>
      </c>
      <c r="I61">
        <v>1</v>
      </c>
      <c r="J61">
        <v>2</v>
      </c>
      <c r="K61" t="s">
        <v>1366</v>
      </c>
    </row>
    <row r="62" spans="1:11">
      <c r="A62" s="141" t="s">
        <v>1500</v>
      </c>
      <c r="D62" t="s">
        <v>1501</v>
      </c>
      <c r="E62" t="s">
        <v>1398</v>
      </c>
      <c r="F62" t="s">
        <v>1359</v>
      </c>
      <c r="G62" t="s">
        <v>1367</v>
      </c>
      <c r="H62" t="s">
        <v>679</v>
      </c>
      <c r="I62">
        <v>0</v>
      </c>
      <c r="J62">
        <v>3</v>
      </c>
      <c r="K62" t="s">
        <v>1367</v>
      </c>
    </row>
    <row r="63" spans="1:11">
      <c r="A63" t="s">
        <v>686</v>
      </c>
      <c r="D63" t="s">
        <v>885</v>
      </c>
      <c r="E63" t="s">
        <v>1398</v>
      </c>
      <c r="F63" t="s">
        <v>1502</v>
      </c>
      <c r="G63" t="s">
        <v>1367</v>
      </c>
      <c r="H63" t="s">
        <v>1503</v>
      </c>
      <c r="I63">
        <v>1</v>
      </c>
      <c r="J63">
        <v>1</v>
      </c>
      <c r="K63" t="s">
        <v>1367</v>
      </c>
    </row>
    <row r="64" spans="1:11">
      <c r="A64" t="s">
        <v>1504</v>
      </c>
      <c r="D64" t="s">
        <v>1505</v>
      </c>
      <c r="E64" t="s">
        <v>1376</v>
      </c>
      <c r="F64" t="s">
        <v>1506</v>
      </c>
      <c r="G64" t="s">
        <v>1366</v>
      </c>
      <c r="H64" t="s">
        <v>679</v>
      </c>
      <c r="I64">
        <v>1</v>
      </c>
      <c r="J64">
        <v>2</v>
      </c>
      <c r="K64" t="s">
        <v>1367</v>
      </c>
    </row>
    <row r="65" spans="1:11">
      <c r="A65" s="141" t="s">
        <v>1507</v>
      </c>
      <c r="D65" t="s">
        <v>696</v>
      </c>
      <c r="E65" t="s">
        <v>1360</v>
      </c>
      <c r="F65" t="s">
        <v>1508</v>
      </c>
      <c r="G65" t="s">
        <v>1366</v>
      </c>
      <c r="H65" t="s">
        <v>1508</v>
      </c>
      <c r="I65">
        <v>1</v>
      </c>
      <c r="J65">
        <v>1</v>
      </c>
      <c r="K65" t="s">
        <v>1509</v>
      </c>
    </row>
    <row r="66" spans="1:11">
      <c r="A66" s="141" t="s">
        <v>1510</v>
      </c>
      <c r="D66" t="s">
        <v>721</v>
      </c>
      <c r="E66" t="s">
        <v>1389</v>
      </c>
      <c r="F66" t="s">
        <v>1511</v>
      </c>
      <c r="G66" t="s">
        <v>1366</v>
      </c>
      <c r="H66" t="s">
        <v>679</v>
      </c>
      <c r="I66">
        <v>1</v>
      </c>
      <c r="J66">
        <v>4</v>
      </c>
      <c r="K66" t="s">
        <v>1366</v>
      </c>
    </row>
    <row r="67" spans="1:11">
      <c r="A67" s="141" t="s">
        <v>1512</v>
      </c>
      <c r="D67" t="s">
        <v>870</v>
      </c>
      <c r="E67" t="s">
        <v>1376</v>
      </c>
      <c r="F67" t="s">
        <v>1513</v>
      </c>
      <c r="G67" t="s">
        <v>1366</v>
      </c>
      <c r="H67" t="s">
        <v>1514</v>
      </c>
      <c r="I67">
        <v>1</v>
      </c>
      <c r="J67">
        <v>1</v>
      </c>
      <c r="K67" t="s">
        <v>1366</v>
      </c>
    </row>
    <row r="68" spans="1:11">
      <c r="A68" s="141" t="s">
        <v>1515</v>
      </c>
      <c r="D68" t="s">
        <v>717</v>
      </c>
      <c r="E68" t="s">
        <v>1381</v>
      </c>
      <c r="F68" t="s">
        <v>1359</v>
      </c>
      <c r="G68" t="s">
        <v>1367</v>
      </c>
      <c r="H68" t="s">
        <v>679</v>
      </c>
      <c r="I68">
        <v>0</v>
      </c>
      <c r="J68">
        <v>4</v>
      </c>
      <c r="K68" t="s">
        <v>1367</v>
      </c>
    </row>
    <row r="69" spans="1:11">
      <c r="A69" s="141" t="s">
        <v>1516</v>
      </c>
      <c r="D69" t="s">
        <v>761</v>
      </c>
      <c r="E69" t="s">
        <v>1358</v>
      </c>
      <c r="F69" t="s">
        <v>1359</v>
      </c>
      <c r="G69" t="s">
        <v>1367</v>
      </c>
      <c r="H69" t="s">
        <v>679</v>
      </c>
      <c r="I69">
        <v>0</v>
      </c>
      <c r="J69">
        <v>4</v>
      </c>
      <c r="K69" t="s">
        <v>1367</v>
      </c>
    </row>
    <row r="70" spans="1:11">
      <c r="A70" s="141" t="s">
        <v>1517</v>
      </c>
      <c r="D70" t="s">
        <v>750</v>
      </c>
      <c r="E70" t="s">
        <v>1376</v>
      </c>
      <c r="F70" t="s">
        <v>750</v>
      </c>
      <c r="G70" t="s">
        <v>1412</v>
      </c>
      <c r="H70" t="s">
        <v>679</v>
      </c>
      <c r="I70">
        <v>1</v>
      </c>
      <c r="J70">
        <v>1</v>
      </c>
      <c r="K70" t="s">
        <v>1518</v>
      </c>
    </row>
    <row r="71" spans="1:11">
      <c r="A71" s="141" t="s">
        <v>708</v>
      </c>
      <c r="D71" t="s">
        <v>1519</v>
      </c>
      <c r="E71" t="s">
        <v>1376</v>
      </c>
      <c r="F71" t="s">
        <v>1520</v>
      </c>
      <c r="G71" t="s">
        <v>1412</v>
      </c>
      <c r="H71" t="s">
        <v>679</v>
      </c>
      <c r="I71">
        <v>1</v>
      </c>
      <c r="J71">
        <v>1</v>
      </c>
      <c r="K71" t="s">
        <v>1518</v>
      </c>
    </row>
    <row r="72" spans="1:11">
      <c r="A72" s="141" t="s">
        <v>690</v>
      </c>
      <c r="D72" t="s">
        <v>1521</v>
      </c>
      <c r="E72" t="s">
        <v>1358</v>
      </c>
      <c r="F72" t="s">
        <v>1359</v>
      </c>
      <c r="G72" t="s">
        <v>1418</v>
      </c>
      <c r="H72" t="s">
        <v>679</v>
      </c>
      <c r="I72">
        <v>0</v>
      </c>
      <c r="J72">
        <v>0</v>
      </c>
      <c r="K72" t="s">
        <v>1418</v>
      </c>
    </row>
    <row r="73" spans="1:11">
      <c r="A73" s="141" t="s">
        <v>1522</v>
      </c>
      <c r="D73" t="s">
        <v>1523</v>
      </c>
      <c r="E73" t="s">
        <v>1358</v>
      </c>
      <c r="F73" t="s">
        <v>1359</v>
      </c>
      <c r="G73" t="s">
        <v>1372</v>
      </c>
      <c r="H73" t="s">
        <v>679</v>
      </c>
      <c r="I73">
        <v>0</v>
      </c>
      <c r="J73">
        <v>0</v>
      </c>
      <c r="K73" t="s">
        <v>1524</v>
      </c>
    </row>
    <row r="74" spans="1:11">
      <c r="A74" s="141" t="s">
        <v>1525</v>
      </c>
      <c r="D74" t="s">
        <v>1526</v>
      </c>
      <c r="E74" t="s">
        <v>1398</v>
      </c>
      <c r="F74" t="s">
        <v>1502</v>
      </c>
      <c r="G74" t="s">
        <v>1367</v>
      </c>
      <c r="H74" t="s">
        <v>679</v>
      </c>
      <c r="I74">
        <v>1</v>
      </c>
      <c r="J74">
        <v>1</v>
      </c>
      <c r="K74" t="s">
        <v>1367</v>
      </c>
    </row>
    <row r="75" spans="1:11">
      <c r="A75" s="141" t="s">
        <v>1527</v>
      </c>
      <c r="D75" t="s">
        <v>1528</v>
      </c>
      <c r="E75" t="s">
        <v>1376</v>
      </c>
      <c r="F75" t="s">
        <v>1359</v>
      </c>
      <c r="G75" t="s">
        <v>1366</v>
      </c>
      <c r="H75" t="s">
        <v>679</v>
      </c>
      <c r="I75">
        <v>1</v>
      </c>
      <c r="J75">
        <v>1</v>
      </c>
      <c r="K75" t="s">
        <v>1366</v>
      </c>
    </row>
    <row r="76" spans="1:11">
      <c r="A76" s="141" t="s">
        <v>746</v>
      </c>
      <c r="D76" t="s">
        <v>1529</v>
      </c>
      <c r="E76" t="s">
        <v>1376</v>
      </c>
      <c r="F76" t="s">
        <v>1359</v>
      </c>
      <c r="G76" t="s">
        <v>1366</v>
      </c>
      <c r="I76">
        <v>1</v>
      </c>
      <c r="J76">
        <v>1</v>
      </c>
      <c r="K76" t="s">
        <v>1366</v>
      </c>
    </row>
    <row r="77" spans="1:11">
      <c r="A77" s="141" t="s">
        <v>1530</v>
      </c>
      <c r="D77" t="s">
        <v>1531</v>
      </c>
      <c r="E77" t="s">
        <v>1358</v>
      </c>
      <c r="F77" t="s">
        <v>1359</v>
      </c>
      <c r="G77" t="s">
        <v>1366</v>
      </c>
      <c r="H77" t="s">
        <v>1531</v>
      </c>
      <c r="I77">
        <v>1</v>
      </c>
      <c r="J77">
        <v>1</v>
      </c>
      <c r="K77" t="s">
        <v>1366</v>
      </c>
    </row>
    <row r="78" spans="1:11">
      <c r="A78" s="141" t="s">
        <v>1532</v>
      </c>
      <c r="D78" t="s">
        <v>1533</v>
      </c>
      <c r="E78" t="s">
        <v>1358</v>
      </c>
      <c r="F78" t="s">
        <v>1359</v>
      </c>
      <c r="G78" t="s">
        <v>1366</v>
      </c>
      <c r="H78" t="s">
        <v>1534</v>
      </c>
      <c r="I78">
        <v>1</v>
      </c>
      <c r="J78">
        <v>1</v>
      </c>
      <c r="K78" t="s">
        <v>1366</v>
      </c>
    </row>
    <row r="79" spans="1:11">
      <c r="A79" s="141" t="s">
        <v>978</v>
      </c>
      <c r="D79" t="s">
        <v>1535</v>
      </c>
      <c r="E79" t="s">
        <v>1358</v>
      </c>
      <c r="F79" t="s">
        <v>1359</v>
      </c>
      <c r="G79" t="s">
        <v>1366</v>
      </c>
      <c r="H79" t="s">
        <v>414</v>
      </c>
      <c r="I79">
        <v>0</v>
      </c>
      <c r="J79">
        <v>0</v>
      </c>
      <c r="K79" t="s">
        <v>1366</v>
      </c>
    </row>
    <row r="80" spans="1:11">
      <c r="A80" s="141" t="s">
        <v>1536</v>
      </c>
      <c r="D80" t="s">
        <v>1537</v>
      </c>
      <c r="E80" t="s">
        <v>1358</v>
      </c>
      <c r="F80" t="s">
        <v>1359</v>
      </c>
      <c r="G80" t="s">
        <v>1366</v>
      </c>
      <c r="H80" t="s">
        <v>414</v>
      </c>
      <c r="I80">
        <v>0</v>
      </c>
      <c r="J80">
        <v>0</v>
      </c>
      <c r="K80" t="s">
        <v>1366</v>
      </c>
    </row>
    <row r="81" spans="1:11">
      <c r="A81" s="141" t="s">
        <v>1252</v>
      </c>
      <c r="D81" t="s">
        <v>733</v>
      </c>
      <c r="E81" t="s">
        <v>1358</v>
      </c>
      <c r="F81" t="s">
        <v>1359</v>
      </c>
      <c r="G81" t="s">
        <v>1538</v>
      </c>
      <c r="H81" t="s">
        <v>414</v>
      </c>
      <c r="I81">
        <v>0</v>
      </c>
      <c r="J81">
        <v>0</v>
      </c>
      <c r="K81" t="s">
        <v>1366</v>
      </c>
    </row>
    <row r="82" spans="1:11">
      <c r="A82" s="141" t="s">
        <v>1088</v>
      </c>
    </row>
    <row r="83" spans="1:11">
      <c r="A83" s="141" t="s">
        <v>1539</v>
      </c>
    </row>
    <row r="84" spans="1:11">
      <c r="A84" s="141" t="s">
        <v>1540</v>
      </c>
    </row>
    <row r="85" spans="1:11">
      <c r="A85" s="141" t="s">
        <v>1541</v>
      </c>
    </row>
    <row r="86" spans="1:11">
      <c r="A86" s="141" t="s">
        <v>1542</v>
      </c>
    </row>
    <row r="87" spans="1:11">
      <c r="A87" s="141" t="s">
        <v>1543</v>
      </c>
    </row>
    <row r="88" spans="1:11">
      <c r="A88" s="141" t="s">
        <v>1544</v>
      </c>
    </row>
    <row r="89" spans="1:11">
      <c r="A89" s="141" t="s">
        <v>712</v>
      </c>
    </row>
    <row r="90" spans="1:11">
      <c r="A90" s="141" t="s">
        <v>726</v>
      </c>
    </row>
    <row r="91" spans="1:11">
      <c r="A91" s="141" t="s">
        <v>760</v>
      </c>
    </row>
    <row r="92" spans="1:11">
      <c r="A92" s="141" t="s">
        <v>772</v>
      </c>
    </row>
    <row r="93" spans="1:11">
      <c r="A93" s="141" t="s">
        <v>776</v>
      </c>
    </row>
    <row r="94" spans="1:11">
      <c r="A94" s="141" t="s">
        <v>1545</v>
      </c>
    </row>
    <row r="95" spans="1:11">
      <c r="A95" s="141" t="s">
        <v>1546</v>
      </c>
    </row>
    <row r="96" spans="1:11">
      <c r="A96" s="141" t="s">
        <v>1547</v>
      </c>
    </row>
    <row r="97" spans="1:1">
      <c r="A97" s="141" t="s">
        <v>1548</v>
      </c>
    </row>
    <row r="98" spans="1:1">
      <c r="A98" s="141" t="s">
        <v>1549</v>
      </c>
    </row>
    <row r="99" spans="1:1">
      <c r="A99" s="141" t="s">
        <v>1550</v>
      </c>
    </row>
    <row r="100" spans="1:1">
      <c r="A100" s="141" t="s">
        <v>1551</v>
      </c>
    </row>
    <row r="101" spans="1:1">
      <c r="A101" s="141" t="s">
        <v>1552</v>
      </c>
    </row>
    <row r="102" spans="1:1">
      <c r="A102" s="141" t="s">
        <v>1553</v>
      </c>
    </row>
    <row r="103" spans="1:1">
      <c r="A103" s="141" t="s">
        <v>1554</v>
      </c>
    </row>
    <row r="104" spans="1:1">
      <c r="A104" s="141" t="s">
        <v>1047</v>
      </c>
    </row>
    <row r="105" spans="1:1">
      <c r="A105" s="141" t="s">
        <v>766</v>
      </c>
    </row>
    <row r="106" spans="1:1">
      <c r="A106" s="141" t="s">
        <v>1085</v>
      </c>
    </row>
    <row r="107" spans="1:1">
      <c r="A107" s="141" t="s">
        <v>1555</v>
      </c>
    </row>
    <row r="108" spans="1:1">
      <c r="A108" s="141" t="s">
        <v>1556</v>
      </c>
    </row>
    <row r="109" spans="1:1">
      <c r="A109" s="141" t="s">
        <v>1557</v>
      </c>
    </row>
    <row r="110" spans="1:1">
      <c r="A110" s="141" t="s">
        <v>847</v>
      </c>
    </row>
    <row r="111" spans="1:1">
      <c r="A111" s="141" t="s">
        <v>846</v>
      </c>
    </row>
    <row r="112" spans="1:1">
      <c r="A112" s="141" t="s">
        <v>1558</v>
      </c>
    </row>
    <row r="113" spans="1:1">
      <c r="A113" s="141" t="s">
        <v>1122</v>
      </c>
    </row>
    <row r="114" spans="1:1">
      <c r="A114" s="141" t="s">
        <v>1559</v>
      </c>
    </row>
    <row r="115" spans="1:1">
      <c r="A115" s="141" t="s">
        <v>1560</v>
      </c>
    </row>
    <row r="116" spans="1:1">
      <c r="A116" s="141" t="s">
        <v>1561</v>
      </c>
    </row>
    <row r="117" spans="1:1">
      <c r="A117" s="141" t="s">
        <v>1289</v>
      </c>
    </row>
    <row r="118" spans="1:1">
      <c r="A118" s="141" t="s">
        <v>1562</v>
      </c>
    </row>
    <row r="119" spans="1:1">
      <c r="A119" s="141" t="s">
        <v>1205</v>
      </c>
    </row>
    <row r="120" spans="1:1">
      <c r="A120" t="s">
        <v>1563</v>
      </c>
    </row>
    <row r="121" spans="1:1">
      <c r="A121" s="141" t="s">
        <v>1564</v>
      </c>
    </row>
    <row r="122" spans="1:1">
      <c r="A122" s="141" t="s">
        <v>1565</v>
      </c>
    </row>
    <row r="123" spans="1:1">
      <c r="A123" s="141" t="s">
        <v>1566</v>
      </c>
    </row>
    <row r="124" spans="1:1">
      <c r="A124" s="141" t="s">
        <v>1567</v>
      </c>
    </row>
    <row r="125" spans="1:1">
      <c r="A125" t="s">
        <v>779</v>
      </c>
    </row>
    <row r="126" spans="1:1">
      <c r="A126" s="141" t="s">
        <v>757</v>
      </c>
    </row>
    <row r="127" spans="1:1">
      <c r="A127" s="141" t="s">
        <v>806</v>
      </c>
    </row>
    <row r="128" spans="1:1">
      <c r="A128" s="141" t="s">
        <v>1568</v>
      </c>
    </row>
    <row r="129" spans="1:1">
      <c r="A129" s="141" t="s">
        <v>1569</v>
      </c>
    </row>
    <row r="130" spans="1:1">
      <c r="A130" s="141" t="s">
        <v>813</v>
      </c>
    </row>
    <row r="131" spans="1:1">
      <c r="A131" s="141" t="s">
        <v>801</v>
      </c>
    </row>
    <row r="132" spans="1:1">
      <c r="A132" s="141" t="s">
        <v>1570</v>
      </c>
    </row>
    <row r="133" spans="1:1">
      <c r="A133" s="141" t="s">
        <v>1571</v>
      </c>
    </row>
    <row r="134" spans="1:1">
      <c r="A134" t="s">
        <v>1572</v>
      </c>
    </row>
    <row r="135" spans="1:1">
      <c r="A135" s="141" t="s">
        <v>1573</v>
      </c>
    </row>
    <row r="136" spans="1:1">
      <c r="A136" s="141" t="s">
        <v>876</v>
      </c>
    </row>
    <row r="137" spans="1:1">
      <c r="A137" s="141" t="s">
        <v>1028</v>
      </c>
    </row>
    <row r="138" spans="1:1">
      <c r="A138" s="141" t="s">
        <v>1574</v>
      </c>
    </row>
    <row r="139" spans="1:1">
      <c r="A139" s="141" t="s">
        <v>1575</v>
      </c>
    </row>
    <row r="140" spans="1:1">
      <c r="A140" s="141" t="s">
        <v>1576</v>
      </c>
    </row>
    <row r="141" spans="1:1">
      <c r="A141" s="141" t="s">
        <v>1076</v>
      </c>
    </row>
    <row r="142" spans="1:1">
      <c r="A142" s="141" t="s">
        <v>720</v>
      </c>
    </row>
    <row r="143" spans="1:1">
      <c r="A143" s="141" t="s">
        <v>1577</v>
      </c>
    </row>
    <row r="144" spans="1:1">
      <c r="A144" s="141" t="s">
        <v>1578</v>
      </c>
    </row>
    <row r="145" spans="1:1">
      <c r="A145" t="s">
        <v>1579</v>
      </c>
    </row>
    <row r="146" spans="1:1">
      <c r="A146" s="141" t="s">
        <v>1580</v>
      </c>
    </row>
    <row r="147" spans="1:1">
      <c r="A147" s="141" t="s">
        <v>1581</v>
      </c>
    </row>
    <row r="148" spans="1:1">
      <c r="A148" s="141" t="s">
        <v>1582</v>
      </c>
    </row>
    <row r="149" spans="1:1">
      <c r="A149" s="141" t="s">
        <v>1583</v>
      </c>
    </row>
    <row r="150" spans="1:1">
      <c r="A150" s="141" t="s">
        <v>1584</v>
      </c>
    </row>
    <row r="151" spans="1:1">
      <c r="A151" s="141" t="s">
        <v>1585</v>
      </c>
    </row>
    <row r="152" spans="1:1">
      <c r="A152" s="141" t="s">
        <v>1586</v>
      </c>
    </row>
    <row r="153" spans="1:1">
      <c r="A153" s="141" t="s">
        <v>1587</v>
      </c>
    </row>
    <row r="154" spans="1:1">
      <c r="A154" s="141" t="s">
        <v>1588</v>
      </c>
    </row>
    <row r="155" spans="1:1">
      <c r="A155" s="141" t="s">
        <v>782</v>
      </c>
    </row>
    <row r="156" spans="1:1">
      <c r="A156" t="s">
        <v>1589</v>
      </c>
    </row>
    <row r="157" spans="1:1">
      <c r="A157" s="141" t="s">
        <v>1590</v>
      </c>
    </row>
    <row r="158" spans="1:1">
      <c r="A158" s="141" t="s">
        <v>755</v>
      </c>
    </row>
    <row r="159" spans="1:1">
      <c r="A159" s="141" t="s">
        <v>1183</v>
      </c>
    </row>
    <row r="160" spans="1:1">
      <c r="A160" s="141" t="s">
        <v>1591</v>
      </c>
    </row>
    <row r="161" spans="1:1">
      <c r="A161" s="141" t="s">
        <v>1592</v>
      </c>
    </row>
    <row r="162" spans="1:1">
      <c r="A162" s="141" t="s">
        <v>1593</v>
      </c>
    </row>
    <row r="163" spans="1:1">
      <c r="A163" t="s">
        <v>1594</v>
      </c>
    </row>
    <row r="164" spans="1:1">
      <c r="A164" s="141" t="s">
        <v>1595</v>
      </c>
    </row>
    <row r="165" spans="1:1">
      <c r="A165" s="141" t="s">
        <v>1596</v>
      </c>
    </row>
    <row r="166" spans="1:1">
      <c r="A166" s="141" t="s">
        <v>1597</v>
      </c>
    </row>
    <row r="167" spans="1:1">
      <c r="A167" s="141" t="s">
        <v>1598</v>
      </c>
    </row>
    <row r="168" spans="1:1">
      <c r="A168" s="141" t="s">
        <v>1599</v>
      </c>
    </row>
    <row r="169" spans="1:1">
      <c r="A169" s="141" t="s">
        <v>1600</v>
      </c>
    </row>
    <row r="170" spans="1:1">
      <c r="A170" s="141" t="s">
        <v>1601</v>
      </c>
    </row>
    <row r="171" spans="1:1">
      <c r="A171" s="141" t="s">
        <v>1602</v>
      </c>
    </row>
    <row r="172" spans="1:1">
      <c r="A172" s="141" t="s">
        <v>1603</v>
      </c>
    </row>
    <row r="173" spans="1:1">
      <c r="A173" s="141" t="s">
        <v>1604</v>
      </c>
    </row>
    <row r="174" spans="1:1">
      <c r="A174" s="141" t="s">
        <v>1605</v>
      </c>
    </row>
    <row r="175" spans="1:1">
      <c r="A175" t="s">
        <v>1606</v>
      </c>
    </row>
    <row r="176" spans="1:1">
      <c r="A176" s="141" t="s">
        <v>1607</v>
      </c>
    </row>
    <row r="177" spans="1:1">
      <c r="A177" s="141" t="s">
        <v>695</v>
      </c>
    </row>
    <row r="178" spans="1:1">
      <c r="A178" s="141" t="s">
        <v>1608</v>
      </c>
    </row>
    <row r="179" spans="1:1">
      <c r="A179" s="141" t="s">
        <v>1207</v>
      </c>
    </row>
    <row r="180" spans="1:1">
      <c r="A180" s="141" t="s">
        <v>1609</v>
      </c>
    </row>
    <row r="181" spans="1:1">
      <c r="A181" s="141" t="s">
        <v>1610</v>
      </c>
    </row>
    <row r="182" spans="1:1">
      <c r="A182" s="141" t="s">
        <v>1611</v>
      </c>
    </row>
    <row r="183" spans="1:1">
      <c r="A183" t="s">
        <v>1612</v>
      </c>
    </row>
    <row r="184" spans="1:1">
      <c r="A184" s="141" t="s">
        <v>1613</v>
      </c>
    </row>
    <row r="185" spans="1:1">
      <c r="A185" s="141" t="s">
        <v>1196</v>
      </c>
    </row>
    <row r="186" spans="1:1">
      <c r="A186" t="s">
        <v>1614</v>
      </c>
    </row>
    <row r="187" spans="1:1">
      <c r="A187" t="s">
        <v>1615</v>
      </c>
    </row>
    <row r="188" spans="1:1">
      <c r="A188" s="141" t="s">
        <v>1616</v>
      </c>
    </row>
    <row r="189" spans="1:1">
      <c r="A189" s="141" t="s">
        <v>1617</v>
      </c>
    </row>
    <row r="190" spans="1:1">
      <c r="A190" t="s">
        <v>737</v>
      </c>
    </row>
    <row r="191" spans="1:1">
      <c r="A191" t="s">
        <v>1618</v>
      </c>
    </row>
    <row r="192" spans="1:1">
      <c r="A192" s="141" t="s">
        <v>1619</v>
      </c>
    </row>
    <row r="193" spans="1:1">
      <c r="A193" s="141" t="s">
        <v>1003</v>
      </c>
    </row>
    <row r="194" spans="1:1">
      <c r="A194" t="s">
        <v>1620</v>
      </c>
    </row>
    <row r="195" spans="1:1">
      <c r="A195" t="s">
        <v>1621</v>
      </c>
    </row>
    <row r="196" spans="1:1">
      <c r="A196" s="141" t="s">
        <v>1622</v>
      </c>
    </row>
    <row r="197" spans="1:1">
      <c r="A197" s="141" t="s">
        <v>1623</v>
      </c>
    </row>
    <row r="198" spans="1:1">
      <c r="A198" s="141" t="s">
        <v>1624</v>
      </c>
    </row>
    <row r="199" spans="1:1">
      <c r="A199" s="141" t="s">
        <v>732</v>
      </c>
    </row>
    <row r="200" spans="1:1">
      <c r="A200" s="141" t="s">
        <v>1112</v>
      </c>
    </row>
    <row r="201" spans="1:1">
      <c r="A201" s="141" t="s">
        <v>857</v>
      </c>
    </row>
    <row r="202" spans="1:1">
      <c r="A202" s="141" t="s">
        <v>1625</v>
      </c>
    </row>
    <row r="203" spans="1:1">
      <c r="A203" s="141" t="s">
        <v>1626</v>
      </c>
    </row>
    <row r="204" spans="1:1">
      <c r="A204" s="141" t="s">
        <v>1627</v>
      </c>
    </row>
    <row r="205" spans="1:1">
      <c r="A205" s="141" t="s">
        <v>1628</v>
      </c>
    </row>
    <row r="206" spans="1:1">
      <c r="A206" s="141" t="s">
        <v>1629</v>
      </c>
    </row>
    <row r="207" spans="1:1">
      <c r="A207" s="141" t="s">
        <v>1630</v>
      </c>
    </row>
    <row r="208" spans="1:1">
      <c r="A208" s="141" t="s">
        <v>1631</v>
      </c>
    </row>
    <row r="209" spans="1:1">
      <c r="A209" s="141" t="s">
        <v>1632</v>
      </c>
    </row>
    <row r="210" spans="1:1">
      <c r="A210" t="s">
        <v>1091</v>
      </c>
    </row>
    <row r="211" spans="1:1">
      <c r="A211" s="141" t="s">
        <v>812</v>
      </c>
    </row>
    <row r="212" spans="1:1">
      <c r="A212" s="141" t="s">
        <v>1633</v>
      </c>
    </row>
    <row r="213" spans="1:1">
      <c r="A213" s="141" t="s">
        <v>1634</v>
      </c>
    </row>
    <row r="214" spans="1:1">
      <c r="A214" s="141" t="s">
        <v>1635</v>
      </c>
    </row>
    <row r="215" spans="1:1">
      <c r="A215" s="141" t="s">
        <v>1636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G1056" sqref="G1056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1637</v>
      </c>
      <c r="C2" s="121" t="s">
        <v>611</v>
      </c>
      <c r="D2" s="76" t="s">
        <v>613</v>
      </c>
      <c r="E2" s="76" t="s">
        <v>1638</v>
      </c>
      <c r="F2" s="99" t="s">
        <v>1639</v>
      </c>
      <c r="G2" s="76" t="s">
        <v>1640</v>
      </c>
      <c r="H2" s="76" t="s">
        <v>1641</v>
      </c>
      <c r="I2" s="76" t="s">
        <v>1642</v>
      </c>
      <c r="J2" s="76" t="s">
        <v>1643</v>
      </c>
      <c r="K2" s="78" t="s">
        <v>1644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46054</v>
      </c>
      <c r="D3" s="94" t="str">
        <f>IF(SP_SUL!D6="","*",SP_SUL!D6)</f>
        <v>V48</v>
      </c>
      <c r="E3" s="94" t="str">
        <f>IF(SP_SUL!H6="","*",SP_SUL!H6)</f>
        <v>ZRX</v>
      </c>
      <c r="F3" s="100" t="str">
        <f>IF(SP_SUL!M6="","*",SP_SUL!M6)</f>
        <v>ZRX-ZAC</v>
      </c>
      <c r="G3" s="95" t="str">
        <f>IF(SP_SUL!I6="","*",SP_SUL!I6)</f>
        <v>ZAC</v>
      </c>
      <c r="H3" s="95" t="str">
        <f>IF(SP_SUL!AB6="","*",SP_SUL!AB6)</f>
        <v>FIXO</v>
      </c>
      <c r="I3" s="95" t="str">
        <f>IF(SP_SUL!AC6="","*",SP_SUL!AC6)</f>
        <v>-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46054</v>
      </c>
      <c r="D4" s="94" t="str">
        <f>IF(SP_SUL!D7="","*",SP_SUL!D7)</f>
        <v>V42</v>
      </c>
      <c r="E4" s="94" t="str">
        <f>IF(SP_SUL!H7="","*",SP_SUL!H7)</f>
        <v>ZYU1</v>
      </c>
      <c r="F4" s="100" t="str">
        <f>IF(SP_SUL!M7="","*",SP_SUL!M7)</f>
        <v>ZYU-ZST</v>
      </c>
      <c r="G4" s="95" t="str">
        <f>IF(SP_SUL!I7="","*",SP_SUL!I7)</f>
        <v>ZYU1</v>
      </c>
      <c r="H4" s="95" t="str">
        <f>IF(SP_SUL!AB7="","*",SP_SUL!AB7)</f>
        <v>FIXO</v>
      </c>
      <c r="I4" s="95" t="str">
        <f>IF(SP_SUL!AC7="","*",SP_SUL!AC7)</f>
        <v>-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 t="str">
        <f>IF(SP_SUL!B8="","*",SP_SUL!B8)</f>
        <v>*</v>
      </c>
      <c r="D5" s="94" t="str">
        <f>IF(SP_SUL!D8="","*",SP_SUL!D8)</f>
        <v>V85</v>
      </c>
      <c r="E5" s="94" t="str">
        <f>IF(SP_SUL!H8="","*",SP_SUL!H8)</f>
        <v>*</v>
      </c>
      <c r="F5" s="100" t="str">
        <f>IF(SP_SUL!M8="","*",SP_SUL!M8)</f>
        <v>-</v>
      </c>
      <c r="G5" s="95" t="str">
        <f>IF(SP_SUL!I8="","*",SP_SUL!I8)</f>
        <v>*</v>
      </c>
      <c r="H5" s="95" t="str">
        <f>IF(SP_SUL!AB8="","*",SP_SUL!AB8)</f>
        <v>*</v>
      </c>
      <c r="I5" s="95" t="str">
        <f>IF(SP_SUL!AC8="","*",SP_SUL!AC8)</f>
        <v>*</v>
      </c>
      <c r="J5" s="96" t="str">
        <f>IF(SP_SUL!AA8="","*",SP_SUL!AA8)</f>
        <v>*</v>
      </c>
      <c r="K5" s="97" t="str">
        <f>IF(SP_SUL!AD8="","*",SP_SUL!AD8)</f>
        <v>*</v>
      </c>
    </row>
    <row r="6" spans="2:11" hidden="1">
      <c r="B6" s="94" t="str">
        <f>IF(SP_SUL!Y9="","*",SP_SUL!Y9)</f>
        <v>*</v>
      </c>
      <c r="C6" s="95" t="str">
        <f>IF(SP_SUL!B9="","*",SP_SUL!B9)</f>
        <v>*</v>
      </c>
      <c r="D6" s="94" t="str">
        <f>IF(SP_SUL!D9="","*",SP_SUL!D9)</f>
        <v>E17</v>
      </c>
      <c r="E6" s="94" t="str">
        <f>IF(SP_SUL!H9="","*",SP_SUL!H9)</f>
        <v>*</v>
      </c>
      <c r="F6" s="100" t="str">
        <f>IF(SP_SUL!M9="","*",SP_SUL!M9)</f>
        <v>-</v>
      </c>
      <c r="G6" s="95" t="str">
        <f>IF(SP_SUL!I9="","*",SP_SUL!I9)</f>
        <v>*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*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 t="str">
        <f>IF(SP_SUL!B10="","*",SP_SUL!B10)</f>
        <v>*</v>
      </c>
      <c r="D7" s="94" t="str">
        <f>IF(SP_SUL!D10="","*",SP_SUL!D10)</f>
        <v>*</v>
      </c>
      <c r="E7" s="94" t="str">
        <f>IF(SP_SUL!H10="","*",SP_SUL!H10)</f>
        <v>*</v>
      </c>
      <c r="F7" s="100" t="str">
        <f>IF(SP_SUL!M10="","*",SP_SUL!M10)</f>
        <v>-</v>
      </c>
      <c r="G7" s="95" t="str">
        <f>IF(SP_SUL!I10="","*",SP_SUL!I10)</f>
        <v>*</v>
      </c>
      <c r="H7" s="95" t="str">
        <f>IF(SP_SUL!AB10="","*",SP_SUL!AB10)</f>
        <v>*</v>
      </c>
      <c r="I7" s="95" t="str">
        <f>IF(SP_SUL!AC10="","*",SP_SUL!AC10)</f>
        <v>*</v>
      </c>
      <c r="J7" s="96" t="str">
        <f>IF(SP_SUL!AA10="","*",SP_SUL!AA10)</f>
        <v>*</v>
      </c>
      <c r="K7" s="97" t="str">
        <f>IF(SP_SUL!AD10="","*",SP_SUL!AD10)</f>
        <v>*</v>
      </c>
    </row>
    <row r="8" spans="2:11" hidden="1">
      <c r="B8" s="94" t="str">
        <f>IF(SP_SUL!Y11="","*",SP_SUL!Y11)</f>
        <v>*</v>
      </c>
      <c r="C8" s="95" t="str">
        <f>IF(SP_SUL!B11="","*",SP_SUL!B11)</f>
        <v>*</v>
      </c>
      <c r="D8" s="94" t="str">
        <f>IF(SP_SUL!D11="","*",SP_SUL!D11)</f>
        <v>*</v>
      </c>
      <c r="E8" s="94" t="str">
        <f>IF(SP_SUL!H11="","*",SP_SUL!H11)</f>
        <v>*</v>
      </c>
      <c r="F8" s="100" t="str">
        <f>IF(SP_SUL!M11="","*",SP_SUL!M11)</f>
        <v>-</v>
      </c>
      <c r="G8" s="95" t="str">
        <f>IF(SP_SUL!I11="","*",SP_SUL!I11)</f>
        <v>*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*</v>
      </c>
      <c r="K8" s="97" t="str">
        <f>IF(SP_SUL!AD11="","*",SP_SUL!AD11)</f>
        <v>*</v>
      </c>
    </row>
    <row r="9" spans="2:11" hidden="1">
      <c r="B9" s="94" t="str">
        <f>IF(SP_SUL!Y12="","*",SP_SUL!Y12)</f>
        <v>OPORTUNIDADE</v>
      </c>
      <c r="C9" s="95">
        <f>IF(SP_SUL!B12="","*",SP_SUL!B12)</f>
        <v>46055</v>
      </c>
      <c r="D9" s="94" t="str">
        <f>IF(SP_SUL!D12="","*",SP_SUL!D12)</f>
        <v>KLECIO (TP-699)</v>
      </c>
      <c r="E9" s="94" t="str">
        <f>IF(SP_SUL!H12="","*",SP_SUL!H12)</f>
        <v>-</v>
      </c>
      <c r="F9" s="100" t="str">
        <f>IF(SP_SUL!M12="","*",SP_SUL!M12)</f>
        <v>ZRX-ZWX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-</v>
      </c>
    </row>
    <row r="10" spans="2:11" hidden="1">
      <c r="B10" s="94" t="str">
        <f>IF(SP_SUL!Y13="","*",SP_SUL!Y13)</f>
        <v>OPORTUNIDADE</v>
      </c>
      <c r="C10" s="95">
        <f>IF(SP_SUL!B13="","*",SP_SUL!B13)</f>
        <v>46055</v>
      </c>
      <c r="D10" s="94" t="str">
        <f>IF(SP_SUL!D13="","*",SP_SUL!D13)</f>
        <v>EXPANSÃO TURMA 1</v>
      </c>
      <c r="E10" s="94" t="str">
        <f>IF(SP_SUL!H13="","*",SP_SUL!H13)</f>
        <v>-</v>
      </c>
      <c r="F10" s="100" t="str">
        <f>IF(SP_SUL!M13="","*",SP_SUL!M13)</f>
        <v>ZCD-ZSQ</v>
      </c>
      <c r="G10" s="95" t="str">
        <f>IF(SP_SUL!I13="","*",SP_SUL!I13)</f>
        <v>-</v>
      </c>
      <c r="H10" s="95" t="str">
        <f>IF(SP_SUL!AB13="","*",SP_SUL!AB13)</f>
        <v>FIXO</v>
      </c>
      <c r="I10" s="95" t="str">
        <f>IF(SP_SUL!AC13="","*",SP_SUL!AC13)</f>
        <v>-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OPORTUNIDADE</v>
      </c>
      <c r="C11" s="95">
        <f>IF(SP_SUL!B14="","*",SP_SUL!B14)</f>
        <v>46055</v>
      </c>
      <c r="D11" s="94" t="str">
        <f>IF(SP_SUL!D14="","*",SP_SUL!D14)</f>
        <v>V83</v>
      </c>
      <c r="E11" s="94" t="str">
        <f>IF(SP_SUL!H14="","*",SP_SUL!H14)</f>
        <v>ZAC2</v>
      </c>
      <c r="F11" s="100" t="str">
        <f>IF(SP_SUL!M14="","*",SP_SUL!M14)</f>
        <v>ZAC-ZSW</v>
      </c>
      <c r="G11" s="95" t="str">
        <f>IF(SP_SUL!I14="","*",SP_SUL!I14)</f>
        <v>ZAC2</v>
      </c>
      <c r="H11" s="95" t="str">
        <f>IF(SP_SUL!AB14="","*",SP_SUL!AB14)</f>
        <v>FIXO</v>
      </c>
      <c r="I11" s="95" t="str">
        <f>IF(SP_SUL!AC14="","*",SP_SUL!AC14)</f>
        <v>-</v>
      </c>
      <c r="J11" s="96">
        <f>IF(SP_SUL!AA14="","*",SP_SUL!AA14)</f>
        <v>1</v>
      </c>
      <c r="K11" s="97" t="str">
        <f>IF(SP_SUL!AD14="","*",SP_SUL!AD14)</f>
        <v>-</v>
      </c>
    </row>
    <row r="12" spans="2:11" hidden="1">
      <c r="B12" s="94" t="str">
        <f>IF(SP_SUL!Y15="","*",SP_SUL!Y15)</f>
        <v>OPORTUNIDADE</v>
      </c>
      <c r="C12" s="95">
        <f>IF(SP_SUL!B15="","*",SP_SUL!B15)</f>
        <v>46055</v>
      </c>
      <c r="D12" s="94" t="str">
        <f>IF(SP_SUL!D15="","*",SP_SUL!D15)</f>
        <v>V48</v>
      </c>
      <c r="E12" s="94" t="str">
        <f>IF(SP_SUL!H15="","*",SP_SUL!H15)</f>
        <v>ZAC2</v>
      </c>
      <c r="F12" s="100" t="str">
        <f>IF(SP_SUL!M15="","*",SP_SUL!M15)</f>
        <v>ZAC-ZSW</v>
      </c>
      <c r="G12" s="95" t="str">
        <f>IF(SP_SUL!I15="","*",SP_SUL!I15)</f>
        <v>ZAC2</v>
      </c>
      <c r="H12" s="95" t="str">
        <f>IF(SP_SUL!AB15="","*",SP_SUL!AB15)</f>
        <v>FIXO</v>
      </c>
      <c r="I12" s="95" t="str">
        <f>IF(SP_SUL!AC15="","*",SP_SUL!AC15)</f>
        <v>-</v>
      </c>
      <c r="J12" s="96">
        <f>IF(SP_SUL!AA15="","*",SP_SUL!AA15)</f>
        <v>1</v>
      </c>
      <c r="K12" s="97">
        <f>IF(SP_SUL!AD15="","*",SP_SUL!AD15)</f>
        <v>0.29166666666666669</v>
      </c>
    </row>
    <row r="13" spans="2:11" hidden="1">
      <c r="B13" s="94" t="str">
        <f>IF(SP_SUL!Y16="","*",SP_SUL!Y16)</f>
        <v>OPORTUNIDADE</v>
      </c>
      <c r="C13" s="95">
        <f>IF(SP_SUL!B16="","*",SP_SUL!B16)</f>
        <v>46055</v>
      </c>
      <c r="D13" s="94" t="str">
        <f>IF(SP_SUL!D16="","*",SP_SUL!D16)</f>
        <v>W58</v>
      </c>
      <c r="E13" s="94">
        <f>IF(SP_SUL!H16="","*",SP_SUL!H16)</f>
        <v>106109</v>
      </c>
      <c r="F13" s="100" t="str">
        <f>IF(SP_SUL!M16="","*",SP_SUL!M16)</f>
        <v>ZBM</v>
      </c>
      <c r="G13" s="95">
        <f>IF(SP_SUL!I16="","*",SP_SUL!I16)</f>
        <v>106109</v>
      </c>
      <c r="H13" s="95" t="str">
        <f>IF(SP_SUL!AB16="","*",SP_SUL!AB16)</f>
        <v>FIXO</v>
      </c>
      <c r="I13" s="95" t="str">
        <f>IF(SP_SUL!AC16="","*",SP_SUL!AC16)</f>
        <v>-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OPORTUNIDADE</v>
      </c>
      <c r="C14" s="95">
        <f>IF(SP_SUL!B17="","*",SP_SUL!B17)</f>
        <v>46055</v>
      </c>
      <c r="D14" s="94" t="str">
        <f>IF(SP_SUL!D17="","*",SP_SUL!D17)</f>
        <v>W58</v>
      </c>
      <c r="E14" s="94">
        <f>IF(SP_SUL!H17="","*",SP_SUL!H17)</f>
        <v>106109</v>
      </c>
      <c r="F14" s="100" t="str">
        <f>IF(SP_SUL!M17="","*",SP_SUL!M17)</f>
        <v>ZBM-ZHO</v>
      </c>
      <c r="G14" s="95">
        <f>IF(SP_SUL!I17="","*",SP_SUL!I17)</f>
        <v>106109</v>
      </c>
      <c r="H14" s="95" t="str">
        <f>IF(SP_SUL!AB17="","*",SP_SUL!AB17)</f>
        <v>FIXO</v>
      </c>
      <c r="I14" s="95" t="str">
        <f>IF(SP_SUL!AC17="","*",SP_SUL!AC17)</f>
        <v>-</v>
      </c>
      <c r="J14" s="96">
        <f>IF(SP_SUL!AA17="","*",SP_SUL!AA17)</f>
        <v>1</v>
      </c>
      <c r="K14" s="97">
        <f>IF(SP_SUL!AD17="","*",SP_SUL!AD17)</f>
        <v>0.29166666666666669</v>
      </c>
    </row>
    <row r="15" spans="2:11" hidden="1">
      <c r="B15" s="94" t="str">
        <f>IF(SP_SUL!Y18="","*",SP_SUL!Y18)</f>
        <v>*</v>
      </c>
      <c r="C15" s="95" t="str">
        <f>IF(SP_SUL!B18="","*",SP_SUL!B18)</f>
        <v>*</v>
      </c>
      <c r="D15" s="94" t="str">
        <f>IF(SP_SUL!D18="","*",SP_SUL!D18)</f>
        <v>*</v>
      </c>
      <c r="E15" s="94" t="str">
        <f>IF(SP_SUL!H18="","*",SP_SUL!H18)</f>
        <v>*</v>
      </c>
      <c r="F15" s="100" t="str">
        <f>IF(SP_SUL!M18="","*",SP_SUL!M18)</f>
        <v>-</v>
      </c>
      <c r="G15" s="95" t="str">
        <f>IF(SP_SUL!I18="","*",SP_SUL!I18)</f>
        <v>*</v>
      </c>
      <c r="H15" s="95" t="str">
        <f>IF(SP_SUL!AB18="","*",SP_SUL!AB18)</f>
        <v>*</v>
      </c>
      <c r="I15" s="95" t="str">
        <f>IF(SP_SUL!AC18="","*",SP_SUL!AC18)</f>
        <v>*</v>
      </c>
      <c r="J15" s="96" t="str">
        <f>IF(SP_SUL!AA18="","*",SP_SUL!AA18)</f>
        <v>*</v>
      </c>
      <c r="K15" s="97" t="str">
        <f>IF(SP_SUL!AD18="","*",SP_SUL!AD18)</f>
        <v>*</v>
      </c>
    </row>
    <row r="16" spans="2:11" hidden="1">
      <c r="B16" s="94" t="str">
        <f>IF(SP_SUL!Y19="","*",SP_SUL!Y19)</f>
        <v>OPORTUNIDADE</v>
      </c>
      <c r="C16" s="95">
        <f>IF(SP_SUL!B19="","*",SP_SUL!B19)</f>
        <v>46055</v>
      </c>
      <c r="D16" s="94" t="str">
        <f>IF(SP_SUL!D19="","*",SP_SUL!D19)</f>
        <v>V42</v>
      </c>
      <c r="E16" s="94" t="str">
        <f>IF(SP_SUL!H19="","*",SP_SUL!H19)</f>
        <v>ZYU1</v>
      </c>
      <c r="F16" s="100" t="str">
        <f>IF(SP_SUL!M19="","*",SP_SUL!M19)</f>
        <v>ZYU-ZST</v>
      </c>
      <c r="G16" s="95" t="str">
        <f>IF(SP_SUL!I19="","*",SP_SUL!I19)</f>
        <v>ZYU1</v>
      </c>
      <c r="H16" s="95" t="str">
        <f>IF(SP_SUL!AB19="","*",SP_SUL!AB19)</f>
        <v>FIXO</v>
      </c>
      <c r="I16" s="95" t="str">
        <f>IF(SP_SUL!AC19="","*",SP_SUL!AC19)</f>
        <v>-</v>
      </c>
      <c r="J16" s="96">
        <f>IF(SP_SUL!AA19="","*",SP_SUL!AA19)</f>
        <v>1</v>
      </c>
      <c r="K16" s="97">
        <f>IF(SP_SUL!AD19="","*",SP_SUL!AD19)</f>
        <v>0.29166666666666669</v>
      </c>
    </row>
    <row r="17" spans="2:11" hidden="1">
      <c r="B17" s="94" t="str">
        <f>IF(SP_SUL!Y20="","*",SP_SUL!Y20)</f>
        <v>OPORTUNIDADE</v>
      </c>
      <c r="C17" s="95">
        <f>IF(SP_SUL!B20="","*",SP_SUL!B20)</f>
        <v>46055</v>
      </c>
      <c r="D17" s="94" t="str">
        <f>IF(SP_SUL!D20="","*",SP_SUL!D20)</f>
        <v>EDSON (TP-780)</v>
      </c>
      <c r="E17" s="94" t="str">
        <f>IF(SP_SUL!H20="","*",SP_SUL!H20)</f>
        <v>-</v>
      </c>
      <c r="F17" s="100" t="str">
        <f>IF(SP_SUL!M20="","*",SP_SUL!M20)</f>
        <v>ZYU-ZST</v>
      </c>
      <c r="G17" s="95" t="str">
        <f>IF(SP_SUL!I20="","*",SP_SUL!I20)</f>
        <v>-</v>
      </c>
      <c r="H17" s="95" t="str">
        <f>IF(SP_SUL!AB20="","*",SP_SUL!AB20)</f>
        <v>-</v>
      </c>
      <c r="I17" s="95" t="str">
        <f>IF(SP_SUL!AC20="","*",SP_SUL!AC20)</f>
        <v>-</v>
      </c>
      <c r="J17" s="96" t="str">
        <f>IF(SP_SUL!AA20="","*",SP_SUL!AA20)</f>
        <v>-</v>
      </c>
      <c r="K17" s="97" t="str">
        <f>IF(SP_SUL!AD20="","*",SP_SUL!AD20)</f>
        <v>-</v>
      </c>
    </row>
    <row r="18" spans="2:11" hidden="1">
      <c r="B18" s="94" t="str">
        <f>IF(SP_SUL!Y21="","*",SP_SUL!Y21)</f>
        <v>OPORTUNIDADE</v>
      </c>
      <c r="C18" s="95">
        <f>IF(SP_SUL!B21="","*",SP_SUL!B21)</f>
        <v>46055</v>
      </c>
      <c r="D18" s="94" t="str">
        <f>IF(SP_SUL!D21="","*",SP_SUL!D21)</f>
        <v>W59</v>
      </c>
      <c r="E18" s="94" t="str">
        <f>IF(SP_SUL!H21="","*",SP_SUL!H21)</f>
        <v>ZYU1</v>
      </c>
      <c r="F18" s="100" t="str">
        <f>IF(SP_SUL!M21="","*",SP_SUL!M21)</f>
        <v>ZYU-ZKE</v>
      </c>
      <c r="G18" s="95" t="str">
        <f>IF(SP_SUL!I21="","*",SP_SUL!I21)</f>
        <v>ZYU1</v>
      </c>
      <c r="H18" s="95" t="str">
        <f>IF(SP_SUL!AB21="","*",SP_SUL!AB21)</f>
        <v>FIXO</v>
      </c>
      <c r="I18" s="95" t="str">
        <f>IF(SP_SUL!AC21="","*",SP_SUL!AC21)</f>
        <v>-</v>
      </c>
      <c r="J18" s="96">
        <f>IF(SP_SUL!AA21="","*",SP_SUL!AA21)</f>
        <v>1</v>
      </c>
      <c r="K18" s="97">
        <f>IF(SP_SUL!AD21="","*",SP_SUL!AD21)</f>
        <v>0.29166666666666669</v>
      </c>
    </row>
    <row r="19" spans="2:11" hidden="1">
      <c r="B19" s="94" t="str">
        <f>IF(SP_SUL!Y22="","*",SP_SUL!Y22)</f>
        <v>OPORTUNIDADE</v>
      </c>
      <c r="C19" s="95">
        <f>IF(SP_SUL!B22="","*",SP_SUL!B22)</f>
        <v>46055</v>
      </c>
      <c r="D19" s="94" t="str">
        <f>IF(SP_SUL!D22="","*",SP_SUL!D22)</f>
        <v>ROBSON (TF-701)</v>
      </c>
      <c r="E19" s="94" t="str">
        <f>IF(SP_SUL!H22="","*",SP_SUL!H22)</f>
        <v>-</v>
      </c>
      <c r="F19" s="100" t="str">
        <f>IF(SP_SUL!M22="","*",SP_SUL!M22)</f>
        <v>ZER-ZDI</v>
      </c>
      <c r="G19" s="95" t="str">
        <f>IF(SP_SUL!I22="","*",SP_SUL!I22)</f>
        <v>-</v>
      </c>
      <c r="H19" s="95" t="str">
        <f>IF(SP_SUL!AB22="","*",SP_SUL!AB22)</f>
        <v>-</v>
      </c>
      <c r="I19" s="95" t="str">
        <f>IF(SP_SUL!AC22="","*",SP_SUL!AC22)</f>
        <v>-</v>
      </c>
      <c r="J19" s="96" t="str">
        <f>IF(SP_SUL!AA22="","*",SP_SUL!AA22)</f>
        <v>-</v>
      </c>
      <c r="K19" s="97" t="str">
        <f>IF(SP_SUL!AD22="","*",SP_SUL!AD22)</f>
        <v>-</v>
      </c>
    </row>
    <row r="20" spans="2:11" hidden="1">
      <c r="B20" s="94" t="str">
        <f>IF(SP_SUL!Y23="","*",SP_SUL!Y23)</f>
        <v>OPORTUNIDADE</v>
      </c>
      <c r="C20" s="95">
        <f>IF(SP_SUL!B23="","*",SP_SUL!B23)</f>
        <v>46055</v>
      </c>
      <c r="D20" s="94" t="str">
        <f>IF(SP_SUL!D23="","*",SP_SUL!D23)</f>
        <v>OSMAR (TMA-677)</v>
      </c>
      <c r="E20" s="94" t="str">
        <f>IF(SP_SUL!H23="","*",SP_SUL!H23)</f>
        <v>-</v>
      </c>
      <c r="F20" s="100" t="str">
        <f>IF(SP_SUL!M23="","*",SP_SUL!M23)</f>
        <v>ZGA-ZCX</v>
      </c>
      <c r="G20" s="95" t="str">
        <f>IF(SP_SUL!I23="","*",SP_SUL!I23)</f>
        <v>-</v>
      </c>
      <c r="H20" s="95" t="str">
        <f>IF(SP_SUL!AB23="","*",SP_SUL!AB23)</f>
        <v>-</v>
      </c>
      <c r="I20" s="95" t="str">
        <f>IF(SP_SUL!AC23="","*",SP_SUL!AC23)</f>
        <v>-</v>
      </c>
      <c r="J20" s="96" t="str">
        <f>IF(SP_SUL!AA23="","*",SP_SUL!AA23)</f>
        <v>-</v>
      </c>
      <c r="K20" s="97" t="str">
        <f>IF(SP_SUL!AD23="","*",SP_SUL!AD23)</f>
        <v>-</v>
      </c>
    </row>
    <row r="21" spans="2:11" hidden="1">
      <c r="B21" s="94" t="str">
        <f>IF(SP_SUL!Y24="","*",SP_SUL!Y24)</f>
        <v>*</v>
      </c>
      <c r="C21" s="95" t="str">
        <f>IF(SP_SUL!B24="","*",SP_SUL!B24)</f>
        <v>*</v>
      </c>
      <c r="D21" s="94" t="str">
        <f>IF(SP_SUL!D24="","*",SP_SUL!D24)</f>
        <v>*</v>
      </c>
      <c r="E21" s="94" t="str">
        <f>IF(SP_SUL!H24="","*",SP_SUL!H24)</f>
        <v>*</v>
      </c>
      <c r="F21" s="100" t="str">
        <f>IF(SP_SUL!M24="","*",SP_SUL!M24)</f>
        <v>-</v>
      </c>
      <c r="G21" s="95" t="str">
        <f>IF(SP_SUL!I24="","*",SP_SUL!I24)</f>
        <v>*</v>
      </c>
      <c r="H21" s="95" t="str">
        <f>IF(SP_SUL!AB24="","*",SP_SUL!AB24)</f>
        <v>*</v>
      </c>
      <c r="I21" s="95" t="str">
        <f>IF(SP_SUL!AC24="","*",SP_SUL!AC24)</f>
        <v>*</v>
      </c>
      <c r="J21" s="96" t="str">
        <f>IF(SP_SUL!AA24="","*",SP_SUL!AA24)</f>
        <v>*</v>
      </c>
      <c r="K21" s="97" t="str">
        <f>IF(SP_SUL!AD24="","*",SP_SUL!AD24)</f>
        <v>*</v>
      </c>
    </row>
    <row r="22" spans="2:11" hidden="1">
      <c r="B22" s="94" t="str">
        <f>IF(SP_SUL!Y25="","*",SP_SUL!Y25)</f>
        <v>*</v>
      </c>
      <c r="C22" s="95" t="str">
        <f>IF(SP_SUL!B25="","*",SP_SUL!B25)</f>
        <v>*</v>
      </c>
      <c r="D22" s="94" t="str">
        <f>IF(SP_SUL!D25="","*",SP_SUL!D25)</f>
        <v>*</v>
      </c>
      <c r="E22" s="94" t="str">
        <f>IF(SP_SUL!H25="","*",SP_SUL!H25)</f>
        <v>*</v>
      </c>
      <c r="F22" s="100" t="str">
        <f>IF(SP_SUL!M25="","*",SP_SUL!M25)</f>
        <v>-</v>
      </c>
      <c r="G22" s="95" t="str">
        <f>IF(SP_SUL!I25="","*",SP_SUL!I25)</f>
        <v>*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OPORTUNIDADE</v>
      </c>
      <c r="C23" s="95">
        <f>IF(SP_SUL!B26="","*",SP_SUL!B26)</f>
        <v>46055</v>
      </c>
      <c r="D23" s="94" t="str">
        <f>IF(SP_SUL!D26="","*",SP_SUL!D26)</f>
        <v>E17</v>
      </c>
      <c r="E23" s="94" t="str">
        <f>IF(SP_SUL!H26="","*",SP_SUL!H26)</f>
        <v>102ZKW2</v>
      </c>
      <c r="F23" s="100" t="str">
        <f>IF(SP_SUL!M26="","*",SP_SUL!M26)</f>
        <v>ZKE-ZWW</v>
      </c>
      <c r="G23" s="95" t="str">
        <f>IF(SP_SUL!I26="","*",SP_SUL!I26)</f>
        <v>102ZKW2</v>
      </c>
      <c r="H23" s="95" t="str">
        <f>IF(SP_SUL!AB26="","*",SP_SUL!AB26)</f>
        <v>FIXO</v>
      </c>
      <c r="I23" s="95" t="str">
        <f>IF(SP_SUL!AC26="","*",SP_SUL!AC26)</f>
        <v>*</v>
      </c>
      <c r="J23" s="96">
        <f>IF(SP_SUL!AA26="","*",SP_SUL!AA26)</f>
        <v>1</v>
      </c>
      <c r="K23" s="97">
        <f>IF(SP_SUL!AD26="","*",SP_SUL!AD26)</f>
        <v>0.33333333333333331</v>
      </c>
    </row>
    <row r="24" spans="2:11" hidden="1">
      <c r="B24" s="94" t="str">
        <f>IF(SP_SUL!Y27="","*",SP_SUL!Y27)</f>
        <v>OPORTUNIDADE</v>
      </c>
      <c r="C24" s="95">
        <f>IF(SP_SUL!B27="","*",SP_SUL!B27)</f>
        <v>46055</v>
      </c>
      <c r="D24" s="94" t="str">
        <f>IF(SP_SUL!D27="","*",SP_SUL!D27)</f>
        <v>V89</v>
      </c>
      <c r="E24" s="94" t="str">
        <f>IF(SP_SUL!H27="","*",SP_SUL!H27)</f>
        <v>102ZKW2</v>
      </c>
      <c r="F24" s="100" t="str">
        <f>IF(SP_SUL!M27="","*",SP_SUL!M27)</f>
        <v>ZWW-ZKW</v>
      </c>
      <c r="G24" s="95" t="str">
        <f>IF(SP_SUL!I27="","*",SP_SUL!I27)</f>
        <v>102ZKW2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*</v>
      </c>
      <c r="K24" s="97" t="str">
        <f>IF(SP_SUL!AD27="","*",SP_SUL!AD27)</f>
        <v>*</v>
      </c>
    </row>
    <row r="25" spans="2:11" hidden="1">
      <c r="B25" s="94" t="str">
        <f>IF(SP_SUL!Y29="","*",SP_SUL!Y29)</f>
        <v>*</v>
      </c>
      <c r="C25" s="95" t="str">
        <f>IF(SP_SUL!B29="","*",SP_SUL!B29)</f>
        <v>*</v>
      </c>
      <c r="D25" s="94" t="str">
        <f>IF(SP_SUL!D29="","*",SP_SUL!D29)</f>
        <v>ISMAEL(TP-726)</v>
      </c>
      <c r="E25" s="94" t="str">
        <f>IF(SP_SUL!H29="","*",SP_SUL!H29)</f>
        <v>-</v>
      </c>
      <c r="F25" s="100" t="str">
        <f>IF(SP_SUL!M29="","*",SP_SUL!M29)</f>
        <v>ZWW-ZKW</v>
      </c>
      <c r="G25" s="95" t="str">
        <f>IF(SP_SUL!I29="","*",SP_SUL!I29)</f>
        <v>-</v>
      </c>
      <c r="H25" s="95" t="str">
        <f>IF(SP_SUL!AB29="","*",SP_SUL!AB29)</f>
        <v>FIXO</v>
      </c>
      <c r="I25" s="95" t="str">
        <f>IF(SP_SUL!AC29="","*",SP_SUL!AC29)</f>
        <v>-</v>
      </c>
      <c r="J25" s="96">
        <f>IF(SP_SUL!AA29="","*",SP_SUL!AA29)</f>
        <v>1</v>
      </c>
      <c r="K25" s="97">
        <f>IF(SP_SUL!AD29="","*",SP_SUL!AD29)</f>
        <v>0.45833333333333331</v>
      </c>
    </row>
    <row r="26" spans="2:11" hidden="1">
      <c r="B26" s="94" t="str">
        <f>IF(SP_SUL!Y30="","*",SP_SUL!Y30)</f>
        <v>OPORTUNIDADE</v>
      </c>
      <c r="C26" s="95">
        <f>IF(SP_SUL!B30="","*",SP_SUL!B30)</f>
        <v>46055</v>
      </c>
      <c r="D26" s="94" t="str">
        <f>IF(SP_SUL!D30="","*",SP_SUL!D30)</f>
        <v>CAIQUE (TP-869)</v>
      </c>
      <c r="E26" s="94" t="str">
        <f>IF(SP_SUL!H30="","*",SP_SUL!H30)</f>
        <v>-</v>
      </c>
      <c r="F26" s="100" t="str">
        <f>IF(SP_SUL!M30="","*",SP_SUL!M30)</f>
        <v>ZWI-ZEM</v>
      </c>
      <c r="G26" s="95" t="str">
        <f>IF(SP_SUL!I30="","*",SP_SUL!I30)</f>
        <v>-</v>
      </c>
      <c r="H26" s="95" t="str">
        <f>IF(SP_SUL!AB30="","*",SP_SUL!AB30)</f>
        <v>-</v>
      </c>
      <c r="I26" s="95" t="str">
        <f>IF(SP_SUL!AC30="","*",SP_SUL!AC30)</f>
        <v>-</v>
      </c>
      <c r="J26" s="96" t="str">
        <f>IF(SP_SUL!AA30="","*",SP_SUL!AA30)</f>
        <v>-</v>
      </c>
      <c r="K26" s="97" t="str">
        <f>IF(SP_SUL!AD30="","*",SP_SUL!AD30)</f>
        <v>-</v>
      </c>
    </row>
    <row r="27" spans="2:11" hidden="1">
      <c r="B27" s="94" t="str">
        <f>IF(SP_SUL!Y31="","*",SP_SUL!Y31)</f>
        <v>*</v>
      </c>
      <c r="C27" s="95" t="str">
        <f>IF(SP_SUL!B31="","*",SP_SUL!B31)</f>
        <v>*</v>
      </c>
      <c r="D27" s="94" t="str">
        <f>IF(SP_SUL!D31="","*",SP_SUL!D31)</f>
        <v>*</v>
      </c>
      <c r="E27" s="94" t="str">
        <f>IF(SP_SUL!H31="","*",SP_SUL!H31)</f>
        <v>*</v>
      </c>
      <c r="F27" s="100" t="str">
        <f>IF(SP_SUL!M31="","*",SP_SUL!M31)</f>
        <v>-</v>
      </c>
      <c r="G27" s="95" t="str">
        <f>IF(SP_SUL!I31="","*",SP_SUL!I31)</f>
        <v>*</v>
      </c>
      <c r="H27" s="95" t="str">
        <f>IF(SP_SUL!AB31="","*",SP_SUL!AB31)</f>
        <v>*</v>
      </c>
      <c r="I27" s="95" t="str">
        <f>IF(SP_SUL!AC31="","*",SP_SUL!AC31)</f>
        <v>*</v>
      </c>
      <c r="J27" s="96" t="str">
        <f>IF(SP_SUL!AA31="","*",SP_SUL!AA31)</f>
        <v>*</v>
      </c>
      <c r="K27" s="97" t="str">
        <f>IF(SP_SUL!AD31="","*",SP_SUL!AD31)</f>
        <v>*</v>
      </c>
    </row>
    <row r="28" spans="2:11" hidden="1">
      <c r="B28" s="94" t="str">
        <f>IF(SP_SUL!Y32="","*",SP_SUL!Y32)</f>
        <v>*</v>
      </c>
      <c r="C28" s="95" t="str">
        <f>IF(SP_SUL!B32="","*",SP_SUL!B32)</f>
        <v>*</v>
      </c>
      <c r="D28" s="94" t="str">
        <f>IF(SP_SUL!D32="","*",SP_SUL!D32)</f>
        <v>*</v>
      </c>
      <c r="E28" s="94" t="str">
        <f>IF(SP_SUL!H32="","*",SP_SUL!H32)</f>
        <v>*</v>
      </c>
      <c r="F28" s="100" t="str">
        <f>IF(SP_SUL!M32="","*",SP_SUL!M32)</f>
        <v>-</v>
      </c>
      <c r="G28" s="95" t="str">
        <f>IF(SP_SUL!I32="","*",SP_SUL!I32)</f>
        <v>*</v>
      </c>
      <c r="H28" s="95" t="str">
        <f>IF(SP_SUL!AB32="","*",SP_SUL!AB32)</f>
        <v>*</v>
      </c>
      <c r="I28" s="95" t="str">
        <f>IF(SP_SUL!AC32="","*",SP_SUL!AC32)</f>
        <v>*</v>
      </c>
      <c r="J28" s="96" t="str">
        <f>IF(SP_SUL!AA32="","*",SP_SUL!AA32)</f>
        <v>*</v>
      </c>
      <c r="K28" s="97" t="str">
        <f>IF(SP_SUL!AD32="","*",SP_SUL!AD32)</f>
        <v>*</v>
      </c>
    </row>
    <row r="29" spans="2:11" hidden="1">
      <c r="B29" s="94" t="str">
        <f>IF(SP_SUL!Y33="","*",SP_SUL!Y33)</f>
        <v>OPORTUNIDADE</v>
      </c>
      <c r="C29" s="95">
        <f>IF(SP_SUL!B33="","*",SP_SUL!B33)</f>
        <v>46055</v>
      </c>
      <c r="D29" s="94" t="str">
        <f>IF(SP_SUL!D33="","*",SP_SUL!D33)</f>
        <v>W60</v>
      </c>
      <c r="E29" s="94" t="str">
        <f>IF(SP_SUL!H33="","*",SP_SUL!H33)</f>
        <v>ZEM1302</v>
      </c>
      <c r="F29" s="100" t="str">
        <f>IF(SP_SUL!M33="","*",SP_SUL!M33)</f>
        <v>ZEM-ZEJ</v>
      </c>
      <c r="G29" s="95" t="str">
        <f>IF(SP_SUL!I33="","*",SP_SUL!I33)</f>
        <v>ZEM1302</v>
      </c>
      <c r="H29" s="95" t="str">
        <f>IF(SP_SUL!AB33="","*",SP_SUL!AB33)</f>
        <v>FIXO</v>
      </c>
      <c r="I29" s="95" t="str">
        <f>IF(SP_SUL!AC33="","*",SP_SUL!AC33)</f>
        <v>-</v>
      </c>
      <c r="J29" s="96">
        <f>IF(SP_SUL!AA33="","*",SP_SUL!AA33)</f>
        <v>1</v>
      </c>
      <c r="K29" s="97">
        <f>IF(SP_SUL!AD33="","*",SP_SUL!AD33)</f>
        <v>0.29166666666666669</v>
      </c>
    </row>
    <row r="30" spans="2:11" hidden="1">
      <c r="B30" s="94" t="str">
        <f>IF(SP_SUL!Y34="","*",SP_SUL!Y34)</f>
        <v>OPORTUNIDADE</v>
      </c>
      <c r="C30" s="95">
        <f>IF(SP_SUL!B34="","*",SP_SUL!B34)</f>
        <v>46055</v>
      </c>
      <c r="D30" s="94" t="str">
        <f>IF(SP_SUL!D34="","*",SP_SUL!D34)</f>
        <v>W60</v>
      </c>
      <c r="E30" s="94" t="str">
        <f>IF(SP_SUL!H34="","*",SP_SUL!H34)</f>
        <v>ZEM1302</v>
      </c>
      <c r="F30" s="100" t="str">
        <f>IF(SP_SUL!M34="","*",SP_SUL!M34)</f>
        <v>ZEJ</v>
      </c>
      <c r="G30" s="95" t="str">
        <f>IF(SP_SUL!I34="","*",SP_SUL!I34)</f>
        <v>ZEM1302</v>
      </c>
      <c r="H30" s="95" t="str">
        <f>IF(SP_SUL!AB34="","*",SP_SUL!AB34)</f>
        <v>FIXO</v>
      </c>
      <c r="I30" s="95" t="str">
        <f>IF(SP_SUL!AC34="","*",SP_SUL!AC34)</f>
        <v>-</v>
      </c>
      <c r="J30" s="96">
        <f>IF(SP_SUL!AA34="","*",SP_SUL!AA34)</f>
        <v>1</v>
      </c>
      <c r="K30" s="97">
        <f>IF(SP_SUL!AD34="","*",SP_SUL!AD34)</f>
        <v>0.29166666666666669</v>
      </c>
    </row>
    <row r="31" spans="2:11" hidden="1">
      <c r="B31" s="94" t="str">
        <f>IF(SP_SUL!Y35="","*",SP_SUL!Y35)</f>
        <v>OPORTUNIDADE</v>
      </c>
      <c r="C31" s="95">
        <f>IF(SP_SUL!B35="","*",SP_SUL!B35)</f>
        <v>46055</v>
      </c>
      <c r="D31" s="94" t="str">
        <f>IF(SP_SUL!D35="","*",SP_SUL!D35)</f>
        <v>W96</v>
      </c>
      <c r="E31" s="94" t="str">
        <f>IF(SP_SUL!H35="","*",SP_SUL!H35)</f>
        <v>ZEM1</v>
      </c>
      <c r="F31" s="100" t="str">
        <f>IF(SP_SUL!M35="","*",SP_SUL!M35)</f>
        <v>ZEJ-ZRB</v>
      </c>
      <c r="G31" s="95" t="str">
        <f>IF(SP_SUL!I35="","*",SP_SUL!I35)</f>
        <v>ZEM1</v>
      </c>
      <c r="H31" s="95" t="str">
        <f>IF(SP_SUL!AB35="","*",SP_SUL!AB35)</f>
        <v>FIXO</v>
      </c>
      <c r="I31" s="95" t="str">
        <f>IF(SP_SUL!AC35="","*",SP_SUL!AC35)</f>
        <v>-</v>
      </c>
      <c r="J31" s="96">
        <f>IF(SP_SUL!AA35="","*",SP_SUL!AA35)</f>
        <v>1</v>
      </c>
      <c r="K31" s="97">
        <f>IF(SP_SUL!AD35="","*",SP_SUL!AD35)</f>
        <v>0.29166666666666669</v>
      </c>
    </row>
    <row r="32" spans="2:11" hidden="1">
      <c r="B32" s="94" t="str">
        <f>IF(SP_SUL!Y36="","*",SP_SUL!Y36)</f>
        <v>NÃO</v>
      </c>
      <c r="C32" s="95">
        <f>IF(SP_SUL!B36="","*",SP_SUL!B36)</f>
        <v>46055</v>
      </c>
      <c r="D32" s="94" t="str">
        <f>IF(SP_SUL!D36="","*",SP_SUL!D36)</f>
        <v>W61</v>
      </c>
      <c r="E32" s="94" t="str">
        <f>IF(SP_SUL!H36="","*",SP_SUL!H36)</f>
        <v>K67ZEV2</v>
      </c>
      <c r="F32" s="100" t="str">
        <f>IF(SP_SUL!M36="","*",SP_SUL!M36)</f>
        <v>ZXW-ZGP</v>
      </c>
      <c r="G32" s="95" t="str">
        <f>IF(SP_SUL!I36="","*",SP_SUL!I36)</f>
        <v>K67ZEV2</v>
      </c>
      <c r="H32" s="95" t="str">
        <f>IF(SP_SUL!AB36="","*",SP_SUL!AB36)</f>
        <v>FIXO</v>
      </c>
      <c r="I32" s="95" t="str">
        <f>IF(SP_SUL!AC36="","*",SP_SUL!AC36)</f>
        <v>ACIONAMENTO</v>
      </c>
      <c r="J32" s="96">
        <f>IF(SP_SUL!AA36="","*",SP_SUL!AA36)</f>
        <v>1</v>
      </c>
      <c r="K32" s="97">
        <f>IF(SP_SUL!AD36="","*",SP_SUL!AD36)</f>
        <v>0.29166666666666669</v>
      </c>
    </row>
    <row r="33" spans="2:11" hidden="1">
      <c r="B33" s="94" t="str">
        <f>IF(SP_SUL!Y37="","*",SP_SUL!Y37)</f>
        <v>NÃO</v>
      </c>
      <c r="C33" s="95">
        <f>IF(SP_SUL!B37="","*",SP_SUL!B37)</f>
        <v>46055</v>
      </c>
      <c r="D33" s="94" t="str">
        <f>IF(SP_SUL!D37="","*",SP_SUL!D37)</f>
        <v>W62</v>
      </c>
      <c r="E33" s="94" t="str">
        <f>IF(SP_SUL!H37="","*",SP_SUL!H37)</f>
        <v>ZPT1051</v>
      </c>
      <c r="F33" s="100" t="str">
        <f>IF(SP_SUL!M37="","*",SP_SUL!M37)</f>
        <v>ZXW-ZGP</v>
      </c>
      <c r="G33" s="95" t="str">
        <f>IF(SP_SUL!I37="","*",SP_SUL!I37)</f>
        <v>ZPTZDR</v>
      </c>
      <c r="H33" s="95" t="str">
        <f>IF(SP_SUL!AB37="","*",SP_SUL!AB37)</f>
        <v>FIXO</v>
      </c>
      <c r="I33" s="95" t="str">
        <f>IF(SP_SUL!AC37="","*",SP_SUL!AC37)</f>
        <v>ACIONAMENTO</v>
      </c>
      <c r="J33" s="96">
        <f>IF(SP_SUL!AA37="","*",SP_SUL!AA37)</f>
        <v>1</v>
      </c>
      <c r="K33" s="97">
        <f>IF(SP_SUL!AD37="","*",SP_SUL!AD37)</f>
        <v>0.29166666666666669</v>
      </c>
    </row>
    <row r="34" spans="2:11" hidden="1">
      <c r="B34" s="94" t="str">
        <f>IF(SP_SUL!Y38="","*",SP_SUL!Y38)</f>
        <v>OPORTUNIDADE</v>
      </c>
      <c r="C34" s="95">
        <f>IF(SP_SUL!B38="","*",SP_SUL!B38)</f>
        <v>46055</v>
      </c>
      <c r="D34" s="94" t="str">
        <f>IF(SP_SUL!D38="","*",SP_SUL!D38)</f>
        <v>CAIQUE (TMA-677)</v>
      </c>
      <c r="E34" s="94" t="str">
        <f>IF(SP_SUL!H38="","*",SP_SUL!H38)</f>
        <v>-</v>
      </c>
      <c r="F34" s="100" t="str">
        <f>IF(SP_SUL!M38="","*",SP_SUL!M38)</f>
        <v>ZEZ-ZXW</v>
      </c>
      <c r="G34" s="95" t="str">
        <f>IF(SP_SUL!I38="","*",SP_SUL!I38)</f>
        <v>-</v>
      </c>
      <c r="H34" s="95" t="str">
        <f>IF(SP_SUL!AB38="","*",SP_SUL!AB38)</f>
        <v>-</v>
      </c>
      <c r="I34" s="95" t="str">
        <f>IF(SP_SUL!AC38="","*",SP_SUL!AC38)</f>
        <v>-</v>
      </c>
      <c r="J34" s="96" t="str">
        <f>IF(SP_SUL!AA38="","*",SP_SUL!AA38)</f>
        <v>-</v>
      </c>
      <c r="K34" s="97" t="str">
        <f>IF(SP_SUL!AD38="","*",SP_SUL!AD38)</f>
        <v>-</v>
      </c>
    </row>
    <row r="35" spans="2:11" hidden="1">
      <c r="B35" s="94" t="str">
        <f>IF(SP_SUL!Y39="","*",SP_SUL!Y39)</f>
        <v>OPORTUNIDADE</v>
      </c>
      <c r="C35" s="95">
        <f>IF(SP_SUL!B39="","*",SP_SUL!B39)</f>
        <v>46055</v>
      </c>
      <c r="D35" s="94" t="str">
        <f>IF(SP_SUL!D39="","*",SP_SUL!D39)</f>
        <v>HUELTON (TP-725)</v>
      </c>
      <c r="E35" s="94" t="str">
        <f>IF(SP_SUL!H39="","*",SP_SUL!H39)</f>
        <v>-</v>
      </c>
      <c r="F35" s="100" t="str">
        <f>IF(SP_SUL!M39="","*",SP_SUL!M39)</f>
        <v>ZPG-MRS</v>
      </c>
      <c r="G35" s="95" t="str">
        <f>IF(SP_SUL!I39="","*",SP_SUL!I39)</f>
        <v>-</v>
      </c>
      <c r="H35" s="95" t="str">
        <f>IF(SP_SUL!AB39="","*",SP_SUL!AB39)</f>
        <v>-</v>
      </c>
      <c r="I35" s="95" t="str">
        <f>IF(SP_SUL!AC39="","*",SP_SUL!AC39)</f>
        <v>-</v>
      </c>
      <c r="J35" s="96" t="str">
        <f>IF(SP_SUL!AA39="","*",SP_SUL!AA39)</f>
        <v>-</v>
      </c>
      <c r="K35" s="97" t="str">
        <f>IF(SP_SUL!AD39="","*",SP_SUL!AD39)</f>
        <v>-</v>
      </c>
    </row>
    <row r="36" spans="2:11" hidden="1">
      <c r="B36" s="94" t="str">
        <f>IF(SP_SUL!Y40="","*",SP_SUL!Y40)</f>
        <v>OPORTUNIDADE</v>
      </c>
      <c r="C36" s="95">
        <f>IF(SP_SUL!B40="","*",SP_SUL!B40)</f>
        <v>46055</v>
      </c>
      <c r="D36" s="94" t="str">
        <f>IF(SP_SUL!D40="","*",SP_SUL!D40)</f>
        <v>EXPANSÃO TURMA 1</v>
      </c>
      <c r="E36" s="94" t="str">
        <f>IF(SP_SUL!H40="","*",SP_SUL!H40)</f>
        <v>-</v>
      </c>
      <c r="F36" s="100" t="str">
        <f>IF(SP_SUL!M40="","*",SP_SUL!M40)</f>
        <v>ZZV-ZPG</v>
      </c>
      <c r="G36" s="95" t="str">
        <f>IF(SP_SUL!I40="","*",SP_SUL!I40)</f>
        <v>*</v>
      </c>
      <c r="H36" s="95" t="str">
        <f>IF(SP_SUL!AB40="","*",SP_SUL!AB40)</f>
        <v>*</v>
      </c>
      <c r="I36" s="95" t="str">
        <f>IF(SP_SUL!AC40="","*",SP_SUL!AC40)</f>
        <v>*</v>
      </c>
      <c r="J36" s="96" t="str">
        <f>IF(SP_SUL!AA40="","*",SP_SUL!AA40)</f>
        <v>*</v>
      </c>
      <c r="K36" s="97" t="str">
        <f>IF(SP_SUL!AD40="","*",SP_SUL!AD40)</f>
        <v>*</v>
      </c>
    </row>
    <row r="37" spans="2:11" hidden="1">
      <c r="B37" s="94" t="str">
        <f>IF(SP_SUL!Y41="","*",SP_SUL!Y41)</f>
        <v>*</v>
      </c>
      <c r="C37" s="95" t="str">
        <f>IF(SP_SUL!B41="","*",SP_SUL!B41)</f>
        <v>*</v>
      </c>
      <c r="D37" s="94" t="str">
        <f>IF(SP_SUL!D41="","*",SP_SUL!D41)</f>
        <v>*</v>
      </c>
      <c r="E37" s="94" t="str">
        <f>IF(SP_SUL!H41="","*",SP_SUL!H41)</f>
        <v>*</v>
      </c>
      <c r="F37" s="100" t="str">
        <f>IF(SP_SUL!M41="","*",SP_SUL!M41)</f>
        <v>-</v>
      </c>
      <c r="G37" s="95" t="str">
        <f>IF(SP_SUL!I41="","*",SP_SUL!I41)</f>
        <v>*</v>
      </c>
      <c r="H37" s="95" t="str">
        <f>IF(SP_SUL!AB41="","*",SP_SUL!AB41)</f>
        <v>*</v>
      </c>
      <c r="I37" s="95" t="str">
        <f>IF(SP_SUL!AC41="","*",SP_SUL!AC41)</f>
        <v>*</v>
      </c>
      <c r="J37" s="96" t="str">
        <f>IF(SP_SUL!AA41="","*",SP_SUL!AA41)</f>
        <v>*</v>
      </c>
      <c r="K37" s="97" t="str">
        <f>IF(SP_SUL!AD41="","*",SP_SUL!AD41)</f>
        <v>*</v>
      </c>
    </row>
    <row r="38" spans="2:11" hidden="1">
      <c r="B38" s="94" t="str">
        <f>IF(SP_SUL!Y42="","*",SP_SUL!Y42)</f>
        <v>*</v>
      </c>
      <c r="C38" s="95" t="str">
        <f>IF(SP_SUL!B42="","*",SP_SUL!B42)</f>
        <v>*</v>
      </c>
      <c r="D38" s="94" t="str">
        <f>IF(SP_SUL!D42="","*",SP_SUL!D42)</f>
        <v>*</v>
      </c>
      <c r="E38" s="94" t="str">
        <f>IF(SP_SUL!H42="","*",SP_SUL!H42)</f>
        <v>*</v>
      </c>
      <c r="F38" s="100" t="str">
        <f>IF(SP_SUL!M42="","*",SP_SUL!M42)</f>
        <v>-</v>
      </c>
      <c r="G38" s="95" t="str">
        <f>IF(SP_SUL!I42="","*",SP_SUL!I42)</f>
        <v>*</v>
      </c>
      <c r="H38" s="95" t="str">
        <f>IF(SP_SUL!AB42="","*",SP_SUL!AB42)</f>
        <v>*</v>
      </c>
      <c r="I38" s="95" t="str">
        <f>IF(SP_SUL!AC42="","*",SP_SUL!AC42)</f>
        <v>*</v>
      </c>
      <c r="J38" s="96" t="str">
        <f>IF(SP_SUL!AA42="","*",SP_SUL!AA42)</f>
        <v>*</v>
      </c>
      <c r="K38" s="97" t="str">
        <f>IF(SP_SUL!AD42="","*",SP_SUL!AD42)</f>
        <v>*</v>
      </c>
    </row>
    <row r="39" spans="2:11" hidden="1">
      <c r="B39" s="94" t="str">
        <f>IF(SP_SUL!Y43="","*",SP_SUL!Y43)</f>
        <v>*</v>
      </c>
      <c r="C39" s="95" t="str">
        <f>IF(SP_SUL!B43="","*",SP_SUL!B43)</f>
        <v>*</v>
      </c>
      <c r="D39" s="94" t="str">
        <f>IF(SP_SUL!D43="","*",SP_SUL!D43)</f>
        <v>*</v>
      </c>
      <c r="E39" s="94" t="str">
        <f>IF(SP_SUL!H43="","*",SP_SUL!H43)</f>
        <v>*</v>
      </c>
      <c r="F39" s="100" t="str">
        <f>IF(SP_SUL!M43="","*",SP_SUL!M43)</f>
        <v>-</v>
      </c>
      <c r="G39" s="95" t="str">
        <f>IF(SP_SUL!I43="","*",SP_SUL!I43)</f>
        <v>*</v>
      </c>
      <c r="H39" s="95" t="str">
        <f>IF(SP_SUL!AB43="","*",SP_SUL!AB43)</f>
        <v>*</v>
      </c>
      <c r="I39" s="95" t="str">
        <f>IF(SP_SUL!AC43="","*",SP_SUL!AC43)</f>
        <v>*</v>
      </c>
      <c r="J39" s="96" t="str">
        <f>IF(SP_SUL!AA43="","*",SP_SUL!AA43)</f>
        <v>*</v>
      </c>
      <c r="K39" s="97" t="str">
        <f>IF(SP_SUL!AD43="","*",SP_SUL!AD43)</f>
        <v>*</v>
      </c>
    </row>
    <row r="40" spans="2:11" hidden="1">
      <c r="B40" s="94" t="str">
        <f>IF(SP_SUL!Y44="","*",SP_SUL!Y44)</f>
        <v>*</v>
      </c>
      <c r="C40" s="95" t="str">
        <f>IF(SP_SUL!B44="","*",SP_SUL!B44)</f>
        <v>*</v>
      </c>
      <c r="D40" s="94" t="str">
        <f>IF(SP_SUL!D44="","*",SP_SUL!D44)</f>
        <v>KLECIO (TP-699)</v>
      </c>
      <c r="E40" s="94" t="str">
        <f>IF(SP_SUL!H44="","*",SP_SUL!H44)</f>
        <v>-</v>
      </c>
      <c r="F40" s="100" t="str">
        <f>IF(SP_SUL!M44="","*",SP_SUL!M44)</f>
        <v>ZRX-ZWX</v>
      </c>
      <c r="G40" s="95" t="str">
        <f>IF(SP_SUL!I44="","*",SP_SUL!I44)</f>
        <v>-</v>
      </c>
      <c r="H40" s="95" t="str">
        <f>IF(SP_SUL!AB44="","*",SP_SUL!AB44)</f>
        <v>*</v>
      </c>
      <c r="I40" s="95" t="str">
        <f>IF(SP_SUL!AC44="","*",SP_SUL!AC44)</f>
        <v>*</v>
      </c>
      <c r="J40" s="96" t="str">
        <f>IF(SP_SUL!AA44="","*",SP_SUL!AA44)</f>
        <v>-</v>
      </c>
      <c r="K40" s="97" t="str">
        <f>IF(SP_SUL!AD44="","*",SP_SUL!AD44)</f>
        <v>*</v>
      </c>
    </row>
    <row r="41" spans="2:11" hidden="1">
      <c r="B41" s="94" t="str">
        <f>IF(SP_SUL!Y45="","*",SP_SUL!Y45)</f>
        <v>OPORTUNIDADE</v>
      </c>
      <c r="C41" s="95" t="str">
        <f>IF(SP_SUL!B45="","*",SP_SUL!B45)</f>
        <v>*</v>
      </c>
      <c r="D41" s="94" t="str">
        <f>IF(SP_SUL!D45="","*",SP_SUL!D45)</f>
        <v>V83</v>
      </c>
      <c r="E41" s="94" t="str">
        <f>IF(SP_SUL!H45="","*",SP_SUL!H45)</f>
        <v>ZIQ-2</v>
      </c>
      <c r="F41" s="100" t="str">
        <f>IF(SP_SUL!M45="","*",SP_SUL!M45)</f>
        <v>ZRX-ZRQ</v>
      </c>
      <c r="G41" s="95" t="str">
        <f>IF(SP_SUL!I45="","*",SP_SUL!I45)</f>
        <v>ZIQ-2</v>
      </c>
      <c r="H41" s="95" t="str">
        <f>IF(SP_SUL!AB45="","*",SP_SUL!AB45)</f>
        <v>FIXO</v>
      </c>
      <c r="I41" s="95" t="str">
        <f>IF(SP_SUL!AC45="","*",SP_SUL!AC45)</f>
        <v>-</v>
      </c>
      <c r="J41" s="96">
        <f>IF(SP_SUL!AA45="","*",SP_SUL!AA45)</f>
        <v>1</v>
      </c>
      <c r="K41" s="97" t="str">
        <f>IF(SP_SUL!AD45="","*",SP_SUL!AD45)</f>
        <v>-</v>
      </c>
    </row>
    <row r="42" spans="2:11" hidden="1">
      <c r="B42" s="94" t="str">
        <f>IF(SP_SUL!Y46="","*",SP_SUL!Y46)</f>
        <v>OPORTUNIDADE</v>
      </c>
      <c r="C42" s="95">
        <f>IF(SP_SUL!B46="","*",SP_SUL!B46)</f>
        <v>46056</v>
      </c>
      <c r="D42" s="94" t="str">
        <f>IF(SP_SUL!D46="","*",SP_SUL!D46)</f>
        <v>EXPANSÃO TURMA 1</v>
      </c>
      <c r="E42" s="94" t="str">
        <f>IF(SP_SUL!H46="","*",SP_SUL!H46)</f>
        <v>-</v>
      </c>
      <c r="F42" s="100" t="str">
        <f>IF(SP_SUL!M46="","*",SP_SUL!M46)</f>
        <v>ZCD</v>
      </c>
      <c r="G42" s="95" t="str">
        <f>IF(SP_SUL!I46="","*",SP_SUL!I46)</f>
        <v>-</v>
      </c>
      <c r="H42" s="95" t="str">
        <f>IF(SP_SUL!AB46="","*",SP_SUL!AB46)</f>
        <v>*</v>
      </c>
      <c r="I42" s="95" t="str">
        <f>IF(SP_SUL!AC46="","*",SP_SUL!AC46)</f>
        <v>*</v>
      </c>
      <c r="J42" s="96" t="str">
        <f>IF(SP_SUL!AA46="","*",SP_SUL!AA46)</f>
        <v>-</v>
      </c>
      <c r="K42" s="97" t="str">
        <f>IF(SP_SUL!AD46="","*",SP_SUL!AD46)</f>
        <v>*</v>
      </c>
    </row>
    <row r="43" spans="2:11" hidden="1">
      <c r="B43" s="94" t="str">
        <f>IF(SP_SUL!Y47="","*",SP_SUL!Y47)</f>
        <v>OPORTUNIDADE</v>
      </c>
      <c r="C43" s="95">
        <f>IF(SP_SUL!B47="","*",SP_SUL!B47)</f>
        <v>46056</v>
      </c>
      <c r="D43" s="94" t="str">
        <f>IF(SP_SUL!D47="","*",SP_SUL!D47)</f>
        <v>EXPANSÃO TURMA 1</v>
      </c>
      <c r="E43" s="94" t="str">
        <f>IF(SP_SUL!H47="","*",SP_SUL!H47)</f>
        <v>-</v>
      </c>
      <c r="F43" s="100" t="str">
        <f>IF(SP_SUL!M47="","*",SP_SUL!M47)</f>
        <v>ZCD</v>
      </c>
      <c r="G43" s="95" t="str">
        <f>IF(SP_SUL!I47="","*",SP_SUL!I47)</f>
        <v>-</v>
      </c>
      <c r="H43" s="95" t="str">
        <f>IF(SP_SUL!AB47="","*",SP_SUL!AB47)</f>
        <v>*</v>
      </c>
      <c r="I43" s="95" t="str">
        <f>IF(SP_SUL!AC47="","*",SP_SUL!AC47)</f>
        <v>*</v>
      </c>
      <c r="J43" s="96" t="str">
        <f>IF(SP_SUL!AA47="","*",SP_SUL!AA47)</f>
        <v>-</v>
      </c>
      <c r="K43" s="97" t="str">
        <f>IF(SP_SUL!AD47="","*",SP_SUL!AD47)</f>
        <v>*</v>
      </c>
    </row>
    <row r="44" spans="2:11" hidden="1">
      <c r="B44" s="94" t="str">
        <f>IF(SP_SUL!Y48="","*",SP_SUL!Y48)</f>
        <v>OPORTUNIDADE</v>
      </c>
      <c r="C44" s="95">
        <f>IF(SP_SUL!B48="","*",SP_SUL!B48)</f>
        <v>46056</v>
      </c>
      <c r="D44" s="94" t="str">
        <f>IF(SP_SUL!D48="","*",SP_SUL!D48)</f>
        <v>KLECIO (TP-699)</v>
      </c>
      <c r="E44" s="94" t="str">
        <f>IF(SP_SUL!H48="","*",SP_SUL!H48)</f>
        <v>-</v>
      </c>
      <c r="F44" s="100" t="str">
        <f>IF(SP_SUL!M48="","*",SP_SUL!M48)</f>
        <v>ZSW-2</v>
      </c>
      <c r="G44" s="95" t="str">
        <f>IF(SP_SUL!I48="","*",SP_SUL!I48)</f>
        <v>-</v>
      </c>
      <c r="H44" s="95" t="str">
        <f>IF(SP_SUL!AB48="","*",SP_SUL!AB48)</f>
        <v>*</v>
      </c>
      <c r="I44" s="95" t="str">
        <f>IF(SP_SUL!AC48="","*",SP_SUL!AC48)</f>
        <v>-</v>
      </c>
      <c r="J44" s="96" t="str">
        <f>IF(SP_SUL!AA48="","*",SP_SUL!AA48)</f>
        <v>-</v>
      </c>
      <c r="K44" s="97" t="str">
        <f>IF(SP_SUL!AD48="","*",SP_SUL!AD48)</f>
        <v>-</v>
      </c>
    </row>
    <row r="45" spans="2:11" hidden="1">
      <c r="B45" s="94" t="str">
        <f>IF(SP_SUL!Y49="","*",SP_SUL!Y49)</f>
        <v>OPORTUNIDADE</v>
      </c>
      <c r="C45" s="95">
        <f>IF(SP_SUL!B49="","*",SP_SUL!B49)</f>
        <v>46056</v>
      </c>
      <c r="D45" s="94" t="str">
        <f>IF(SP_SUL!D49="","*",SP_SUL!D49)</f>
        <v>V48</v>
      </c>
      <c r="E45" s="94" t="str">
        <f>IF(SP_SUL!H49="","*",SP_SUL!H49)</f>
        <v>ZAC2</v>
      </c>
      <c r="F45" s="100" t="str">
        <f>IF(SP_SUL!M49="","*",SP_SUL!M49)</f>
        <v>ZAC-ZSW</v>
      </c>
      <c r="G45" s="95" t="str">
        <f>IF(SP_SUL!I49="","*",SP_SUL!I49)</f>
        <v>ZAC2</v>
      </c>
      <c r="H45" s="95" t="str">
        <f>IF(SP_SUL!AB49="","*",SP_SUL!AB49)</f>
        <v>FIXO</v>
      </c>
      <c r="I45" s="95" t="str">
        <f>IF(SP_SUL!AC49="","*",SP_SUL!AC49)</f>
        <v>-</v>
      </c>
      <c r="J45" s="96">
        <f>IF(SP_SUL!AA49="","*",SP_SUL!AA49)</f>
        <v>1</v>
      </c>
      <c r="K45" s="97">
        <f>IF(SP_SUL!AD49="","*",SP_SUL!AD49)</f>
        <v>0.29166666666666669</v>
      </c>
    </row>
    <row r="46" spans="2:11" hidden="1">
      <c r="B46" s="94" t="str">
        <f>IF(SP_SUL!Y50="","*",SP_SUL!Y50)</f>
        <v>OPORTUNIDADE</v>
      </c>
      <c r="C46" s="95" t="str">
        <f>IF(SP_SUL!B50="","*",SP_SUL!B50)</f>
        <v>*</v>
      </c>
      <c r="D46" s="94" t="str">
        <f>IF(SP_SUL!D50="","*",SP_SUL!D50)</f>
        <v>W58</v>
      </c>
      <c r="E46" s="94">
        <f>IF(SP_SUL!H50="","*",SP_SUL!H50)</f>
        <v>106109</v>
      </c>
      <c r="F46" s="100" t="str">
        <f>IF(SP_SUL!M50="","*",SP_SUL!M50)</f>
        <v>ZBM</v>
      </c>
      <c r="G46" s="95">
        <f>IF(SP_SUL!I50="","*",SP_SUL!I50)</f>
        <v>106109</v>
      </c>
      <c r="H46" s="95" t="str">
        <f>IF(SP_SUL!AB50="","*",SP_SUL!AB50)</f>
        <v>FIXO + ESCALA</v>
      </c>
      <c r="I46" s="95" t="str">
        <f>IF(SP_SUL!AC50="","*",SP_SUL!AC50)</f>
        <v>-</v>
      </c>
      <c r="J46" s="96">
        <f>IF(SP_SUL!AA50="","*",SP_SUL!AA50)</f>
        <v>2</v>
      </c>
      <c r="K46" s="97">
        <f>IF(SP_SUL!AD50="","*",SP_SUL!AD50)</f>
        <v>0.29166666666666669</v>
      </c>
    </row>
    <row r="47" spans="2:11" hidden="1">
      <c r="B47" s="94" t="str">
        <f>IF(SP_SUL!Y51="","*",SP_SUL!Y51)</f>
        <v>OPORTUNIDADE</v>
      </c>
      <c r="C47" s="95">
        <f>IF(SP_SUL!B51="","*",SP_SUL!B51)</f>
        <v>46056</v>
      </c>
      <c r="D47" s="94" t="str">
        <f>IF(SP_SUL!D51="","*",SP_SUL!D51)</f>
        <v>W58</v>
      </c>
      <c r="E47" s="94">
        <f>IF(SP_SUL!H51="","*",SP_SUL!H51)</f>
        <v>106109</v>
      </c>
      <c r="F47" s="100" t="str">
        <f>IF(SP_SUL!M51="","*",SP_SUL!M51)</f>
        <v>ZBM-ZHO</v>
      </c>
      <c r="G47" s="95">
        <f>IF(SP_SUL!I51="","*",SP_SUL!I51)</f>
        <v>106109</v>
      </c>
      <c r="H47" s="95" t="str">
        <f>IF(SP_SUL!AB51="","*",SP_SUL!AB51)</f>
        <v>FIXO</v>
      </c>
      <c r="I47" s="95" t="str">
        <f>IF(SP_SUL!AC51="","*",SP_SUL!AC51)</f>
        <v>-</v>
      </c>
      <c r="J47" s="96">
        <f>IF(SP_SUL!AA51="","*",SP_SUL!AA51)</f>
        <v>1</v>
      </c>
      <c r="K47" s="97">
        <f>IF(SP_SUL!AD51="","*",SP_SUL!AD51)</f>
        <v>0.29166666666666669</v>
      </c>
    </row>
    <row r="48" spans="2:11" hidden="1">
      <c r="B48" s="94" t="str">
        <f>IF(SP_SUL!Y52="","*",SP_SUL!Y52)</f>
        <v>*</v>
      </c>
      <c r="C48" s="95" t="str">
        <f>IF(SP_SUL!B52="","*",SP_SUL!B52)</f>
        <v>*</v>
      </c>
      <c r="D48" s="94" t="str">
        <f>IF(SP_SUL!D52="","*",SP_SUL!D52)</f>
        <v>*</v>
      </c>
      <c r="E48" s="94" t="str">
        <f>IF(SP_SUL!H52="","*",SP_SUL!H52)</f>
        <v>*</v>
      </c>
      <c r="F48" s="100" t="str">
        <f>IF(SP_SUL!M52="","*",SP_SUL!M52)</f>
        <v>-</v>
      </c>
      <c r="G48" s="95" t="str">
        <f>IF(SP_SUL!I52="","*",SP_SUL!I52)</f>
        <v>*</v>
      </c>
      <c r="H48" s="95" t="str">
        <f>IF(SP_SUL!AB52="","*",SP_SUL!AB52)</f>
        <v>*</v>
      </c>
      <c r="I48" s="95" t="str">
        <f>IF(SP_SUL!AC52="","*",SP_SUL!AC52)</f>
        <v>*</v>
      </c>
      <c r="J48" s="96" t="str">
        <f>IF(SP_SUL!AA52="","*",SP_SUL!AA52)</f>
        <v>*</v>
      </c>
      <c r="K48" s="97" t="str">
        <f>IF(SP_SUL!AD52="","*",SP_SUL!AD52)</f>
        <v>*</v>
      </c>
    </row>
    <row r="49" spans="2:11" hidden="1">
      <c r="B49" s="94" t="str">
        <f>IF(SP_SUL!Y53="","*",SP_SUL!Y53)</f>
        <v>OPORTUNIDADE</v>
      </c>
      <c r="C49" s="95">
        <f>IF(SP_SUL!B53="","*",SP_SUL!B53)</f>
        <v>46056</v>
      </c>
      <c r="D49" s="94" t="str">
        <f>IF(SP_SUL!D53="","*",SP_SUL!D53)</f>
        <v>V42</v>
      </c>
      <c r="E49" s="94" t="str">
        <f>IF(SP_SUL!H53="","*",SP_SUL!H53)</f>
        <v>ZYU1</v>
      </c>
      <c r="F49" s="100" t="str">
        <f>IF(SP_SUL!M53="","*",SP_SUL!M53)</f>
        <v>ZYU-ZST</v>
      </c>
      <c r="G49" s="95" t="str">
        <f>IF(SP_SUL!I53="","*",SP_SUL!I53)</f>
        <v>ZYU1</v>
      </c>
      <c r="H49" s="95" t="str">
        <f>IF(SP_SUL!AB53="","*",SP_SUL!AB53)</f>
        <v>*</v>
      </c>
      <c r="I49" s="95" t="str">
        <f>IF(SP_SUL!AC53="","*",SP_SUL!AC53)</f>
        <v>*</v>
      </c>
      <c r="J49" s="96" t="str">
        <f>IF(SP_SUL!AA53="","*",SP_SUL!AA53)</f>
        <v>*</v>
      </c>
      <c r="K49" s="97" t="str">
        <f>IF(SP_SUL!AD53="","*",SP_SUL!AD53)</f>
        <v>*</v>
      </c>
    </row>
    <row r="50" spans="2:11" hidden="1">
      <c r="B50" s="94" t="str">
        <f>IF(SP_SUL!Y54="","*",SP_SUL!Y54)</f>
        <v>OPORTUNIDADE</v>
      </c>
      <c r="C50" s="95">
        <f>IF(SP_SUL!B54="","*",SP_SUL!B54)</f>
        <v>46056</v>
      </c>
      <c r="D50" s="94" t="str">
        <f>IF(SP_SUL!D54="","*",SP_SUL!D54)</f>
        <v>EDSON (TP-780)</v>
      </c>
      <c r="E50" s="94" t="str">
        <f>IF(SP_SUL!H54="","*",SP_SUL!H54)</f>
        <v>-</v>
      </c>
      <c r="F50" s="100" t="str">
        <f>IF(SP_SUL!M54="","*",SP_SUL!M54)</f>
        <v>ZYU-ZST</v>
      </c>
      <c r="G50" s="95" t="str">
        <f>IF(SP_SUL!I54="","*",SP_SUL!I54)</f>
        <v>-</v>
      </c>
      <c r="H50" s="95" t="str">
        <f>IF(SP_SUL!AB54="","*",SP_SUL!AB54)</f>
        <v>FIXO</v>
      </c>
      <c r="I50" s="95" t="str">
        <f>IF(SP_SUL!AC54="","*",SP_SUL!AC54)</f>
        <v>-</v>
      </c>
      <c r="J50" s="96">
        <f>IF(SP_SUL!AA54="","*",SP_SUL!AA54)</f>
        <v>1</v>
      </c>
      <c r="K50" s="97">
        <f>IF(SP_SUL!AD54="","*",SP_SUL!AD54)</f>
        <v>0.29166666666666669</v>
      </c>
    </row>
    <row r="51" spans="2:11" hidden="1">
      <c r="B51" s="94" t="str">
        <f>IF(SP_SUL!Y55="","*",SP_SUL!Y55)</f>
        <v>*</v>
      </c>
      <c r="C51" s="95" t="str">
        <f>IF(SP_SUL!B55="","*",SP_SUL!B55)</f>
        <v>*</v>
      </c>
      <c r="D51" s="94" t="str">
        <f>IF(SP_SUL!D55="","*",SP_SUL!D55)</f>
        <v>DANIEL (TP-647)</v>
      </c>
      <c r="E51" s="94" t="str">
        <f>IF(SP_SUL!H55="","*",SP_SUL!H55)</f>
        <v>-</v>
      </c>
      <c r="F51" s="100" t="str">
        <f>IF(SP_SUL!M55="","*",SP_SUL!M55)</f>
        <v>ZFY-ZYU</v>
      </c>
      <c r="G51" s="95" t="str">
        <f>IF(SP_SUL!I55="","*",SP_SUL!I55)</f>
        <v>-</v>
      </c>
      <c r="H51" s="95" t="str">
        <f>IF(SP_SUL!AB55="","*",SP_SUL!AB55)</f>
        <v>*</v>
      </c>
      <c r="I51" s="95" t="str">
        <f>IF(SP_SUL!AC55="","*",SP_SUL!AC55)</f>
        <v>*</v>
      </c>
      <c r="J51" s="96" t="str">
        <f>IF(SP_SUL!AA55="","*",SP_SUL!AA55)</f>
        <v>-</v>
      </c>
      <c r="K51" s="97" t="str">
        <f>IF(SP_SUL!AD55="","*",SP_SUL!AD55)</f>
        <v>-</v>
      </c>
    </row>
    <row r="52" spans="2:11" hidden="1">
      <c r="B52" s="94" t="str">
        <f>IF(SP_SUL!Y56="","*",SP_SUL!Y56)</f>
        <v>OPORTUNIDADE</v>
      </c>
      <c r="C52" s="95">
        <f>IF(SP_SUL!B56="","*",SP_SUL!B56)</f>
        <v>46056</v>
      </c>
      <c r="D52" s="94" t="str">
        <f>IF(SP_SUL!D56="","*",SP_SUL!D56)</f>
        <v>W59</v>
      </c>
      <c r="E52" s="94" t="str">
        <f>IF(SP_SUL!H56="","*",SP_SUL!H56)</f>
        <v>ZYU1</v>
      </c>
      <c r="F52" s="100" t="str">
        <f>IF(SP_SUL!M56="","*",SP_SUL!M56)</f>
        <v>ZFY-ZYU</v>
      </c>
      <c r="G52" s="95" t="str">
        <f>IF(SP_SUL!I56="","*",SP_SUL!I56)</f>
        <v>ZYU1</v>
      </c>
      <c r="H52" s="95" t="str">
        <f>IF(SP_SUL!AB56="","*",SP_SUL!AB56)</f>
        <v>FIXO</v>
      </c>
      <c r="I52" s="95" t="str">
        <f>IF(SP_SUL!AC56="","*",SP_SUL!AC56)</f>
        <v>*</v>
      </c>
      <c r="J52" s="96">
        <f>IF(SP_SUL!AA56="","*",SP_SUL!AA56)</f>
        <v>1</v>
      </c>
      <c r="K52" s="97">
        <f>IF(SP_SUL!AD56="","*",SP_SUL!AD56)</f>
        <v>0.3125</v>
      </c>
    </row>
    <row r="53" spans="2:11" hidden="1">
      <c r="B53" s="94" t="str">
        <f>IF(SP_SUL!Y57="","*",SP_SUL!Y57)</f>
        <v>OPORTUNIDADE</v>
      </c>
      <c r="C53" s="95">
        <f>IF(SP_SUL!B57="","*",SP_SUL!B57)</f>
        <v>46056</v>
      </c>
      <c r="D53" s="94" t="str">
        <f>IF(SP_SUL!D57="","*",SP_SUL!D57)</f>
        <v>ROBSON (TF-701)</v>
      </c>
      <c r="E53" s="94" t="str">
        <f>IF(SP_SUL!H57="","*",SP_SUL!H57)</f>
        <v>-</v>
      </c>
      <c r="F53" s="100" t="str">
        <f>IF(SP_SUL!M57="","*",SP_SUL!M57)</f>
        <v>ZER-ZDI</v>
      </c>
      <c r="G53" s="95" t="str">
        <f>IF(SP_SUL!I57="","*",SP_SUL!I57)</f>
        <v>-</v>
      </c>
      <c r="H53" s="95" t="str">
        <f>IF(SP_SUL!AB57="","*",SP_SUL!AB57)</f>
        <v>*</v>
      </c>
      <c r="I53" s="95" t="str">
        <f>IF(SP_SUL!AC57="","*",SP_SUL!AC57)</f>
        <v>*</v>
      </c>
      <c r="J53" s="96" t="str">
        <f>IF(SP_SUL!AA57="","*",SP_SUL!AA57)</f>
        <v>-</v>
      </c>
      <c r="K53" s="97" t="str">
        <f>IF(SP_SUL!AD57="","*",SP_SUL!AD57)</f>
        <v>*</v>
      </c>
    </row>
    <row r="54" spans="2:11" hidden="1">
      <c r="B54" s="94" t="str">
        <f>IF(SP_SUL!Y58="","*",SP_SUL!Y58)</f>
        <v>OPORTUNIDADE</v>
      </c>
      <c r="C54" s="95">
        <f>IF(SP_SUL!B58="","*",SP_SUL!B58)</f>
        <v>46056</v>
      </c>
      <c r="D54" s="94" t="str">
        <f>IF(SP_SUL!D58="","*",SP_SUL!D58)</f>
        <v>CARLOS (TP-722)</v>
      </c>
      <c r="E54" s="94" t="str">
        <f>IF(SP_SUL!H58="","*",SP_SUL!H58)</f>
        <v>-</v>
      </c>
      <c r="F54" s="100" t="str">
        <f>IF(SP_SUL!M58="","*",SP_SUL!M58)</f>
        <v>ZGA-ZCX</v>
      </c>
      <c r="G54" s="95" t="str">
        <f>IF(SP_SUL!I58="","*",SP_SUL!I58)</f>
        <v>-</v>
      </c>
      <c r="H54" s="95" t="str">
        <f>IF(SP_SUL!AB58="","*",SP_SUL!AB58)</f>
        <v>*</v>
      </c>
      <c r="I54" s="95" t="str">
        <f>IF(SP_SUL!AC58="","*",SP_SUL!AC58)</f>
        <v>*</v>
      </c>
      <c r="J54" s="96" t="str">
        <f>IF(SP_SUL!AA58="","*",SP_SUL!AA58)</f>
        <v>-</v>
      </c>
      <c r="K54" s="97" t="str">
        <f>IF(SP_SUL!AD58="","*",SP_SUL!AD58)</f>
        <v>*</v>
      </c>
    </row>
    <row r="55" spans="2:11" hidden="1">
      <c r="B55" s="94" t="str">
        <f>IF(SP_SUL!Y59="","*",SP_SUL!Y59)</f>
        <v>OPORTUNIDADE</v>
      </c>
      <c r="C55" s="95">
        <f>IF(SP_SUL!B59="","*",SP_SUL!B59)</f>
        <v>46056</v>
      </c>
      <c r="D55" s="94" t="str">
        <f>IF(SP_SUL!D59="","*",SP_SUL!D59)</f>
        <v>E17</v>
      </c>
      <c r="E55" s="94" t="str">
        <f>IF(SP_SUL!H59="","*",SP_SUL!H59)</f>
        <v>102ZKW2</v>
      </c>
      <c r="F55" s="100" t="str">
        <f>IF(SP_SUL!M59="","*",SP_SUL!M59)</f>
        <v>ZKE-ZWW</v>
      </c>
      <c r="G55" s="95" t="str">
        <f>IF(SP_SUL!I59="","*",SP_SUL!I59)</f>
        <v>102ZKW2</v>
      </c>
      <c r="H55" s="95" t="str">
        <f>IF(SP_SUL!AB59="","*",SP_SUL!AB59)</f>
        <v>FIXO</v>
      </c>
      <c r="I55" s="95" t="str">
        <f>IF(SP_SUL!AC59="","*",SP_SUL!AC59)</f>
        <v>*</v>
      </c>
      <c r="J55" s="96">
        <f>IF(SP_SUL!AA59="","*",SP_SUL!AA59)</f>
        <v>1</v>
      </c>
      <c r="K55" s="97">
        <f>IF(SP_SUL!AD59="","*",SP_SUL!AD59)</f>
        <v>0.33333333333333331</v>
      </c>
    </row>
    <row r="56" spans="2:11" hidden="1">
      <c r="B56" s="94" t="str">
        <f>IF(SP_SUL!Y60="","*",SP_SUL!Y60)</f>
        <v>*</v>
      </c>
      <c r="C56" s="95" t="str">
        <f>IF(SP_SUL!B60="","*",SP_SUL!B60)</f>
        <v>*</v>
      </c>
      <c r="D56" s="94" t="str">
        <f>IF(SP_SUL!D60="","*",SP_SUL!D60)</f>
        <v>V89</v>
      </c>
      <c r="E56" s="94" t="str">
        <f>IF(SP_SUL!H60="","*",SP_SUL!H60)</f>
        <v>102ZKW2</v>
      </c>
      <c r="F56" s="100" t="str">
        <f>IF(SP_SUL!M60="","*",SP_SUL!M60)</f>
        <v>ZWW-ZKW</v>
      </c>
      <c r="G56" s="95" t="str">
        <f>IF(SP_SUL!I60="","*",SP_SUL!I60)</f>
        <v>102ZKW2</v>
      </c>
      <c r="H56" s="95" t="str">
        <f>IF(SP_SUL!AB60="","*",SP_SUL!AB60)</f>
        <v>FIXO</v>
      </c>
      <c r="I56" s="95" t="str">
        <f>IF(SP_SUL!AC60="","*",SP_SUL!AC60)</f>
        <v>*</v>
      </c>
      <c r="J56" s="96">
        <f>IF(SP_SUL!AA60="","*",SP_SUL!AA60)</f>
        <v>1</v>
      </c>
      <c r="K56" s="97">
        <f>IF(SP_SUL!AD60="","*",SP_SUL!AD60)</f>
        <v>0.35416666666666669</v>
      </c>
    </row>
    <row r="57" spans="2:11" hidden="1">
      <c r="B57" s="94" t="str">
        <f>IF(SP_SUL!Y61="","*",SP_SUL!Y61)</f>
        <v>OPORTUNIDADE</v>
      </c>
      <c r="C57" s="95">
        <f>IF(SP_SUL!B61="","*",SP_SUL!B61)</f>
        <v>46056</v>
      </c>
      <c r="D57" s="94" t="str">
        <f>IF(SP_SUL!D61="","*",SP_SUL!D61)</f>
        <v>E42</v>
      </c>
      <c r="E57" s="94" t="str">
        <f>IF(SP_SUL!H61="","*",SP_SUL!H61)</f>
        <v>102ZKW2</v>
      </c>
      <c r="F57" s="100" t="str">
        <f>IF(SP_SUL!M61="","*",SP_SUL!M61)</f>
        <v>ZKW</v>
      </c>
      <c r="G57" s="95" t="str">
        <f>IF(SP_SUL!I61="","*",SP_SUL!I61)</f>
        <v>ZCP1</v>
      </c>
      <c r="H57" s="95" t="str">
        <f>IF(SP_SUL!AB61="","*",SP_SUL!AB61)</f>
        <v>FIXO + ESCALA</v>
      </c>
      <c r="I57" s="95" t="str">
        <f>IF(SP_SUL!AC61="","*",SP_SUL!AC61)</f>
        <v>AGD ACIONAMENTO PCM</v>
      </c>
      <c r="J57" s="96">
        <f>IF(SP_SUL!AA61="","*",SP_SUL!AA61)</f>
        <v>2</v>
      </c>
      <c r="K57" s="97">
        <f>IF(SP_SUL!AD61="","*",SP_SUL!AD61)</f>
        <v>0.33333333333333331</v>
      </c>
    </row>
    <row r="58" spans="2:11" hidden="1">
      <c r="B58" s="94" t="str">
        <f>IF(SP_SUL!Y62="","*",SP_SUL!Y62)</f>
        <v>OPORTUNIDADE</v>
      </c>
      <c r="C58" s="95">
        <f>IF(SP_SUL!B62="","*",SP_SUL!B62)</f>
        <v>46056</v>
      </c>
      <c r="D58" s="94" t="str">
        <f>IF(SP_SUL!D62="","*",SP_SUL!D62)</f>
        <v>CAIQUE (TMA-677)</v>
      </c>
      <c r="E58" s="94" t="str">
        <f>IF(SP_SUL!H62="","*",SP_SUL!H62)</f>
        <v>-</v>
      </c>
      <c r="F58" s="100" t="str">
        <f>IF(SP_SUL!M62="","*",SP_SUL!M62)</f>
        <v>ZWI-ZEM</v>
      </c>
      <c r="G58" s="95" t="str">
        <f>IF(SP_SUL!I62="","*",SP_SUL!I62)</f>
        <v>-</v>
      </c>
      <c r="H58" s="95" t="str">
        <f>IF(SP_SUL!AB62="","*",SP_SUL!AB62)</f>
        <v>*</v>
      </c>
      <c r="I58" s="95" t="str">
        <f>IF(SP_SUL!AC62="","*",SP_SUL!AC62)</f>
        <v>*</v>
      </c>
      <c r="J58" s="96" t="str">
        <f>IF(SP_SUL!AA62="","*",SP_SUL!AA62)</f>
        <v>-</v>
      </c>
      <c r="K58" s="97" t="str">
        <f>IF(SP_SUL!AD62="","*",SP_SUL!AD62)</f>
        <v>*</v>
      </c>
    </row>
    <row r="59" spans="2:11" hidden="1">
      <c r="B59" s="94" t="str">
        <f>IF(SP_SUL!Y63="","*",SP_SUL!Y63)</f>
        <v>OPORTUNIDADE</v>
      </c>
      <c r="C59" s="95">
        <f>IF(SP_SUL!B63="","*",SP_SUL!B63)</f>
        <v>46056</v>
      </c>
      <c r="D59" s="94" t="str">
        <f>IF(SP_SUL!D63="","*",SP_SUL!D63)</f>
        <v>WALTER (TP-810)</v>
      </c>
      <c r="E59" s="94" t="str">
        <f>IF(SP_SUL!H63="","*",SP_SUL!H63)</f>
        <v>*</v>
      </c>
      <c r="F59" s="100" t="str">
        <f>IF(SP_SUL!M63="","*",SP_SUL!M63)</f>
        <v>ZWI-ZEM</v>
      </c>
      <c r="G59" s="95" t="str">
        <f>IF(SP_SUL!I63="","*",SP_SUL!I63)</f>
        <v>*</v>
      </c>
      <c r="H59" s="95" t="str">
        <f>IF(SP_SUL!AB63="","*",SP_SUL!AB63)</f>
        <v>*</v>
      </c>
      <c r="I59" s="95" t="str">
        <f>IF(SP_SUL!AC63="","*",SP_SUL!AC63)</f>
        <v>*</v>
      </c>
      <c r="J59" s="96" t="str">
        <f>IF(SP_SUL!AA63="","*",SP_SUL!AA63)</f>
        <v>-</v>
      </c>
      <c r="K59" s="97" t="str">
        <f>IF(SP_SUL!AD63="","*",SP_SUL!AD63)</f>
        <v>*</v>
      </c>
    </row>
    <row r="60" spans="2:11" hidden="1">
      <c r="B60" s="94" t="str">
        <f>IF(SP_SUL!Y64="","*",SP_SUL!Y64)</f>
        <v>OPORTUNIDADE</v>
      </c>
      <c r="C60" s="95">
        <f>IF(SP_SUL!B64="","*",SP_SUL!B64)</f>
        <v>46056</v>
      </c>
      <c r="D60" s="94" t="str">
        <f>IF(SP_SUL!D64="","*",SP_SUL!D64)</f>
        <v>CLEBISON (TP-728)</v>
      </c>
      <c r="E60" s="94" t="str">
        <f>IF(SP_SUL!H64="","*",SP_SUL!H64)</f>
        <v>-</v>
      </c>
      <c r="F60" s="100" t="str">
        <f>IF(SP_SUL!M64="","*",SP_SUL!M64)</f>
        <v>ZRB-ZEV</v>
      </c>
      <c r="G60" s="95" t="str">
        <f>IF(SP_SUL!I64="","*",SP_SUL!I64)</f>
        <v>-</v>
      </c>
      <c r="H60" s="95" t="str">
        <f>IF(SP_SUL!AB64="","*",SP_SUL!AB64)</f>
        <v>*</v>
      </c>
      <c r="I60" s="95" t="str">
        <f>IF(SP_SUL!AC64="","*",SP_SUL!AC64)</f>
        <v>*</v>
      </c>
      <c r="J60" s="96" t="str">
        <f>IF(SP_SUL!AA64="","*",SP_SUL!AA64)</f>
        <v>-</v>
      </c>
      <c r="K60" s="97" t="str">
        <f>IF(SP_SUL!AD64="","*",SP_SUL!AD64)</f>
        <v>*</v>
      </c>
    </row>
    <row r="61" spans="2:11" hidden="1">
      <c r="B61" s="94" t="str">
        <f>IF(SP_SUL!Y65="","*",SP_SUL!Y65)</f>
        <v>OPORTUNIDADE</v>
      </c>
      <c r="C61" s="95">
        <f>IF(SP_SUL!B65="","*",SP_SUL!B65)</f>
        <v>46056</v>
      </c>
      <c r="D61" s="94" t="str">
        <f>IF(SP_SUL!D65="","*",SP_SUL!D65)</f>
        <v>ISMAEL(TP-726)</v>
      </c>
      <c r="E61" s="94" t="str">
        <f>IF(SP_SUL!H65="","*",SP_SUL!H65)</f>
        <v>-</v>
      </c>
      <c r="F61" s="100" t="str">
        <f>IF(SP_SUL!M65="","*",SP_SUL!M65)</f>
        <v>ZRB-ZEV</v>
      </c>
      <c r="G61" s="95" t="str">
        <f>IF(SP_SUL!I65="","*",SP_SUL!I65)</f>
        <v>*</v>
      </c>
      <c r="H61" s="95" t="str">
        <f>IF(SP_SUL!AB65="","*",SP_SUL!AB65)</f>
        <v>*</v>
      </c>
      <c r="I61" s="95" t="str">
        <f>IF(SP_SUL!AC65="","*",SP_SUL!AC65)</f>
        <v>*</v>
      </c>
      <c r="J61" s="96" t="str">
        <f>IF(SP_SUL!AA65="","*",SP_SUL!AA65)</f>
        <v>-</v>
      </c>
      <c r="K61" s="97" t="str">
        <f>IF(SP_SUL!AD65="","*",SP_SUL!AD65)</f>
        <v>*</v>
      </c>
    </row>
    <row r="62" spans="2:11" hidden="1">
      <c r="B62" s="94" t="str">
        <f>IF(SP_SUL!Y66="","*",SP_SUL!Y66)</f>
        <v>OPORTUNIDADE</v>
      </c>
      <c r="C62" s="95">
        <f>IF(SP_SUL!B66="","*",SP_SUL!B66)</f>
        <v>46056</v>
      </c>
      <c r="D62" s="94" t="str">
        <f>IF(SP_SUL!D66="","*",SP_SUL!D66)</f>
        <v>W96</v>
      </c>
      <c r="E62" s="94" t="str">
        <f>IF(SP_SUL!H66="","*",SP_SUL!H66)</f>
        <v>ZEM-1</v>
      </c>
      <c r="F62" s="100" t="str">
        <f>IF(SP_SUL!M66="","*",SP_SUL!M66)</f>
        <v>ZEJ-ZRB</v>
      </c>
      <c r="G62" s="95" t="str">
        <f>IF(SP_SUL!I66="","*",SP_SUL!I66)</f>
        <v>ZEM-1</v>
      </c>
      <c r="H62" s="95" t="str">
        <f>IF(SP_SUL!AB66="","*",SP_SUL!AB66)</f>
        <v>FIXO</v>
      </c>
      <c r="I62" s="95" t="str">
        <f>IF(SP_SUL!AC66="","*",SP_SUL!AC66)</f>
        <v>*</v>
      </c>
      <c r="J62" s="96">
        <f>IF(SP_SUL!AA66="","*",SP_SUL!AA66)</f>
        <v>1</v>
      </c>
      <c r="K62" s="97">
        <f>IF(SP_SUL!AD66="","*",SP_SUL!AD66)</f>
        <v>0.29166666666666669</v>
      </c>
    </row>
    <row r="63" spans="2:11" hidden="1">
      <c r="B63" s="94" t="str">
        <f>IF(SP_SUL!Y67="","*",SP_SUL!Y67)</f>
        <v>NÃO</v>
      </c>
      <c r="C63" s="95">
        <f>IF(SP_SUL!B67="","*",SP_SUL!B67)</f>
        <v>46056</v>
      </c>
      <c r="D63" s="94" t="str">
        <f>IF(SP_SUL!D67="","*",SP_SUL!D67)</f>
        <v>MODERNIZAÇÃO SERRA</v>
      </c>
      <c r="E63" s="94" t="str">
        <f>IF(SP_SUL!H67="","*",SP_SUL!H67)</f>
        <v>-</v>
      </c>
      <c r="F63" s="100" t="str">
        <f>IF(SP_SUL!M67="","*",SP_SUL!M67)</f>
        <v>ZEZ-ZXW</v>
      </c>
      <c r="G63" s="95" t="str">
        <f>IF(SP_SUL!I67="","*",SP_SUL!I67)</f>
        <v>-</v>
      </c>
      <c r="H63" s="95" t="str">
        <f>IF(SP_SUL!AB67="","*",SP_SUL!AB67)</f>
        <v>*</v>
      </c>
      <c r="I63" s="95" t="str">
        <f>IF(SP_SUL!AC67="","*",SP_SUL!AC67)</f>
        <v>*</v>
      </c>
      <c r="J63" s="96" t="str">
        <f>IF(SP_SUL!AA67="","*",SP_SUL!AA67)</f>
        <v>-</v>
      </c>
      <c r="K63" s="97" t="str">
        <f>IF(SP_SUL!AD67="","*",SP_SUL!AD67)</f>
        <v>-</v>
      </c>
    </row>
    <row r="64" spans="2:11" hidden="1">
      <c r="B64" s="94" t="str">
        <f>IF(SP_SUL!Y68="","*",SP_SUL!Y68)</f>
        <v>NÃO</v>
      </c>
      <c r="C64" s="95">
        <f>IF(SP_SUL!B68="","*",SP_SUL!B68)</f>
        <v>46056</v>
      </c>
      <c r="D64" s="94" t="str">
        <f>IF(SP_SUL!D68="","*",SP_SUL!D68)</f>
        <v>W61</v>
      </c>
      <c r="E64" s="94" t="str">
        <f>IF(SP_SUL!H68="","*",SP_SUL!H68)</f>
        <v>K67ZEV2</v>
      </c>
      <c r="F64" s="100" t="str">
        <f>IF(SP_SUL!M68="","*",SP_SUL!M68)</f>
        <v>ZEZ-ZXW</v>
      </c>
      <c r="G64" s="95" t="str">
        <f>IF(SP_SUL!I68="","*",SP_SUL!I68)</f>
        <v>K67ZEV2</v>
      </c>
      <c r="H64" s="95" t="str">
        <f>IF(SP_SUL!AB68="","*",SP_SUL!AB68)</f>
        <v>FIXO</v>
      </c>
      <c r="I64" s="95" t="str">
        <f>IF(SP_SUL!AC68="","*",SP_SUL!AC68)</f>
        <v>ACIONAMENTO</v>
      </c>
      <c r="J64" s="96">
        <f>IF(SP_SUL!AA68="","*",SP_SUL!AA68)</f>
        <v>1</v>
      </c>
      <c r="K64" s="97">
        <f>IF(SP_SUL!AD68="","*",SP_SUL!AD68)</f>
        <v>0.29166666666666669</v>
      </c>
    </row>
    <row r="65" spans="2:11" hidden="1">
      <c r="B65" s="94" t="str">
        <f>IF(SP_SUL!Y69="","*",SP_SUL!Y69)</f>
        <v>NÃO</v>
      </c>
      <c r="C65" s="95">
        <f>IF(SP_SUL!B69="","*",SP_SUL!B69)</f>
        <v>46056</v>
      </c>
      <c r="D65" s="94" t="str">
        <f>IF(SP_SUL!D69="","*",SP_SUL!D69)</f>
        <v>MODERNIZAÇÃO TURMA 2</v>
      </c>
      <c r="E65" s="94" t="str">
        <f>IF(SP_SUL!H69="","*",SP_SUL!H69)</f>
        <v>-</v>
      </c>
      <c r="F65" s="100" t="str">
        <f>IF(SP_SUL!M69="","*",SP_SUL!M69)</f>
        <v>ZEZ-ZXW</v>
      </c>
      <c r="G65" s="95" t="str">
        <f>IF(SP_SUL!I69="","*",SP_SUL!I69)</f>
        <v>-</v>
      </c>
      <c r="H65" s="95" t="str">
        <f>IF(SP_SUL!AB69="","*",SP_SUL!AB69)</f>
        <v>*</v>
      </c>
      <c r="I65" s="95" t="str">
        <f>IF(SP_SUL!AC69="","*",SP_SUL!AC69)</f>
        <v>*</v>
      </c>
      <c r="J65" s="96" t="str">
        <f>IF(SP_SUL!AA69="","*",SP_SUL!AA69)</f>
        <v>*</v>
      </c>
      <c r="K65" s="97" t="str">
        <f>IF(SP_SUL!AD69="","*",SP_SUL!AD69)</f>
        <v>*</v>
      </c>
    </row>
    <row r="66" spans="2:11" hidden="1">
      <c r="B66" s="94" t="str">
        <f>IF(SP_SUL!Y70="","*",SP_SUL!Y70)</f>
        <v>OPORTUNIDADE</v>
      </c>
      <c r="C66" s="95" t="str">
        <f>IF(SP_SUL!B70="","*",SP_SUL!B70)</f>
        <v>*</v>
      </c>
      <c r="D66" s="94" t="str">
        <f>IF(SP_SUL!D70="","*",SP_SUL!D70)</f>
        <v>V85</v>
      </c>
      <c r="E66" s="94" t="str">
        <f>IF(SP_SUL!H70="","*",SP_SUL!H70)</f>
        <v>ZDRZPT</v>
      </c>
      <c r="F66" s="100" t="str">
        <f>IF(SP_SUL!M70="","*",SP_SUL!M70)</f>
        <v>ZPT-ZEV</v>
      </c>
      <c r="G66" s="95" t="str">
        <f>IF(SP_SUL!I70="","*",SP_SUL!I70)</f>
        <v>ZEV-2</v>
      </c>
      <c r="H66" s="95" t="str">
        <f>IF(SP_SUL!AB70="","*",SP_SUL!AB70)</f>
        <v>FIXO</v>
      </c>
      <c r="I66" s="95" t="str">
        <f>IF(SP_SUL!AC70="","*",SP_SUL!AC70)</f>
        <v>*</v>
      </c>
      <c r="J66" s="96">
        <f>IF(SP_SUL!AA70="","*",SP_SUL!AA70)</f>
        <v>1</v>
      </c>
      <c r="K66" s="97">
        <f>IF(SP_SUL!AD70="","*",SP_SUL!AD70)</f>
        <v>0.35416666666666669</v>
      </c>
    </row>
    <row r="67" spans="2:11" hidden="1">
      <c r="B67" s="94" t="str">
        <f>IF(SP_SUL!Y71="","*",SP_SUL!Y71)</f>
        <v>NÃO</v>
      </c>
      <c r="C67" s="95">
        <f>IF(SP_SUL!B71="","*",SP_SUL!B71)</f>
        <v>46056</v>
      </c>
      <c r="D67" s="94" t="str">
        <f>IF(SP_SUL!D71="","*",SP_SUL!D71)</f>
        <v>MODERNIZAÇÃO SERRA</v>
      </c>
      <c r="E67" s="94" t="str">
        <f>IF(SP_SUL!H71="","*",SP_SUL!H71)</f>
        <v>-</v>
      </c>
      <c r="F67" s="100" t="str">
        <f>IF(SP_SUL!M71="","*",SP_SUL!M71)</f>
        <v>ZGP-ZPT</v>
      </c>
      <c r="G67" s="95" t="str">
        <f>IF(SP_SUL!I71="","*",SP_SUL!I71)</f>
        <v>-</v>
      </c>
      <c r="H67" s="95" t="str">
        <f>IF(SP_SUL!AB71="","*",SP_SUL!AB71)</f>
        <v>*</v>
      </c>
      <c r="I67" s="95" t="str">
        <f>IF(SP_SUL!AC71="","*",SP_SUL!AC71)</f>
        <v>*</v>
      </c>
      <c r="J67" s="96" t="str">
        <f>IF(SP_SUL!AA71="","*",SP_SUL!AA71)</f>
        <v>-</v>
      </c>
      <c r="K67" s="97" t="str">
        <f>IF(SP_SUL!AD71="","*",SP_SUL!AD71)</f>
        <v>*</v>
      </c>
    </row>
    <row r="68" spans="2:11" hidden="1">
      <c r="B68" s="94" t="str">
        <f>IF(SP_SUL!Y72="","*",SP_SUL!Y72)</f>
        <v>NÃO</v>
      </c>
      <c r="C68" s="95">
        <f>IF(SP_SUL!B72="","*",SP_SUL!B72)</f>
        <v>46056</v>
      </c>
      <c r="D68" s="94" t="str">
        <f>IF(SP_SUL!D72="","*",SP_SUL!D72)</f>
        <v>W62</v>
      </c>
      <c r="E68" s="94" t="str">
        <f>IF(SP_SUL!H72="","*",SP_SUL!H72)</f>
        <v>ZPT1051</v>
      </c>
      <c r="F68" s="100" t="str">
        <f>IF(SP_SUL!M72="","*",SP_SUL!M72)</f>
        <v>ZGP</v>
      </c>
      <c r="G68" s="95" t="str">
        <f>IF(SP_SUL!I72="","*",SP_SUL!I72)</f>
        <v>ZPTZDR</v>
      </c>
      <c r="H68" s="95" t="str">
        <f>IF(SP_SUL!AB72="","*",SP_SUL!AB72)</f>
        <v>FIXO</v>
      </c>
      <c r="I68" s="95" t="str">
        <f>IF(SP_SUL!AC72="","*",SP_SUL!AC72)</f>
        <v>*</v>
      </c>
      <c r="J68" s="96">
        <f>IF(SP_SUL!AA72="","*",SP_SUL!AA72)</f>
        <v>1</v>
      </c>
      <c r="K68" s="97">
        <f>IF(SP_SUL!AD72="","*",SP_SUL!AD72)</f>
        <v>0.29166666666666669</v>
      </c>
    </row>
    <row r="69" spans="2:11" hidden="1">
      <c r="B69" s="94" t="str">
        <f>IF(SP_SUL!Y73="","*",SP_SUL!Y73)</f>
        <v>OPORTUNIDADE</v>
      </c>
      <c r="C69" s="95">
        <f>IF(SP_SUL!B73="","*",SP_SUL!B73)</f>
        <v>46056</v>
      </c>
      <c r="D69" s="94" t="str">
        <f>IF(SP_SUL!D73="","*",SP_SUL!D73)</f>
        <v>HUELTON (TP-725)</v>
      </c>
      <c r="E69" s="94" t="str">
        <f>IF(SP_SUL!H73="","*",SP_SUL!H73)</f>
        <v>-</v>
      </c>
      <c r="F69" s="100" t="str">
        <f>IF(SP_SUL!M73="","*",SP_SUL!M73)</f>
        <v>ZPT</v>
      </c>
      <c r="G69" s="95" t="str">
        <f>IF(SP_SUL!I73="","*",SP_SUL!I73)</f>
        <v>-</v>
      </c>
      <c r="H69" s="95" t="str">
        <f>IF(SP_SUL!AB73="","*",SP_SUL!AB73)</f>
        <v>*</v>
      </c>
      <c r="I69" s="95" t="str">
        <f>IF(SP_SUL!AC73="","*",SP_SUL!AC73)</f>
        <v>*</v>
      </c>
      <c r="J69" s="96" t="str">
        <f>IF(SP_SUL!AA73="","*",SP_SUL!AA73)</f>
        <v>-</v>
      </c>
      <c r="K69" s="97" t="str">
        <f>IF(SP_SUL!AD73="","*",SP_SUL!AD73)</f>
        <v>-</v>
      </c>
    </row>
    <row r="70" spans="2:11" hidden="1">
      <c r="B70" s="94" t="str">
        <f>IF(SP_SUL!Y74="","*",SP_SUL!Y74)</f>
        <v>*</v>
      </c>
      <c r="C70" s="95">
        <f>IF(SP_SUL!B74="","*",SP_SUL!B74)</f>
        <v>46056</v>
      </c>
      <c r="D70" s="94" t="str">
        <f>IF(SP_SUL!D74="","*",SP_SUL!D74)</f>
        <v>V85</v>
      </c>
      <c r="E70" s="94" t="str">
        <f>IF(SP_SUL!H74="","*",SP_SUL!H74)</f>
        <v>ZDRZPT</v>
      </c>
      <c r="F70" s="100" t="str">
        <f>IF(SP_SUL!M74="","*",SP_SUL!M74)</f>
        <v>ZPT</v>
      </c>
      <c r="G70" s="95" t="str">
        <f>IF(SP_SUL!I74="","*",SP_SUL!I74)</f>
        <v>ZDRZPT</v>
      </c>
      <c r="H70" s="95" t="str">
        <f>IF(SP_SUL!AB74="","*",SP_SUL!AB74)</f>
        <v>FIXO</v>
      </c>
      <c r="I70" s="95" t="str">
        <f>IF(SP_SUL!AC74="","*",SP_SUL!AC74)</f>
        <v>*</v>
      </c>
      <c r="J70" s="96">
        <f>IF(SP_SUL!AA74="","*",SP_SUL!AA74)</f>
        <v>1</v>
      </c>
      <c r="K70" s="97">
        <f>IF(SP_SUL!AD74="","*",SP_SUL!AD74)</f>
        <v>0.35416666666666669</v>
      </c>
    </row>
    <row r="71" spans="2:11" hidden="1">
      <c r="B71" s="94" t="str">
        <f>IF(SP_SUL!Y75="","*",SP_SUL!Y75)</f>
        <v>*</v>
      </c>
      <c r="C71" s="95">
        <f>IF(SP_SUL!B75="","*",SP_SUL!B75)</f>
        <v>46056</v>
      </c>
      <c r="D71" s="94" t="str">
        <f>IF(SP_SUL!D75="","*",SP_SUL!D75)</f>
        <v>EXPANSÃO TURMA 1</v>
      </c>
      <c r="E71" s="94" t="str">
        <f>IF(SP_SUL!H75="","*",SP_SUL!H75)</f>
        <v>-</v>
      </c>
      <c r="F71" s="100" t="str">
        <f>IF(SP_SUL!M75="","*",SP_SUL!M75)</f>
        <v>ZZV-ZPG</v>
      </c>
      <c r="G71" s="95" t="str">
        <f>IF(SP_SUL!I75="","*",SP_SUL!I75)</f>
        <v>*</v>
      </c>
      <c r="H71" s="95" t="str">
        <f>IF(SP_SUL!AB75="","*",SP_SUL!AB75)</f>
        <v>*</v>
      </c>
      <c r="I71" s="95" t="str">
        <f>IF(SP_SUL!AC75="","*",SP_SUL!AC75)</f>
        <v>*</v>
      </c>
      <c r="J71" s="96" t="str">
        <f>IF(SP_SUL!AA75="","*",SP_SUL!AA75)</f>
        <v>*</v>
      </c>
      <c r="K71" s="97" t="str">
        <f>IF(SP_SUL!AD75="","*",SP_SUL!AD75)</f>
        <v>*</v>
      </c>
    </row>
    <row r="72" spans="2:11" hidden="1">
      <c r="B72" s="94" t="str">
        <f>IF(SP_SUL!Y76="","*",SP_SUL!Y76)</f>
        <v>*</v>
      </c>
      <c r="C72" s="95">
        <f>IF(SP_SUL!B76="","*",SP_SUL!B76)</f>
        <v>46056</v>
      </c>
      <c r="D72" s="94" t="str">
        <f>IF(SP_SUL!D76="","*",SP_SUL!D76)</f>
        <v xml:space="preserve">TURMA FIXA VIA </v>
      </c>
      <c r="E72" s="94" t="str">
        <f>IF(SP_SUL!H76="","*",SP_SUL!H76)</f>
        <v>-</v>
      </c>
      <c r="F72" s="100" t="str">
        <f>IF(SP_SUL!M76="","*",SP_SUL!M76)</f>
        <v>ZGP-ZPT</v>
      </c>
      <c r="G72" s="95" t="str">
        <f>IF(SP_SUL!I76="","*",SP_SUL!I76)</f>
        <v>-</v>
      </c>
      <c r="H72" s="95" t="str">
        <f>IF(SP_SUL!AB76="","*",SP_SUL!AB76)</f>
        <v>*</v>
      </c>
      <c r="I72" s="95" t="str">
        <f>IF(SP_SUL!AC76="","*",SP_SUL!AC76)</f>
        <v>*</v>
      </c>
      <c r="J72" s="96" t="str">
        <f>IF(SP_SUL!AA76="","*",SP_SUL!AA76)</f>
        <v>-</v>
      </c>
      <c r="K72" s="97" t="str">
        <f>IF(SP_SUL!AD76="","*",SP_SUL!AD76)</f>
        <v>*</v>
      </c>
    </row>
    <row r="73" spans="2:11" hidden="1">
      <c r="B73" s="94" t="str">
        <f>IF(SP_SUL!Y77="","*",SP_SUL!Y77)</f>
        <v>*</v>
      </c>
      <c r="C73" s="95" t="str">
        <f>IF(SP_SUL!B77="","*",SP_SUL!B77)</f>
        <v>*</v>
      </c>
      <c r="D73" s="94" t="str">
        <f>IF(SP_SUL!D77="","*",SP_SUL!D77)</f>
        <v>*</v>
      </c>
      <c r="E73" s="94" t="str">
        <f>IF(SP_SUL!H77="","*",SP_SUL!H77)</f>
        <v>*</v>
      </c>
      <c r="F73" s="100" t="str">
        <f>IF(SP_SUL!M77="","*",SP_SUL!M77)</f>
        <v>-</v>
      </c>
      <c r="G73" s="95" t="str">
        <f>IF(SP_SUL!I77="","*",SP_SUL!I77)</f>
        <v>*</v>
      </c>
      <c r="H73" s="95" t="str">
        <f>IF(SP_SUL!AB77="","*",SP_SUL!AB77)</f>
        <v>*</v>
      </c>
      <c r="I73" s="95" t="str">
        <f>IF(SP_SUL!AC77="","*",SP_SUL!AC77)</f>
        <v>*</v>
      </c>
      <c r="J73" s="96" t="str">
        <f>IF(SP_SUL!AA77="","*",SP_SUL!AA77)</f>
        <v>*</v>
      </c>
      <c r="K73" s="97" t="str">
        <f>IF(SP_SUL!AD77="","*",SP_SUL!AD77)</f>
        <v>*</v>
      </c>
    </row>
    <row r="74" spans="2:11" hidden="1">
      <c r="B74" s="94" t="str">
        <f>IF(SP_SUL!Y78="","*",SP_SUL!Y78)</f>
        <v>*</v>
      </c>
      <c r="C74" s="95" t="str">
        <f>IF(SP_SUL!B78="","*",SP_SUL!B78)</f>
        <v>*</v>
      </c>
      <c r="D74" s="94" t="str">
        <f>IF(SP_SUL!D78="","*",SP_SUL!D78)</f>
        <v>EXPANSÃO TURMA 1</v>
      </c>
      <c r="E74" s="94" t="str">
        <f>IF(SP_SUL!H78="","*",SP_SUL!H78)</f>
        <v>-</v>
      </c>
      <c r="F74" s="100" t="str">
        <f>IF(SP_SUL!M78="","*",SP_SUL!M78)</f>
        <v>ZCD</v>
      </c>
      <c r="G74" s="95" t="str">
        <f>IF(SP_SUL!I78="","*",SP_SUL!I78)</f>
        <v>-</v>
      </c>
      <c r="H74" s="95" t="str">
        <f>IF(SP_SUL!AB78="","*",SP_SUL!AB78)</f>
        <v>*</v>
      </c>
      <c r="I74" s="95" t="str">
        <f>IF(SP_SUL!AC78="","*",SP_SUL!AC78)</f>
        <v>*</v>
      </c>
      <c r="J74" s="96" t="str">
        <f>IF(SP_SUL!AA78="","*",SP_SUL!AA78)</f>
        <v>-</v>
      </c>
      <c r="K74" s="97" t="str">
        <f>IF(SP_SUL!AD78="","*",SP_SUL!AD78)</f>
        <v>*</v>
      </c>
    </row>
    <row r="75" spans="2:11" hidden="1">
      <c r="B75" s="94" t="str">
        <f>IF(SP_SUL!Y79="","*",SP_SUL!Y79)</f>
        <v>OPORTUNIDADE</v>
      </c>
      <c r="C75" s="95">
        <f>IF(SP_SUL!B79="","*",SP_SUL!B79)</f>
        <v>46057</v>
      </c>
      <c r="D75" s="94" t="str">
        <f>IF(SP_SUL!D79="","*",SP_SUL!D79)</f>
        <v>EXPANSÃO TURMA 1</v>
      </c>
      <c r="E75" s="94" t="str">
        <f>IF(SP_SUL!H79="","*",SP_SUL!H79)</f>
        <v>-</v>
      </c>
      <c r="F75" s="100" t="str">
        <f>IF(SP_SUL!M79="","*",SP_SUL!M79)</f>
        <v>ZCD</v>
      </c>
      <c r="G75" s="95" t="str">
        <f>IF(SP_SUL!I79="","*",SP_SUL!I79)</f>
        <v>-</v>
      </c>
      <c r="H75" s="95" t="str">
        <f>IF(SP_SUL!AB79="","*",SP_SUL!AB79)</f>
        <v>*</v>
      </c>
      <c r="I75" s="95" t="str">
        <f>IF(SP_SUL!AC79="","*",SP_SUL!AC79)</f>
        <v>*</v>
      </c>
      <c r="J75" s="96" t="str">
        <f>IF(SP_SUL!AA79="","*",SP_SUL!AA79)</f>
        <v>-</v>
      </c>
      <c r="K75" s="97" t="str">
        <f>IF(SP_SUL!AD79="","*",SP_SUL!AD79)</f>
        <v>*</v>
      </c>
    </row>
    <row r="76" spans="2:11" hidden="1">
      <c r="B76" s="94" t="str">
        <f>IF(SP_SUL!Y80="","*",SP_SUL!Y80)</f>
        <v>OPORTUNIDADE</v>
      </c>
      <c r="C76" s="95">
        <f>IF(SP_SUL!B80="","*",SP_SUL!B80)</f>
        <v>46057</v>
      </c>
      <c r="D76" s="94" t="str">
        <f>IF(SP_SUL!D80="","*",SP_SUL!D80)</f>
        <v>KLECIO (TP-699)</v>
      </c>
      <c r="E76" s="94" t="str">
        <f>IF(SP_SUL!H80="","*",SP_SUL!H80)</f>
        <v>-</v>
      </c>
      <c r="F76" s="100" t="str">
        <f>IF(SP_SUL!M80="","*",SP_SUL!M80)</f>
        <v>ZSW-2</v>
      </c>
      <c r="G76" s="95" t="str">
        <f>IF(SP_SUL!I80="","*",SP_SUL!I80)</f>
        <v>-</v>
      </c>
      <c r="H76" s="95" t="str">
        <f>IF(SP_SUL!AB80="","*",SP_SUL!AB80)</f>
        <v>*</v>
      </c>
      <c r="I76" s="95" t="str">
        <f>IF(SP_SUL!AC80="","*",SP_SUL!AC80)</f>
        <v>-</v>
      </c>
      <c r="J76" s="96" t="str">
        <f>IF(SP_SUL!AA80="","*",SP_SUL!AA80)</f>
        <v>-</v>
      </c>
      <c r="K76" s="97" t="str">
        <f>IF(SP_SUL!AD80="","*",SP_SUL!AD80)</f>
        <v>-</v>
      </c>
    </row>
    <row r="77" spans="2:11" hidden="1">
      <c r="B77" s="94" t="str">
        <f>IF(SP_SUL!Y81="","*",SP_SUL!Y81)</f>
        <v>OPORTUNIDADE</v>
      </c>
      <c r="C77" s="95">
        <f>IF(SP_SUL!B81="","*",SP_SUL!B81)</f>
        <v>46057</v>
      </c>
      <c r="D77" s="94" t="str">
        <f>IF(SP_SUL!D81="","*",SP_SUL!D81)</f>
        <v>V48</v>
      </c>
      <c r="E77" s="94" t="str">
        <f>IF(SP_SUL!H81="","*",SP_SUL!H81)</f>
        <v>ZAC2</v>
      </c>
      <c r="F77" s="100" t="str">
        <f>IF(SP_SUL!M81="","*",SP_SUL!M81)</f>
        <v>ZAC-ZSW</v>
      </c>
      <c r="G77" s="95" t="str">
        <f>IF(SP_SUL!I81="","*",SP_SUL!I81)</f>
        <v>ZAC2</v>
      </c>
      <c r="H77" s="95" t="str">
        <f>IF(SP_SUL!AB81="","*",SP_SUL!AB81)</f>
        <v>FIXO</v>
      </c>
      <c r="I77" s="95" t="str">
        <f>IF(SP_SUL!AC81="","*",SP_SUL!AC81)</f>
        <v>-</v>
      </c>
      <c r="J77" s="96">
        <f>IF(SP_SUL!AA81="","*",SP_SUL!AA81)</f>
        <v>1</v>
      </c>
      <c r="K77" s="97">
        <f>IF(SP_SUL!AD81="","*",SP_SUL!AD81)</f>
        <v>0.29166666666666669</v>
      </c>
    </row>
    <row r="78" spans="2:11" hidden="1">
      <c r="B78" s="94" t="str">
        <f>IF(SP_SUL!Y82="","*",SP_SUL!Y82)</f>
        <v>OPORTUNIDADE</v>
      </c>
      <c r="C78" s="95">
        <f>IF(SP_SUL!B82="","*",SP_SUL!B82)</f>
        <v>46057</v>
      </c>
      <c r="D78" s="94" t="str">
        <f>IF(SP_SUL!D82="","*",SP_SUL!D82)</f>
        <v>W58</v>
      </c>
      <c r="E78" s="94" t="str">
        <f>IF(SP_SUL!H82="","*",SP_SUL!H82)</f>
        <v>106-109</v>
      </c>
      <c r="F78" s="100" t="str">
        <f>IF(SP_SUL!M82="","*",SP_SUL!M82)</f>
        <v>ZBM-ZHO</v>
      </c>
      <c r="G78" s="95" t="str">
        <f>IF(SP_SUL!I82="","*",SP_SUL!I82)</f>
        <v>106-109</v>
      </c>
      <c r="H78" s="95" t="str">
        <f>IF(SP_SUL!AB82="","*",SP_SUL!AB82)</f>
        <v>FIXO + ESCALA</v>
      </c>
      <c r="I78" s="95" t="str">
        <f>IF(SP_SUL!AC82="","*",SP_SUL!AC82)</f>
        <v>-</v>
      </c>
      <c r="J78" s="96">
        <f>IF(SP_SUL!AA82="","*",SP_SUL!AA82)</f>
        <v>2</v>
      </c>
      <c r="K78" s="97">
        <f>IF(SP_SUL!AD82="","*",SP_SUL!AD82)</f>
        <v>0.29166666666666669</v>
      </c>
    </row>
    <row r="79" spans="2:11" hidden="1">
      <c r="B79" s="94" t="str">
        <f>IF(SP_SUL!Y83="","*",SP_SUL!Y83)</f>
        <v>*</v>
      </c>
      <c r="C79" s="95" t="str">
        <f>IF(SP_SUL!B83="","*",SP_SUL!B83)</f>
        <v>*</v>
      </c>
      <c r="D79" s="94" t="str">
        <f>IF(SP_SUL!D83="","*",SP_SUL!D83)</f>
        <v>*</v>
      </c>
      <c r="E79" s="94" t="str">
        <f>IF(SP_SUL!H83="","*",SP_SUL!H83)</f>
        <v>*</v>
      </c>
      <c r="F79" s="100" t="str">
        <f>IF(SP_SUL!M83="","*",SP_SUL!M83)</f>
        <v>-</v>
      </c>
      <c r="G79" s="95" t="str">
        <f>IF(SP_SUL!I83="","*",SP_SUL!I83)</f>
        <v>*</v>
      </c>
      <c r="H79" s="95" t="str">
        <f>IF(SP_SUL!AB83="","*",SP_SUL!AB83)</f>
        <v>*</v>
      </c>
      <c r="I79" s="95" t="str">
        <f>IF(SP_SUL!AC83="","*",SP_SUL!AC83)</f>
        <v>*</v>
      </c>
      <c r="J79" s="96" t="str">
        <f>IF(SP_SUL!AA83="","*",SP_SUL!AA83)</f>
        <v>*</v>
      </c>
      <c r="K79" s="97" t="str">
        <f>IF(SP_SUL!AD83="","*",SP_SUL!AD83)</f>
        <v>*</v>
      </c>
    </row>
    <row r="80" spans="2:11" hidden="1">
      <c r="B80" s="94" t="str">
        <f>IF(SP_SUL!Y84="","*",SP_SUL!Y84)</f>
        <v>*</v>
      </c>
      <c r="C80" s="95" t="str">
        <f>IF(SP_SUL!B84="","*",SP_SUL!B84)</f>
        <v>*</v>
      </c>
      <c r="D80" s="94" t="str">
        <f>IF(SP_SUL!D84="","*",SP_SUL!D84)</f>
        <v>*</v>
      </c>
      <c r="E80" s="94" t="str">
        <f>IF(SP_SUL!H84="","*",SP_SUL!H84)</f>
        <v>*</v>
      </c>
      <c r="F80" s="100" t="str">
        <f>IF(SP_SUL!M84="","*",SP_SUL!M84)</f>
        <v>-</v>
      </c>
      <c r="G80" s="95" t="str">
        <f>IF(SP_SUL!I84="","*",SP_SUL!I84)</f>
        <v>*</v>
      </c>
      <c r="H80" s="95" t="str">
        <f>IF(SP_SUL!AB84="","*",SP_SUL!AB84)</f>
        <v>*</v>
      </c>
      <c r="I80" s="95" t="str">
        <f>IF(SP_SUL!AC84="","*",SP_SUL!AC84)</f>
        <v>*</v>
      </c>
      <c r="J80" s="96" t="str">
        <f>IF(SP_SUL!AA84="","*",SP_SUL!AA84)</f>
        <v>*</v>
      </c>
      <c r="K80" s="97" t="str">
        <f>IF(SP_SUL!AD84="","*",SP_SUL!AD84)</f>
        <v>*</v>
      </c>
    </row>
    <row r="81" spans="2:11" hidden="1">
      <c r="B81" s="94" t="str">
        <f>IF(SP_SUL!Y85="","*",SP_SUL!Y85)</f>
        <v>SIM</v>
      </c>
      <c r="C81" s="95">
        <f>IF(SP_SUL!B85="","*",SP_SUL!B85)</f>
        <v>46057</v>
      </c>
      <c r="D81" s="94" t="str">
        <f>IF(SP_SUL!D85="","*",SP_SUL!D85)</f>
        <v>V42</v>
      </c>
      <c r="E81" s="94" t="str">
        <f>IF(SP_SUL!H85="","*",SP_SUL!H85)</f>
        <v>ZYU1</v>
      </c>
      <c r="F81" s="100" t="str">
        <f>IF(SP_SUL!M85="","*",SP_SUL!M85)</f>
        <v>ZYU-ZST</v>
      </c>
      <c r="G81" s="95" t="str">
        <f>IF(SP_SUL!I85="","*",SP_SUL!I85)</f>
        <v>ZYU1</v>
      </c>
      <c r="H81" s="95" t="str">
        <f>IF(SP_SUL!AB85="","*",SP_SUL!AB85)</f>
        <v>*</v>
      </c>
      <c r="I81" s="95" t="str">
        <f>IF(SP_SUL!AC85="","*",SP_SUL!AC85)</f>
        <v>*</v>
      </c>
      <c r="J81" s="96" t="str">
        <f>IF(SP_SUL!AA85="","*",SP_SUL!AA85)</f>
        <v>*</v>
      </c>
      <c r="K81" s="97" t="str">
        <f>IF(SP_SUL!AD85="","*",SP_SUL!AD85)</f>
        <v>*</v>
      </c>
    </row>
    <row r="82" spans="2:11" hidden="1">
      <c r="B82" s="94" t="str">
        <f>IF(SP_SUL!Y86="","*",SP_SUL!Y86)</f>
        <v>OPORTUNIDADE</v>
      </c>
      <c r="C82" s="95">
        <f>IF(SP_SUL!B86="","*",SP_SUL!B86)</f>
        <v>46057</v>
      </c>
      <c r="D82" s="94" t="str">
        <f>IF(SP_SUL!D86="","*",SP_SUL!D86)</f>
        <v>EDSON (TP-780)</v>
      </c>
      <c r="E82" s="94" t="str">
        <f>IF(SP_SUL!H86="","*",SP_SUL!H86)</f>
        <v>-</v>
      </c>
      <c r="F82" s="100" t="str">
        <f>IF(SP_SUL!M86="","*",SP_SUL!M86)</f>
        <v>ZYU-ZST</v>
      </c>
      <c r="G82" s="95" t="str">
        <f>IF(SP_SUL!I86="","*",SP_SUL!I86)</f>
        <v>-</v>
      </c>
      <c r="H82" s="95" t="str">
        <f>IF(SP_SUL!AB86="","*",SP_SUL!AB86)</f>
        <v>FIXO</v>
      </c>
      <c r="I82" s="95" t="str">
        <f>IF(SP_SUL!AC86="","*",SP_SUL!AC86)</f>
        <v>-</v>
      </c>
      <c r="J82" s="96">
        <f>IF(SP_SUL!AA86="","*",SP_SUL!AA86)</f>
        <v>1</v>
      </c>
      <c r="K82" s="97">
        <f>IF(SP_SUL!AD86="","*",SP_SUL!AD86)</f>
        <v>0.29166666666666669</v>
      </c>
    </row>
    <row r="83" spans="2:11" hidden="1">
      <c r="B83" s="94" t="str">
        <f>IF(SP_SUL!Y87="","*",SP_SUL!Y87)</f>
        <v>OPORTUNIDADE</v>
      </c>
      <c r="C83" s="95">
        <f>IF(SP_SUL!B87="","*",SP_SUL!B87)</f>
        <v>46057</v>
      </c>
      <c r="D83" s="94" t="str">
        <f>IF(SP_SUL!D87="","*",SP_SUL!D87)</f>
        <v>ROGÉRIO (TP-730)</v>
      </c>
      <c r="E83" s="94" t="str">
        <f>IF(SP_SUL!H87="","*",SP_SUL!H87)</f>
        <v>-</v>
      </c>
      <c r="F83" s="100" t="str">
        <f>IF(SP_SUL!M87="","*",SP_SUL!M87)</f>
        <v>ZYU-ZST</v>
      </c>
      <c r="G83" s="95" t="str">
        <f>IF(SP_SUL!I87="","*",SP_SUL!I87)</f>
        <v>-</v>
      </c>
      <c r="H83" s="95" t="str">
        <f>IF(SP_SUL!AB87="","*",SP_SUL!AB87)</f>
        <v>*</v>
      </c>
      <c r="I83" s="95" t="str">
        <f>IF(SP_SUL!AC87="","*",SP_SUL!AC87)</f>
        <v>*</v>
      </c>
      <c r="J83" s="96" t="str">
        <f>IF(SP_SUL!AA87="","*",SP_SUL!AA87)</f>
        <v>*</v>
      </c>
      <c r="K83" s="97" t="str">
        <f>IF(SP_SUL!AD87="","*",SP_SUL!AD87)</f>
        <v>*</v>
      </c>
    </row>
    <row r="84" spans="2:11" hidden="1">
      <c r="B84" s="94" t="str">
        <f>IF(SP_SUL!Y88="","*",SP_SUL!Y88)</f>
        <v>*</v>
      </c>
      <c r="C84" s="95">
        <f>IF(SP_SUL!B88="","*",SP_SUL!B88)</f>
        <v>46057</v>
      </c>
      <c r="D84" s="94" t="str">
        <f>IF(SP_SUL!D88="","*",SP_SUL!D88)</f>
        <v>W59</v>
      </c>
      <c r="E84" s="94" t="str">
        <f>IF(SP_SUL!H88="","*",SP_SUL!H88)</f>
        <v>ZYU1</v>
      </c>
      <c r="F84" s="100" t="str">
        <f>IF(SP_SUL!M88="","*",SP_SUL!M88)</f>
        <v>ZYU</v>
      </c>
      <c r="G84" s="95" t="str">
        <f>IF(SP_SUL!I88="","*",SP_SUL!I88)</f>
        <v>ZYU1</v>
      </c>
      <c r="H84" s="95" t="str">
        <f>IF(SP_SUL!AB88="","*",SP_SUL!AB88)</f>
        <v>FIXO</v>
      </c>
      <c r="I84" s="95" t="str">
        <f>IF(SP_SUL!AC88="","*",SP_SUL!AC88)</f>
        <v>*</v>
      </c>
      <c r="J84" s="96">
        <f>IF(SP_SUL!AA88="","*",SP_SUL!AA88)</f>
        <v>1</v>
      </c>
      <c r="K84" s="97">
        <f>IF(SP_SUL!AD88="","*",SP_SUL!AD88)</f>
        <v>0.29166666666666669</v>
      </c>
    </row>
    <row r="85" spans="2:11" hidden="1">
      <c r="B85" s="94" t="str">
        <f>IF(SP_SUL!Y89="","*",SP_SUL!Y89)</f>
        <v>*</v>
      </c>
      <c r="C85" s="95" t="str">
        <f>IF(SP_SUL!B89="","*",SP_SUL!B89)</f>
        <v>*</v>
      </c>
      <c r="D85" s="94" t="str">
        <f>IF(SP_SUL!D89="","*",SP_SUL!D89)</f>
        <v>*</v>
      </c>
      <c r="E85" s="94" t="str">
        <f>IF(SP_SUL!H89="","*",SP_SUL!H89)</f>
        <v>*</v>
      </c>
      <c r="F85" s="100" t="str">
        <f>IF(SP_SUL!M89="","*",SP_SUL!M89)</f>
        <v>-</v>
      </c>
      <c r="G85" s="95" t="str">
        <f>IF(SP_SUL!I89="","*",SP_SUL!I89)</f>
        <v>*</v>
      </c>
      <c r="H85" s="95" t="str">
        <f>IF(SP_SUL!AB89="","*",SP_SUL!AB89)</f>
        <v>*</v>
      </c>
      <c r="I85" s="95" t="str">
        <f>IF(SP_SUL!AC89="","*",SP_SUL!AC89)</f>
        <v>*</v>
      </c>
      <c r="J85" s="96" t="str">
        <f>IF(SP_SUL!AA89="","*",SP_SUL!AA89)</f>
        <v>*</v>
      </c>
      <c r="K85" s="97" t="str">
        <f>IF(SP_SUL!AD89="","*",SP_SUL!AD89)</f>
        <v>*</v>
      </c>
    </row>
    <row r="86" spans="2:11" hidden="1">
      <c r="B86" s="94" t="str">
        <f>IF(SP_SUL!Y90="","*",SP_SUL!Y90)</f>
        <v>OPORTUNIDADE</v>
      </c>
      <c r="C86" s="95">
        <f>IF(SP_SUL!B90="","*",SP_SUL!B90)</f>
        <v>46057</v>
      </c>
      <c r="D86" s="94" t="str">
        <f>IF(SP_SUL!D90="","*",SP_SUL!D90)</f>
        <v>E17</v>
      </c>
      <c r="E86" s="94" t="str">
        <f>IF(SP_SUL!H90="","*",SP_SUL!H90)</f>
        <v>102ZKW2</v>
      </c>
      <c r="F86" s="100" t="str">
        <f>IF(SP_SUL!M90="","*",SP_SUL!M90)</f>
        <v>ZKE-ZWW</v>
      </c>
      <c r="G86" s="95" t="str">
        <f>IF(SP_SUL!I90="","*",SP_SUL!I90)</f>
        <v>102ZKW2</v>
      </c>
      <c r="H86" s="95" t="str">
        <f>IF(SP_SUL!AB90="","*",SP_SUL!AB90)</f>
        <v>FIXO</v>
      </c>
      <c r="I86" s="95" t="str">
        <f>IF(SP_SUL!AC90="","*",SP_SUL!AC90)</f>
        <v>*</v>
      </c>
      <c r="J86" s="96">
        <f>IF(SP_SUL!AA90="","*",SP_SUL!AA90)</f>
        <v>1</v>
      </c>
      <c r="K86" s="97">
        <f>IF(SP_SUL!AD90="","*",SP_SUL!AD90)</f>
        <v>0.33333333333333331</v>
      </c>
    </row>
    <row r="87" spans="2:11" hidden="1">
      <c r="B87" s="94" t="str">
        <f>IF(SP_SUL!Y91="","*",SP_SUL!Y91)</f>
        <v>*</v>
      </c>
      <c r="C87" s="95" t="str">
        <f>IF(SP_SUL!B91="","*",SP_SUL!B91)</f>
        <v>*</v>
      </c>
      <c r="D87" s="94" t="str">
        <f>IF(SP_SUL!D91="","*",SP_SUL!D91)</f>
        <v>V89</v>
      </c>
      <c r="E87" s="94" t="str">
        <f>IF(SP_SUL!H91="","*",SP_SUL!H91)</f>
        <v>102ZKW2</v>
      </c>
      <c r="F87" s="100" t="str">
        <f>IF(SP_SUL!M91="","*",SP_SUL!M91)</f>
        <v>ZWW-ZKW</v>
      </c>
      <c r="G87" s="95" t="str">
        <f>IF(SP_SUL!I91="","*",SP_SUL!I91)</f>
        <v>102ZKW2</v>
      </c>
      <c r="H87" s="95" t="str">
        <f>IF(SP_SUL!AB91="","*",SP_SUL!AB91)</f>
        <v>FIXO</v>
      </c>
      <c r="I87" s="95" t="str">
        <f>IF(SP_SUL!AC91="","*",SP_SUL!AC91)</f>
        <v>*</v>
      </c>
      <c r="J87" s="96">
        <f>IF(SP_SUL!AA91="","*",SP_SUL!AA91)</f>
        <v>1</v>
      </c>
      <c r="K87" s="97">
        <f>IF(SP_SUL!AD91="","*",SP_SUL!AD91)</f>
        <v>0.35416666666666669</v>
      </c>
    </row>
    <row r="88" spans="2:11" hidden="1">
      <c r="B88" s="94" t="str">
        <f>IF(SP_SUL!Y92="","*",SP_SUL!Y92)</f>
        <v>OPORTUNIDADE</v>
      </c>
      <c r="C88" s="95">
        <f>IF(SP_SUL!B92="","*",SP_SUL!B92)</f>
        <v>46057</v>
      </c>
      <c r="D88" s="94" t="str">
        <f>IF(SP_SUL!D92="","*",SP_SUL!D92)</f>
        <v>E42</v>
      </c>
      <c r="E88" s="94" t="str">
        <f>IF(SP_SUL!H92="","*",SP_SUL!H92)</f>
        <v>102ZKW2</v>
      </c>
      <c r="F88" s="100" t="str">
        <f>IF(SP_SUL!M92="","*",SP_SUL!M92)</f>
        <v>ZKW-ZCP</v>
      </c>
      <c r="G88" s="95" t="str">
        <f>IF(SP_SUL!I92="","*",SP_SUL!I92)</f>
        <v>ZCP1</v>
      </c>
      <c r="H88" s="95" t="str">
        <f>IF(SP_SUL!AB92="","*",SP_SUL!AB92)</f>
        <v>FIXO + ESCALA</v>
      </c>
      <c r="I88" s="95" t="str">
        <f>IF(SP_SUL!AC92="","*",SP_SUL!AC92)</f>
        <v>AGD ACIONAMENTO PCM</v>
      </c>
      <c r="J88" s="96">
        <f>IF(SP_SUL!AA92="","*",SP_SUL!AA92)</f>
        <v>2</v>
      </c>
      <c r="K88" s="97">
        <f>IF(SP_SUL!AD92="","*",SP_SUL!AD92)</f>
        <v>0.33333333333333331</v>
      </c>
    </row>
    <row r="89" spans="2:11" hidden="1">
      <c r="B89" s="94" t="str">
        <f>IF(SP_SUL!Y93="","*",SP_SUL!Y93)</f>
        <v>*</v>
      </c>
      <c r="C89" s="95">
        <f>IF(SP_SUL!B93="","*",SP_SUL!B93)</f>
        <v>46057</v>
      </c>
      <c r="D89" s="94" t="str">
        <f>IF(SP_SUL!D93="","*",SP_SUL!D93)</f>
        <v xml:space="preserve">TURMA FIXA VIA </v>
      </c>
      <c r="E89" s="94" t="str">
        <f>IF(SP_SUL!H93="","*",SP_SUL!H93)</f>
        <v>-</v>
      </c>
      <c r="F89" s="100" t="str">
        <f>IF(SP_SUL!M93="","*",SP_SUL!M93)</f>
        <v>ZKW-ZLU</v>
      </c>
      <c r="G89" s="95" t="str">
        <f>IF(SP_SUL!I93="","*",SP_SUL!I93)</f>
        <v>*</v>
      </c>
      <c r="H89" s="95" t="str">
        <f>IF(SP_SUL!AB93="","*",SP_SUL!AB93)</f>
        <v>*</v>
      </c>
      <c r="I89" s="95" t="str">
        <f>IF(SP_SUL!AC93="","*",SP_SUL!AC93)</f>
        <v>*</v>
      </c>
      <c r="J89" s="96" t="str">
        <f>IF(SP_SUL!AA93="","*",SP_SUL!AA93)</f>
        <v>-</v>
      </c>
      <c r="K89" s="97" t="str">
        <f>IF(SP_SUL!AD93="","*",SP_SUL!AD93)</f>
        <v>*</v>
      </c>
    </row>
    <row r="90" spans="2:11" hidden="1">
      <c r="B90" s="94" t="str">
        <f>IF(SP_SUL!Y94="","*",SP_SUL!Y94)</f>
        <v>OPORTUNIDADE</v>
      </c>
      <c r="C90" s="95">
        <f>IF(SP_SUL!B94="","*",SP_SUL!B94)</f>
        <v>46057</v>
      </c>
      <c r="D90" s="94" t="str">
        <f>IF(SP_SUL!D94="","*",SP_SUL!D94)</f>
        <v>CAIQUE (TMA-677)</v>
      </c>
      <c r="E90" s="94" t="str">
        <f>IF(SP_SUL!H94="","*",SP_SUL!H94)</f>
        <v>-</v>
      </c>
      <c r="F90" s="100" t="str">
        <f>IF(SP_SUL!M94="","*",SP_SUL!M94)</f>
        <v>ZWI-ZEM</v>
      </c>
      <c r="G90" s="95" t="str">
        <f>IF(SP_SUL!I94="","*",SP_SUL!I94)</f>
        <v>-</v>
      </c>
      <c r="H90" s="95" t="str">
        <f>IF(SP_SUL!AB94="","*",SP_SUL!AB94)</f>
        <v>*</v>
      </c>
      <c r="I90" s="95" t="str">
        <f>IF(SP_SUL!AC94="","*",SP_SUL!AC94)</f>
        <v>*</v>
      </c>
      <c r="J90" s="96" t="str">
        <f>IF(SP_SUL!AA94="","*",SP_SUL!AA94)</f>
        <v>-</v>
      </c>
      <c r="K90" s="97" t="str">
        <f>IF(SP_SUL!AD94="","*",SP_SUL!AD94)</f>
        <v>*</v>
      </c>
    </row>
    <row r="91" spans="2:11" hidden="1">
      <c r="B91" s="94" t="str">
        <f>IF(SP_SUL!Y95="","*",SP_SUL!Y95)</f>
        <v>OPORTUNIDADE</v>
      </c>
      <c r="C91" s="95">
        <f>IF(SP_SUL!B95="","*",SP_SUL!B95)</f>
        <v>46057</v>
      </c>
      <c r="D91" s="94" t="str">
        <f>IF(SP_SUL!D95="","*",SP_SUL!D95)</f>
        <v>WALTER (TP-810)</v>
      </c>
      <c r="E91" s="94" t="str">
        <f>IF(SP_SUL!H95="","*",SP_SUL!H95)</f>
        <v>-</v>
      </c>
      <c r="F91" s="100" t="str">
        <f>IF(SP_SUL!M95="","*",SP_SUL!M95)</f>
        <v>ZWI-ZEM</v>
      </c>
      <c r="G91" s="95" t="str">
        <f>IF(SP_SUL!I95="","*",SP_SUL!I95)</f>
        <v>-</v>
      </c>
      <c r="H91" s="95" t="str">
        <f>IF(SP_SUL!AB95="","*",SP_SUL!AB95)</f>
        <v>*</v>
      </c>
      <c r="I91" s="95" t="str">
        <f>IF(SP_SUL!AC95="","*",SP_SUL!AC95)</f>
        <v>*</v>
      </c>
      <c r="J91" s="96" t="str">
        <f>IF(SP_SUL!AA95="","*",SP_SUL!AA95)</f>
        <v>-</v>
      </c>
      <c r="K91" s="97" t="str">
        <f>IF(SP_SUL!AD95="","*",SP_SUL!AD95)</f>
        <v>*</v>
      </c>
    </row>
    <row r="92" spans="2:11" hidden="1">
      <c r="B92" s="94" t="str">
        <f>IF(SP_SUL!Y96="","*",SP_SUL!Y96)</f>
        <v>*</v>
      </c>
      <c r="C92" s="95" t="str">
        <f>IF(SP_SUL!B96="","*",SP_SUL!B96)</f>
        <v>*</v>
      </c>
      <c r="D92" s="94" t="str">
        <f>IF(SP_SUL!D96="","*",SP_SUL!D96)</f>
        <v>*</v>
      </c>
      <c r="E92" s="94" t="str">
        <f>IF(SP_SUL!H96="","*",SP_SUL!H96)</f>
        <v>*</v>
      </c>
      <c r="F92" s="100" t="str">
        <f>IF(SP_SUL!M96="","*",SP_SUL!M96)</f>
        <v>-</v>
      </c>
      <c r="G92" s="95" t="str">
        <f>IF(SP_SUL!I96="","*",SP_SUL!I96)</f>
        <v>*</v>
      </c>
      <c r="H92" s="95" t="str">
        <f>IF(SP_SUL!AB96="","*",SP_SUL!AB96)</f>
        <v>*</v>
      </c>
      <c r="I92" s="95" t="str">
        <f>IF(SP_SUL!AC96="","*",SP_SUL!AC96)</f>
        <v>*</v>
      </c>
      <c r="J92" s="96" t="str">
        <f>IF(SP_SUL!AA96="","*",SP_SUL!AA96)</f>
        <v>*</v>
      </c>
      <c r="K92" s="97" t="str">
        <f>IF(SP_SUL!AD96="","*",SP_SUL!AD96)</f>
        <v>*</v>
      </c>
    </row>
    <row r="93" spans="2:11" hidden="1">
      <c r="B93" s="94" t="str">
        <f>IF(SP_SUL!Y97="","*",SP_SUL!Y97)</f>
        <v>*</v>
      </c>
      <c r="C93" s="95" t="str">
        <f>IF(SP_SUL!B97="","*",SP_SUL!B97)</f>
        <v>*</v>
      </c>
      <c r="D93" s="94" t="str">
        <f>IF(SP_SUL!D97="","*",SP_SUL!D97)</f>
        <v>*</v>
      </c>
      <c r="E93" s="94" t="str">
        <f>IF(SP_SUL!H97="","*",SP_SUL!H97)</f>
        <v>*</v>
      </c>
      <c r="F93" s="100" t="str">
        <f>IF(SP_SUL!M97="","*",SP_SUL!M97)</f>
        <v>-</v>
      </c>
      <c r="G93" s="95" t="str">
        <f>IF(SP_SUL!I97="","*",SP_SUL!I97)</f>
        <v>*</v>
      </c>
      <c r="H93" s="95" t="str">
        <f>IF(SP_SUL!AB97="","*",SP_SUL!AB97)</f>
        <v>*</v>
      </c>
      <c r="I93" s="95" t="str">
        <f>IF(SP_SUL!AC97="","*",SP_SUL!AC97)</f>
        <v>*</v>
      </c>
      <c r="J93" s="96" t="str">
        <f>IF(SP_SUL!AA97="","*",SP_SUL!AA97)</f>
        <v>*</v>
      </c>
      <c r="K93" s="97" t="str">
        <f>IF(SP_SUL!AD97="","*",SP_SUL!AD97)</f>
        <v>*</v>
      </c>
    </row>
    <row r="94" spans="2:11" hidden="1">
      <c r="B94" s="94" t="str">
        <f>IF(SP_SUL!Y98="","*",SP_SUL!Y98)</f>
        <v>OPORTUNIDADE</v>
      </c>
      <c r="C94" s="95">
        <f>IF(SP_SUL!B98="","*",SP_SUL!B98)</f>
        <v>46057</v>
      </c>
      <c r="D94" s="94" t="str">
        <f>IF(SP_SUL!D98="","*",SP_SUL!D98)</f>
        <v>HUELTON (TP-725)</v>
      </c>
      <c r="E94" s="94" t="str">
        <f>IF(SP_SUL!H98="","*",SP_SUL!H98)</f>
        <v>-</v>
      </c>
      <c r="F94" s="100" t="str">
        <f>IF(SP_SUL!M98="","*",SP_SUL!M98)</f>
        <v>ZPG-MRS</v>
      </c>
      <c r="G94" s="95" t="str">
        <f>IF(SP_SUL!I98="","*",SP_SUL!I98)</f>
        <v>-</v>
      </c>
      <c r="H94" s="95" t="str">
        <f>IF(SP_SUL!AB98="","*",SP_SUL!AB98)</f>
        <v>*</v>
      </c>
      <c r="I94" s="95" t="str">
        <f>IF(SP_SUL!AC98="","*",SP_SUL!AC98)</f>
        <v>*</v>
      </c>
      <c r="J94" s="96" t="str">
        <f>IF(SP_SUL!AA98="","*",SP_SUL!AA98)</f>
        <v>-</v>
      </c>
      <c r="K94" s="97" t="str">
        <f>IF(SP_SUL!AD98="","*",SP_SUL!AD98)</f>
        <v>*</v>
      </c>
    </row>
    <row r="95" spans="2:11" hidden="1">
      <c r="B95" s="94" t="str">
        <f>IF(SP_SUL!Y99="","*",SP_SUL!Y99)</f>
        <v>SIM</v>
      </c>
      <c r="C95" s="95">
        <f>IF(SP_SUL!B99="","*",SP_SUL!B99)</f>
        <v>46057</v>
      </c>
      <c r="D95" s="94" t="str">
        <f>IF(SP_SUL!D99="","*",SP_SUL!D99)</f>
        <v>DIEGO (TF-42)</v>
      </c>
      <c r="E95" s="94" t="str">
        <f>IF(SP_SUL!H99="","*",SP_SUL!H99)</f>
        <v>-</v>
      </c>
      <c r="F95" s="100" t="str">
        <f>IF(SP_SUL!M99="","*",SP_SUL!M99)</f>
        <v>PAT-ZGM</v>
      </c>
      <c r="G95" s="95" t="str">
        <f>IF(SP_SUL!I99="","*",SP_SUL!I99)</f>
        <v>-</v>
      </c>
      <c r="H95" s="95" t="str">
        <f>IF(SP_SUL!AB99="","*",SP_SUL!AB99)</f>
        <v>*</v>
      </c>
      <c r="I95" s="95" t="str">
        <f>IF(SP_SUL!AC99="","*",SP_SUL!AC99)</f>
        <v>*</v>
      </c>
      <c r="J95" s="96" t="str">
        <f>IF(SP_SUL!AA99="","*",SP_SUL!AA99)</f>
        <v>-</v>
      </c>
      <c r="K95" s="97" t="str">
        <f>IF(SP_SUL!AD99="","*",SP_SUL!AD99)</f>
        <v>-</v>
      </c>
    </row>
    <row r="96" spans="2:11" hidden="1">
      <c r="B96" s="94" t="str">
        <f>IF(SP_SUL!Y100="","*",SP_SUL!Y100)</f>
        <v>OPORTUNIDADE</v>
      </c>
      <c r="C96" s="95">
        <f>IF(SP_SUL!B100="","*",SP_SUL!B100)</f>
        <v>46057</v>
      </c>
      <c r="D96" s="94" t="str">
        <f>IF(SP_SUL!D100="","*",SP_SUL!D100)</f>
        <v>V85</v>
      </c>
      <c r="E96" s="94" t="str">
        <f>IF(SP_SUL!H100="","*",SP_SUL!H100)</f>
        <v>ZDRZPT</v>
      </c>
      <c r="F96" s="100" t="str">
        <f>IF(SP_SUL!M100="","*",SP_SUL!M100)</f>
        <v>PAT-ZGM</v>
      </c>
      <c r="G96" s="95" t="str">
        <f>IF(SP_SUL!I100="","*",SP_SUL!I100)</f>
        <v>ZDRZPT</v>
      </c>
      <c r="H96" s="95" t="str">
        <f>IF(SP_SUL!AB100="","*",SP_SUL!AB100)</f>
        <v>FIXO</v>
      </c>
      <c r="I96" s="95" t="str">
        <f>IF(SP_SUL!AC100="","*",SP_SUL!AC100)</f>
        <v>*</v>
      </c>
      <c r="J96" s="96">
        <f>IF(SP_SUL!AA100="","*",SP_SUL!AA100)</f>
        <v>1</v>
      </c>
      <c r="K96" s="97">
        <f>IF(SP_SUL!AD100="","*",SP_SUL!AD100)</f>
        <v>0.35416666666666669</v>
      </c>
    </row>
    <row r="97" spans="2:11" hidden="1">
      <c r="B97" s="94" t="str">
        <f>IF(SP_SUL!Y101="","*",SP_SUL!Y101)</f>
        <v>OPORTUNIDADE</v>
      </c>
      <c r="C97" s="95">
        <f>IF(SP_SUL!B101="","*",SP_SUL!B101)</f>
        <v>46057</v>
      </c>
      <c r="D97" s="94" t="str">
        <f>IF(SP_SUL!D101="","*",SP_SUL!D101)</f>
        <v>EXPANSÃO TURMA 1</v>
      </c>
      <c r="E97" s="94" t="str">
        <f>IF(SP_SUL!H101="","*",SP_SUL!H101)</f>
        <v>-</v>
      </c>
      <c r="F97" s="100" t="str">
        <f>IF(SP_SUL!M101="","*",SP_SUL!M101)</f>
        <v>109-ZGM</v>
      </c>
      <c r="G97" s="95" t="str">
        <f>IF(SP_SUL!I101="","*",SP_SUL!I101)</f>
        <v>-</v>
      </c>
      <c r="H97" s="95" t="str">
        <f>IF(SP_SUL!AB101="","*",SP_SUL!AB101)</f>
        <v>*</v>
      </c>
      <c r="I97" s="95" t="str">
        <f>IF(SP_SUL!AC101="","*",SP_SUL!AC101)</f>
        <v>*</v>
      </c>
      <c r="J97" s="96" t="str">
        <f>IF(SP_SUL!AA101="","*",SP_SUL!AA101)</f>
        <v>-</v>
      </c>
      <c r="K97" s="97" t="str">
        <f>IF(SP_SUL!AD101="","*",SP_SUL!AD101)</f>
        <v>-</v>
      </c>
    </row>
    <row r="98" spans="2:11" hidden="1">
      <c r="B98" s="94" t="str">
        <f>IF(SP_SUL!Y102="","*",SP_SUL!Y102)</f>
        <v>OPORTUNIDADE</v>
      </c>
      <c r="C98" s="95">
        <f>IF(SP_SUL!B102="","*",SP_SUL!B102)</f>
        <v>46057</v>
      </c>
      <c r="D98" s="94" t="str">
        <f>IF(SP_SUL!D102="","*",SP_SUL!D102)</f>
        <v>W62</v>
      </c>
      <c r="E98" s="94" t="str">
        <f>IF(SP_SUL!H102="","*",SP_SUL!H102)</f>
        <v>ZPTZDR</v>
      </c>
      <c r="F98" s="100" t="str">
        <f>IF(SP_SUL!M102="","*",SP_SUL!M102)</f>
        <v>ZZV-ZPG</v>
      </c>
      <c r="G98" s="95" t="str">
        <f>IF(SP_SUL!I102="","*",SP_SUL!I102)</f>
        <v>ZPTZDR</v>
      </c>
      <c r="H98" s="95" t="str">
        <f>IF(SP_SUL!AB102="","*",SP_SUL!AB102)</f>
        <v>FIXO</v>
      </c>
      <c r="I98" s="95" t="str">
        <f>IF(SP_SUL!AC102="","*",SP_SUL!AC102)</f>
        <v>AGD ACIONAMENTO PCM</v>
      </c>
      <c r="J98" s="96" t="str">
        <f>IF(SP_SUL!AA102="","*",SP_SUL!AA102)</f>
        <v>1 (Fixo)</v>
      </c>
      <c r="K98" s="97">
        <f>IF(SP_SUL!AD102="","*",SP_SUL!AD102)</f>
        <v>0.3125</v>
      </c>
    </row>
    <row r="99" spans="2:11" hidden="1">
      <c r="B99" s="94" t="str">
        <f>IF(SP_SUL!Y103="","*",SP_SUL!Y103)</f>
        <v>*</v>
      </c>
      <c r="C99" s="95" t="str">
        <f>IF(SP_SUL!B103="","*",SP_SUL!B103)</f>
        <v>*</v>
      </c>
      <c r="D99" s="94" t="str">
        <f>IF(SP_SUL!D103="","*",SP_SUL!D103)</f>
        <v>*</v>
      </c>
      <c r="E99" s="94" t="str">
        <f>IF(SP_SUL!H103="","*",SP_SUL!H103)</f>
        <v>*</v>
      </c>
      <c r="F99" s="100" t="str">
        <f>IF(SP_SUL!M103="","*",SP_SUL!M103)</f>
        <v>-</v>
      </c>
      <c r="G99" s="95" t="str">
        <f>IF(SP_SUL!I103="","*",SP_SUL!I103)</f>
        <v>*</v>
      </c>
      <c r="H99" s="95" t="str">
        <f>IF(SP_SUL!AB103="","*",SP_SUL!AB103)</f>
        <v>*</v>
      </c>
      <c r="I99" s="95" t="str">
        <f>IF(SP_SUL!AC103="","*",SP_SUL!AC103)</f>
        <v>*</v>
      </c>
      <c r="J99" s="96" t="str">
        <f>IF(SP_SUL!AA103="","*",SP_SUL!AA103)</f>
        <v>*</v>
      </c>
      <c r="K99" s="97" t="str">
        <f>IF(SP_SUL!AD103="","*",SP_SUL!AD103)</f>
        <v>*</v>
      </c>
    </row>
    <row r="100" spans="2:11" hidden="1">
      <c r="B100" s="94" t="str">
        <f>IF(SP_SUL!Y104="","*",SP_SUL!Y104)</f>
        <v>*</v>
      </c>
      <c r="C100" s="95" t="str">
        <f>IF(SP_SUL!B104="","*",SP_SUL!B104)</f>
        <v>*</v>
      </c>
      <c r="D100" s="94" t="str">
        <f>IF(SP_SUL!D104="","*",SP_SUL!D104)</f>
        <v>*</v>
      </c>
      <c r="E100" s="94" t="str">
        <f>IF(SP_SUL!H104="","*",SP_SUL!H104)</f>
        <v>*</v>
      </c>
      <c r="F100" s="100" t="str">
        <f>IF(SP_SUL!M104="","*",SP_SUL!M104)</f>
        <v>-</v>
      </c>
      <c r="G100" s="95" t="str">
        <f>IF(SP_SUL!I104="","*",SP_SUL!I104)</f>
        <v>*</v>
      </c>
      <c r="H100" s="95" t="str">
        <f>IF(SP_SUL!AB104="","*",SP_SUL!AB104)</f>
        <v>*</v>
      </c>
      <c r="I100" s="95" t="str">
        <f>IF(SP_SUL!AC104="","*",SP_SUL!AC104)</f>
        <v>*</v>
      </c>
      <c r="J100" s="96" t="str">
        <f>IF(SP_SUL!AA104="","*",SP_SUL!AA104)</f>
        <v>*</v>
      </c>
      <c r="K100" s="97" t="str">
        <f>IF(SP_SUL!AD104="","*",SP_SUL!AD104)</f>
        <v>*</v>
      </c>
    </row>
    <row r="101" spans="2:11" hidden="1">
      <c r="B101" s="94" t="str">
        <f>IF(SP_SUL!Y105="","*",SP_SUL!Y105)</f>
        <v>*</v>
      </c>
      <c r="C101" s="95" t="str">
        <f>IF(SP_SUL!B105="","*",SP_SUL!B105)</f>
        <v>*</v>
      </c>
      <c r="D101" s="94" t="str">
        <f>IF(SP_SUL!D105="","*",SP_SUL!D105)</f>
        <v>EXPANSÃO TURMA 1</v>
      </c>
      <c r="E101" s="94" t="str">
        <f>IF(SP_SUL!H105="","*",SP_SUL!H105)</f>
        <v>-</v>
      </c>
      <c r="F101" s="100" t="str">
        <f>IF(SP_SUL!M105="","*",SP_SUL!M105)</f>
        <v>ZCD</v>
      </c>
      <c r="G101" s="95" t="str">
        <f>IF(SP_SUL!I105="","*",SP_SUL!I105)</f>
        <v>-</v>
      </c>
      <c r="H101" s="95" t="str">
        <f>IF(SP_SUL!AB105="","*",SP_SUL!AB105)</f>
        <v>*</v>
      </c>
      <c r="I101" s="95" t="str">
        <f>IF(SP_SUL!AC105="","*",SP_SUL!AC105)</f>
        <v>*</v>
      </c>
      <c r="J101" s="96" t="str">
        <f>IF(SP_SUL!AA105="","*",SP_SUL!AA105)</f>
        <v>-</v>
      </c>
      <c r="K101" s="97" t="str">
        <f>IF(SP_SUL!AD105="","*",SP_SUL!AD105)</f>
        <v>*</v>
      </c>
    </row>
    <row r="102" spans="2:11" hidden="1">
      <c r="B102" s="94" t="str">
        <f>IF(SP_SUL!Y106="","*",SP_SUL!Y106)</f>
        <v>OPORTUNIDADE</v>
      </c>
      <c r="C102" s="95">
        <f>IF(SP_SUL!B106="","*",SP_SUL!B106)</f>
        <v>46058</v>
      </c>
      <c r="D102" s="94" t="str">
        <f>IF(SP_SUL!D106="","*",SP_SUL!D106)</f>
        <v>EXPANSÃO TURMA 1</v>
      </c>
      <c r="E102" s="94" t="str">
        <f>IF(SP_SUL!H106="","*",SP_SUL!H106)</f>
        <v>-</v>
      </c>
      <c r="F102" s="100" t="str">
        <f>IF(SP_SUL!M106="","*",SP_SUL!M106)</f>
        <v>ZCD</v>
      </c>
      <c r="G102" s="95" t="str">
        <f>IF(SP_SUL!I106="","*",SP_SUL!I106)</f>
        <v>-</v>
      </c>
      <c r="H102" s="95" t="str">
        <f>IF(SP_SUL!AB106="","*",SP_SUL!AB106)</f>
        <v>*</v>
      </c>
      <c r="I102" s="95" t="str">
        <f>IF(SP_SUL!AC106="","*",SP_SUL!AC106)</f>
        <v>*</v>
      </c>
      <c r="J102" s="96" t="str">
        <f>IF(SP_SUL!AA106="","*",SP_SUL!AA106)</f>
        <v>-</v>
      </c>
      <c r="K102" s="97" t="str">
        <f>IF(SP_SUL!AD106="","*",SP_SUL!AD106)</f>
        <v>*</v>
      </c>
    </row>
    <row r="103" spans="2:11" hidden="1">
      <c r="B103" s="94" t="str">
        <f>IF(SP_SUL!Y107="","*",SP_SUL!Y107)</f>
        <v>OPORTUNIDADE</v>
      </c>
      <c r="C103" s="95">
        <f>IF(SP_SUL!B107="","*",SP_SUL!B107)</f>
        <v>46058</v>
      </c>
      <c r="D103" s="94" t="str">
        <f>IF(SP_SUL!D107="","*",SP_SUL!D107)</f>
        <v>KLECIO (TP-699)</v>
      </c>
      <c r="E103" s="94" t="str">
        <f>IF(SP_SUL!H107="","*",SP_SUL!H107)</f>
        <v>-</v>
      </c>
      <c r="F103" s="100" t="str">
        <f>IF(SP_SUL!M107="","*",SP_SUL!M107)</f>
        <v>ZSW-2</v>
      </c>
      <c r="G103" s="95" t="str">
        <f>IF(SP_SUL!I107="","*",SP_SUL!I107)</f>
        <v>-</v>
      </c>
      <c r="H103" s="95" t="str">
        <f>IF(SP_SUL!AB107="","*",SP_SUL!AB107)</f>
        <v>*</v>
      </c>
      <c r="I103" s="95" t="str">
        <f>IF(SP_SUL!AC107="","*",SP_SUL!AC107)</f>
        <v>-</v>
      </c>
      <c r="J103" s="96" t="str">
        <f>IF(SP_SUL!AA107="","*",SP_SUL!AA107)</f>
        <v>-</v>
      </c>
      <c r="K103" s="97" t="str">
        <f>IF(SP_SUL!AD107="","*",SP_SUL!AD107)</f>
        <v>-</v>
      </c>
    </row>
    <row r="104" spans="2:11" hidden="1">
      <c r="B104" s="94" t="str">
        <f>IF(SP_SUL!Y108="","*",SP_SUL!Y108)</f>
        <v>OPORTUNIDADE</v>
      </c>
      <c r="C104" s="95">
        <f>IF(SP_SUL!B108="","*",SP_SUL!B108)</f>
        <v>46058</v>
      </c>
      <c r="D104" s="94" t="str">
        <f>IF(SP_SUL!D108="","*",SP_SUL!D108)</f>
        <v>V48</v>
      </c>
      <c r="E104" s="94" t="str">
        <f>IF(SP_SUL!H108="","*",SP_SUL!H108)</f>
        <v>ZAC2</v>
      </c>
      <c r="F104" s="100" t="str">
        <f>IF(SP_SUL!M108="","*",SP_SUL!M108)</f>
        <v>ZAC-ZSW</v>
      </c>
      <c r="G104" s="95" t="str">
        <f>IF(SP_SUL!I108="","*",SP_SUL!I108)</f>
        <v>ZAC2</v>
      </c>
      <c r="H104" s="95" t="str">
        <f>IF(SP_SUL!AB108="","*",SP_SUL!AB108)</f>
        <v>FIXO</v>
      </c>
      <c r="I104" s="95" t="str">
        <f>IF(SP_SUL!AC108="","*",SP_SUL!AC108)</f>
        <v>-</v>
      </c>
      <c r="J104" s="96">
        <f>IF(SP_SUL!AA108="","*",SP_SUL!AA108)</f>
        <v>1</v>
      </c>
      <c r="K104" s="97">
        <f>IF(SP_SUL!AD108="","*",SP_SUL!AD108)</f>
        <v>0.29166666666666669</v>
      </c>
    </row>
    <row r="105" spans="2:11" hidden="1">
      <c r="B105" s="94" t="str">
        <f>IF(SP_SUL!Y109="","*",SP_SUL!Y109)</f>
        <v>OPORTUNIDADE</v>
      </c>
      <c r="C105" s="95">
        <f>IF(SP_SUL!B109="","*",SP_SUL!B109)</f>
        <v>46058</v>
      </c>
      <c r="D105" s="94" t="str">
        <f>IF(SP_SUL!D109="","*",SP_SUL!D109)</f>
        <v>W58</v>
      </c>
      <c r="E105" s="94">
        <f>IF(SP_SUL!H109="","*",SP_SUL!H109)</f>
        <v>106109</v>
      </c>
      <c r="F105" s="100" t="str">
        <f>IF(SP_SUL!M109="","*",SP_SUL!M109)</f>
        <v>ZBM-ZHO</v>
      </c>
      <c r="G105" s="95">
        <f>IF(SP_SUL!I109="","*",SP_SUL!I109)</f>
        <v>106109</v>
      </c>
      <c r="H105" s="95" t="str">
        <f>IF(SP_SUL!AB109="","*",SP_SUL!AB109)</f>
        <v>FIXO + ESCALA</v>
      </c>
      <c r="I105" s="95" t="str">
        <f>IF(SP_SUL!AC109="","*",SP_SUL!AC109)</f>
        <v>-</v>
      </c>
      <c r="J105" s="96">
        <f>IF(SP_SUL!AA109="","*",SP_SUL!AA109)</f>
        <v>2</v>
      </c>
      <c r="K105" s="97">
        <f>IF(SP_SUL!AD109="","*",SP_SUL!AD109)</f>
        <v>0.29166666666666669</v>
      </c>
    </row>
    <row r="106" spans="2:11" hidden="1">
      <c r="B106" s="94" t="str">
        <f>IF(SP_SUL!Y110="","*",SP_SUL!Y110)</f>
        <v>*</v>
      </c>
      <c r="C106" s="95" t="str">
        <f>IF(SP_SUL!B110="","*",SP_SUL!B110)</f>
        <v>*</v>
      </c>
      <c r="D106" s="94" t="str">
        <f>IF(SP_SUL!D110="","*",SP_SUL!D110)</f>
        <v>*</v>
      </c>
      <c r="E106" s="94" t="str">
        <f>IF(SP_SUL!H110="","*",SP_SUL!H110)</f>
        <v>*</v>
      </c>
      <c r="F106" s="100" t="str">
        <f>IF(SP_SUL!M110="","*",SP_SUL!M110)</f>
        <v>-</v>
      </c>
      <c r="G106" s="95" t="str">
        <f>IF(SP_SUL!I110="","*",SP_SUL!I110)</f>
        <v>*</v>
      </c>
      <c r="H106" s="95" t="str">
        <f>IF(SP_SUL!AB110="","*",SP_SUL!AB110)</f>
        <v>*</v>
      </c>
      <c r="I106" s="95" t="str">
        <f>IF(SP_SUL!AC110="","*",SP_SUL!AC110)</f>
        <v>*</v>
      </c>
      <c r="J106" s="96" t="str">
        <f>IF(SP_SUL!AA110="","*",SP_SUL!AA110)</f>
        <v>*</v>
      </c>
      <c r="K106" s="97" t="str">
        <f>IF(SP_SUL!AD110="","*",SP_SUL!AD110)</f>
        <v>*</v>
      </c>
    </row>
    <row r="107" spans="2:11" hidden="1">
      <c r="B107" s="94" t="str">
        <f>IF(SP_SUL!Y111="","*",SP_SUL!Y111)</f>
        <v>OPORTUNIDADE</v>
      </c>
      <c r="C107" s="95">
        <f>IF(SP_SUL!B111="","*",SP_SUL!B111)</f>
        <v>46058</v>
      </c>
      <c r="D107" s="94" t="str">
        <f>IF(SP_SUL!D111="","*",SP_SUL!D111)</f>
        <v>V42</v>
      </c>
      <c r="E107" s="94" t="str">
        <f>IF(SP_SUL!H111="","*",SP_SUL!H111)</f>
        <v>ZYU1</v>
      </c>
      <c r="F107" s="100" t="str">
        <f>IF(SP_SUL!M111="","*",SP_SUL!M111)</f>
        <v>ZYU-ZST</v>
      </c>
      <c r="G107" s="95" t="str">
        <f>IF(SP_SUL!I111="","*",SP_SUL!I111)</f>
        <v>ZYU1</v>
      </c>
      <c r="H107" s="95" t="str">
        <f>IF(SP_SUL!AB111="","*",SP_SUL!AB111)</f>
        <v>FIXO</v>
      </c>
      <c r="I107" s="95" t="str">
        <f>IF(SP_SUL!AC111="","*",SP_SUL!AC111)</f>
        <v>*</v>
      </c>
      <c r="J107" s="96">
        <f>IF(SP_SUL!AA111="","*",SP_SUL!AA111)</f>
        <v>1</v>
      </c>
      <c r="K107" s="97">
        <f>IF(SP_SUL!AD111="","*",SP_SUL!AD111)</f>
        <v>0.33333333333333331</v>
      </c>
    </row>
    <row r="108" spans="2:11" hidden="1">
      <c r="B108" s="94" t="str">
        <f>IF(SP_SUL!Y112="","*",SP_SUL!Y112)</f>
        <v>OPORTUNIDADE</v>
      </c>
      <c r="C108" s="95">
        <f>IF(SP_SUL!B112="","*",SP_SUL!B112)</f>
        <v>46058</v>
      </c>
      <c r="D108" s="94" t="str">
        <f>IF(SP_SUL!D112="","*",SP_SUL!D112)</f>
        <v>EDSON (TP-780)</v>
      </c>
      <c r="E108" s="94" t="str">
        <f>IF(SP_SUL!H112="","*",SP_SUL!H112)</f>
        <v>-</v>
      </c>
      <c r="F108" s="100" t="str">
        <f>IF(SP_SUL!M112="","*",SP_SUL!M112)</f>
        <v>ZYU-ZST</v>
      </c>
      <c r="G108" s="95" t="str">
        <f>IF(SP_SUL!I112="","*",SP_SUL!I112)</f>
        <v>-</v>
      </c>
      <c r="H108" s="95" t="str">
        <f>IF(SP_SUL!AB112="","*",SP_SUL!AB112)</f>
        <v>*</v>
      </c>
      <c r="I108" s="95" t="str">
        <f>IF(SP_SUL!AC112="","*",SP_SUL!AC112)</f>
        <v>*</v>
      </c>
      <c r="J108" s="96" t="str">
        <f>IF(SP_SUL!AA112="","*",SP_SUL!AA112)</f>
        <v>-</v>
      </c>
      <c r="K108" s="97" t="str">
        <f>IF(SP_SUL!AD112="","*",SP_SUL!AD112)</f>
        <v>*</v>
      </c>
    </row>
    <row r="109" spans="2:11" hidden="1">
      <c r="B109" s="94" t="str">
        <f>IF(SP_SUL!Y113="","*",SP_SUL!Y113)</f>
        <v>OPORTUNIDADE</v>
      </c>
      <c r="C109" s="95">
        <f>IF(SP_SUL!B113="","*",SP_SUL!B113)</f>
        <v>46058</v>
      </c>
      <c r="D109" s="94" t="str">
        <f>IF(SP_SUL!D113="","*",SP_SUL!D113)</f>
        <v>ROGÉRIO (TP-730)</v>
      </c>
      <c r="E109" s="94" t="str">
        <f>IF(SP_SUL!H113="","*",SP_SUL!H113)</f>
        <v>-</v>
      </c>
      <c r="F109" s="100" t="str">
        <f>IF(SP_SUL!M113="","*",SP_SUL!M113)</f>
        <v>ZYU-ZST</v>
      </c>
      <c r="G109" s="95" t="str">
        <f>IF(SP_SUL!I113="","*",SP_SUL!I113)</f>
        <v>-</v>
      </c>
      <c r="H109" s="95" t="str">
        <f>IF(SP_SUL!AB113="","*",SP_SUL!AB113)</f>
        <v>*</v>
      </c>
      <c r="I109" s="95" t="str">
        <f>IF(SP_SUL!AC113="","*",SP_SUL!AC113)</f>
        <v>*</v>
      </c>
      <c r="J109" s="96" t="str">
        <f>IF(SP_SUL!AA113="","*",SP_SUL!AA113)</f>
        <v>-</v>
      </c>
      <c r="K109" s="97" t="str">
        <f>IF(SP_SUL!AD113="","*",SP_SUL!AD113)</f>
        <v>*</v>
      </c>
    </row>
    <row r="110" spans="2:11" hidden="1">
      <c r="B110" s="94" t="str">
        <f>IF(SP_SUL!Y114="","*",SP_SUL!Y114)</f>
        <v>OPORTUNIDADE</v>
      </c>
      <c r="C110" s="95">
        <f>IF(SP_SUL!B114="","*",SP_SUL!B114)</f>
        <v>46058</v>
      </c>
      <c r="D110" s="94" t="str">
        <f>IF(SP_SUL!D114="","*",SP_SUL!D114)</f>
        <v>DANIEL (TP-647)</v>
      </c>
      <c r="E110" s="94" t="str">
        <f>IF(SP_SUL!H114="","*",SP_SUL!H114)</f>
        <v>-</v>
      </c>
      <c r="F110" s="100" t="str">
        <f>IF(SP_SUL!M114="","*",SP_SUL!M114)</f>
        <v>ZYU</v>
      </c>
      <c r="G110" s="95" t="str">
        <f>IF(SP_SUL!I114="","*",SP_SUL!I114)</f>
        <v>-</v>
      </c>
      <c r="H110" s="95" t="str">
        <f>IF(SP_SUL!AB114="","*",SP_SUL!AB114)</f>
        <v>*</v>
      </c>
      <c r="I110" s="95" t="str">
        <f>IF(SP_SUL!AC114="","*",SP_SUL!AC114)</f>
        <v>*</v>
      </c>
      <c r="J110" s="96" t="str">
        <f>IF(SP_SUL!AA114="","*",SP_SUL!AA114)</f>
        <v>-</v>
      </c>
      <c r="K110" s="97" t="str">
        <f>IF(SP_SUL!AD114="","*",SP_SUL!AD114)</f>
        <v>*</v>
      </c>
    </row>
    <row r="111" spans="2:11" hidden="1">
      <c r="B111" s="94" t="str">
        <f>IF(SP_SUL!Y115="","*",SP_SUL!Y115)</f>
        <v>OPORTUNIDADE</v>
      </c>
      <c r="C111" s="95">
        <f>IF(SP_SUL!B115="","*",SP_SUL!B115)</f>
        <v>46058</v>
      </c>
      <c r="D111" s="94" t="str">
        <f>IF(SP_SUL!D115="","*",SP_SUL!D115)</f>
        <v>W59</v>
      </c>
      <c r="E111" s="94" t="str">
        <f>IF(SP_SUL!H115="","*",SP_SUL!H115)</f>
        <v>ZYU1</v>
      </c>
      <c r="F111" s="100" t="str">
        <f>IF(SP_SUL!M115="","*",SP_SUL!M115)</f>
        <v>ZYU</v>
      </c>
      <c r="G111" s="95" t="str">
        <f>IF(SP_SUL!I115="","*",SP_SUL!I115)</f>
        <v>ZYU1</v>
      </c>
      <c r="H111" s="95" t="str">
        <f>IF(SP_SUL!AB115="","*",SP_SUL!AB115)</f>
        <v>FIXO</v>
      </c>
      <c r="I111" s="95" t="str">
        <f>IF(SP_SUL!AC115="","*",SP_SUL!AC115)</f>
        <v>*</v>
      </c>
      <c r="J111" s="96">
        <f>IF(SP_SUL!AA115="","*",SP_SUL!AA115)</f>
        <v>1</v>
      </c>
      <c r="K111" s="97">
        <f>IF(SP_SUL!AD115="","*",SP_SUL!AD115)</f>
        <v>0.29166666666666669</v>
      </c>
    </row>
    <row r="112" spans="2:11" hidden="1">
      <c r="B112" s="94" t="str">
        <f>IF(SP_SUL!Y116="","*",SP_SUL!Y116)</f>
        <v>OPORTUNIDADE</v>
      </c>
      <c r="C112" s="95">
        <f>IF(SP_SUL!B116="","*",SP_SUL!B116)</f>
        <v>46058</v>
      </c>
      <c r="D112" s="94" t="str">
        <f>IF(SP_SUL!D116="","*",SP_SUL!D116)</f>
        <v>E17</v>
      </c>
      <c r="E112" s="94" t="str">
        <f>IF(SP_SUL!H116="","*",SP_SUL!H116)</f>
        <v>102ZKW2</v>
      </c>
      <c r="F112" s="100" t="str">
        <f>IF(SP_SUL!M116="","*",SP_SUL!M116)</f>
        <v>ZKE-ZWW</v>
      </c>
      <c r="G112" s="95" t="str">
        <f>IF(SP_SUL!I116="","*",SP_SUL!I116)</f>
        <v>102ZKW2</v>
      </c>
      <c r="H112" s="95" t="str">
        <f>IF(SP_SUL!AB116="","*",SP_SUL!AB116)</f>
        <v>FIXO</v>
      </c>
      <c r="I112" s="95" t="str">
        <f>IF(SP_SUL!AC116="","*",SP_SUL!AC116)</f>
        <v>*</v>
      </c>
      <c r="J112" s="96">
        <f>IF(SP_SUL!AA116="","*",SP_SUL!AA116)</f>
        <v>1</v>
      </c>
      <c r="K112" s="97">
        <f>IF(SP_SUL!AD116="","*",SP_SUL!AD116)</f>
        <v>0.33333333333333331</v>
      </c>
    </row>
    <row r="113" spans="2:11" hidden="1">
      <c r="B113" s="94" t="str">
        <f>IF(SP_SUL!Y117="","*",SP_SUL!Y117)</f>
        <v>*</v>
      </c>
      <c r="C113" s="95" t="str">
        <f>IF(SP_SUL!B117="","*",SP_SUL!B117)</f>
        <v>*</v>
      </c>
      <c r="D113" s="94" t="str">
        <f>IF(SP_SUL!D117="","*",SP_SUL!D117)</f>
        <v>V89</v>
      </c>
      <c r="E113" s="94" t="str">
        <f>IF(SP_SUL!H117="","*",SP_SUL!H117)</f>
        <v>102ZKW2</v>
      </c>
      <c r="F113" s="100" t="str">
        <f>IF(SP_SUL!M117="","*",SP_SUL!M117)</f>
        <v>ZWW-ZKW</v>
      </c>
      <c r="G113" s="95" t="str">
        <f>IF(SP_SUL!I117="","*",SP_SUL!I117)</f>
        <v>102ZKW2</v>
      </c>
      <c r="H113" s="95" t="str">
        <f>IF(SP_SUL!AB117="","*",SP_SUL!AB117)</f>
        <v>FIXO</v>
      </c>
      <c r="I113" s="95" t="str">
        <f>IF(SP_SUL!AC117="","*",SP_SUL!AC117)</f>
        <v>*</v>
      </c>
      <c r="J113" s="96">
        <f>IF(SP_SUL!AA117="","*",SP_SUL!AA117)</f>
        <v>1</v>
      </c>
      <c r="K113" s="97">
        <f>IF(SP_SUL!AD117="","*",SP_SUL!AD117)</f>
        <v>0.35416666666666669</v>
      </c>
    </row>
    <row r="114" spans="2:11" hidden="1">
      <c r="B114" s="94" t="str">
        <f>IF(SP_SUL!Y118="","*",SP_SUL!Y118)</f>
        <v>*</v>
      </c>
      <c r="C114" s="95" t="str">
        <f>IF(SP_SUL!B118="","*",SP_SUL!B118)</f>
        <v>*</v>
      </c>
      <c r="D114" s="94" t="str">
        <f>IF(SP_SUL!D118="","*",SP_SUL!D118)</f>
        <v>E42</v>
      </c>
      <c r="E114" s="94" t="str">
        <f>IF(SP_SUL!H118="","*",SP_SUL!H118)</f>
        <v>102ZKW2</v>
      </c>
      <c r="F114" s="100" t="str">
        <f>IF(SP_SUL!M118="","*",SP_SUL!M118)</f>
        <v>ZKW-ZCP</v>
      </c>
      <c r="G114" s="95" t="str">
        <f>IF(SP_SUL!I118="","*",SP_SUL!I118)</f>
        <v>ZCP1</v>
      </c>
      <c r="H114" s="95" t="str">
        <f>IF(SP_SUL!AB118="","*",SP_SUL!AB118)</f>
        <v>FIXO + ESCALA</v>
      </c>
      <c r="I114" s="95" t="str">
        <f>IF(SP_SUL!AC118="","*",SP_SUL!AC118)</f>
        <v>AGD ACIONAMENTO PCM</v>
      </c>
      <c r="J114" s="96">
        <f>IF(SP_SUL!AA118="","*",SP_SUL!AA118)</f>
        <v>2</v>
      </c>
      <c r="K114" s="97">
        <f>IF(SP_SUL!AD118="","*",SP_SUL!AD118)</f>
        <v>0.33333333333333331</v>
      </c>
    </row>
    <row r="115" spans="2:11" hidden="1">
      <c r="B115" s="94" t="str">
        <f>IF(SP_SUL!Y119="","*",SP_SUL!Y119)</f>
        <v>OPORTUNIDADE</v>
      </c>
      <c r="C115" s="95">
        <f>IF(SP_SUL!B119="","*",SP_SUL!B119)</f>
        <v>46058</v>
      </c>
      <c r="D115" s="94" t="str">
        <f>IF(SP_SUL!D119="","*",SP_SUL!D119)</f>
        <v>CAIQUE (TMA-677)</v>
      </c>
      <c r="E115" s="94" t="str">
        <f>IF(SP_SUL!H119="","*",SP_SUL!H119)</f>
        <v>-</v>
      </c>
      <c r="F115" s="100" t="str">
        <f>IF(SP_SUL!M119="","*",SP_SUL!M119)</f>
        <v>ZWI-ZEM</v>
      </c>
      <c r="G115" s="95" t="str">
        <f>IF(SP_SUL!I119="","*",SP_SUL!I119)</f>
        <v>-</v>
      </c>
      <c r="H115" s="95" t="str">
        <f>IF(SP_SUL!AB119="","*",SP_SUL!AB119)</f>
        <v>*</v>
      </c>
      <c r="I115" s="95" t="str">
        <f>IF(SP_SUL!AC119="","*",SP_SUL!AC119)</f>
        <v>*</v>
      </c>
      <c r="J115" s="96" t="str">
        <f>IF(SP_SUL!AA119="","*",SP_SUL!AA119)</f>
        <v>*</v>
      </c>
      <c r="K115" s="97" t="str">
        <f>IF(SP_SUL!AD119="","*",SP_SUL!AD119)</f>
        <v>*</v>
      </c>
    </row>
    <row r="116" spans="2:11" hidden="1">
      <c r="B116" s="94" t="str">
        <f>IF(SP_SUL!Y120="","*",SP_SUL!Y120)</f>
        <v>OPORTUNIDADE</v>
      </c>
      <c r="C116" s="95">
        <f>IF(SP_SUL!B120="","*",SP_SUL!B120)</f>
        <v>46058</v>
      </c>
      <c r="D116" s="94" t="str">
        <f>IF(SP_SUL!D120="","*",SP_SUL!D120)</f>
        <v>WALTER (TP-810)</v>
      </c>
      <c r="E116" s="94" t="str">
        <f>IF(SP_SUL!H120="","*",SP_SUL!H120)</f>
        <v>-</v>
      </c>
      <c r="F116" s="100" t="str">
        <f>IF(SP_SUL!M120="","*",SP_SUL!M120)</f>
        <v>ZWI-ZEM</v>
      </c>
      <c r="G116" s="95" t="str">
        <f>IF(SP_SUL!I120="","*",SP_SUL!I120)</f>
        <v>-</v>
      </c>
      <c r="H116" s="95" t="str">
        <f>IF(SP_SUL!AB120="","*",SP_SUL!AB120)</f>
        <v>*</v>
      </c>
      <c r="I116" s="95" t="str">
        <f>IF(SP_SUL!AC120="","*",SP_SUL!AC120)</f>
        <v>*</v>
      </c>
      <c r="J116" s="96" t="str">
        <f>IF(SP_SUL!AA120="","*",SP_SUL!AA120)</f>
        <v>*</v>
      </c>
      <c r="K116" s="97" t="str">
        <f>IF(SP_SUL!AD120="","*",SP_SUL!AD120)</f>
        <v>*</v>
      </c>
    </row>
    <row r="117" spans="2:11" hidden="1">
      <c r="B117" s="94" t="str">
        <f>IF(SP_SUL!Y121="","*",SP_SUL!Y121)</f>
        <v>OPORTUNIDADE</v>
      </c>
      <c r="C117" s="95">
        <f>IF(SP_SUL!B121="","*",SP_SUL!B121)</f>
        <v>46058</v>
      </c>
      <c r="D117" s="94" t="str">
        <f>IF(SP_SUL!D121="","*",SP_SUL!D121)</f>
        <v>W60</v>
      </c>
      <c r="E117" s="94" t="str">
        <f>IF(SP_SUL!H121="","*",SP_SUL!H121)</f>
        <v>ZEM1302</v>
      </c>
      <c r="F117" s="100" t="str">
        <f>IF(SP_SUL!M121="","*",SP_SUL!M121)</f>
        <v>ZEJ-ZRB</v>
      </c>
      <c r="G117" s="95" t="str">
        <f>IF(SP_SUL!I121="","*",SP_SUL!I121)</f>
        <v>ZEM1302</v>
      </c>
      <c r="H117" s="95" t="str">
        <f>IF(SP_SUL!AB121="","*",SP_SUL!AB121)</f>
        <v>FIXO</v>
      </c>
      <c r="I117" s="95" t="str">
        <f>IF(SP_SUL!AC121="","*",SP_SUL!AC121)</f>
        <v>*</v>
      </c>
      <c r="J117" s="96">
        <f>IF(SP_SUL!AA121="","*",SP_SUL!AA121)</f>
        <v>1</v>
      </c>
      <c r="K117" s="97">
        <f>IF(SP_SUL!AD121="","*",SP_SUL!AD121)</f>
        <v>0.29166666666666669</v>
      </c>
    </row>
    <row r="118" spans="2:11" hidden="1">
      <c r="B118" s="94" t="str">
        <f>IF(SP_SUL!Y122="","*",SP_SUL!Y122)</f>
        <v>OPORTUNIDADE</v>
      </c>
      <c r="C118" s="95">
        <f>IF(SP_SUL!B122="","*",SP_SUL!B122)</f>
        <v>46058</v>
      </c>
      <c r="D118" s="94" t="str">
        <f>IF(SP_SUL!D122="","*",SP_SUL!D122)</f>
        <v>W96</v>
      </c>
      <c r="E118" s="94" t="str">
        <f>IF(SP_SUL!H122="","*",SP_SUL!H122)</f>
        <v>ZEM1</v>
      </c>
      <c r="F118" s="100" t="str">
        <f>IF(SP_SUL!M122="","*",SP_SUL!M122)</f>
        <v>ZEJ-ZRB</v>
      </c>
      <c r="G118" s="95" t="str">
        <f>IF(SP_SUL!I122="","*",SP_SUL!I122)</f>
        <v>ZEM-1</v>
      </c>
      <c r="H118" s="95" t="str">
        <f>IF(SP_SUL!AB122="","*",SP_SUL!AB122)</f>
        <v>FIXO</v>
      </c>
      <c r="I118" s="95" t="str">
        <f>IF(SP_SUL!AC122="","*",SP_SUL!AC122)</f>
        <v>*</v>
      </c>
      <c r="J118" s="96">
        <f>IF(SP_SUL!AA122="","*",SP_SUL!AA122)</f>
        <v>1</v>
      </c>
      <c r="K118" s="97">
        <f>IF(SP_SUL!AD122="","*",SP_SUL!AD122)</f>
        <v>0.29166666666666669</v>
      </c>
    </row>
    <row r="119" spans="2:11" hidden="1">
      <c r="B119" s="94" t="str">
        <f>IF(SP_SUL!Y123="","*",SP_SUL!Y123)</f>
        <v>OPORTUNIDADE</v>
      </c>
      <c r="C119" s="95">
        <f>IF(SP_SUL!B123="","*",SP_SUL!B123)</f>
        <v>46058</v>
      </c>
      <c r="D119" s="94" t="str">
        <f>IF(SP_SUL!D123="","*",SP_SUL!D123)</f>
        <v>HUELTON (TP-725)</v>
      </c>
      <c r="E119" s="94" t="str">
        <f>IF(SP_SUL!H123="","*",SP_SUL!H123)</f>
        <v>-</v>
      </c>
      <c r="F119" s="100" t="str">
        <f>IF(SP_SUL!M123="","*",SP_SUL!M123)</f>
        <v>ZPG-MRS</v>
      </c>
      <c r="G119" s="95" t="str">
        <f>IF(SP_SUL!I123="","*",SP_SUL!I123)</f>
        <v>-</v>
      </c>
      <c r="H119" s="95" t="str">
        <f>IF(SP_SUL!AB123="","*",SP_SUL!AB123)</f>
        <v>*</v>
      </c>
      <c r="I119" s="95" t="str">
        <f>IF(SP_SUL!AC123="","*",SP_SUL!AC123)</f>
        <v>*</v>
      </c>
      <c r="J119" s="96" t="str">
        <f>IF(SP_SUL!AA123="","*",SP_SUL!AA123)</f>
        <v>-</v>
      </c>
      <c r="K119" s="97" t="str">
        <f>IF(SP_SUL!AD123="","*",SP_SUL!AD123)</f>
        <v>*</v>
      </c>
    </row>
    <row r="120" spans="2:11" hidden="1">
      <c r="B120" s="94" t="str">
        <f>IF(SP_SUL!Y124="","*",SP_SUL!Y124)</f>
        <v>SIM</v>
      </c>
      <c r="C120" s="95">
        <f>IF(SP_SUL!B124="","*",SP_SUL!B124)</f>
        <v>46058</v>
      </c>
      <c r="D120" s="94" t="str">
        <f>IF(SP_SUL!D124="","*",SP_SUL!D124)</f>
        <v>W62</v>
      </c>
      <c r="E120" s="94" t="str">
        <f>IF(SP_SUL!H124="","*",SP_SUL!H124)</f>
        <v>ZPT1051</v>
      </c>
      <c r="F120" s="100" t="str">
        <f>IF(SP_SUL!M124="","*",SP_SUL!M124)</f>
        <v>ZXW-ZGP</v>
      </c>
      <c r="G120" s="95" t="str">
        <f>IF(SP_SUL!I124="","*",SP_SUL!I124)</f>
        <v>ZPTZDR</v>
      </c>
      <c r="H120" s="95" t="str">
        <f>IF(SP_SUL!AB124="","*",SP_SUL!AB124)</f>
        <v>FIXO</v>
      </c>
      <c r="I120" s="95" t="str">
        <f>IF(SP_SUL!AC124="","*",SP_SUL!AC124)</f>
        <v>*</v>
      </c>
      <c r="J120" s="96">
        <f>IF(SP_SUL!AA124="","*",SP_SUL!AA124)</f>
        <v>1</v>
      </c>
      <c r="K120" s="97">
        <f>IF(SP_SUL!AD124="","*",SP_SUL!AD124)</f>
        <v>0.29166666666666669</v>
      </c>
    </row>
    <row r="121" spans="2:11" hidden="1">
      <c r="B121" s="94" t="str">
        <f>IF(SP_SUL!Y125="","*",SP_SUL!Y125)</f>
        <v>OPORTUNIDADE</v>
      </c>
      <c r="C121" s="95">
        <f>IF(SP_SUL!B125="","*",SP_SUL!B125)</f>
        <v>46058</v>
      </c>
      <c r="D121" s="94" t="str">
        <f>IF(SP_SUL!D125="","*",SP_SUL!D125)</f>
        <v>DIEGO (TF-42)</v>
      </c>
      <c r="E121" s="94" t="str">
        <f>IF(SP_SUL!H125="","*",SP_SUL!H125)</f>
        <v>-</v>
      </c>
      <c r="F121" s="100" t="str">
        <f>IF(SP_SUL!M125="","*",SP_SUL!M125)</f>
        <v>PAT-ZGM</v>
      </c>
      <c r="G121" s="95" t="str">
        <f>IF(SP_SUL!I125="","*",SP_SUL!I125)</f>
        <v>-</v>
      </c>
      <c r="H121" s="95" t="str">
        <f>IF(SP_SUL!AB125="","*",SP_SUL!AB125)</f>
        <v>*</v>
      </c>
      <c r="I121" s="95" t="str">
        <f>IF(SP_SUL!AC125="","*",SP_SUL!AC125)</f>
        <v>*</v>
      </c>
      <c r="J121" s="96" t="str">
        <f>IF(SP_SUL!AA125="","*",SP_SUL!AA125)</f>
        <v>-</v>
      </c>
      <c r="K121" s="97" t="str">
        <f>IF(SP_SUL!AD125="","*",SP_SUL!AD125)</f>
        <v>*</v>
      </c>
    </row>
    <row r="122" spans="2:11" hidden="1">
      <c r="B122" s="94" t="str">
        <f>IF(SP_SUL!Y126="","*",SP_SUL!Y126)</f>
        <v>OPORTUNIDADE</v>
      </c>
      <c r="C122" s="95">
        <f>IF(SP_SUL!B126="","*",SP_SUL!B126)</f>
        <v>46058</v>
      </c>
      <c r="D122" s="94" t="str">
        <f>IF(SP_SUL!D126="","*",SP_SUL!D126)</f>
        <v>V85</v>
      </c>
      <c r="E122" s="94" t="str">
        <f>IF(SP_SUL!H126="","*",SP_SUL!H126)</f>
        <v>ZDRZPT</v>
      </c>
      <c r="F122" s="100" t="str">
        <f>IF(SP_SUL!M126="","*",SP_SUL!M126)</f>
        <v>ZGM-ZZV</v>
      </c>
      <c r="G122" s="95" t="str">
        <f>IF(SP_SUL!I126="","*",SP_SUL!I126)</f>
        <v>ZDRZPT</v>
      </c>
      <c r="H122" s="95" t="str">
        <f>IF(SP_SUL!AB126="","*",SP_SUL!AB126)</f>
        <v>FIXO</v>
      </c>
      <c r="I122" s="95" t="str">
        <f>IF(SP_SUL!AC126="","*",SP_SUL!AC126)</f>
        <v>*</v>
      </c>
      <c r="J122" s="96">
        <f>IF(SP_SUL!AA126="","*",SP_SUL!AA126)</f>
        <v>1</v>
      </c>
      <c r="K122" s="97">
        <f>IF(SP_SUL!AD126="","*",SP_SUL!AD126)</f>
        <v>0.35416666666666669</v>
      </c>
    </row>
    <row r="123" spans="2:11" hidden="1">
      <c r="B123" s="94" t="str">
        <f>IF(SP_SUL!Y127="","*",SP_SUL!Y127)</f>
        <v>OPORTUNIDADE</v>
      </c>
      <c r="C123" s="95">
        <f>IF(SP_SUL!B127="","*",SP_SUL!B127)</f>
        <v>46058</v>
      </c>
      <c r="D123" s="94" t="str">
        <f>IF(SP_SUL!D127="","*",SP_SUL!D127)</f>
        <v>INFRA 1</v>
      </c>
      <c r="E123" s="94" t="str">
        <f>IF(SP_SUL!H127="","*",SP_SUL!H127)</f>
        <v>-</v>
      </c>
      <c r="F123" s="100" t="str">
        <f>IF(SP_SUL!M127="","*",SP_SUL!M127)</f>
        <v>ZGM-ZZV</v>
      </c>
      <c r="G123" s="95" t="str">
        <f>IF(SP_SUL!I127="","*",SP_SUL!I127)</f>
        <v>-</v>
      </c>
      <c r="H123" s="95" t="str">
        <f>IF(SP_SUL!AB127="","*",SP_SUL!AB127)</f>
        <v>*</v>
      </c>
      <c r="I123" s="95" t="str">
        <f>IF(SP_SUL!AC127="","*",SP_SUL!AC127)</f>
        <v>*</v>
      </c>
      <c r="J123" s="96" t="str">
        <f>IF(SP_SUL!AA127="","*",SP_SUL!AA127)</f>
        <v>-</v>
      </c>
      <c r="K123" s="97" t="str">
        <f>IF(SP_SUL!AD127="","*",SP_SUL!AD127)</f>
        <v>*</v>
      </c>
    </row>
    <row r="124" spans="2:11" hidden="1">
      <c r="B124" s="94" t="str">
        <f>IF(SP_SUL!Y128="","*",SP_SUL!Y128)</f>
        <v>OPORTUNIDADE</v>
      </c>
      <c r="C124" s="95">
        <f>IF(SP_SUL!B128="","*",SP_SUL!B128)</f>
        <v>46058</v>
      </c>
      <c r="D124" s="94" t="str">
        <f>IF(SP_SUL!D128="","*",SP_SUL!D128)</f>
        <v>EXPANSÃO TURMA 1</v>
      </c>
      <c r="E124" s="94" t="str">
        <f>IF(SP_SUL!H128="","*",SP_SUL!H128)</f>
        <v>-</v>
      </c>
      <c r="F124" s="100" t="str">
        <f>IF(SP_SUL!M128="","*",SP_SUL!M128)</f>
        <v>ZZV-ZPG</v>
      </c>
      <c r="G124" s="95" t="str">
        <f>IF(SP_SUL!I128="","*",SP_SUL!I128)</f>
        <v>-</v>
      </c>
      <c r="H124" s="95" t="str">
        <f>IF(SP_SUL!AB128="","*",SP_SUL!AB128)</f>
        <v>*</v>
      </c>
      <c r="I124" s="95" t="str">
        <f>IF(SP_SUL!AC128="","*",SP_SUL!AC128)</f>
        <v>*</v>
      </c>
      <c r="J124" s="96" t="str">
        <f>IF(SP_SUL!AA128="","*",SP_SUL!AA128)</f>
        <v>-</v>
      </c>
      <c r="K124" s="97" t="str">
        <f>IF(SP_SUL!AD128="","*",SP_SUL!AD128)</f>
        <v>*</v>
      </c>
    </row>
    <row r="125" spans="2:11" hidden="1">
      <c r="B125" s="94" t="str">
        <f>IF(SP_SUL!Y129="","*",SP_SUL!Y129)</f>
        <v>*</v>
      </c>
      <c r="C125" s="95" t="str">
        <f>IF(SP_SUL!B129="","*",SP_SUL!B129)</f>
        <v>*</v>
      </c>
      <c r="D125" s="94" t="str">
        <f>IF(SP_SUL!D129="","*",SP_SUL!D129)</f>
        <v>*</v>
      </c>
      <c r="E125" s="94" t="str">
        <f>IF(SP_SUL!H129="","*",SP_SUL!H129)</f>
        <v>*</v>
      </c>
      <c r="F125" s="100" t="str">
        <f>IF(SP_SUL!M129="","*",SP_SUL!M129)</f>
        <v>-</v>
      </c>
      <c r="G125" s="95" t="str">
        <f>IF(SP_SUL!I129="","*",SP_SUL!I129)</f>
        <v>*</v>
      </c>
      <c r="H125" s="95" t="str">
        <f>IF(SP_SUL!AB129="","*",SP_SUL!AB129)</f>
        <v>*</v>
      </c>
      <c r="I125" s="95" t="str">
        <f>IF(SP_SUL!AC129="","*",SP_SUL!AC129)</f>
        <v>*</v>
      </c>
      <c r="J125" s="96" t="str">
        <f>IF(SP_SUL!AA129="","*",SP_SUL!AA129)</f>
        <v>*</v>
      </c>
      <c r="K125" s="97" t="str">
        <f>IF(SP_SUL!AD129="","*",SP_SUL!AD129)</f>
        <v>*</v>
      </c>
    </row>
    <row r="126" spans="2:11" hidden="1">
      <c r="B126" s="94" t="str">
        <f>IF(SP_SUL!Y130="","*",SP_SUL!Y130)</f>
        <v>*</v>
      </c>
      <c r="C126" s="95" t="str">
        <f>IF(SP_SUL!B130="","*",SP_SUL!B130)</f>
        <v>*</v>
      </c>
      <c r="D126" s="94" t="str">
        <f>IF(SP_SUL!D130="","*",SP_SUL!D130)</f>
        <v>*</v>
      </c>
      <c r="E126" s="94" t="str">
        <f>IF(SP_SUL!H130="","*",SP_SUL!H130)</f>
        <v>*</v>
      </c>
      <c r="F126" s="100" t="str">
        <f>IF(SP_SUL!M130="","*",SP_SUL!M130)</f>
        <v>-</v>
      </c>
      <c r="G126" s="95" t="str">
        <f>IF(SP_SUL!I130="","*",SP_SUL!I130)</f>
        <v>*</v>
      </c>
      <c r="H126" s="95" t="str">
        <f>IF(SP_SUL!AB130="","*",SP_SUL!AB130)</f>
        <v>*</v>
      </c>
      <c r="I126" s="95" t="str">
        <f>IF(SP_SUL!AC130="","*",SP_SUL!AC130)</f>
        <v>*</v>
      </c>
      <c r="J126" s="96" t="str">
        <f>IF(SP_SUL!AA130="","*",SP_SUL!AA130)</f>
        <v>*</v>
      </c>
      <c r="K126" s="97" t="str">
        <f>IF(SP_SUL!AD130="","*",SP_SUL!AD130)</f>
        <v>*</v>
      </c>
    </row>
    <row r="127" spans="2:11" hidden="1">
      <c r="B127" s="94" t="str">
        <f>IF(SP_SUL!Y131="","*",SP_SUL!Y131)</f>
        <v>*</v>
      </c>
      <c r="C127" s="95" t="str">
        <f>IF(SP_SUL!B131="","*",SP_SUL!B131)</f>
        <v>*</v>
      </c>
      <c r="D127" s="94" t="str">
        <f>IF(SP_SUL!D131="","*",SP_SUL!D131)</f>
        <v>EXPANSÃO TURMA 1</v>
      </c>
      <c r="E127" s="94" t="str">
        <f>IF(SP_SUL!H131="","*",SP_SUL!H131)</f>
        <v>-</v>
      </c>
      <c r="F127" s="100" t="str">
        <f>IF(SP_SUL!M131="","*",SP_SUL!M131)</f>
        <v>ZCD</v>
      </c>
      <c r="G127" s="95" t="str">
        <f>IF(SP_SUL!I131="","*",SP_SUL!I131)</f>
        <v>-</v>
      </c>
      <c r="H127" s="95" t="str">
        <f>IF(SP_SUL!AB131="","*",SP_SUL!AB131)</f>
        <v>*</v>
      </c>
      <c r="I127" s="95" t="str">
        <f>IF(SP_SUL!AC131="","*",SP_SUL!AC131)</f>
        <v>*</v>
      </c>
      <c r="J127" s="96" t="str">
        <f>IF(SP_SUL!AA131="","*",SP_SUL!AA131)</f>
        <v>-</v>
      </c>
      <c r="K127" s="97" t="str">
        <f>IF(SP_SUL!AD131="","*",SP_SUL!AD131)</f>
        <v>*</v>
      </c>
    </row>
    <row r="128" spans="2:11" hidden="1">
      <c r="B128" s="94" t="str">
        <f>IF(SP_SUL!Y132="","*",SP_SUL!Y132)</f>
        <v>OPORTUNIDADE</v>
      </c>
      <c r="C128" s="95">
        <f>IF(SP_SUL!B132="","*",SP_SUL!B132)</f>
        <v>46059</v>
      </c>
      <c r="D128" s="94" t="str">
        <f>IF(SP_SUL!D132="","*",SP_SUL!D132)</f>
        <v>EXPANSÃO TURMA 1</v>
      </c>
      <c r="E128" s="94" t="str">
        <f>IF(SP_SUL!H132="","*",SP_SUL!H132)</f>
        <v>-</v>
      </c>
      <c r="F128" s="100" t="str">
        <f>IF(SP_SUL!M132="","*",SP_SUL!M132)</f>
        <v>ZCD</v>
      </c>
      <c r="G128" s="95" t="str">
        <f>IF(SP_SUL!I132="","*",SP_SUL!I132)</f>
        <v>-</v>
      </c>
      <c r="H128" s="95" t="str">
        <f>IF(SP_SUL!AB132="","*",SP_SUL!AB132)</f>
        <v>*</v>
      </c>
      <c r="I128" s="95" t="str">
        <f>IF(SP_SUL!AC132="","*",SP_SUL!AC132)</f>
        <v>*</v>
      </c>
      <c r="J128" s="96" t="str">
        <f>IF(SP_SUL!AA132="","*",SP_SUL!AA132)</f>
        <v>-</v>
      </c>
      <c r="K128" s="97" t="str">
        <f>IF(SP_SUL!AD132="","*",SP_SUL!AD132)</f>
        <v>*</v>
      </c>
    </row>
    <row r="129" spans="2:11" hidden="1">
      <c r="B129" s="94" t="str">
        <f>IF(SP_SUL!Y133="","*",SP_SUL!Y133)</f>
        <v>OPORTUNIDADE</v>
      </c>
      <c r="C129" s="95">
        <f>IF(SP_SUL!B133="","*",SP_SUL!B133)</f>
        <v>46059</v>
      </c>
      <c r="D129" s="94" t="str">
        <f>IF(SP_SUL!D133="","*",SP_SUL!D133)</f>
        <v>KLECIO (TP-699)</v>
      </c>
      <c r="E129" s="94" t="str">
        <f>IF(SP_SUL!H133="","*",SP_SUL!H133)</f>
        <v>-</v>
      </c>
      <c r="F129" s="100" t="str">
        <f>IF(SP_SUL!M133="","*",SP_SUL!M133)</f>
        <v>ZSW-2</v>
      </c>
      <c r="G129" s="95" t="str">
        <f>IF(SP_SUL!I133="","*",SP_SUL!I133)</f>
        <v>-</v>
      </c>
      <c r="H129" s="95" t="str">
        <f>IF(SP_SUL!AB133="","*",SP_SUL!AB133)</f>
        <v>*</v>
      </c>
      <c r="I129" s="95" t="str">
        <f>IF(SP_SUL!AC133="","*",SP_SUL!AC133)</f>
        <v>-</v>
      </c>
      <c r="J129" s="96" t="str">
        <f>IF(SP_SUL!AA133="","*",SP_SUL!AA133)</f>
        <v>-</v>
      </c>
      <c r="K129" s="97" t="str">
        <f>IF(SP_SUL!AD133="","*",SP_SUL!AD133)</f>
        <v>-</v>
      </c>
    </row>
    <row r="130" spans="2:11" hidden="1">
      <c r="B130" s="94" t="str">
        <f>IF(SP_SUL!Y134="","*",SP_SUL!Y134)</f>
        <v>OPORTUNIDADE</v>
      </c>
      <c r="C130" s="95">
        <f>IF(SP_SUL!B134="","*",SP_SUL!B134)</f>
        <v>46059</v>
      </c>
      <c r="D130" s="94" t="str">
        <f>IF(SP_SUL!D134="","*",SP_SUL!D134)</f>
        <v>V48</v>
      </c>
      <c r="E130" s="94" t="str">
        <f>IF(SP_SUL!H134="","*",SP_SUL!H134)</f>
        <v>ZAC2</v>
      </c>
      <c r="F130" s="100" t="str">
        <f>IF(SP_SUL!M134="","*",SP_SUL!M134)</f>
        <v>ZAC-ZSW</v>
      </c>
      <c r="G130" s="95" t="str">
        <f>IF(SP_SUL!I134="","*",SP_SUL!I134)</f>
        <v>ZAC2</v>
      </c>
      <c r="H130" s="95" t="str">
        <f>IF(SP_SUL!AB134="","*",SP_SUL!AB134)</f>
        <v>FIXO</v>
      </c>
      <c r="I130" s="95" t="str">
        <f>IF(SP_SUL!AC134="","*",SP_SUL!AC134)</f>
        <v>-</v>
      </c>
      <c r="J130" s="96">
        <f>IF(SP_SUL!AA134="","*",SP_SUL!AA134)</f>
        <v>1</v>
      </c>
      <c r="K130" s="97">
        <f>IF(SP_SUL!AD134="","*",SP_SUL!AD134)</f>
        <v>0.29166666666666669</v>
      </c>
    </row>
    <row r="131" spans="2:11" hidden="1">
      <c r="B131" s="94" t="str">
        <f>IF(SP_SUL!Y135="","*",SP_SUL!Y135)</f>
        <v>OPORTUNIDADE</v>
      </c>
      <c r="C131" s="95">
        <f>IF(SP_SUL!B135="","*",SP_SUL!B135)</f>
        <v>46059</v>
      </c>
      <c r="D131" s="94" t="str">
        <f>IF(SP_SUL!D135="","*",SP_SUL!D135)</f>
        <v>W58</v>
      </c>
      <c r="E131" s="94">
        <f>IF(SP_SUL!H135="","*",SP_SUL!H135)</f>
        <v>106109</v>
      </c>
      <c r="F131" s="100" t="str">
        <f>IF(SP_SUL!M135="","*",SP_SUL!M135)</f>
        <v>ZBM-ZHO</v>
      </c>
      <c r="G131" s="95">
        <f>IF(SP_SUL!I135="","*",SP_SUL!I135)</f>
        <v>106109</v>
      </c>
      <c r="H131" s="95" t="str">
        <f>IF(SP_SUL!AB135="","*",SP_SUL!AB135)</f>
        <v>FIXO + ESCALA</v>
      </c>
      <c r="I131" s="95" t="str">
        <f>IF(SP_SUL!AC135="","*",SP_SUL!AC135)</f>
        <v>-</v>
      </c>
      <c r="J131" s="96">
        <f>IF(SP_SUL!AA135="","*",SP_SUL!AA135)</f>
        <v>2</v>
      </c>
      <c r="K131" s="97">
        <f>IF(SP_SUL!AD135="","*",SP_SUL!AD135)</f>
        <v>0.29166666666666669</v>
      </c>
    </row>
    <row r="132" spans="2:11" hidden="1">
      <c r="B132" s="94" t="str">
        <f>IF(SP_SUL!Y136="","*",SP_SUL!Y136)</f>
        <v>*</v>
      </c>
      <c r="C132" s="95">
        <f>IF(SP_SUL!B136="","*",SP_SUL!B136)</f>
        <v>46059</v>
      </c>
      <c r="D132" s="94" t="str">
        <f>IF(SP_SUL!D136="","*",SP_SUL!D136)</f>
        <v>CLEBISON (TP-728)</v>
      </c>
      <c r="E132" s="94" t="str">
        <f>IF(SP_SUL!H136="","*",SP_SUL!H136)</f>
        <v>-</v>
      </c>
      <c r="F132" s="100" t="str">
        <f>IF(SP_SUL!M136="","*",SP_SUL!M136)</f>
        <v>ZWW-ZKW</v>
      </c>
      <c r="G132" s="95" t="str">
        <f>IF(SP_SUL!I136="","*",SP_SUL!I136)</f>
        <v>-</v>
      </c>
      <c r="H132" s="95" t="str">
        <f>IF(SP_SUL!AB136="","*",SP_SUL!AB136)</f>
        <v>*</v>
      </c>
      <c r="I132" s="95" t="str">
        <f>IF(SP_SUL!AC136="","*",SP_SUL!AC136)</f>
        <v>*</v>
      </c>
      <c r="J132" s="96" t="str">
        <f>IF(SP_SUL!AA136="","*",SP_SUL!AA136)</f>
        <v>*</v>
      </c>
      <c r="K132" s="97" t="str">
        <f>IF(SP_SUL!AD136="","*",SP_SUL!AD136)</f>
        <v>*</v>
      </c>
    </row>
    <row r="133" spans="2:11" hidden="1">
      <c r="B133" s="94" t="str">
        <f>IF(SP_SUL!Y137="","*",SP_SUL!Y137)</f>
        <v>*</v>
      </c>
      <c r="C133" s="95">
        <f>IF(SP_SUL!B137="","*",SP_SUL!B137)</f>
        <v>46059</v>
      </c>
      <c r="D133" s="94" t="str">
        <f>IF(SP_SUL!D137="","*",SP_SUL!D137)</f>
        <v>ISMAEL(TP-726)</v>
      </c>
      <c r="E133" s="94" t="str">
        <f>IF(SP_SUL!H137="","*",SP_SUL!H137)</f>
        <v>-</v>
      </c>
      <c r="F133" s="100" t="str">
        <f>IF(SP_SUL!M137="","*",SP_SUL!M137)</f>
        <v>ZWW-ZKW</v>
      </c>
      <c r="G133" s="95" t="str">
        <f>IF(SP_SUL!I137="","*",SP_SUL!I137)</f>
        <v>-</v>
      </c>
      <c r="H133" s="95" t="str">
        <f>IF(SP_SUL!AB137="","*",SP_SUL!AB137)</f>
        <v>*</v>
      </c>
      <c r="I133" s="95" t="str">
        <f>IF(SP_SUL!AC137="","*",SP_SUL!AC137)</f>
        <v>*</v>
      </c>
      <c r="J133" s="96" t="str">
        <f>IF(SP_SUL!AA137="","*",SP_SUL!AA137)</f>
        <v>*</v>
      </c>
      <c r="K133" s="97" t="str">
        <f>IF(SP_SUL!AD137="","*",SP_SUL!AD137)</f>
        <v>*</v>
      </c>
    </row>
    <row r="134" spans="2:11" hidden="1">
      <c r="B134" s="94" t="str">
        <f>IF(SP_SUL!Y138="","*",SP_SUL!Y138)</f>
        <v>OPORTUNIDADE</v>
      </c>
      <c r="C134" s="95">
        <f>IF(SP_SUL!B138="","*",SP_SUL!B138)</f>
        <v>46059</v>
      </c>
      <c r="D134" s="94" t="str">
        <f>IF(SP_SUL!D138="","*",SP_SUL!D138)</f>
        <v>V42</v>
      </c>
      <c r="E134" s="94" t="str">
        <f>IF(SP_SUL!H138="","*",SP_SUL!H138)</f>
        <v>ZYU1</v>
      </c>
      <c r="F134" s="100" t="str">
        <f>IF(SP_SUL!M138="","*",SP_SUL!M138)</f>
        <v>ZYU-ZST</v>
      </c>
      <c r="G134" s="95" t="str">
        <f>IF(SP_SUL!I138="","*",SP_SUL!I138)</f>
        <v>ZYU1</v>
      </c>
      <c r="H134" s="95" t="str">
        <f>IF(SP_SUL!AB138="","*",SP_SUL!AB138)</f>
        <v>FIXO</v>
      </c>
      <c r="I134" s="95" t="str">
        <f>IF(SP_SUL!AC138="","*",SP_SUL!AC138)</f>
        <v>*</v>
      </c>
      <c r="J134" s="96">
        <f>IF(SP_SUL!AA138="","*",SP_SUL!AA138)</f>
        <v>1</v>
      </c>
      <c r="K134" s="97">
        <f>IF(SP_SUL!AD138="","*",SP_SUL!AD138)</f>
        <v>0.33333333333333331</v>
      </c>
    </row>
    <row r="135" spans="2:11" hidden="1">
      <c r="B135" s="94" t="str">
        <f>IF(SP_SUL!Y139="","*",SP_SUL!Y139)</f>
        <v>OPORTUNIDADE</v>
      </c>
      <c r="C135" s="95">
        <f>IF(SP_SUL!B139="","*",SP_SUL!B139)</f>
        <v>46059</v>
      </c>
      <c r="D135" s="94" t="str">
        <f>IF(SP_SUL!D139="","*",SP_SUL!D139)</f>
        <v>EDSON (TP-780)</v>
      </c>
      <c r="E135" s="94" t="str">
        <f>IF(SP_SUL!H139="","*",SP_SUL!H139)</f>
        <v>-</v>
      </c>
      <c r="F135" s="100" t="str">
        <f>IF(SP_SUL!M139="","*",SP_SUL!M139)</f>
        <v>ZYU-ZST</v>
      </c>
      <c r="G135" s="95" t="str">
        <f>IF(SP_SUL!I139="","*",SP_SUL!I139)</f>
        <v>-</v>
      </c>
      <c r="H135" s="95" t="str">
        <f>IF(SP_SUL!AB139="","*",SP_SUL!AB139)</f>
        <v>*</v>
      </c>
      <c r="I135" s="95" t="str">
        <f>IF(SP_SUL!AC139="","*",SP_SUL!AC139)</f>
        <v>*</v>
      </c>
      <c r="J135" s="96" t="str">
        <f>IF(SP_SUL!AA139="","*",SP_SUL!AA139)</f>
        <v>-</v>
      </c>
      <c r="K135" s="97" t="str">
        <f>IF(SP_SUL!AD139="","*",SP_SUL!AD139)</f>
        <v>*</v>
      </c>
    </row>
    <row r="136" spans="2:11" hidden="1">
      <c r="B136" s="94" t="str">
        <f>IF(SP_SUL!Y140="","*",SP_SUL!Y140)</f>
        <v>OPORTUNIDADE</v>
      </c>
      <c r="C136" s="95">
        <f>IF(SP_SUL!B140="","*",SP_SUL!B140)</f>
        <v>46059</v>
      </c>
      <c r="D136" s="94" t="str">
        <f>IF(SP_SUL!D140="","*",SP_SUL!D140)</f>
        <v>ROGÉRIO (TP-730)</v>
      </c>
      <c r="E136" s="94" t="str">
        <f>IF(SP_SUL!H140="","*",SP_SUL!H140)</f>
        <v>-</v>
      </c>
      <c r="F136" s="100" t="str">
        <f>IF(SP_SUL!M140="","*",SP_SUL!M140)</f>
        <v>ZYU-ZST</v>
      </c>
      <c r="G136" s="95" t="str">
        <f>IF(SP_SUL!I140="","*",SP_SUL!I140)</f>
        <v>-</v>
      </c>
      <c r="H136" s="95" t="str">
        <f>IF(SP_SUL!AB140="","*",SP_SUL!AB140)</f>
        <v>*</v>
      </c>
      <c r="I136" s="95" t="str">
        <f>IF(SP_SUL!AC140="","*",SP_SUL!AC140)</f>
        <v>*</v>
      </c>
      <c r="J136" s="96" t="str">
        <f>IF(SP_SUL!AA140="","*",SP_SUL!AA140)</f>
        <v>-</v>
      </c>
      <c r="K136" s="97" t="str">
        <f>IF(SP_SUL!AD140="","*",SP_SUL!AD140)</f>
        <v>*</v>
      </c>
    </row>
    <row r="137" spans="2:11" hidden="1">
      <c r="B137" s="94" t="str">
        <f>IF(SP_SUL!Y141="","*",SP_SUL!Y141)</f>
        <v>OPORTUNIDADE</v>
      </c>
      <c r="C137" s="95">
        <f>IF(SP_SUL!B141="","*",SP_SUL!B141)</f>
        <v>46059</v>
      </c>
      <c r="D137" s="94" t="str">
        <f>IF(SP_SUL!D141="","*",SP_SUL!D141)</f>
        <v>DANIEL (TP-647)</v>
      </c>
      <c r="E137" s="94" t="str">
        <f>IF(SP_SUL!H141="","*",SP_SUL!H141)</f>
        <v>-</v>
      </c>
      <c r="F137" s="100" t="str">
        <f>IF(SP_SUL!M141="","*",SP_SUL!M141)</f>
        <v>ZYU</v>
      </c>
      <c r="G137" s="95" t="str">
        <f>IF(SP_SUL!I141="","*",SP_SUL!I141)</f>
        <v>-</v>
      </c>
      <c r="H137" s="95" t="str">
        <f>IF(SP_SUL!AB141="","*",SP_SUL!AB141)</f>
        <v>*</v>
      </c>
      <c r="I137" s="95" t="str">
        <f>IF(SP_SUL!AC141="","*",SP_SUL!AC141)</f>
        <v>*</v>
      </c>
      <c r="J137" s="96" t="str">
        <f>IF(SP_SUL!AA141="","*",SP_SUL!AA141)</f>
        <v>-</v>
      </c>
      <c r="K137" s="97" t="str">
        <f>IF(SP_SUL!AD141="","*",SP_SUL!AD141)</f>
        <v>*</v>
      </c>
    </row>
    <row r="138" spans="2:11" hidden="1">
      <c r="B138" s="94" t="str">
        <f>IF(SP_SUL!Y142="","*",SP_SUL!Y142)</f>
        <v>OPORTUNIDADE</v>
      </c>
      <c r="C138" s="95">
        <f>IF(SP_SUL!B142="","*",SP_SUL!B142)</f>
        <v>46059</v>
      </c>
      <c r="D138" s="94" t="str">
        <f>IF(SP_SUL!D142="","*",SP_SUL!D142)</f>
        <v>W59</v>
      </c>
      <c r="E138" s="94" t="str">
        <f>IF(SP_SUL!H142="","*",SP_SUL!H142)</f>
        <v>ZYU1</v>
      </c>
      <c r="F138" s="100" t="str">
        <f>IF(SP_SUL!M142="","*",SP_SUL!M142)</f>
        <v>ZYU</v>
      </c>
      <c r="G138" s="95" t="str">
        <f>IF(SP_SUL!I142="","*",SP_SUL!I142)</f>
        <v>ZYU1</v>
      </c>
      <c r="H138" s="95" t="str">
        <f>IF(SP_SUL!AB142="","*",SP_SUL!AB142)</f>
        <v>FIXO</v>
      </c>
      <c r="I138" s="95" t="str">
        <f>IF(SP_SUL!AC142="","*",SP_SUL!AC142)</f>
        <v>*</v>
      </c>
      <c r="J138" s="96">
        <f>IF(SP_SUL!AA142="","*",SP_SUL!AA142)</f>
        <v>1</v>
      </c>
      <c r="K138" s="97">
        <f>IF(SP_SUL!AD142="","*",SP_SUL!AD142)</f>
        <v>0.29166666666666669</v>
      </c>
    </row>
    <row r="139" spans="2:11" hidden="1">
      <c r="B139" s="94" t="str">
        <f>IF(SP_SUL!Y143="","*",SP_SUL!Y143)</f>
        <v>*</v>
      </c>
      <c r="C139" s="95" t="str">
        <f>IF(SP_SUL!B143="","*",SP_SUL!B143)</f>
        <v>*</v>
      </c>
      <c r="D139" s="94" t="str">
        <f>IF(SP_SUL!D143="","*",SP_SUL!D143)</f>
        <v>*</v>
      </c>
      <c r="E139" s="94" t="str">
        <f>IF(SP_SUL!H143="","*",SP_SUL!H143)</f>
        <v>*</v>
      </c>
      <c r="F139" s="100" t="str">
        <f>IF(SP_SUL!M143="","*",SP_SUL!M143)</f>
        <v>-</v>
      </c>
      <c r="G139" s="95" t="str">
        <f>IF(SP_SUL!I143="","*",SP_SUL!I143)</f>
        <v>*</v>
      </c>
      <c r="H139" s="95" t="str">
        <f>IF(SP_SUL!AB143="","*",SP_SUL!AB143)</f>
        <v>*</v>
      </c>
      <c r="I139" s="95" t="str">
        <f>IF(SP_SUL!AC143="","*",SP_SUL!AC143)</f>
        <v>*</v>
      </c>
      <c r="J139" s="96" t="str">
        <f>IF(SP_SUL!AA143="","*",SP_SUL!AA143)</f>
        <v>*</v>
      </c>
      <c r="K139" s="97" t="str">
        <f>IF(SP_SUL!AD143="","*",SP_SUL!AD143)</f>
        <v>*</v>
      </c>
    </row>
    <row r="140" spans="2:11" hidden="1">
      <c r="B140" s="94" t="str">
        <f>IF(SP_SUL!Y144="","*",SP_SUL!Y144)</f>
        <v>OPORTUNIDADE</v>
      </c>
      <c r="C140" s="95">
        <f>IF(SP_SUL!B144="","*",SP_SUL!B144)</f>
        <v>46059</v>
      </c>
      <c r="D140" s="94" t="str">
        <f>IF(SP_SUL!D144="","*",SP_SUL!D144)</f>
        <v>E17</v>
      </c>
      <c r="E140" s="94" t="str">
        <f>IF(SP_SUL!H144="","*",SP_SUL!H144)</f>
        <v>102ZKW2</v>
      </c>
      <c r="F140" s="100" t="str">
        <f>IF(SP_SUL!M144="","*",SP_SUL!M144)</f>
        <v>ZKE-ZWW</v>
      </c>
      <c r="G140" s="95" t="str">
        <f>IF(SP_SUL!I144="","*",SP_SUL!I144)</f>
        <v>102ZKW2</v>
      </c>
      <c r="H140" s="95" t="str">
        <f>IF(SP_SUL!AB144="","*",SP_SUL!AB144)</f>
        <v>FIXO</v>
      </c>
      <c r="I140" s="95" t="str">
        <f>IF(SP_SUL!AC144="","*",SP_SUL!AC144)</f>
        <v>*</v>
      </c>
      <c r="J140" s="96">
        <f>IF(SP_SUL!AA144="","*",SP_SUL!AA144)</f>
        <v>1</v>
      </c>
      <c r="K140" s="97">
        <f>IF(SP_SUL!AD144="","*",SP_SUL!AD144)</f>
        <v>0.33333333333333331</v>
      </c>
    </row>
    <row r="141" spans="2:11" hidden="1">
      <c r="B141" s="94" t="str">
        <f>IF(SP_SUL!Y145="","*",SP_SUL!Y145)</f>
        <v>OPORTUNIDADE</v>
      </c>
      <c r="C141" s="95">
        <f>IF(SP_SUL!B145="","*",SP_SUL!B145)</f>
        <v>46059</v>
      </c>
      <c r="D141" s="94" t="str">
        <f>IF(SP_SUL!D145="","*",SP_SUL!D145)</f>
        <v>V89</v>
      </c>
      <c r="E141" s="94" t="str">
        <f>IF(SP_SUL!H145="","*",SP_SUL!H145)</f>
        <v>102ZKW2</v>
      </c>
      <c r="F141" s="100" t="str">
        <f>IF(SP_SUL!M145="","*",SP_SUL!M145)</f>
        <v>ZWW-ZKW</v>
      </c>
      <c r="G141" s="95" t="str">
        <f>IF(SP_SUL!I145="","*",SP_SUL!I145)</f>
        <v>102ZKW2</v>
      </c>
      <c r="H141" s="95" t="str">
        <f>IF(SP_SUL!AB145="","*",SP_SUL!AB145)</f>
        <v>FIXO</v>
      </c>
      <c r="I141" s="95" t="str">
        <f>IF(SP_SUL!AC145="","*",SP_SUL!AC145)</f>
        <v>*</v>
      </c>
      <c r="J141" s="96">
        <f>IF(SP_SUL!AA145="","*",SP_SUL!AA145)</f>
        <v>1</v>
      </c>
      <c r="K141" s="97">
        <f>IF(SP_SUL!AD145="","*",SP_SUL!AD145)</f>
        <v>0.35416666666666669</v>
      </c>
    </row>
    <row r="142" spans="2:11" hidden="1">
      <c r="B142" s="94" t="str">
        <f>IF(SP_SUL!Y146="","*",SP_SUL!Y146)</f>
        <v>OPORTUNIDADE</v>
      </c>
      <c r="C142" s="95">
        <f>IF(SP_SUL!B146="","*",SP_SUL!B146)</f>
        <v>46059</v>
      </c>
      <c r="D142" s="94" t="str">
        <f>IF(SP_SUL!D146="","*",SP_SUL!D146)</f>
        <v>E42</v>
      </c>
      <c r="E142" s="94" t="str">
        <f>IF(SP_SUL!H146="","*",SP_SUL!H146)</f>
        <v>102ZKW2</v>
      </c>
      <c r="F142" s="100" t="str">
        <f>IF(SP_SUL!M146="","*",SP_SUL!M146)</f>
        <v>ZKW-ZCP</v>
      </c>
      <c r="G142" s="95" t="str">
        <f>IF(SP_SUL!I146="","*",SP_SUL!I146)</f>
        <v>ZCP1</v>
      </c>
      <c r="H142" s="95" t="str">
        <f>IF(SP_SUL!AB146="","*",SP_SUL!AB146)</f>
        <v>ESCALA</v>
      </c>
      <c r="I142" s="95" t="str">
        <f>IF(SP_SUL!AC146="","*",SP_SUL!AC146)</f>
        <v>AGD ACIONAMENTO PCM</v>
      </c>
      <c r="J142" s="96" t="str">
        <f>IF(SP_SUL!AA146="","*",SP_SUL!AA146)</f>
        <v>2 (Escala) -Obs: Necessário 2 maquinista da escala para realizar deslocamento de ZKW até ZCP-1;</v>
      </c>
      <c r="K142" s="97">
        <f>IF(SP_SUL!AD146="","*",SP_SUL!AD146)</f>
        <v>0.33333333333333331</v>
      </c>
    </row>
    <row r="143" spans="2:11" hidden="1">
      <c r="B143" s="94" t="str">
        <f>IF(SP_SUL!Y147="","*",SP_SUL!Y147)</f>
        <v>OPORTUNIDADE</v>
      </c>
      <c r="C143" s="95">
        <f>IF(SP_SUL!B147="","*",SP_SUL!B147)</f>
        <v>46059</v>
      </c>
      <c r="D143" s="94" t="str">
        <f>IF(SP_SUL!D147="","*",SP_SUL!D147)</f>
        <v>W60</v>
      </c>
      <c r="E143" s="94" t="str">
        <f>IF(SP_SUL!H147="","*",SP_SUL!H147)</f>
        <v>ZEM1302</v>
      </c>
      <c r="F143" s="100" t="str">
        <f>IF(SP_SUL!M147="","*",SP_SUL!M147)</f>
        <v>ZLU-ZWI</v>
      </c>
      <c r="G143" s="95" t="str">
        <f>IF(SP_SUL!I147="","*",SP_SUL!I147)</f>
        <v>ZEM1302</v>
      </c>
      <c r="H143" s="95" t="str">
        <f>IF(SP_SUL!AB147="","*",SP_SUL!AB147)</f>
        <v>FIXO</v>
      </c>
      <c r="I143" s="95" t="str">
        <f>IF(SP_SUL!AC147="","*",SP_SUL!AC147)</f>
        <v>*</v>
      </c>
      <c r="J143" s="96">
        <f>IF(SP_SUL!AA147="","*",SP_SUL!AA147)</f>
        <v>1</v>
      </c>
      <c r="K143" s="97">
        <f>IF(SP_SUL!AD147="","*",SP_SUL!AD147)</f>
        <v>0.29166666666666669</v>
      </c>
    </row>
    <row r="144" spans="2:11" hidden="1">
      <c r="B144" s="94" t="str">
        <f>IF(SP_SUL!Y148="","*",SP_SUL!Y148)</f>
        <v>*</v>
      </c>
      <c r="C144" s="95" t="str">
        <f>IF(SP_SUL!B148="","*",SP_SUL!B148)</f>
        <v>*</v>
      </c>
      <c r="D144" s="94" t="str">
        <f>IF(SP_SUL!D148="","*",SP_SUL!D148)</f>
        <v>*</v>
      </c>
      <c r="E144" s="94" t="str">
        <f>IF(SP_SUL!H148="","*",SP_SUL!H148)</f>
        <v>*</v>
      </c>
      <c r="F144" s="100" t="str">
        <f>IF(SP_SUL!M148="","*",SP_SUL!M148)</f>
        <v>-</v>
      </c>
      <c r="G144" s="95" t="str">
        <f>IF(SP_SUL!I148="","*",SP_SUL!I148)</f>
        <v>*</v>
      </c>
      <c r="H144" s="95" t="str">
        <f>IF(SP_SUL!AB148="","*",SP_SUL!AB148)</f>
        <v>*</v>
      </c>
      <c r="I144" s="95" t="str">
        <f>IF(SP_SUL!AC148="","*",SP_SUL!AC148)</f>
        <v>*</v>
      </c>
      <c r="J144" s="96" t="str">
        <f>IF(SP_SUL!AA148="","*",SP_SUL!AA148)</f>
        <v>*</v>
      </c>
      <c r="K144" s="97" t="str">
        <f>IF(SP_SUL!AD148="","*",SP_SUL!AD148)</f>
        <v>*</v>
      </c>
    </row>
    <row r="145" spans="2:11" hidden="1">
      <c r="B145" s="94" t="str">
        <f>IF(SP_SUL!Y149="","*",SP_SUL!Y149)</f>
        <v>SIM</v>
      </c>
      <c r="C145" s="95">
        <f>IF(SP_SUL!B149="","*",SP_SUL!B149)</f>
        <v>46059</v>
      </c>
      <c r="D145" s="94" t="str">
        <f>IF(SP_SUL!D149="","*",SP_SUL!D149)</f>
        <v>MODERNIZAÇÃO SERRA</v>
      </c>
      <c r="E145" s="94" t="str">
        <f>IF(SP_SUL!H149="","*",SP_SUL!H149)</f>
        <v>-</v>
      </c>
      <c r="F145" s="100" t="str">
        <f>IF(SP_SUL!M149="","*",SP_SUL!M149)</f>
        <v>ZEZ-ZXW</v>
      </c>
      <c r="G145" s="95" t="str">
        <f>IF(SP_SUL!I149="","*",SP_SUL!I149)</f>
        <v>-</v>
      </c>
      <c r="H145" s="95" t="str">
        <f>IF(SP_SUL!AB149="","*",SP_SUL!AB149)</f>
        <v>*</v>
      </c>
      <c r="I145" s="95" t="str">
        <f>IF(SP_SUL!AC149="","*",SP_SUL!AC149)</f>
        <v>*</v>
      </c>
      <c r="J145" s="96" t="str">
        <f>IF(SP_SUL!AA149="","*",SP_SUL!AA149)</f>
        <v>-</v>
      </c>
      <c r="K145" s="97" t="str">
        <f>IF(SP_SUL!AD149="","*",SP_SUL!AD149)</f>
        <v>-</v>
      </c>
    </row>
    <row r="146" spans="2:11" hidden="1">
      <c r="B146" s="94" t="str">
        <f>IF(SP_SUL!Y150="","*",SP_SUL!Y150)</f>
        <v>SIM</v>
      </c>
      <c r="C146" s="95">
        <f>IF(SP_SUL!B150="","*",SP_SUL!B150)</f>
        <v>46059</v>
      </c>
      <c r="D146" s="94" t="str">
        <f>IF(SP_SUL!D150="","*",SP_SUL!D150)</f>
        <v>W61</v>
      </c>
      <c r="E146" s="94" t="str">
        <f>IF(SP_SUL!H150="","*",SP_SUL!H150)</f>
        <v>K67ZEV2</v>
      </c>
      <c r="F146" s="100" t="str">
        <f>IF(SP_SUL!M150="","*",SP_SUL!M150)</f>
        <v>ZEZ-ZXW</v>
      </c>
      <c r="G146" s="95" t="str">
        <f>IF(SP_SUL!I150="","*",SP_SUL!I150)</f>
        <v>K67ZEV2</v>
      </c>
      <c r="H146" s="95" t="str">
        <f>IF(SP_SUL!AB150="","*",SP_SUL!AB150)</f>
        <v>FIXO</v>
      </c>
      <c r="I146" s="95" t="str">
        <f>IF(SP_SUL!AC150="","*",SP_SUL!AC150)</f>
        <v>ACIONAMENTO</v>
      </c>
      <c r="J146" s="96">
        <f>IF(SP_SUL!AA150="","*",SP_SUL!AA150)</f>
        <v>1</v>
      </c>
      <c r="K146" s="97">
        <f>IF(SP_SUL!AD150="","*",SP_SUL!AD150)</f>
        <v>0.29166666666666669</v>
      </c>
    </row>
    <row r="147" spans="2:11" hidden="1">
      <c r="B147" s="94" t="str">
        <f>IF(SP_SUL!Y151="","*",SP_SUL!Y151)</f>
        <v>SIM</v>
      </c>
      <c r="C147" s="95">
        <f>IF(SP_SUL!B151="","*",SP_SUL!B151)</f>
        <v>46059</v>
      </c>
      <c r="D147" s="94" t="str">
        <f>IF(SP_SUL!D151="","*",SP_SUL!D151)</f>
        <v>MODERNIZAÇÃO TURMA 2</v>
      </c>
      <c r="E147" s="94" t="str">
        <f>IF(SP_SUL!H151="","*",SP_SUL!H151)</f>
        <v>-</v>
      </c>
      <c r="F147" s="100" t="str">
        <f>IF(SP_SUL!M151="","*",SP_SUL!M151)</f>
        <v>ZEZ-ZXW</v>
      </c>
      <c r="G147" s="95" t="str">
        <f>IF(SP_SUL!I151="","*",SP_SUL!I151)</f>
        <v>-</v>
      </c>
      <c r="H147" s="95" t="str">
        <f>IF(SP_SUL!AB151="","*",SP_SUL!AB151)</f>
        <v>*</v>
      </c>
      <c r="I147" s="95" t="str">
        <f>IF(SP_SUL!AC151="","*",SP_SUL!AC151)</f>
        <v>*</v>
      </c>
      <c r="J147" s="96" t="str">
        <f>IF(SP_SUL!AA151="","*",SP_SUL!AA151)</f>
        <v>-</v>
      </c>
      <c r="K147" s="97" t="str">
        <f>IF(SP_SUL!AD151="","*",SP_SUL!AD151)</f>
        <v>*</v>
      </c>
    </row>
    <row r="148" spans="2:11" hidden="1">
      <c r="B148" s="94" t="str">
        <f>IF(SP_SUL!Y152="","*",SP_SUL!Y152)</f>
        <v>SIM</v>
      </c>
      <c r="C148" s="95">
        <f>IF(SP_SUL!B152="","*",SP_SUL!B152)</f>
        <v>46059</v>
      </c>
      <c r="D148" s="94" t="str">
        <f>IF(SP_SUL!D152="","*",SP_SUL!D152)</f>
        <v>MODERNIZAÇÃO SERRA</v>
      </c>
      <c r="E148" s="94" t="str">
        <f>IF(SP_SUL!H152="","*",SP_SUL!H152)</f>
        <v>-</v>
      </c>
      <c r="F148" s="100" t="str">
        <f>IF(SP_SUL!M152="","*",SP_SUL!M152)</f>
        <v>ZGP-ZPT</v>
      </c>
      <c r="G148" s="95" t="str">
        <f>IF(SP_SUL!I152="","*",SP_SUL!I152)</f>
        <v>-</v>
      </c>
      <c r="H148" s="95" t="str">
        <f>IF(SP_SUL!AB152="","*",SP_SUL!AB152)</f>
        <v>*</v>
      </c>
      <c r="I148" s="95" t="str">
        <f>IF(SP_SUL!AC152="","*",SP_SUL!AC152)</f>
        <v>*</v>
      </c>
      <c r="J148" s="96" t="str">
        <f>IF(SP_SUL!AA152="","*",SP_SUL!AA152)</f>
        <v>-</v>
      </c>
      <c r="K148" s="97" t="str">
        <f>IF(SP_SUL!AD152="","*",SP_SUL!AD152)</f>
        <v>*</v>
      </c>
    </row>
    <row r="149" spans="2:11" hidden="1">
      <c r="B149" s="94" t="str">
        <f>IF(SP_SUL!Y153="","*",SP_SUL!Y153)</f>
        <v>SIM</v>
      </c>
      <c r="C149" s="95">
        <f>IF(SP_SUL!B153="","*",SP_SUL!B153)</f>
        <v>46059</v>
      </c>
      <c r="D149" s="94" t="str">
        <f>IF(SP_SUL!D153="","*",SP_SUL!D153)</f>
        <v>W62</v>
      </c>
      <c r="E149" s="94" t="str">
        <f>IF(SP_SUL!H153="","*",SP_SUL!H153)</f>
        <v>ZPT1051</v>
      </c>
      <c r="F149" s="100" t="str">
        <f>IF(SP_SUL!M153="","*",SP_SUL!M153)</f>
        <v>ZGP</v>
      </c>
      <c r="G149" s="95" t="str">
        <f>IF(SP_SUL!I153="","*",SP_SUL!I153)</f>
        <v>ZPTZDR</v>
      </c>
      <c r="H149" s="95" t="str">
        <f>IF(SP_SUL!AB153="","*",SP_SUL!AB153)</f>
        <v>FIXO</v>
      </c>
      <c r="I149" s="95" t="str">
        <f>IF(SP_SUL!AC153="","*",SP_SUL!AC153)</f>
        <v>*</v>
      </c>
      <c r="J149" s="96">
        <f>IF(SP_SUL!AA153="","*",SP_SUL!AA153)</f>
        <v>1</v>
      </c>
      <c r="K149" s="97">
        <f>IF(SP_SUL!AD153="","*",SP_SUL!AD153)</f>
        <v>0.29166666666666669</v>
      </c>
    </row>
    <row r="150" spans="2:11" hidden="1">
      <c r="B150" s="94" t="str">
        <f>IF(SP_SUL!Y154="","*",SP_SUL!Y154)</f>
        <v>OPORTUNIDADE</v>
      </c>
      <c r="C150" s="95">
        <f>IF(SP_SUL!B154="","*",SP_SUL!B154)</f>
        <v>46059</v>
      </c>
      <c r="D150" s="94" t="str">
        <f>IF(SP_SUL!D154="","*",SP_SUL!D154)</f>
        <v>HUELTON (TP-725)</v>
      </c>
      <c r="E150" s="94" t="str">
        <f>IF(SP_SUL!H154="","*",SP_SUL!H154)</f>
        <v>-</v>
      </c>
      <c r="F150" s="100" t="str">
        <f>IF(SP_SUL!M154="","*",SP_SUL!M154)</f>
        <v>ZPT</v>
      </c>
      <c r="G150" s="95" t="str">
        <f>IF(SP_SUL!I154="","*",SP_SUL!I154)</f>
        <v>-</v>
      </c>
      <c r="H150" s="95" t="str">
        <f>IF(SP_SUL!AB154="","*",SP_SUL!AB154)</f>
        <v>*</v>
      </c>
      <c r="I150" s="95" t="str">
        <f>IF(SP_SUL!AC154="","*",SP_SUL!AC154)</f>
        <v>*</v>
      </c>
      <c r="J150" s="96" t="str">
        <f>IF(SP_SUL!AA154="","*",SP_SUL!AA154)</f>
        <v>-</v>
      </c>
      <c r="K150" s="97" t="str">
        <f>IF(SP_SUL!AD154="","*",SP_SUL!AD154)</f>
        <v>*</v>
      </c>
    </row>
    <row r="151" spans="2:11" hidden="1">
      <c r="B151" s="94" t="str">
        <f>IF(SP_SUL!Y155="","*",SP_SUL!Y155)</f>
        <v>OPORTUNIDADE</v>
      </c>
      <c r="C151" s="95">
        <f>IF(SP_SUL!B155="","*",SP_SUL!B155)</f>
        <v>46059</v>
      </c>
      <c r="D151" s="94" t="str">
        <f>IF(SP_SUL!D155="","*",SP_SUL!D155)</f>
        <v>DIEGO (TF-42)</v>
      </c>
      <c r="E151" s="94" t="str">
        <f>IF(SP_SUL!H155="","*",SP_SUL!H155)</f>
        <v>-</v>
      </c>
      <c r="F151" s="100" t="str">
        <f>IF(SP_SUL!M155="","*",SP_SUL!M155)</f>
        <v>PAT-ZGM</v>
      </c>
      <c r="G151" s="95" t="str">
        <f>IF(SP_SUL!I155="","*",SP_SUL!I155)</f>
        <v>-</v>
      </c>
      <c r="H151" s="95" t="str">
        <f>IF(SP_SUL!AB155="","*",SP_SUL!AB155)</f>
        <v>*</v>
      </c>
      <c r="I151" s="95" t="str">
        <f>IF(SP_SUL!AC155="","*",SP_SUL!AC155)</f>
        <v>*</v>
      </c>
      <c r="J151" s="96" t="str">
        <f>IF(SP_SUL!AA155="","*",SP_SUL!AA155)</f>
        <v>-</v>
      </c>
      <c r="K151" s="97" t="str">
        <f>IF(SP_SUL!AD155="","*",SP_SUL!AD155)</f>
        <v>*</v>
      </c>
    </row>
    <row r="152" spans="2:11" hidden="1">
      <c r="B152" s="94" t="str">
        <f>IF(SP_SUL!Y156="","*",SP_SUL!Y156)</f>
        <v>OPORTUNIDADE</v>
      </c>
      <c r="C152" s="95">
        <f>IF(SP_SUL!B156="","*",SP_SUL!B156)</f>
        <v>46059</v>
      </c>
      <c r="D152" s="94" t="str">
        <f>IF(SP_SUL!D156="","*",SP_SUL!D156)</f>
        <v>V85</v>
      </c>
      <c r="E152" s="94" t="str">
        <f>IF(SP_SUL!H156="","*",SP_SUL!H156)</f>
        <v>ZDRZPT</v>
      </c>
      <c r="F152" s="100" t="str">
        <f>IF(SP_SUL!M156="","*",SP_SUL!M156)</f>
        <v>ZGM-ZZV</v>
      </c>
      <c r="G152" s="95" t="str">
        <f>IF(SP_SUL!I156="","*",SP_SUL!I156)</f>
        <v>ZDRZPT</v>
      </c>
      <c r="H152" s="95" t="str">
        <f>IF(SP_SUL!AB156="","*",SP_SUL!AB156)</f>
        <v>FIXO</v>
      </c>
      <c r="I152" s="95" t="str">
        <f>IF(SP_SUL!AC156="","*",SP_SUL!AC156)</f>
        <v>*</v>
      </c>
      <c r="J152" s="96">
        <f>IF(SP_SUL!AA156="","*",SP_SUL!AA156)</f>
        <v>1</v>
      </c>
      <c r="K152" s="97">
        <f>IF(SP_SUL!AD156="","*",SP_SUL!AD156)</f>
        <v>0.35416666666666669</v>
      </c>
    </row>
    <row r="153" spans="2:11" hidden="1">
      <c r="B153" s="94" t="str">
        <f>IF(SP_SUL!Y157="","*",SP_SUL!Y157)</f>
        <v>*</v>
      </c>
      <c r="C153" s="95">
        <f>IF(SP_SUL!B157="","*",SP_SUL!B157)</f>
        <v>46059</v>
      </c>
      <c r="D153" s="94" t="str">
        <f>IF(SP_SUL!D157="","*",SP_SUL!D157)</f>
        <v>CAIQUE (TMA-677)</v>
      </c>
      <c r="E153" s="94" t="str">
        <f>IF(SP_SUL!H157="","*",SP_SUL!H157)</f>
        <v>-</v>
      </c>
      <c r="F153" s="100" t="str">
        <f>IF(SP_SUL!M157="","*",SP_SUL!M157)</f>
        <v>ZWI-ZEM</v>
      </c>
      <c r="G153" s="95" t="str">
        <f>IF(SP_SUL!I157="","*",SP_SUL!I157)</f>
        <v>-</v>
      </c>
      <c r="H153" s="95" t="str">
        <f>IF(SP_SUL!AB157="","*",SP_SUL!AB157)</f>
        <v>*</v>
      </c>
      <c r="I153" s="95" t="str">
        <f>IF(SP_SUL!AC157="","*",SP_SUL!AC157)</f>
        <v>*</v>
      </c>
      <c r="J153" s="96" t="str">
        <f>IF(SP_SUL!AA157="","*",SP_SUL!AA157)</f>
        <v>*</v>
      </c>
      <c r="K153" s="97" t="str">
        <f>IF(SP_SUL!AD157="","*",SP_SUL!AD157)</f>
        <v>*</v>
      </c>
    </row>
    <row r="154" spans="2:11" hidden="1">
      <c r="B154" s="94" t="str">
        <f>IF(SP_SUL!Y158="","*",SP_SUL!Y158)</f>
        <v>*</v>
      </c>
      <c r="C154" s="95">
        <f>IF(SP_SUL!B158="","*",SP_SUL!B158)</f>
        <v>46059</v>
      </c>
      <c r="D154" s="94" t="str">
        <f>IF(SP_SUL!D158="","*",SP_SUL!D158)</f>
        <v>WALTER (TP-810)</v>
      </c>
      <c r="E154" s="94" t="str">
        <f>IF(SP_SUL!H158="","*",SP_SUL!H158)</f>
        <v>-</v>
      </c>
      <c r="F154" s="100" t="str">
        <f>IF(SP_SUL!M158="","*",SP_SUL!M158)</f>
        <v>ZWI-ZEM</v>
      </c>
      <c r="G154" s="95" t="str">
        <f>IF(SP_SUL!I158="","*",SP_SUL!I158)</f>
        <v>-</v>
      </c>
      <c r="H154" s="95" t="str">
        <f>IF(SP_SUL!AB158="","*",SP_SUL!AB158)</f>
        <v>*</v>
      </c>
      <c r="I154" s="95" t="str">
        <f>IF(SP_SUL!AC158="","*",SP_SUL!AC158)</f>
        <v>*</v>
      </c>
      <c r="J154" s="96" t="str">
        <f>IF(SP_SUL!AA158="","*",SP_SUL!AA158)</f>
        <v>*</v>
      </c>
      <c r="K154" s="97" t="str">
        <f>IF(SP_SUL!AD158="","*",SP_SUL!AD158)</f>
        <v>*</v>
      </c>
    </row>
    <row r="155" spans="2:11" hidden="1">
      <c r="B155" s="94" t="str">
        <f>IF(SP_SUL!Y159="","*",SP_SUL!Y159)</f>
        <v>*</v>
      </c>
      <c r="C155" s="95">
        <f>IF(SP_SUL!B159="","*",SP_SUL!B159)</f>
        <v>46059</v>
      </c>
      <c r="D155" s="94" t="str">
        <f>IF(SP_SUL!D159="","*",SP_SUL!D159)</f>
        <v>EXPANSÃO TURMA 1</v>
      </c>
      <c r="E155" s="94" t="str">
        <f>IF(SP_SUL!H159="","*",SP_SUL!H159)</f>
        <v>-</v>
      </c>
      <c r="F155" s="100" t="str">
        <f>IF(SP_SUL!M159="","*",SP_SUL!M159)</f>
        <v>ZZV-ZPG</v>
      </c>
      <c r="G155" s="95" t="str">
        <f>IF(SP_SUL!I159="","*",SP_SUL!I159)</f>
        <v>-</v>
      </c>
      <c r="H155" s="95" t="str">
        <f>IF(SP_SUL!AB159="","*",SP_SUL!AB159)</f>
        <v>*</v>
      </c>
      <c r="I155" s="95" t="str">
        <f>IF(SP_SUL!AC159="","*",SP_SUL!AC159)</f>
        <v>*</v>
      </c>
      <c r="J155" s="96" t="str">
        <f>IF(SP_SUL!AA159="","*",SP_SUL!AA159)</f>
        <v>*</v>
      </c>
      <c r="K155" s="97" t="str">
        <f>IF(SP_SUL!AD159="","*",SP_SUL!AD159)</f>
        <v>*</v>
      </c>
    </row>
    <row r="156" spans="2:11" hidden="1">
      <c r="B156" s="94" t="str">
        <f>IF(SP_SUL!Y160="","*",SP_SUL!Y160)</f>
        <v>*</v>
      </c>
      <c r="C156" s="95" t="str">
        <f>IF(SP_SUL!B160="","*",SP_SUL!B160)</f>
        <v>*</v>
      </c>
      <c r="D156" s="94" t="str">
        <f>IF(SP_SUL!D160="","*",SP_SUL!D160)</f>
        <v>*</v>
      </c>
      <c r="E156" s="94" t="str">
        <f>IF(SP_SUL!H160="","*",SP_SUL!H160)</f>
        <v>*</v>
      </c>
      <c r="F156" s="100" t="str">
        <f>IF(SP_SUL!M160="","*",SP_SUL!M160)</f>
        <v>-</v>
      </c>
      <c r="G156" s="95" t="str">
        <f>IF(SP_SUL!I160="","*",SP_SUL!I160)</f>
        <v>*</v>
      </c>
      <c r="H156" s="95" t="str">
        <f>IF(SP_SUL!AB160="","*",SP_SUL!AB160)</f>
        <v>*</v>
      </c>
      <c r="I156" s="95" t="str">
        <f>IF(SP_SUL!AC160="","*",SP_SUL!AC160)</f>
        <v>*</v>
      </c>
      <c r="J156" s="96" t="str">
        <f>IF(SP_SUL!AA160="","*",SP_SUL!AA160)</f>
        <v>*</v>
      </c>
      <c r="K156" s="97" t="str">
        <f>IF(SP_SUL!AD160="","*",SP_SUL!AD160)</f>
        <v>*</v>
      </c>
    </row>
    <row r="157" spans="2:11" hidden="1">
      <c r="B157" s="94" t="str">
        <f>IF(SP_SUL!Y161="","*",SP_SUL!Y161)</f>
        <v>*</v>
      </c>
      <c r="C157" s="95" t="str">
        <f>IF(SP_SUL!B161="","*",SP_SUL!B161)</f>
        <v>*</v>
      </c>
      <c r="D157" s="94" t="str">
        <f>IF(SP_SUL!D161="","*",SP_SUL!D161)</f>
        <v>*</v>
      </c>
      <c r="E157" s="94" t="str">
        <f>IF(SP_SUL!H161="","*",SP_SUL!H161)</f>
        <v>*</v>
      </c>
      <c r="F157" s="100" t="str">
        <f>IF(SP_SUL!M161="","*",SP_SUL!M161)</f>
        <v>-</v>
      </c>
      <c r="G157" s="95" t="str">
        <f>IF(SP_SUL!I161="","*",SP_SUL!I161)</f>
        <v>*</v>
      </c>
      <c r="H157" s="95" t="str">
        <f>IF(SP_SUL!AB161="","*",SP_SUL!AB161)</f>
        <v>*</v>
      </c>
      <c r="I157" s="95" t="str">
        <f>IF(SP_SUL!AC161="","*",SP_SUL!AC161)</f>
        <v>*</v>
      </c>
      <c r="J157" s="96" t="str">
        <f>IF(SP_SUL!AA161="","*",SP_SUL!AA161)</f>
        <v>*</v>
      </c>
      <c r="K157" s="97" t="str">
        <f>IF(SP_SUL!AD161="","*",SP_SUL!AD161)</f>
        <v>*</v>
      </c>
    </row>
    <row r="158" spans="2:11" hidden="1">
      <c r="B158" s="94" t="str">
        <f>IF(SP_SUL!Y162="","*",SP_SUL!Y162)</f>
        <v>OPORTUNIDADE</v>
      </c>
      <c r="C158" s="95">
        <f>IF(SP_SUL!B162="","*",SP_SUL!B162)</f>
        <v>46060</v>
      </c>
      <c r="D158" s="94" t="str">
        <f>IF(SP_SUL!D162="","*",SP_SUL!D162)</f>
        <v>EXPANSÃO TURMA 1</v>
      </c>
      <c r="E158" s="94" t="str">
        <f>IF(SP_SUL!H162="","*",SP_SUL!H162)</f>
        <v>-</v>
      </c>
      <c r="F158" s="100" t="str">
        <f>IF(SP_SUL!M162="","*",SP_SUL!M162)</f>
        <v>ZCD</v>
      </c>
      <c r="G158" s="95" t="str">
        <f>IF(SP_SUL!I162="","*",SP_SUL!I162)</f>
        <v>-</v>
      </c>
      <c r="H158" s="95" t="str">
        <f>IF(SP_SUL!AB162="","*",SP_SUL!AB162)</f>
        <v>*</v>
      </c>
      <c r="I158" s="95" t="str">
        <f>IF(SP_SUL!AC162="","*",SP_SUL!AC162)</f>
        <v>-</v>
      </c>
      <c r="J158" s="96" t="str">
        <f>IF(SP_SUL!AA162="","*",SP_SUL!AA162)</f>
        <v>-</v>
      </c>
      <c r="K158" s="97" t="str">
        <f>IF(SP_SUL!AD162="","*",SP_SUL!AD162)</f>
        <v>-</v>
      </c>
    </row>
    <row r="159" spans="2:11" hidden="1">
      <c r="B159" s="94" t="str">
        <f>IF(SP_SUL!Y163="","*",SP_SUL!Y163)</f>
        <v>*</v>
      </c>
      <c r="C159" s="95" t="str">
        <f>IF(SP_SUL!B163="","*",SP_SUL!B163)</f>
        <v>*</v>
      </c>
      <c r="D159" s="94" t="str">
        <f>IF(SP_SUL!D163="","*",SP_SUL!D163)</f>
        <v>KLECIO (TP-699)</v>
      </c>
      <c r="E159" s="94" t="str">
        <f>IF(SP_SUL!H163="","*",SP_SUL!H163)</f>
        <v>-</v>
      </c>
      <c r="F159" s="100" t="str">
        <f>IF(SP_SUL!M163="","*",SP_SUL!M163)</f>
        <v>ZRX-ZWX</v>
      </c>
      <c r="G159" s="95" t="str">
        <f>IF(SP_SUL!I163="","*",SP_SUL!I163)</f>
        <v>-</v>
      </c>
      <c r="H159" s="95" t="str">
        <f>IF(SP_SUL!AB163="","*",SP_SUL!AB163)</f>
        <v>*</v>
      </c>
      <c r="I159" s="95" t="str">
        <f>IF(SP_SUL!AC163="","*",SP_SUL!AC163)</f>
        <v>*</v>
      </c>
      <c r="J159" s="96" t="str">
        <f>IF(SP_SUL!AA163="","*",SP_SUL!AA163)</f>
        <v>-</v>
      </c>
      <c r="K159" s="97" t="str">
        <f>IF(SP_SUL!AD163="","*",SP_SUL!AD163)</f>
        <v>*</v>
      </c>
    </row>
    <row r="160" spans="2:11" hidden="1">
      <c r="B160" s="94" t="str">
        <f>IF(SP_SUL!Y164="","*",SP_SUL!Y164)</f>
        <v>OPORTUNIDADE</v>
      </c>
      <c r="C160" s="95">
        <f>IF(SP_SUL!B164="","*",SP_SUL!B164)</f>
        <v>46060</v>
      </c>
      <c r="D160" s="94" t="str">
        <f>IF(SP_SUL!D164="","*",SP_SUL!D164)</f>
        <v>V48</v>
      </c>
      <c r="E160" s="94" t="str">
        <f>IF(SP_SUL!H164="","*",SP_SUL!H164)</f>
        <v>ZAC2</v>
      </c>
      <c r="F160" s="100" t="str">
        <f>IF(SP_SUL!M164="","*",SP_SUL!M164)</f>
        <v>ZAC-ZSK</v>
      </c>
      <c r="G160" s="95" t="str">
        <f>IF(SP_SUL!I164="","*",SP_SUL!I164)</f>
        <v>ZSK-2</v>
      </c>
      <c r="H160" s="95" t="str">
        <f>IF(SP_SUL!AB164="","*",SP_SUL!AB164)</f>
        <v>FIXO</v>
      </c>
      <c r="I160" s="95" t="str">
        <f>IF(SP_SUL!AC164="","*",SP_SUL!AC164)</f>
        <v>-</v>
      </c>
      <c r="J160" s="96">
        <f>IF(SP_SUL!AA164="","*",SP_SUL!AA164)</f>
        <v>1</v>
      </c>
      <c r="K160" s="97">
        <f>IF(SP_SUL!AD164="","*",SP_SUL!AD164)</f>
        <v>0.29166666666666669</v>
      </c>
    </row>
    <row r="161" spans="2:11" hidden="1">
      <c r="B161" s="94" t="str">
        <f>IF(SP_SUL!Y165="","*",SP_SUL!Y165)</f>
        <v>OPORTUNIDADE</v>
      </c>
      <c r="C161" s="95">
        <f>IF(SP_SUL!B165="","*",SP_SUL!B165)</f>
        <v>46060</v>
      </c>
      <c r="D161" s="94" t="str">
        <f>IF(SP_SUL!D165="","*",SP_SUL!D165)</f>
        <v>W58</v>
      </c>
      <c r="E161" s="94">
        <f>IF(SP_SUL!H165="","*",SP_SUL!H165)</f>
        <v>106109</v>
      </c>
      <c r="F161" s="100" t="str">
        <f>IF(SP_SUL!M165="","*",SP_SUL!M165)</f>
        <v>ZRX-ZWX</v>
      </c>
      <c r="G161" s="95">
        <f>IF(SP_SUL!I165="","*",SP_SUL!I165)</f>
        <v>106109</v>
      </c>
      <c r="H161" s="95" t="str">
        <f>IF(SP_SUL!AB165="","*",SP_SUL!AB165)</f>
        <v>FIXO + ESCALA</v>
      </c>
      <c r="I161" s="95" t="str">
        <f>IF(SP_SUL!AC165="","*",SP_SUL!AC165)</f>
        <v>ACIONAMENTO</v>
      </c>
      <c r="J161" s="96" t="str">
        <f>IF(SP_SUL!AA165="","*",SP_SUL!AA165)</f>
        <v>2 (Fixo + Escala)</v>
      </c>
      <c r="K161" s="97">
        <f>IF(SP_SUL!AD165="","*",SP_SUL!AD165)</f>
        <v>0.29166666666666669</v>
      </c>
    </row>
    <row r="162" spans="2:11" hidden="1">
      <c r="B162" s="94" t="str">
        <f>IF(SP_SUL!Y166="","*",SP_SUL!Y166)</f>
        <v>*</v>
      </c>
      <c r="C162" s="95" t="str">
        <f>IF(SP_SUL!B166="","*",SP_SUL!B166)</f>
        <v>*</v>
      </c>
      <c r="D162" s="94" t="str">
        <f>IF(SP_SUL!D166="","*",SP_SUL!D166)</f>
        <v>*</v>
      </c>
      <c r="E162" s="94" t="str">
        <f>IF(SP_SUL!H166="","*",SP_SUL!H166)</f>
        <v>*</v>
      </c>
      <c r="F162" s="100" t="str">
        <f>IF(SP_SUL!M166="","*",SP_SUL!M166)</f>
        <v>-</v>
      </c>
      <c r="G162" s="95" t="str">
        <f>IF(SP_SUL!I166="","*",SP_SUL!I166)</f>
        <v>*</v>
      </c>
      <c r="H162" s="95" t="str">
        <f>IF(SP_SUL!AB166="","*",SP_SUL!AB166)</f>
        <v>*</v>
      </c>
      <c r="I162" s="95" t="str">
        <f>IF(SP_SUL!AC166="","*",SP_SUL!AC166)</f>
        <v>*</v>
      </c>
      <c r="J162" s="96" t="str">
        <f>IF(SP_SUL!AA166="","*",SP_SUL!AA166)</f>
        <v>*</v>
      </c>
      <c r="K162" s="97" t="str">
        <f>IF(SP_SUL!AD166="","*",SP_SUL!AD166)</f>
        <v>*</v>
      </c>
    </row>
    <row r="163" spans="2:11" hidden="1">
      <c r="B163" s="94" t="str">
        <f>IF(SP_SUL!Y167="","*",SP_SUL!Y167)</f>
        <v>OPORTUNIDADE</v>
      </c>
      <c r="C163" s="95">
        <f>IF(SP_SUL!B167="","*",SP_SUL!B167)</f>
        <v>46060</v>
      </c>
      <c r="D163" s="94" t="str">
        <f>IF(SP_SUL!D167="","*",SP_SUL!D167)</f>
        <v>V42</v>
      </c>
      <c r="E163" s="94" t="str">
        <f>IF(SP_SUL!H167="","*",SP_SUL!H167)</f>
        <v>ZYU1</v>
      </c>
      <c r="F163" s="100" t="str">
        <f>IF(SP_SUL!M167="","*",SP_SUL!M167)</f>
        <v>ZYU-ZBV</v>
      </c>
      <c r="G163" s="95" t="str">
        <f>IF(SP_SUL!I167="","*",SP_SUL!I167)</f>
        <v>ZBV-3</v>
      </c>
      <c r="H163" s="95" t="str">
        <f>IF(SP_SUL!AB167="","*",SP_SUL!AB167)</f>
        <v>FIXO</v>
      </c>
      <c r="I163" s="95" t="str">
        <f>IF(SP_SUL!AC167="","*",SP_SUL!AC167)</f>
        <v>-</v>
      </c>
      <c r="J163" s="96">
        <f>IF(SP_SUL!AA167="","*",SP_SUL!AA167)</f>
        <v>1</v>
      </c>
      <c r="K163" s="97">
        <f>IF(SP_SUL!AD167="","*",SP_SUL!AD167)</f>
        <v>0.33333333333333331</v>
      </c>
    </row>
    <row r="164" spans="2:11" hidden="1">
      <c r="B164" s="94" t="str">
        <f>IF(SP_SUL!Y168="","*",SP_SUL!Y168)</f>
        <v>OPORTUNIDADE</v>
      </c>
      <c r="C164" s="95">
        <f>IF(SP_SUL!B168="","*",SP_SUL!B168)</f>
        <v>46060</v>
      </c>
      <c r="D164" s="94" t="str">
        <f>IF(SP_SUL!D168="","*",SP_SUL!D168)</f>
        <v>V93</v>
      </c>
      <c r="E164" s="94" t="str">
        <f>IF(SP_SUL!H168="","*",SP_SUL!H168)</f>
        <v>ZYU1</v>
      </c>
      <c r="F164" s="100" t="str">
        <f>IF(SP_SUL!M168="","*",SP_SUL!M168)</f>
        <v>ZYU-ZST</v>
      </c>
      <c r="G164" s="95" t="str">
        <f>IF(SP_SUL!I168="","*",SP_SUL!I168)</f>
        <v>ZYU1</v>
      </c>
      <c r="H164" s="95" t="str">
        <f>IF(SP_SUL!AB168="","*",SP_SUL!AB168)</f>
        <v>FIXO</v>
      </c>
      <c r="I164" s="95" t="str">
        <f>IF(SP_SUL!AC168="","*",SP_SUL!AC168)</f>
        <v>-</v>
      </c>
      <c r="J164" s="96">
        <f>IF(SP_SUL!AA168="","*",SP_SUL!AA168)</f>
        <v>1</v>
      </c>
      <c r="K164" s="97">
        <f>IF(SP_SUL!AD168="","*",SP_SUL!AD168)</f>
        <v>0.29166666666666669</v>
      </c>
    </row>
    <row r="165" spans="2:11" hidden="1">
      <c r="B165" s="94" t="str">
        <f>IF(SP_SUL!Y169="","*",SP_SUL!Y169)</f>
        <v>*</v>
      </c>
      <c r="C165" s="95" t="str">
        <f>IF(SP_SUL!B169="","*",SP_SUL!B169)</f>
        <v>*</v>
      </c>
      <c r="D165" s="94" t="str">
        <f>IF(SP_SUL!D169="","*",SP_SUL!D169)</f>
        <v>*</v>
      </c>
      <c r="E165" s="94" t="str">
        <f>IF(SP_SUL!H169="","*",SP_SUL!H169)</f>
        <v>*</v>
      </c>
      <c r="F165" s="100" t="str">
        <f>IF(SP_SUL!M169="","*",SP_SUL!M169)</f>
        <v>-</v>
      </c>
      <c r="G165" s="95" t="str">
        <f>IF(SP_SUL!I169="","*",SP_SUL!I169)</f>
        <v>*</v>
      </c>
      <c r="H165" s="95" t="str">
        <f>IF(SP_SUL!AB169="","*",SP_SUL!AB169)</f>
        <v>*</v>
      </c>
      <c r="I165" s="95" t="str">
        <f>IF(SP_SUL!AC169="","*",SP_SUL!AC169)</f>
        <v>*</v>
      </c>
      <c r="J165" s="96" t="str">
        <f>IF(SP_SUL!AA169="","*",SP_SUL!AA169)</f>
        <v>*</v>
      </c>
      <c r="K165" s="97" t="str">
        <f>IF(SP_SUL!AD169="","*",SP_SUL!AD169)</f>
        <v>*</v>
      </c>
    </row>
    <row r="166" spans="2:11" hidden="1">
      <c r="B166" s="94" t="str">
        <f>IF(SP_SUL!Y170="","*",SP_SUL!Y170)</f>
        <v>*</v>
      </c>
      <c r="C166" s="95" t="str">
        <f>IF(SP_SUL!B170="","*",SP_SUL!B170)</f>
        <v>*</v>
      </c>
      <c r="D166" s="94" t="str">
        <f>IF(SP_SUL!D170="","*",SP_SUL!D170)</f>
        <v>*</v>
      </c>
      <c r="E166" s="94" t="str">
        <f>IF(SP_SUL!H170="","*",SP_SUL!H170)</f>
        <v>*</v>
      </c>
      <c r="F166" s="100" t="str">
        <f>IF(SP_SUL!M170="","*",SP_SUL!M170)</f>
        <v>-</v>
      </c>
      <c r="G166" s="95" t="str">
        <f>IF(SP_SUL!I170="","*",SP_SUL!I170)</f>
        <v>*</v>
      </c>
      <c r="H166" s="95" t="str">
        <f>IF(SP_SUL!AB170="","*",SP_SUL!AB170)</f>
        <v>*</v>
      </c>
      <c r="I166" s="95" t="str">
        <f>IF(SP_SUL!AC170="","*",SP_SUL!AC170)</f>
        <v>*</v>
      </c>
      <c r="J166" s="96" t="str">
        <f>IF(SP_SUL!AA170="","*",SP_SUL!AA170)</f>
        <v>*</v>
      </c>
      <c r="K166" s="97" t="str">
        <f>IF(SP_SUL!AD170="","*",SP_SUL!AD170)</f>
        <v>*</v>
      </c>
    </row>
    <row r="167" spans="2:11" hidden="1">
      <c r="B167" s="94" t="str">
        <f>IF(SP_SUL!Y171="","*",SP_SUL!Y171)</f>
        <v>*</v>
      </c>
      <c r="C167" s="95" t="str">
        <f>IF(SP_SUL!B171="","*",SP_SUL!B171)</f>
        <v>*</v>
      </c>
      <c r="D167" s="94" t="str">
        <f>IF(SP_SUL!D171="","*",SP_SUL!D171)</f>
        <v>*</v>
      </c>
      <c r="E167" s="94" t="str">
        <f>IF(SP_SUL!H171="","*",SP_SUL!H171)</f>
        <v>*</v>
      </c>
      <c r="F167" s="100" t="str">
        <f>IF(SP_SUL!M171="","*",SP_SUL!M171)</f>
        <v>-</v>
      </c>
      <c r="G167" s="95" t="str">
        <f>IF(SP_SUL!I171="","*",SP_SUL!I171)</f>
        <v>*</v>
      </c>
      <c r="H167" s="95" t="str">
        <f>IF(SP_SUL!AB171="","*",SP_SUL!AB171)</f>
        <v>*</v>
      </c>
      <c r="I167" s="95" t="str">
        <f>IF(SP_SUL!AC171="","*",SP_SUL!AC171)</f>
        <v>*</v>
      </c>
      <c r="J167" s="96" t="str">
        <f>IF(SP_SUL!AA171="","*",SP_SUL!AA171)</f>
        <v>*</v>
      </c>
      <c r="K167" s="97" t="str">
        <f>IF(SP_SUL!AD171="","*",SP_SUL!AD171)</f>
        <v>*</v>
      </c>
    </row>
    <row r="168" spans="2:11" hidden="1">
      <c r="B168" s="94" t="str">
        <f>IF(SP_SUL!Y172="","*",SP_SUL!Y172)</f>
        <v>*</v>
      </c>
      <c r="C168" s="95" t="str">
        <f>IF(SP_SUL!B172="","*",SP_SUL!B172)</f>
        <v>*</v>
      </c>
      <c r="D168" s="94" t="str">
        <f>IF(SP_SUL!D172="","*",SP_SUL!D172)</f>
        <v>*</v>
      </c>
      <c r="E168" s="94" t="str">
        <f>IF(SP_SUL!H172="","*",SP_SUL!H172)</f>
        <v>*</v>
      </c>
      <c r="F168" s="100" t="str">
        <f>IF(SP_SUL!M172="","*",SP_SUL!M172)</f>
        <v>-</v>
      </c>
      <c r="G168" s="95" t="str">
        <f>IF(SP_SUL!I172="","*",SP_SUL!I172)</f>
        <v>*</v>
      </c>
      <c r="H168" s="95" t="str">
        <f>IF(SP_SUL!AB172="","*",SP_SUL!AB172)</f>
        <v>*</v>
      </c>
      <c r="I168" s="95" t="str">
        <f>IF(SP_SUL!AC172="","*",SP_SUL!AC172)</f>
        <v>*</v>
      </c>
      <c r="J168" s="96" t="str">
        <f>IF(SP_SUL!AA172="","*",SP_SUL!AA172)</f>
        <v>*</v>
      </c>
      <c r="K168" s="97" t="str">
        <f>IF(SP_SUL!AD172="","*",SP_SUL!AD172)</f>
        <v>*</v>
      </c>
    </row>
    <row r="169" spans="2:11" hidden="1">
      <c r="B169" s="94" t="str">
        <f>IF(SP_SUL!Y173="","*",SP_SUL!Y173)</f>
        <v>OPORTUNIDADE</v>
      </c>
      <c r="C169" s="95">
        <f>IF(SP_SUL!B173="","*",SP_SUL!B173)</f>
        <v>46060</v>
      </c>
      <c r="D169" s="94" t="str">
        <f>IF(SP_SUL!D173="","*",SP_SUL!D173)</f>
        <v>E17</v>
      </c>
      <c r="E169" s="94" t="str">
        <f>IF(SP_SUL!H173="","*",SP_SUL!H173)</f>
        <v>102ZKW2</v>
      </c>
      <c r="F169" s="100" t="str">
        <f>IF(SP_SUL!M173="","*",SP_SUL!M173)</f>
        <v>ZKE-ZWW</v>
      </c>
      <c r="G169" s="95" t="str">
        <f>IF(SP_SUL!I173="","*",SP_SUL!I173)</f>
        <v>102ZKW2</v>
      </c>
      <c r="H169" s="95" t="str">
        <f>IF(SP_SUL!AB173="","*",SP_SUL!AB173)</f>
        <v>FIXO</v>
      </c>
      <c r="I169" s="95" t="str">
        <f>IF(SP_SUL!AC173="","*",SP_SUL!AC173)</f>
        <v>-</v>
      </c>
      <c r="J169" s="96">
        <f>IF(SP_SUL!AA173="","*",SP_SUL!AA173)</f>
        <v>1</v>
      </c>
      <c r="K169" s="97">
        <f>IF(SP_SUL!AD173="","*",SP_SUL!AD173)</f>
        <v>0.33333333333333331</v>
      </c>
    </row>
    <row r="170" spans="2:11" hidden="1">
      <c r="B170" s="94" t="str">
        <f>IF(SP_SUL!Y174="","*",SP_SUL!Y174)</f>
        <v>*</v>
      </c>
      <c r="C170" s="95" t="str">
        <f>IF(SP_SUL!B174="","*",SP_SUL!B174)</f>
        <v>*</v>
      </c>
      <c r="D170" s="94" t="str">
        <f>IF(SP_SUL!D174="","*",SP_SUL!D174)</f>
        <v>V89</v>
      </c>
      <c r="E170" s="94" t="str">
        <f>IF(SP_SUL!H174="","*",SP_SUL!H174)</f>
        <v>102ZKW2</v>
      </c>
      <c r="F170" s="100" t="str">
        <f>IF(SP_SUL!M174="","*",SP_SUL!M174)</f>
        <v>ZWW-ZKW</v>
      </c>
      <c r="G170" s="95" t="str">
        <f>IF(SP_SUL!I174="","*",SP_SUL!I174)</f>
        <v>102ZKW2</v>
      </c>
      <c r="H170" s="95" t="str">
        <f>IF(SP_SUL!AB174="","*",SP_SUL!AB174)</f>
        <v>FIXO</v>
      </c>
      <c r="I170" s="95" t="str">
        <f>IF(SP_SUL!AC174="","*",SP_SUL!AC174)</f>
        <v>*</v>
      </c>
      <c r="J170" s="96">
        <f>IF(SP_SUL!AA174="","*",SP_SUL!AA174)</f>
        <v>1</v>
      </c>
      <c r="K170" s="97">
        <f>IF(SP_SUL!AD174="","*",SP_SUL!AD174)</f>
        <v>0.35416666666666669</v>
      </c>
    </row>
    <row r="171" spans="2:11" hidden="1">
      <c r="B171" s="94" t="str">
        <f>IF(SP_SUL!Y175="","*",SP_SUL!Y175)</f>
        <v>OPORTUNIDADE</v>
      </c>
      <c r="C171" s="95">
        <f>IF(SP_SUL!B175="","*",SP_SUL!B175)</f>
        <v>46060</v>
      </c>
      <c r="D171" s="94" t="str">
        <f>IF(SP_SUL!D175="","*",SP_SUL!D175)</f>
        <v>CLEBISON (TP-728)</v>
      </c>
      <c r="E171" s="94" t="str">
        <f>IF(SP_SUL!H175="","*",SP_SUL!H175)</f>
        <v>-</v>
      </c>
      <c r="F171" s="100" t="str">
        <f>IF(SP_SUL!M175="","*",SP_SUL!M175)</f>
        <v>ZWW-ZKW</v>
      </c>
      <c r="G171" s="95" t="str">
        <f>IF(SP_SUL!I175="","*",SP_SUL!I175)</f>
        <v>-</v>
      </c>
      <c r="H171" s="95" t="str">
        <f>IF(SP_SUL!AB175="","*",SP_SUL!AB175)</f>
        <v>*</v>
      </c>
      <c r="I171" s="95" t="str">
        <f>IF(SP_SUL!AC175="","*",SP_SUL!AC175)</f>
        <v>-</v>
      </c>
      <c r="J171" s="96" t="str">
        <f>IF(SP_SUL!AA175="","*",SP_SUL!AA175)</f>
        <v>-</v>
      </c>
      <c r="K171" s="97" t="str">
        <f>IF(SP_SUL!AD175="","*",SP_SUL!AD175)</f>
        <v>-</v>
      </c>
    </row>
    <row r="172" spans="2:11" hidden="1">
      <c r="B172" s="94" t="str">
        <f>IF(SP_SUL!Y176="","*",SP_SUL!Y176)</f>
        <v>OPORTUNIDADE</v>
      </c>
      <c r="C172" s="95">
        <f>IF(SP_SUL!B176="","*",SP_SUL!B176)</f>
        <v>46060</v>
      </c>
      <c r="D172" s="94" t="str">
        <f>IF(SP_SUL!D176="","*",SP_SUL!D176)</f>
        <v>ISMAEL(TP-726)</v>
      </c>
      <c r="E172" s="94" t="str">
        <f>IF(SP_SUL!H176="","*",SP_SUL!H176)</f>
        <v>-</v>
      </c>
      <c r="F172" s="100" t="str">
        <f>IF(SP_SUL!M176="","*",SP_SUL!M176)</f>
        <v>ZWW-ZKW</v>
      </c>
      <c r="G172" s="95" t="str">
        <f>IF(SP_SUL!I176="","*",SP_SUL!I176)</f>
        <v>*</v>
      </c>
      <c r="H172" s="95" t="str">
        <f>IF(SP_SUL!AB176="","*",SP_SUL!AB176)</f>
        <v>*</v>
      </c>
      <c r="I172" s="95" t="str">
        <f>IF(SP_SUL!AC176="","*",SP_SUL!AC176)</f>
        <v>-</v>
      </c>
      <c r="J172" s="96" t="str">
        <f>IF(SP_SUL!AA176="","*",SP_SUL!AA176)</f>
        <v>-</v>
      </c>
      <c r="K172" s="97" t="str">
        <f>IF(SP_SUL!AD176="","*",SP_SUL!AD176)</f>
        <v>-</v>
      </c>
    </row>
    <row r="173" spans="2:11" hidden="1">
      <c r="B173" s="94" t="str">
        <f>IF(SP_SUL!Y177="","*",SP_SUL!Y177)</f>
        <v>OPORTUNIDADE</v>
      </c>
      <c r="C173" s="95">
        <f>IF(SP_SUL!B177="","*",SP_SUL!B177)</f>
        <v>46060</v>
      </c>
      <c r="D173" s="94" t="str">
        <f>IF(SP_SUL!D177="","*",SP_SUL!D177)</f>
        <v xml:space="preserve">TURMA FIXA VIA </v>
      </c>
      <c r="E173" s="94" t="str">
        <f>IF(SP_SUL!H177="","*",SP_SUL!H177)</f>
        <v>-</v>
      </c>
      <c r="F173" s="100" t="str">
        <f>IF(SP_SUL!M177="","*",SP_SUL!M177)</f>
        <v>ZEM</v>
      </c>
      <c r="G173" s="95" t="str">
        <f>IF(SP_SUL!I177="","*",SP_SUL!I177)</f>
        <v>-</v>
      </c>
      <c r="H173" s="95" t="str">
        <f>IF(SP_SUL!AB177="","*",SP_SUL!AB177)</f>
        <v>*</v>
      </c>
      <c r="I173" s="95" t="str">
        <f>IF(SP_SUL!AC177="","*",SP_SUL!AC177)</f>
        <v>-</v>
      </c>
      <c r="J173" s="96" t="str">
        <f>IF(SP_SUL!AA177="","*",SP_SUL!AA177)</f>
        <v>-</v>
      </c>
      <c r="K173" s="97" t="str">
        <f>IF(SP_SUL!AD177="","*",SP_SUL!AD177)</f>
        <v>-</v>
      </c>
    </row>
    <row r="174" spans="2:11" hidden="1">
      <c r="B174" s="94" t="str">
        <f>IF(SP_SUL!Y178="","*",SP_SUL!Y178)</f>
        <v>*</v>
      </c>
      <c r="C174" s="95" t="str">
        <f>IF(SP_SUL!B178="","*",SP_SUL!B178)</f>
        <v>*</v>
      </c>
      <c r="D174" s="94" t="str">
        <f>IF(SP_SUL!D178="","*",SP_SUL!D178)</f>
        <v>*</v>
      </c>
      <c r="E174" s="94" t="str">
        <f>IF(SP_SUL!H178="","*",SP_SUL!H178)</f>
        <v>*</v>
      </c>
      <c r="F174" s="100" t="str">
        <f>IF(SP_SUL!M178="","*",SP_SUL!M178)</f>
        <v>-</v>
      </c>
      <c r="G174" s="95" t="str">
        <f>IF(SP_SUL!I178="","*",SP_SUL!I178)</f>
        <v>*</v>
      </c>
      <c r="H174" s="95" t="str">
        <f>IF(SP_SUL!AB178="","*",SP_SUL!AB178)</f>
        <v>*</v>
      </c>
      <c r="I174" s="95" t="str">
        <f>IF(SP_SUL!AC178="","*",SP_SUL!AC178)</f>
        <v>*</v>
      </c>
      <c r="J174" s="96" t="str">
        <f>IF(SP_SUL!AA178="","*",SP_SUL!AA178)</f>
        <v>*</v>
      </c>
      <c r="K174" s="97" t="str">
        <f>IF(SP_SUL!AD178="","*",SP_SUL!AD178)</f>
        <v>*</v>
      </c>
    </row>
    <row r="175" spans="2:11" hidden="1">
      <c r="B175" s="94" t="str">
        <f>IF(SP_SUL!Y179="","*",SP_SUL!Y179)</f>
        <v>SIM</v>
      </c>
      <c r="C175" s="95">
        <f>IF(SP_SUL!B179="","*",SP_SUL!B179)</f>
        <v>46060</v>
      </c>
      <c r="D175" s="94" t="str">
        <f>IF(SP_SUL!D179="","*",SP_SUL!D179)</f>
        <v>MOD ZRB</v>
      </c>
      <c r="E175" s="94" t="str">
        <f>IF(SP_SUL!H179="","*",SP_SUL!H179)</f>
        <v>-</v>
      </c>
      <c r="F175" s="100" t="str">
        <f>IF(SP_SUL!M179="","*",SP_SUL!M179)</f>
        <v>ZEJ</v>
      </c>
      <c r="G175" s="95" t="str">
        <f>IF(SP_SUL!I179="","*",SP_SUL!I179)</f>
        <v>-</v>
      </c>
      <c r="H175" s="95" t="str">
        <f>IF(SP_SUL!AB179="","*",SP_SUL!AB179)</f>
        <v>*</v>
      </c>
      <c r="I175" s="95" t="str">
        <f>IF(SP_SUL!AC179="","*",SP_SUL!AC179)</f>
        <v>-</v>
      </c>
      <c r="J175" s="96" t="str">
        <f>IF(SP_SUL!AA179="","*",SP_SUL!AA179)</f>
        <v>-</v>
      </c>
      <c r="K175" s="97" t="str">
        <f>IF(SP_SUL!AD179="","*",SP_SUL!AD179)</f>
        <v>-</v>
      </c>
    </row>
    <row r="176" spans="2:11" hidden="1">
      <c r="B176" s="94" t="str">
        <f>IF(SP_SUL!Y180="","*",SP_SUL!Y180)</f>
        <v>SIM</v>
      </c>
      <c r="C176" s="95">
        <f>IF(SP_SUL!B180="","*",SP_SUL!B180)</f>
        <v>46060</v>
      </c>
      <c r="D176" s="94" t="str">
        <f>IF(SP_SUL!D180="","*",SP_SUL!D180)</f>
        <v>W96</v>
      </c>
      <c r="E176" s="94" t="str">
        <f>IF(SP_SUL!H180="","*",SP_SUL!H180)</f>
        <v>ZEM-1</v>
      </c>
      <c r="F176" s="100" t="str">
        <f>IF(SP_SUL!M180="","*",SP_SUL!M180)</f>
        <v>ZEJ-ZRB</v>
      </c>
      <c r="G176" s="95" t="str">
        <f>IF(SP_SUL!I180="","*",SP_SUL!I180)</f>
        <v>ZEM-1</v>
      </c>
      <c r="H176" s="95" t="str">
        <f>IF(SP_SUL!AB180="","*",SP_SUL!AB180)</f>
        <v>FIXO</v>
      </c>
      <c r="I176" s="95" t="str">
        <f>IF(SP_SUL!AC180="","*",SP_SUL!AC180)</f>
        <v>-</v>
      </c>
      <c r="J176" s="96">
        <f>IF(SP_SUL!AA180="","*",SP_SUL!AA180)</f>
        <v>1</v>
      </c>
      <c r="K176" s="97">
        <f>IF(SP_SUL!AD180="","*",SP_SUL!AD180)</f>
        <v>0.29166666666666669</v>
      </c>
    </row>
    <row r="177" spans="2:11" hidden="1">
      <c r="B177" s="94" t="str">
        <f>IF(SP_SUL!Y181="","*",SP_SUL!Y181)</f>
        <v>SIM</v>
      </c>
      <c r="C177" s="95">
        <f>IF(SP_SUL!B181="","*",SP_SUL!B181)</f>
        <v>46060</v>
      </c>
      <c r="D177" s="94" t="str">
        <f>IF(SP_SUL!D181="","*",SP_SUL!D181)</f>
        <v>CAIQUE (TMA-677)</v>
      </c>
      <c r="E177" s="94" t="str">
        <f>IF(SP_SUL!H181="","*",SP_SUL!H181)</f>
        <v>-</v>
      </c>
      <c r="F177" s="100" t="str">
        <f>IF(SP_SUL!M181="","*",SP_SUL!M181)</f>
        <v>ZEJ-ZRB</v>
      </c>
      <c r="G177" s="95" t="str">
        <f>IF(SP_SUL!I181="","*",SP_SUL!I181)</f>
        <v>-</v>
      </c>
      <c r="H177" s="95" t="str">
        <f>IF(SP_SUL!AB181="","*",SP_SUL!AB181)</f>
        <v>*</v>
      </c>
      <c r="I177" s="95" t="str">
        <f>IF(SP_SUL!AC181="","*",SP_SUL!AC181)</f>
        <v>-</v>
      </c>
      <c r="J177" s="96" t="str">
        <f>IF(SP_SUL!AA181="","*",SP_SUL!AA181)</f>
        <v>-</v>
      </c>
      <c r="K177" s="97" t="str">
        <f>IF(SP_SUL!AD181="","*",SP_SUL!AD181)</f>
        <v>-</v>
      </c>
    </row>
    <row r="178" spans="2:11" hidden="1">
      <c r="B178" s="94" t="str">
        <f>IF(SP_SUL!Y182="","*",SP_SUL!Y182)</f>
        <v>SIM</v>
      </c>
      <c r="C178" s="95">
        <f>IF(SP_SUL!B182="","*",SP_SUL!B182)</f>
        <v>46060</v>
      </c>
      <c r="D178" s="94" t="str">
        <f>IF(SP_SUL!D182="","*",SP_SUL!D182)</f>
        <v>WALTER (TP-810)</v>
      </c>
      <c r="E178" s="94" t="str">
        <f>IF(SP_SUL!H182="","*",SP_SUL!H182)</f>
        <v>-</v>
      </c>
      <c r="F178" s="100" t="str">
        <f>IF(SP_SUL!M182="","*",SP_SUL!M182)</f>
        <v>ZEJ-ZRB</v>
      </c>
      <c r="G178" s="95" t="str">
        <f>IF(SP_SUL!I182="","*",SP_SUL!I182)</f>
        <v>-</v>
      </c>
      <c r="H178" s="95" t="str">
        <f>IF(SP_SUL!AB182="","*",SP_SUL!AB182)</f>
        <v>*</v>
      </c>
      <c r="I178" s="95" t="str">
        <f>IF(SP_SUL!AC182="","*",SP_SUL!AC182)</f>
        <v>-</v>
      </c>
      <c r="J178" s="96" t="str">
        <f>IF(SP_SUL!AA182="","*",SP_SUL!AA182)</f>
        <v>-</v>
      </c>
      <c r="K178" s="97" t="str">
        <f>IF(SP_SUL!AD182="","*",SP_SUL!AD182)</f>
        <v>-</v>
      </c>
    </row>
    <row r="179" spans="2:11" hidden="1">
      <c r="B179" s="94" t="str">
        <f>IF(SP_SUL!Y183="","*",SP_SUL!Y183)</f>
        <v>*</v>
      </c>
      <c r="C179" s="95" t="str">
        <f>IF(SP_SUL!B183="","*",SP_SUL!B183)</f>
        <v>*</v>
      </c>
      <c r="D179" s="94" t="str">
        <f>IF(SP_SUL!D183="","*",SP_SUL!D183)</f>
        <v>*</v>
      </c>
      <c r="E179" s="94" t="str">
        <f>IF(SP_SUL!H183="","*",SP_SUL!H183)</f>
        <v>*</v>
      </c>
      <c r="F179" s="100" t="str">
        <f>IF(SP_SUL!M183="","*",SP_SUL!M183)</f>
        <v>-</v>
      </c>
      <c r="G179" s="95" t="str">
        <f>IF(SP_SUL!I183="","*",SP_SUL!I183)</f>
        <v>*</v>
      </c>
      <c r="H179" s="95" t="str">
        <f>IF(SP_SUL!AB183="","*",SP_SUL!AB183)</f>
        <v>*</v>
      </c>
      <c r="I179" s="95" t="str">
        <f>IF(SP_SUL!AC183="","*",SP_SUL!AC183)</f>
        <v>*</v>
      </c>
      <c r="J179" s="96" t="str">
        <f>IF(SP_SUL!AA183="","*",SP_SUL!AA183)</f>
        <v>*</v>
      </c>
      <c r="K179" s="97" t="str">
        <f>IF(SP_SUL!AD183="","*",SP_SUL!AD183)</f>
        <v>*</v>
      </c>
    </row>
    <row r="180" spans="2:11" hidden="1">
      <c r="B180" s="94" t="str">
        <f>IF(SP_SUL!Y184="","*",SP_SUL!Y184)</f>
        <v>SIM</v>
      </c>
      <c r="C180" s="95">
        <f>IF(SP_SUL!B184="","*",SP_SUL!B184)</f>
        <v>46060</v>
      </c>
      <c r="D180" s="94" t="str">
        <f>IF(SP_SUL!D184="","*",SP_SUL!D184)</f>
        <v>W61</v>
      </c>
      <c r="E180" s="94" t="str">
        <f>IF(SP_SUL!H184="","*",SP_SUL!H184)</f>
        <v>K67ZEV2</v>
      </c>
      <c r="F180" s="100" t="str">
        <f>IF(SP_SUL!M184="","*",SP_SUL!M184)</f>
        <v>ZXW-ZGP</v>
      </c>
      <c r="G180" s="95" t="str">
        <f>IF(SP_SUL!I184="","*",SP_SUL!I184)</f>
        <v>K67ZEV2</v>
      </c>
      <c r="H180" s="95" t="str">
        <f>IF(SP_SUL!AB184="","*",SP_SUL!AB184)</f>
        <v>FIXO</v>
      </c>
      <c r="I180" s="95" t="str">
        <f>IF(SP_SUL!AC184="","*",SP_SUL!AC184)</f>
        <v>-</v>
      </c>
      <c r="J180" s="96">
        <f>IF(SP_SUL!AA184="","*",SP_SUL!AA184)</f>
        <v>1</v>
      </c>
      <c r="K180" s="97">
        <f>IF(SP_SUL!AD184="","*",SP_SUL!AD184)</f>
        <v>0.3125</v>
      </c>
    </row>
    <row r="181" spans="2:11" hidden="1">
      <c r="B181" s="94" t="str">
        <f>IF(SP_SUL!Y185="","*",SP_SUL!Y185)</f>
        <v>OPORTUNIDADE</v>
      </c>
      <c r="C181" s="95">
        <f>IF(SP_SUL!B185="","*",SP_SUL!B185)</f>
        <v>46060</v>
      </c>
      <c r="D181" s="94" t="str">
        <f>IF(SP_SUL!D185="","*",SP_SUL!D185)</f>
        <v>V85</v>
      </c>
      <c r="E181" s="94" t="str">
        <f>IF(SP_SUL!H185="","*",SP_SUL!H185)</f>
        <v>ZDRZPT</v>
      </c>
      <c r="F181" s="100" t="str">
        <f>IF(SP_SUL!M185="","*",SP_SUL!M185)</f>
        <v>ZPT-ZEV</v>
      </c>
      <c r="G181" s="95" t="str">
        <f>IF(SP_SUL!I185="","*",SP_SUL!I185)</f>
        <v>ZEV</v>
      </c>
      <c r="H181" s="95" t="str">
        <f>IF(SP_SUL!AB185="","*",SP_SUL!AB185)</f>
        <v>Fixo</v>
      </c>
      <c r="I181" s="95" t="str">
        <f>IF(SP_SUL!AC185="","*",SP_SUL!AC185)</f>
        <v>-</v>
      </c>
      <c r="J181" s="96">
        <f>IF(SP_SUL!AA185="","*",SP_SUL!AA185)</f>
        <v>1</v>
      </c>
      <c r="K181" s="97">
        <f>IF(SP_SUL!AD185="","*",SP_SUL!AD185)</f>
        <v>0.3125</v>
      </c>
    </row>
    <row r="182" spans="2:11" hidden="1">
      <c r="B182" s="94" t="str">
        <f>IF(SP_SUL!Y186="","*",SP_SUL!Y186)</f>
        <v>*</v>
      </c>
      <c r="C182" s="95" t="str">
        <f>IF(SP_SUL!B186="","*",SP_SUL!B186)</f>
        <v>*</v>
      </c>
      <c r="D182" s="94" t="str">
        <f>IF(SP_SUL!D186="","*",SP_SUL!D186)</f>
        <v>*</v>
      </c>
      <c r="E182" s="94" t="str">
        <f>IF(SP_SUL!H186="","*",SP_SUL!H186)</f>
        <v>*</v>
      </c>
      <c r="F182" s="100" t="str">
        <f>IF(SP_SUL!M186="","*",SP_SUL!M186)</f>
        <v>-</v>
      </c>
      <c r="G182" s="95" t="str">
        <f>IF(SP_SUL!I186="","*",SP_SUL!I186)</f>
        <v>*</v>
      </c>
      <c r="H182" s="95" t="str">
        <f>IF(SP_SUL!AB186="","*",SP_SUL!AB186)</f>
        <v>*</v>
      </c>
      <c r="I182" s="95" t="str">
        <f>IF(SP_SUL!AC186="","*",SP_SUL!AC186)</f>
        <v>*</v>
      </c>
      <c r="J182" s="96" t="str">
        <f>IF(SP_SUL!AA186="","*",SP_SUL!AA186)</f>
        <v>*</v>
      </c>
      <c r="K182" s="97" t="str">
        <f>IF(SP_SUL!AD186="","*",SP_SUL!AD186)</f>
        <v>*</v>
      </c>
    </row>
    <row r="183" spans="2:11" hidden="1">
      <c r="B183" s="94" t="str">
        <f>IF(SP_SUL!Y187="","*",SP_SUL!Y187)</f>
        <v>OPORTUNIDADE</v>
      </c>
      <c r="C183" s="95">
        <f>IF(SP_SUL!B187="","*",SP_SUL!B187)</f>
        <v>46060</v>
      </c>
      <c r="D183" s="94" t="str">
        <f>IF(SP_SUL!D187="","*",SP_SUL!D187)</f>
        <v>W62</v>
      </c>
      <c r="E183" s="94" t="str">
        <f>IF(SP_SUL!H187="","*",SP_SUL!H187)</f>
        <v>ZDRZPT</v>
      </c>
      <c r="F183" s="100" t="str">
        <f>IF(SP_SUL!M187="","*",SP_SUL!M187)</f>
        <v>PAT-ZGM</v>
      </c>
      <c r="G183" s="95" t="str">
        <f>IF(SP_SUL!I187="","*",SP_SUL!I187)</f>
        <v>ZDRZPT</v>
      </c>
      <c r="H183" s="95" t="str">
        <f>IF(SP_SUL!AB187="","*",SP_SUL!AB187)</f>
        <v>FIXO</v>
      </c>
      <c r="I183" s="95" t="str">
        <f>IF(SP_SUL!AC187="","*",SP_SUL!AC187)</f>
        <v>-</v>
      </c>
      <c r="J183" s="96">
        <f>IF(SP_SUL!AA187="","*",SP_SUL!AA187)</f>
        <v>1</v>
      </c>
      <c r="K183" s="97">
        <f>IF(SP_SUL!AD187="","*",SP_SUL!AD187)</f>
        <v>0.3125</v>
      </c>
    </row>
    <row r="184" spans="2:11" hidden="1">
      <c r="B184" s="94" t="str">
        <f>IF(SP_SUL!Y188="","*",SP_SUL!Y188)</f>
        <v>OPORTUNIDADE</v>
      </c>
      <c r="C184" s="95">
        <f>IF(SP_SUL!B188="","*",SP_SUL!B188)</f>
        <v>46060</v>
      </c>
      <c r="D184" s="94" t="str">
        <f>IF(SP_SUL!D188="","*",SP_SUL!D188)</f>
        <v>RAFAEL (TP-695)</v>
      </c>
      <c r="E184" s="94" t="str">
        <f>IF(SP_SUL!H188="","*",SP_SUL!H188)</f>
        <v>-</v>
      </c>
      <c r="F184" s="100" t="str">
        <f>IF(SP_SUL!M188="","*",SP_SUL!M188)</f>
        <v>ZPT</v>
      </c>
      <c r="G184" s="95" t="str">
        <f>IF(SP_SUL!I188="","*",SP_SUL!I188)</f>
        <v>ZDRZPT</v>
      </c>
      <c r="H184" s="95" t="str">
        <f>IF(SP_SUL!AB188="","*",SP_SUL!AB188)</f>
        <v>*</v>
      </c>
      <c r="I184" s="95" t="str">
        <f>IF(SP_SUL!AC188="","*",SP_SUL!AC188)</f>
        <v>-</v>
      </c>
      <c r="J184" s="96" t="str">
        <f>IF(SP_SUL!AA188="","*",SP_SUL!AA188)</f>
        <v>-</v>
      </c>
      <c r="K184" s="97" t="str">
        <f>IF(SP_SUL!AD188="","*",SP_SUL!AD188)</f>
        <v>-</v>
      </c>
    </row>
    <row r="185" spans="2:11" hidden="1">
      <c r="B185" s="94" t="str">
        <f>IF(SP_SUL!Y189="","*",SP_SUL!Y189)</f>
        <v>OPORTUNIDADE</v>
      </c>
      <c r="C185" s="95">
        <f>IF(SP_SUL!B189="","*",SP_SUL!B189)</f>
        <v>46060</v>
      </c>
      <c r="D185" s="94" t="str">
        <f>IF(SP_SUL!D189="","*",SP_SUL!D189)</f>
        <v>DIEGO (TF-42)</v>
      </c>
      <c r="E185" s="94" t="str">
        <f>IF(SP_SUL!H189="","*",SP_SUL!H189)</f>
        <v>-</v>
      </c>
      <c r="F185" s="100" t="str">
        <f>IF(SP_SUL!M189="","*",SP_SUL!M189)</f>
        <v>PAT-ZGM</v>
      </c>
      <c r="G185" s="95" t="str">
        <f>IF(SP_SUL!I189="","*",SP_SUL!I189)</f>
        <v>-</v>
      </c>
      <c r="H185" s="95" t="str">
        <f>IF(SP_SUL!AB189="","*",SP_SUL!AB189)</f>
        <v>*</v>
      </c>
      <c r="I185" s="95" t="str">
        <f>IF(SP_SUL!AC189="","*",SP_SUL!AC189)</f>
        <v>-</v>
      </c>
      <c r="J185" s="96" t="str">
        <f>IF(SP_SUL!AA189="","*",SP_SUL!AA189)</f>
        <v>-</v>
      </c>
      <c r="K185" s="97" t="str">
        <f>IF(SP_SUL!AD189="","*",SP_SUL!AD189)</f>
        <v>-</v>
      </c>
    </row>
    <row r="186" spans="2:11" hidden="1">
      <c r="B186" s="94" t="str">
        <f>IF(SP_SUL!Y190="","*",SP_SUL!Y190)</f>
        <v>OPORTUNIDADE</v>
      </c>
      <c r="C186" s="95">
        <f>IF(SP_SUL!B190="","*",SP_SUL!B190)</f>
        <v>46060</v>
      </c>
      <c r="D186" s="94" t="str">
        <f>IF(SP_SUL!D190="","*",SP_SUL!D190)</f>
        <v>W62</v>
      </c>
      <c r="E186" s="94" t="str">
        <f>IF(SP_SUL!H190="","*",SP_SUL!H190)</f>
        <v>ZDRZPT</v>
      </c>
      <c r="F186" s="100" t="str">
        <f>IF(SP_SUL!M190="","*",SP_SUL!M190)</f>
        <v>ZZV-ZPG</v>
      </c>
      <c r="G186" s="95" t="str">
        <f>IF(SP_SUL!I190="","*",SP_SUL!I190)</f>
        <v>ZDRZPT</v>
      </c>
      <c r="H186" s="95" t="str">
        <f>IF(SP_SUL!AB190="","*",SP_SUL!AB190)</f>
        <v>FIXO</v>
      </c>
      <c r="I186" s="95" t="str">
        <f>IF(SP_SUL!AC190="","*",SP_SUL!AC190)</f>
        <v>-</v>
      </c>
      <c r="J186" s="96">
        <f>IF(SP_SUL!AA190="","*",SP_SUL!AA190)</f>
        <v>1</v>
      </c>
      <c r="K186" s="97">
        <f>IF(SP_SUL!AD190="","*",SP_SUL!AD190)</f>
        <v>0.3125</v>
      </c>
    </row>
    <row r="187" spans="2:11" hidden="1">
      <c r="B187" s="94" t="str">
        <f>IF(SP_SUL!Y191="","*",SP_SUL!Y191)</f>
        <v>OPORTUNIDADE</v>
      </c>
      <c r="C187" s="95">
        <f>IF(SP_SUL!B191="","*",SP_SUL!B191)</f>
        <v>46060</v>
      </c>
      <c r="D187" s="94" t="str">
        <f>IF(SP_SUL!D191="","*",SP_SUL!D191)</f>
        <v>EXPANSÃO TURMA 1</v>
      </c>
      <c r="E187" s="94" t="str">
        <f>IF(SP_SUL!H191="","*",SP_SUL!H191)</f>
        <v>-</v>
      </c>
      <c r="F187" s="100" t="str">
        <f>IF(SP_SUL!M191="","*",SP_SUL!M191)</f>
        <v>ZZV-ZPG</v>
      </c>
      <c r="G187" s="95" t="str">
        <f>IF(SP_SUL!I191="","*",SP_SUL!I191)</f>
        <v>-</v>
      </c>
      <c r="H187" s="95" t="str">
        <f>IF(SP_SUL!AB191="","*",SP_SUL!AB191)</f>
        <v>*</v>
      </c>
      <c r="I187" s="95" t="str">
        <f>IF(SP_SUL!AC191="","*",SP_SUL!AC191)</f>
        <v>-</v>
      </c>
      <c r="J187" s="96" t="str">
        <f>IF(SP_SUL!AA191="","*",SP_SUL!AA191)</f>
        <v>-</v>
      </c>
      <c r="K187" s="97" t="str">
        <f>IF(SP_SUL!AD191="","*",SP_SUL!AD191)</f>
        <v>-</v>
      </c>
    </row>
    <row r="188" spans="2:11" hidden="1">
      <c r="B188" s="94" t="str">
        <f>IF(SP_SUL!Y192="","*",SP_SUL!Y192)</f>
        <v>*</v>
      </c>
      <c r="C188" s="95">
        <f>IF(SP_SUL!B192="","*",SP_SUL!B192)</f>
        <v>46061</v>
      </c>
      <c r="D188" s="94" t="str">
        <f>IF(SP_SUL!D192="","*",SP_SUL!D192)</f>
        <v>V93</v>
      </c>
      <c r="E188" s="94" t="str">
        <f>IF(SP_SUL!H192="","*",SP_SUL!H192)</f>
        <v>ZYU1</v>
      </c>
      <c r="F188" s="100" t="str">
        <f>IF(SP_SUL!M192="","*",SP_SUL!M192)</f>
        <v>ZYU-ZST</v>
      </c>
      <c r="G188" s="95" t="str">
        <f>IF(SP_SUL!I192="","*",SP_SUL!I192)</f>
        <v>ZYU1</v>
      </c>
      <c r="H188" s="95" t="str">
        <f>IF(SP_SUL!AB192="","*",SP_SUL!AB192)</f>
        <v>ESCALA</v>
      </c>
      <c r="I188" s="95" t="str">
        <f>IF(SP_SUL!AC192="","*",SP_SUL!AC192)</f>
        <v>*</v>
      </c>
      <c r="J188" s="96">
        <f>IF(SP_SUL!AA192="","*",SP_SUL!AA192)</f>
        <v>1</v>
      </c>
      <c r="K188" s="97">
        <f>IF(SP_SUL!AD192="","*",SP_SUL!AD192)</f>
        <v>0.29166666666666669</v>
      </c>
    </row>
    <row r="189" spans="2:11" hidden="1">
      <c r="B189" s="94" t="str">
        <f>IF(SP_SUL!Y193="","*",SP_SUL!Y193)</f>
        <v>OPORTUNIDADE</v>
      </c>
      <c r="C189" s="95">
        <f>IF(SP_SUL!B193="","*",SP_SUL!B193)</f>
        <v>46061</v>
      </c>
      <c r="D189" s="94" t="str">
        <f>IF(SP_SUL!D193="","*",SP_SUL!D193)</f>
        <v>E17</v>
      </c>
      <c r="E189" s="94" t="str">
        <f>IF(SP_SUL!H193="","*",SP_SUL!H193)</f>
        <v>102ZKW2</v>
      </c>
      <c r="F189" s="100" t="str">
        <f>IF(SP_SUL!M193="","*",SP_SUL!M193)</f>
        <v>ZKE-ZWW</v>
      </c>
      <c r="G189" s="95" t="str">
        <f>IF(SP_SUL!I193="","*",SP_SUL!I193)</f>
        <v>102ZKW2</v>
      </c>
      <c r="H189" s="95" t="str">
        <f>IF(SP_SUL!AB193="","*",SP_SUL!AB193)</f>
        <v>FIXO</v>
      </c>
      <c r="I189" s="95" t="str">
        <f>IF(SP_SUL!AC193="","*",SP_SUL!AC193)</f>
        <v>*</v>
      </c>
      <c r="J189" s="96">
        <f>IF(SP_SUL!AA193="","*",SP_SUL!AA193)</f>
        <v>1</v>
      </c>
      <c r="K189" s="97">
        <f>IF(SP_SUL!AD193="","*",SP_SUL!AD193)</f>
        <v>0.33333333333333331</v>
      </c>
    </row>
    <row r="190" spans="2:11" hidden="1">
      <c r="B190" s="94" t="str">
        <f>IF(SP_SUL!Y194="","*",SP_SUL!Y194)</f>
        <v>OPORTUNIDADE</v>
      </c>
      <c r="C190" s="95">
        <f>IF(SP_SUL!B194="","*",SP_SUL!B194)</f>
        <v>46061</v>
      </c>
      <c r="D190" s="94" t="str">
        <f>IF(SP_SUL!D194="","*",SP_SUL!D194)</f>
        <v xml:space="preserve">TURMA FIXA VIA </v>
      </c>
      <c r="E190" s="94" t="str">
        <f>IF(SP_SUL!H194="","*",SP_SUL!H194)</f>
        <v>-</v>
      </c>
      <c r="F190" s="100" t="str">
        <f>IF(SP_SUL!M194="","*",SP_SUL!M194)</f>
        <v>ZEM</v>
      </c>
      <c r="G190" s="95" t="str">
        <f>IF(SP_SUL!I194="","*",SP_SUL!I194)</f>
        <v>-</v>
      </c>
      <c r="H190" s="95" t="str">
        <f>IF(SP_SUL!AB194="","*",SP_SUL!AB194)</f>
        <v>*</v>
      </c>
      <c r="I190" s="95" t="str">
        <f>IF(SP_SUL!AC194="","*",SP_SUL!AC194)</f>
        <v>*</v>
      </c>
      <c r="J190" s="96" t="str">
        <f>IF(SP_SUL!AA194="","*",SP_SUL!AA194)</f>
        <v>-</v>
      </c>
      <c r="K190" s="97" t="str">
        <f>IF(SP_SUL!AD194="","*",SP_SUL!AD194)</f>
        <v>*</v>
      </c>
    </row>
    <row r="191" spans="2:11" hidden="1">
      <c r="B191" s="94" t="str">
        <f>IF(SP_SUL!Y195="","*",SP_SUL!Y195)</f>
        <v>OPORTUNIDADE</v>
      </c>
      <c r="C191" s="95">
        <f>IF(SP_SUL!B195="","*",SP_SUL!B195)</f>
        <v>46061</v>
      </c>
      <c r="D191" s="94" t="str">
        <f>IF(SP_SUL!D195="","*",SP_SUL!D195)</f>
        <v>DIEGO (TF-42)</v>
      </c>
      <c r="E191" s="94" t="str">
        <f>IF(SP_SUL!H195="","*",SP_SUL!H195)</f>
        <v>-</v>
      </c>
      <c r="F191" s="100" t="str">
        <f>IF(SP_SUL!M195="","*",SP_SUL!M195)</f>
        <v>PAT-ZGM</v>
      </c>
      <c r="G191" s="95" t="str">
        <f>IF(SP_SUL!I195="","*",SP_SUL!I195)</f>
        <v>-</v>
      </c>
      <c r="H191" s="95" t="str">
        <f>IF(SP_SUL!AB195="","*",SP_SUL!AB195)</f>
        <v>*</v>
      </c>
      <c r="I191" s="95" t="str">
        <f>IF(SP_SUL!AC195="","*",SP_SUL!AC195)</f>
        <v>*</v>
      </c>
      <c r="J191" s="96" t="str">
        <f>IF(SP_SUL!AA195="","*",SP_SUL!AA195)</f>
        <v>-</v>
      </c>
      <c r="K191" s="97" t="str">
        <f>IF(SP_SUL!AD195="","*",SP_SUL!AD195)</f>
        <v>*</v>
      </c>
    </row>
    <row r="192" spans="2:11" hidden="1">
      <c r="B192" s="94" t="str">
        <f>IF(SP_SUL!Y196="","*",SP_SUL!Y196)</f>
        <v>*</v>
      </c>
      <c r="C192" s="95">
        <f>IF(SP_SUL!B196="","*",SP_SUL!B196)</f>
        <v>46062</v>
      </c>
      <c r="D192" s="94" t="str">
        <f>IF(SP_SUL!D196="","*",SP_SUL!D196)</f>
        <v>EXPANSÃO TURMA 1</v>
      </c>
      <c r="E192" s="94" t="str">
        <f>IF(SP_SUL!H196="","*",SP_SUL!H196)</f>
        <v>-</v>
      </c>
      <c r="F192" s="100" t="str">
        <f>IF(SP_SUL!M196="","*",SP_SUL!M196)</f>
        <v>ZCD</v>
      </c>
      <c r="G192" s="95" t="str">
        <f>IF(SP_SUL!I196="","*",SP_SUL!I196)</f>
        <v>-</v>
      </c>
      <c r="H192" s="95" t="str">
        <f>IF(SP_SUL!AB196="","*",SP_SUL!AB196)</f>
        <v>*</v>
      </c>
      <c r="I192" s="95" t="str">
        <f>IF(SP_SUL!AC196="","*",SP_SUL!AC196)</f>
        <v>*</v>
      </c>
      <c r="J192" s="96" t="str">
        <f>IF(SP_SUL!AA196="","*",SP_SUL!AA196)</f>
        <v>-</v>
      </c>
      <c r="K192" s="97" t="str">
        <f>IF(SP_SUL!AD196="","*",SP_SUL!AD196)</f>
        <v>*</v>
      </c>
    </row>
    <row r="193" spans="2:11" hidden="1">
      <c r="B193" s="94" t="str">
        <f>IF(SP_SUL!Y197="","*",SP_SUL!Y197)</f>
        <v>*</v>
      </c>
      <c r="C193" s="95">
        <f>IF(SP_SUL!B197="","*",SP_SUL!B197)</f>
        <v>46062</v>
      </c>
      <c r="D193" s="94" t="str">
        <f>IF(SP_SUL!D197="","*",SP_SUL!D197)</f>
        <v>KLECIO (TP-699)</v>
      </c>
      <c r="E193" s="94" t="str">
        <f>IF(SP_SUL!H197="","*",SP_SUL!H197)</f>
        <v>-</v>
      </c>
      <c r="F193" s="100" t="str">
        <f>IF(SP_SUL!M197="","*",SP_SUL!M197)</f>
        <v>ZRX-ZRQ</v>
      </c>
      <c r="G193" s="95" t="str">
        <f>IF(SP_SUL!I197="","*",SP_SUL!I197)</f>
        <v>-</v>
      </c>
      <c r="H193" s="95" t="str">
        <f>IF(SP_SUL!AB197="","*",SP_SUL!AB197)</f>
        <v>*</v>
      </c>
      <c r="I193" s="95" t="str">
        <f>IF(SP_SUL!AC197="","*",SP_SUL!AC197)</f>
        <v>*</v>
      </c>
      <c r="J193" s="96" t="str">
        <f>IF(SP_SUL!AA197="","*",SP_SUL!AA197)</f>
        <v>-</v>
      </c>
      <c r="K193" s="97" t="str">
        <f>IF(SP_SUL!AD197="","*",SP_SUL!AD197)</f>
        <v>*</v>
      </c>
    </row>
    <row r="194" spans="2:11" hidden="1">
      <c r="B194" s="94" t="str">
        <f>IF(SP_SUL!Y198="","*",SP_SUL!Y198)</f>
        <v>*</v>
      </c>
      <c r="C194" s="95" t="str">
        <f>IF(SP_SUL!B198="","*",SP_SUL!B198)</f>
        <v>*</v>
      </c>
      <c r="D194" s="94" t="str">
        <f>IF(SP_SUL!D198="","*",SP_SUL!D198)</f>
        <v>W58</v>
      </c>
      <c r="E194" s="94">
        <f>IF(SP_SUL!H198="","*",SP_SUL!H198)</f>
        <v>106109</v>
      </c>
      <c r="F194" s="100" t="str">
        <f>IF(SP_SUL!M198="","*",SP_SUL!M198)</f>
        <v>ZBM-ZHO</v>
      </c>
      <c r="G194" s="95">
        <f>IF(SP_SUL!I198="","*",SP_SUL!I198)</f>
        <v>106109</v>
      </c>
      <c r="H194" s="95" t="str">
        <f>IF(SP_SUL!AB198="","*",SP_SUL!AB198)</f>
        <v>FIXO + ESCALA</v>
      </c>
      <c r="I194" s="95" t="str">
        <f>IF(SP_SUL!AC198="","*",SP_SUL!AC198)</f>
        <v>-</v>
      </c>
      <c r="J194" s="96">
        <f>IF(SP_SUL!AA198="","*",SP_SUL!AA198)</f>
        <v>2</v>
      </c>
      <c r="K194" s="97">
        <f>IF(SP_SUL!AD198="","*",SP_SUL!AD198)</f>
        <v>0.29166666666666669</v>
      </c>
    </row>
    <row r="195" spans="2:11" hidden="1">
      <c r="B195" s="94" t="str">
        <f>IF(SP_SUL!Y199="","*",SP_SUL!Y199)</f>
        <v>*</v>
      </c>
      <c r="C195" s="95">
        <f>IF(SP_SUL!B199="","*",SP_SUL!B199)</f>
        <v>46062</v>
      </c>
      <c r="D195" s="94" t="str">
        <f>IF(SP_SUL!D199="","*",SP_SUL!D199)</f>
        <v>E42</v>
      </c>
      <c r="E195" s="94" t="str">
        <f>IF(SP_SUL!H199="","*",SP_SUL!H199)</f>
        <v>ZBV3</v>
      </c>
      <c r="F195" s="100" t="str">
        <f>IF(SP_SUL!M199="","*",SP_SUL!M199)</f>
        <v>ZBM</v>
      </c>
      <c r="G195" s="95" t="str">
        <f>IF(SP_SUL!I199="","*",SP_SUL!I199)</f>
        <v>ZBV3</v>
      </c>
      <c r="H195" s="95" t="str">
        <f>IF(SP_SUL!AB199="","*",SP_SUL!AB199)</f>
        <v>FIXO + ESCALA</v>
      </c>
      <c r="I195" s="95" t="str">
        <f>IF(SP_SUL!AC199="","*",SP_SUL!AC199)</f>
        <v>AGD ACIONAMENTO PCM</v>
      </c>
      <c r="J195" s="96" t="str">
        <f>IF(SP_SUL!AA199="","*",SP_SUL!AA199)</f>
        <v>2 Lucas + Escala</v>
      </c>
      <c r="K195" s="97">
        <f>IF(SP_SUL!AD199="","*",SP_SUL!AD199)</f>
        <v>0.41666666666666669</v>
      </c>
    </row>
    <row r="196" spans="2:11" hidden="1">
      <c r="B196" s="94" t="str">
        <f>IF(SP_SUL!Y200="","*",SP_SUL!Y200)</f>
        <v>*</v>
      </c>
      <c r="C196" s="95">
        <f>IF(SP_SUL!B200="","*",SP_SUL!B200)</f>
        <v>46062</v>
      </c>
      <c r="D196" s="94" t="str">
        <f>IF(SP_SUL!D200="","*",SP_SUL!D200)</f>
        <v>V93</v>
      </c>
      <c r="E196" s="94" t="str">
        <f>IF(SP_SUL!H200="","*",SP_SUL!H200)</f>
        <v>ZYU1</v>
      </c>
      <c r="F196" s="100" t="str">
        <f>IF(SP_SUL!M200="","*",SP_SUL!M200)</f>
        <v>ZYU-ZST</v>
      </c>
      <c r="G196" s="95" t="str">
        <f>IF(SP_SUL!I200="","*",SP_SUL!I200)</f>
        <v>ZYU1</v>
      </c>
      <c r="H196" s="95" t="str">
        <f>IF(SP_SUL!AB200="","*",SP_SUL!AB200)</f>
        <v>ESCALA</v>
      </c>
      <c r="I196" s="95" t="str">
        <f>IF(SP_SUL!AC200="","*",SP_SUL!AC200)</f>
        <v>*</v>
      </c>
      <c r="J196" s="96">
        <f>IF(SP_SUL!AA200="","*",SP_SUL!AA200)</f>
        <v>1</v>
      </c>
      <c r="K196" s="97">
        <f>IF(SP_SUL!AD200="","*",SP_SUL!AD200)</f>
        <v>0.29166666666666669</v>
      </c>
    </row>
    <row r="197" spans="2:11" hidden="1">
      <c r="B197" s="94" t="str">
        <f>IF(SP_SUL!Y201="","*",SP_SUL!Y201)</f>
        <v>*</v>
      </c>
      <c r="C197" s="95">
        <f>IF(SP_SUL!B201="","*",SP_SUL!B201)</f>
        <v>46062</v>
      </c>
      <c r="D197" s="94" t="str">
        <f>IF(SP_SUL!D201="","*",SP_SUL!D201)</f>
        <v>EDSON (TP-780)</v>
      </c>
      <c r="E197" s="94" t="str">
        <f>IF(SP_SUL!H201="","*",SP_SUL!H201)</f>
        <v>-</v>
      </c>
      <c r="F197" s="100" t="str">
        <f>IF(SP_SUL!M201="","*",SP_SUL!M201)</f>
        <v>ZYU-ZST</v>
      </c>
      <c r="G197" s="95" t="str">
        <f>IF(SP_SUL!I201="","*",SP_SUL!I201)</f>
        <v>-</v>
      </c>
      <c r="H197" s="95" t="str">
        <f>IF(SP_SUL!AB201="","*",SP_SUL!AB201)</f>
        <v>*</v>
      </c>
      <c r="I197" s="95" t="str">
        <f>IF(SP_SUL!AC201="","*",SP_SUL!AC201)</f>
        <v>*</v>
      </c>
      <c r="J197" s="96" t="str">
        <f>IF(SP_SUL!AA201="","*",SP_SUL!AA201)</f>
        <v>-</v>
      </c>
      <c r="K197" s="97" t="str">
        <f>IF(SP_SUL!AD201="","*",SP_SUL!AD201)</f>
        <v>*</v>
      </c>
    </row>
    <row r="198" spans="2:11" hidden="1">
      <c r="B198" s="94" t="str">
        <f>IF(SP_SUL!Y202="","*",SP_SUL!Y202)</f>
        <v>*</v>
      </c>
      <c r="C198" s="95">
        <f>IF(SP_SUL!B202="","*",SP_SUL!B202)</f>
        <v>46062</v>
      </c>
      <c r="D198" s="94" t="str">
        <f>IF(SP_SUL!D202="","*",SP_SUL!D202)</f>
        <v>ROGÉRIO (TP-730)</v>
      </c>
      <c r="E198" s="94" t="str">
        <f>IF(SP_SUL!H202="","*",SP_SUL!H202)</f>
        <v>-</v>
      </c>
      <c r="F198" s="100" t="str">
        <f>IF(SP_SUL!M202="","*",SP_SUL!M202)</f>
        <v>ZYU-ZST</v>
      </c>
      <c r="G198" s="95" t="str">
        <f>IF(SP_SUL!I202="","*",SP_SUL!I202)</f>
        <v>-</v>
      </c>
      <c r="H198" s="95" t="str">
        <f>IF(SP_SUL!AB202="","*",SP_SUL!AB202)</f>
        <v>*</v>
      </c>
      <c r="I198" s="95" t="str">
        <f>IF(SP_SUL!AC202="","*",SP_SUL!AC202)</f>
        <v>*</v>
      </c>
      <c r="J198" s="96" t="str">
        <f>IF(SP_SUL!AA202="","*",SP_SUL!AA202)</f>
        <v>-</v>
      </c>
      <c r="K198" s="97" t="str">
        <f>IF(SP_SUL!AD202="","*",SP_SUL!AD202)</f>
        <v>*</v>
      </c>
    </row>
    <row r="199" spans="2:11" hidden="1">
      <c r="B199" s="94" t="str">
        <f>IF(SP_SUL!Y203="","*",SP_SUL!Y203)</f>
        <v>*</v>
      </c>
      <c r="C199" s="95">
        <f>IF(SP_SUL!B203="","*",SP_SUL!B203)</f>
        <v>46062</v>
      </c>
      <c r="D199" s="94" t="str">
        <f>IF(SP_SUL!D203="","*",SP_SUL!D203)</f>
        <v>W59</v>
      </c>
      <c r="E199" s="94" t="str">
        <f>IF(SP_SUL!H203="","*",SP_SUL!H203)</f>
        <v>ZYU1</v>
      </c>
      <c r="F199" s="100" t="str">
        <f>IF(SP_SUL!M203="","*",SP_SUL!M203)</f>
        <v>ZYU</v>
      </c>
      <c r="G199" s="95" t="str">
        <f>IF(SP_SUL!I203="","*",SP_SUL!I203)</f>
        <v>ZYU1</v>
      </c>
      <c r="H199" s="95" t="str">
        <f>IF(SP_SUL!AB203="","*",SP_SUL!AB203)</f>
        <v>FIXO</v>
      </c>
      <c r="I199" s="95" t="str">
        <f>IF(SP_SUL!AC203="","*",SP_SUL!AC203)</f>
        <v>*</v>
      </c>
      <c r="J199" s="96">
        <f>IF(SP_SUL!AA203="","*",SP_SUL!AA203)</f>
        <v>1</v>
      </c>
      <c r="K199" s="97">
        <f>IF(SP_SUL!AD203="","*",SP_SUL!AD203)</f>
        <v>0.29166666666666669</v>
      </c>
    </row>
    <row r="200" spans="2:11" hidden="1">
      <c r="B200" s="94" t="str">
        <f>IF(SP_SUL!Y204="","*",SP_SUL!Y204)</f>
        <v>*</v>
      </c>
      <c r="C200" s="95" t="str">
        <f>IF(SP_SUL!B204="","*",SP_SUL!B204)</f>
        <v>*</v>
      </c>
      <c r="D200" s="94" t="str">
        <f>IF(SP_SUL!D204="","*",SP_SUL!D204)</f>
        <v>*</v>
      </c>
      <c r="E200" s="94" t="str">
        <f>IF(SP_SUL!H204="","*",SP_SUL!H204)</f>
        <v>*</v>
      </c>
      <c r="F200" s="100" t="str">
        <f>IF(SP_SUL!M204="","*",SP_SUL!M204)</f>
        <v>-</v>
      </c>
      <c r="G200" s="95" t="str">
        <f>IF(SP_SUL!I204="","*",SP_SUL!I204)</f>
        <v>*</v>
      </c>
      <c r="H200" s="95" t="str">
        <f>IF(SP_SUL!AB204="","*",SP_SUL!AB204)</f>
        <v>*</v>
      </c>
      <c r="I200" s="95" t="str">
        <f>IF(SP_SUL!AC204="","*",SP_SUL!AC204)</f>
        <v>*</v>
      </c>
      <c r="J200" s="96" t="str">
        <f>IF(SP_SUL!AA204="","*",SP_SUL!AA204)</f>
        <v>*</v>
      </c>
      <c r="K200" s="97" t="str">
        <f>IF(SP_SUL!AD204="","*",SP_SUL!AD204)</f>
        <v>*</v>
      </c>
    </row>
    <row r="201" spans="2:11" hidden="1">
      <c r="B201" s="94" t="str">
        <f>IF(SP_SUL!Y205="","*",SP_SUL!Y205)</f>
        <v>*</v>
      </c>
      <c r="C201" s="95" t="str">
        <f>IF(SP_SUL!B205="","*",SP_SUL!B205)</f>
        <v>*</v>
      </c>
      <c r="D201" s="94" t="str">
        <f>IF(SP_SUL!D205="","*",SP_SUL!D205)</f>
        <v>*</v>
      </c>
      <c r="E201" s="94" t="str">
        <f>IF(SP_SUL!H205="","*",SP_SUL!H205)</f>
        <v>*</v>
      </c>
      <c r="F201" s="100" t="str">
        <f>IF(SP_SUL!M205="","*",SP_SUL!M205)</f>
        <v>-</v>
      </c>
      <c r="G201" s="95" t="str">
        <f>IF(SP_SUL!I205="","*",SP_SUL!I205)</f>
        <v>*</v>
      </c>
      <c r="H201" s="95" t="str">
        <f>IF(SP_SUL!AB205="","*",SP_SUL!AB205)</f>
        <v>*</v>
      </c>
      <c r="I201" s="95" t="str">
        <f>IF(SP_SUL!AC205="","*",SP_SUL!AC205)</f>
        <v>*</v>
      </c>
      <c r="J201" s="96" t="str">
        <f>IF(SP_SUL!AA205="","*",SP_SUL!AA205)</f>
        <v>*</v>
      </c>
      <c r="K201" s="97" t="str">
        <f>IF(SP_SUL!AD205="","*",SP_SUL!AD205)</f>
        <v>*</v>
      </c>
    </row>
    <row r="202" spans="2:11" hidden="1">
      <c r="B202" s="94" t="str">
        <f>IF(SP_SUL!Y206="","*",SP_SUL!Y206)</f>
        <v>*</v>
      </c>
      <c r="C202" s="95">
        <f>IF(SP_SUL!B206="","*",SP_SUL!B206)</f>
        <v>46062</v>
      </c>
      <c r="D202" s="94" t="str">
        <f>IF(SP_SUL!D206="","*",SP_SUL!D206)</f>
        <v>E17</v>
      </c>
      <c r="E202" s="94" t="str">
        <f>IF(SP_SUL!H206="","*",SP_SUL!H206)</f>
        <v>102ZKW2</v>
      </c>
      <c r="F202" s="100" t="str">
        <f>IF(SP_SUL!M206="","*",SP_SUL!M206)</f>
        <v>ZKW-ZLU</v>
      </c>
      <c r="G202" s="95" t="str">
        <f>IF(SP_SUL!I206="","*",SP_SUL!I206)</f>
        <v>102ZKW2</v>
      </c>
      <c r="H202" s="95" t="str">
        <f>IF(SP_SUL!AB206="","*",SP_SUL!AB206)</f>
        <v>FIXO</v>
      </c>
      <c r="I202" s="95" t="str">
        <f>IF(SP_SUL!AC206="","*",SP_SUL!AC206)</f>
        <v>*</v>
      </c>
      <c r="J202" s="96">
        <f>IF(SP_SUL!AA206="","*",SP_SUL!AA206)</f>
        <v>1</v>
      </c>
      <c r="K202" s="97">
        <f>IF(SP_SUL!AD206="","*",SP_SUL!AD206)</f>
        <v>0.29166666666666669</v>
      </c>
    </row>
    <row r="203" spans="2:11" hidden="1">
      <c r="B203" s="94" t="str">
        <f>IF(SP_SUL!Y207="","*",SP_SUL!Y207)</f>
        <v>*</v>
      </c>
      <c r="C203" s="95">
        <f>IF(SP_SUL!B207="","*",SP_SUL!B207)</f>
        <v>46062</v>
      </c>
      <c r="D203" s="94" t="str">
        <f>IF(SP_SUL!D207="","*",SP_SUL!D207)</f>
        <v>V89</v>
      </c>
      <c r="E203" s="94" t="str">
        <f>IF(SP_SUL!H207="","*",SP_SUL!H207)</f>
        <v>102ZKW2</v>
      </c>
      <c r="F203" s="100" t="str">
        <f>IF(SP_SUL!M207="","*",SP_SUL!M207)</f>
        <v>ZKW-ZLU</v>
      </c>
      <c r="G203" s="95" t="str">
        <f>IF(SP_SUL!I207="","*",SP_SUL!I207)</f>
        <v>102ZKW2</v>
      </c>
      <c r="H203" s="95" t="str">
        <f>IF(SP_SUL!AB207="","*",SP_SUL!AB207)</f>
        <v>FIXO</v>
      </c>
      <c r="I203" s="95" t="str">
        <f>IF(SP_SUL!AC207="","*",SP_SUL!AC207)</f>
        <v>*</v>
      </c>
      <c r="J203" s="96">
        <f>IF(SP_SUL!AA207="","*",SP_SUL!AA207)</f>
        <v>1</v>
      </c>
      <c r="K203" s="97">
        <f>IF(SP_SUL!AD207="","*",SP_SUL!AD207)</f>
        <v>0.35416666666666669</v>
      </c>
    </row>
    <row r="204" spans="2:11" hidden="1">
      <c r="B204" s="94" t="str">
        <f>IF(SP_SUL!Y208="","*",SP_SUL!Y208)</f>
        <v>*</v>
      </c>
      <c r="C204" s="95">
        <f>IF(SP_SUL!B208="","*",SP_SUL!B208)</f>
        <v>46062</v>
      </c>
      <c r="D204" s="94" t="str">
        <f>IF(SP_SUL!D208="","*",SP_SUL!D208)</f>
        <v>DIEGO (TP-681)</v>
      </c>
      <c r="E204" s="94" t="str">
        <f>IF(SP_SUL!H208="","*",SP_SUL!H208)</f>
        <v>-</v>
      </c>
      <c r="F204" s="100" t="str">
        <f>IF(SP_SUL!M208="","*",SP_SUL!M208)</f>
        <v>ZKE-ZWW</v>
      </c>
      <c r="G204" s="95" t="str">
        <f>IF(SP_SUL!I208="","*",SP_SUL!I208)</f>
        <v>-</v>
      </c>
      <c r="H204" s="95" t="str">
        <f>IF(SP_SUL!AB208="","*",SP_SUL!AB208)</f>
        <v>*</v>
      </c>
      <c r="I204" s="95" t="str">
        <f>IF(SP_SUL!AC208="","*",SP_SUL!AC208)</f>
        <v>*</v>
      </c>
      <c r="J204" s="96" t="str">
        <f>IF(SP_SUL!AA208="","*",SP_SUL!AA208)</f>
        <v>-</v>
      </c>
      <c r="K204" s="97" t="str">
        <f>IF(SP_SUL!AD208="","*",SP_SUL!AD208)</f>
        <v>*</v>
      </c>
    </row>
    <row r="205" spans="2:11" hidden="1">
      <c r="B205" s="94" t="str">
        <f>IF(SP_SUL!Y209="","*",SP_SUL!Y209)</f>
        <v>*</v>
      </c>
      <c r="C205" s="95">
        <f>IF(SP_SUL!B209="","*",SP_SUL!B209)</f>
        <v>46062</v>
      </c>
      <c r="D205" s="94" t="str">
        <f>IF(SP_SUL!D209="","*",SP_SUL!D209)</f>
        <v>CLEBISON (TP-728)</v>
      </c>
      <c r="E205" s="94" t="str">
        <f>IF(SP_SUL!H209="","*",SP_SUL!H209)</f>
        <v>-</v>
      </c>
      <c r="F205" s="100" t="str">
        <f>IF(SP_SUL!M209="","*",SP_SUL!M209)</f>
        <v>ZKE-ZWW</v>
      </c>
      <c r="G205" s="95" t="str">
        <f>IF(SP_SUL!I209="","*",SP_SUL!I209)</f>
        <v>-</v>
      </c>
      <c r="H205" s="95" t="str">
        <f>IF(SP_SUL!AB209="","*",SP_SUL!AB209)</f>
        <v>*</v>
      </c>
      <c r="I205" s="95" t="str">
        <f>IF(SP_SUL!AC209="","*",SP_SUL!AC209)</f>
        <v>*</v>
      </c>
      <c r="J205" s="96" t="str">
        <f>IF(SP_SUL!AA209="","*",SP_SUL!AA209)</f>
        <v>-</v>
      </c>
      <c r="K205" s="97" t="str">
        <f>IF(SP_SUL!AD209="","*",SP_SUL!AD209)</f>
        <v>*</v>
      </c>
    </row>
    <row r="206" spans="2:11" hidden="1">
      <c r="B206" s="94" t="str">
        <f>IF(SP_SUL!Y210="","*",SP_SUL!Y210)</f>
        <v>*</v>
      </c>
      <c r="C206" s="95">
        <f>IF(SP_SUL!B210="","*",SP_SUL!B210)</f>
        <v>46062</v>
      </c>
      <c r="D206" s="94" t="str">
        <f>IF(SP_SUL!D210="","*",SP_SUL!D210)</f>
        <v>ISMAEL(TP-726)</v>
      </c>
      <c r="E206" s="94" t="str">
        <f>IF(SP_SUL!H210="","*",SP_SUL!H210)</f>
        <v>-</v>
      </c>
      <c r="F206" s="100" t="str">
        <f>IF(SP_SUL!M210="","*",SP_SUL!M210)</f>
        <v>ZKE-ZWW</v>
      </c>
      <c r="G206" s="95" t="str">
        <f>IF(SP_SUL!I210="","*",SP_SUL!I210)</f>
        <v>-</v>
      </c>
      <c r="H206" s="95" t="str">
        <f>IF(SP_SUL!AB210="","*",SP_SUL!AB210)</f>
        <v>*</v>
      </c>
      <c r="I206" s="95" t="str">
        <f>IF(SP_SUL!AC210="","*",SP_SUL!AC210)</f>
        <v>*</v>
      </c>
      <c r="J206" s="96" t="str">
        <f>IF(SP_SUL!AA210="","*",SP_SUL!AA210)</f>
        <v>-</v>
      </c>
      <c r="K206" s="97" t="str">
        <f>IF(SP_SUL!AD210="","*",SP_SUL!AD210)</f>
        <v>*</v>
      </c>
    </row>
    <row r="207" spans="2:11" hidden="1">
      <c r="B207" s="94" t="str">
        <f>IF(SP_SUL!Y211="","*",SP_SUL!Y211)</f>
        <v>*</v>
      </c>
      <c r="C207" s="95">
        <f>IF(SP_SUL!B211="","*",SP_SUL!B211)</f>
        <v>46062</v>
      </c>
      <c r="D207" s="94" t="str">
        <f>IF(SP_SUL!D211="","*",SP_SUL!D211)</f>
        <v>W60</v>
      </c>
      <c r="E207" s="94" t="str">
        <f>IF(SP_SUL!H211="","*",SP_SUL!H211)</f>
        <v>ZEM1302</v>
      </c>
      <c r="F207" s="100" t="str">
        <f>IF(SP_SUL!M211="","*",SP_SUL!M211)</f>
        <v>ZEM-ZEJ</v>
      </c>
      <c r="G207" s="95" t="str">
        <f>IF(SP_SUL!I211="","*",SP_SUL!I211)</f>
        <v>ZEM1302</v>
      </c>
      <c r="H207" s="95" t="str">
        <f>IF(SP_SUL!AB211="","*",SP_SUL!AB211)</f>
        <v>FIXO</v>
      </c>
      <c r="I207" s="95" t="str">
        <f>IF(SP_SUL!AC211="","*",SP_SUL!AC211)</f>
        <v>*</v>
      </c>
      <c r="J207" s="96">
        <f>IF(SP_SUL!AA211="","*",SP_SUL!AA211)</f>
        <v>1</v>
      </c>
      <c r="K207" s="97">
        <f>IF(SP_SUL!AD211="","*",SP_SUL!AD211)</f>
        <v>0.29166666666666669</v>
      </c>
    </row>
    <row r="208" spans="2:11" hidden="1">
      <c r="B208" s="94" t="str">
        <f>IF(SP_SUL!Y212="","*",SP_SUL!Y212)</f>
        <v>*</v>
      </c>
      <c r="C208" s="95">
        <f>IF(SP_SUL!B212="","*",SP_SUL!B212)</f>
        <v>46062</v>
      </c>
      <c r="D208" s="94" t="str">
        <f>IF(SP_SUL!D212="","*",SP_SUL!D212)</f>
        <v>A84</v>
      </c>
      <c r="E208" s="94" t="str">
        <f>IF(SP_SUL!H212="","*",SP_SUL!H212)</f>
        <v>ZWI1</v>
      </c>
      <c r="F208" s="100" t="str">
        <f>IF(SP_SUL!M212="","*",SP_SUL!M212)</f>
        <v>ZWI-ZKEZGA.ZWI</v>
      </c>
      <c r="G208" s="95" t="str">
        <f>IF(SP_SUL!I212="","*",SP_SUL!I212)</f>
        <v>ZKEZGA</v>
      </c>
      <c r="H208" s="95" t="str">
        <f>IF(SP_SUL!AB212="","*",SP_SUL!AB212)</f>
        <v>FIXO</v>
      </c>
      <c r="I208" s="95" t="str">
        <f>IF(SP_SUL!AC212="","*",SP_SUL!AC212)</f>
        <v>*</v>
      </c>
      <c r="J208" s="96">
        <f>IF(SP_SUL!AA212="","*",SP_SUL!AA212)</f>
        <v>1</v>
      </c>
      <c r="K208" s="97">
        <f>IF(SP_SUL!AD212="","*",SP_SUL!AD212)</f>
        <v>0.3125</v>
      </c>
    </row>
    <row r="209" spans="2:11" hidden="1">
      <c r="B209" s="94" t="str">
        <f>IF(SP_SUL!Y213="","*",SP_SUL!Y213)</f>
        <v>*</v>
      </c>
      <c r="C209" s="95">
        <f>IF(SP_SUL!B213="","*",SP_SUL!B213)</f>
        <v>46062</v>
      </c>
      <c r="D209" s="94" t="str">
        <f>IF(SP_SUL!D213="","*",SP_SUL!D213)</f>
        <v>CAIQUE (TMA-677)</v>
      </c>
      <c r="E209" s="94" t="str">
        <f>IF(SP_SUL!H213="","*",SP_SUL!H213)</f>
        <v>-</v>
      </c>
      <c r="F209" s="100" t="str">
        <f>IF(SP_SUL!M213="","*",SP_SUL!M213)</f>
        <v>ZWI-ZEM</v>
      </c>
      <c r="G209" s="95" t="str">
        <f>IF(SP_SUL!I213="","*",SP_SUL!I213)</f>
        <v>-</v>
      </c>
      <c r="H209" s="95" t="str">
        <f>IF(SP_SUL!AB213="","*",SP_SUL!AB213)</f>
        <v>*</v>
      </c>
      <c r="I209" s="95" t="str">
        <f>IF(SP_SUL!AC213="","*",SP_SUL!AC213)</f>
        <v>*</v>
      </c>
      <c r="J209" s="96" t="str">
        <f>IF(SP_SUL!AA213="","*",SP_SUL!AA213)</f>
        <v>*</v>
      </c>
      <c r="K209" s="97" t="str">
        <f>IF(SP_SUL!AD213="","*",SP_SUL!AD213)</f>
        <v>*</v>
      </c>
    </row>
    <row r="210" spans="2:11" hidden="1">
      <c r="B210" s="94" t="str">
        <f>IF(SP_SUL!Y214="","*",SP_SUL!Y214)</f>
        <v>*</v>
      </c>
      <c r="C210" s="95">
        <f>IF(SP_SUL!B214="","*",SP_SUL!B214)</f>
        <v>46062</v>
      </c>
      <c r="D210" s="94" t="str">
        <f>IF(SP_SUL!D214="","*",SP_SUL!D214)</f>
        <v>WALTER (TP-810)</v>
      </c>
      <c r="E210" s="94" t="str">
        <f>IF(SP_SUL!H214="","*",SP_SUL!H214)</f>
        <v>-</v>
      </c>
      <c r="F210" s="100" t="str">
        <f>IF(SP_SUL!M214="","*",SP_SUL!M214)</f>
        <v>ZWI-ZEM</v>
      </c>
      <c r="G210" s="95" t="str">
        <f>IF(SP_SUL!I214="","*",SP_SUL!I214)</f>
        <v>-</v>
      </c>
      <c r="H210" s="95" t="str">
        <f>IF(SP_SUL!AB214="","*",SP_SUL!AB214)</f>
        <v>*</v>
      </c>
      <c r="I210" s="95" t="str">
        <f>IF(SP_SUL!AC214="","*",SP_SUL!AC214)</f>
        <v>*</v>
      </c>
      <c r="J210" s="96" t="str">
        <f>IF(SP_SUL!AA214="","*",SP_SUL!AA214)</f>
        <v>*</v>
      </c>
      <c r="K210" s="97" t="str">
        <f>IF(SP_SUL!AD214="","*",SP_SUL!AD214)</f>
        <v>*</v>
      </c>
    </row>
    <row r="211" spans="2:11" hidden="1">
      <c r="B211" s="94" t="str">
        <f>IF(SP_SUL!Y215="","*",SP_SUL!Y215)</f>
        <v>*</v>
      </c>
      <c r="C211" s="95" t="str">
        <f>IF(SP_SUL!B215="","*",SP_SUL!B215)</f>
        <v>*</v>
      </c>
      <c r="D211" s="94" t="str">
        <f>IF(SP_SUL!D215="","*",SP_SUL!D215)</f>
        <v>*</v>
      </c>
      <c r="E211" s="94" t="str">
        <f>IF(SP_SUL!H215="","*",SP_SUL!H215)</f>
        <v>*</v>
      </c>
      <c r="F211" s="100" t="str">
        <f>IF(SP_SUL!M215="","*",SP_SUL!M215)</f>
        <v>-</v>
      </c>
      <c r="G211" s="95" t="str">
        <f>IF(SP_SUL!I215="","*",SP_SUL!I215)</f>
        <v>*</v>
      </c>
      <c r="H211" s="95" t="str">
        <f>IF(SP_SUL!AB215="","*",SP_SUL!AB215)</f>
        <v>*</v>
      </c>
      <c r="I211" s="95" t="str">
        <f>IF(SP_SUL!AC215="","*",SP_SUL!AC215)</f>
        <v>*</v>
      </c>
      <c r="J211" s="96" t="str">
        <f>IF(SP_SUL!AA215="","*",SP_SUL!AA215)</f>
        <v>*</v>
      </c>
      <c r="K211" s="97" t="str">
        <f>IF(SP_SUL!AD215="","*",SP_SUL!AD215)</f>
        <v>*</v>
      </c>
    </row>
    <row r="212" spans="2:11" hidden="1">
      <c r="B212" s="94" t="str">
        <f>IF(SP_SUL!Y216="","*",SP_SUL!Y216)</f>
        <v>*</v>
      </c>
      <c r="C212" s="95">
        <f>IF(SP_SUL!B216="","*",SP_SUL!B216)</f>
        <v>46062</v>
      </c>
      <c r="D212" s="94" t="str">
        <f>IF(SP_SUL!D216="","*",SP_SUL!D216)</f>
        <v>W95</v>
      </c>
      <c r="E212" s="94" t="str">
        <f>IF(SP_SUL!H216="","*",SP_SUL!H216)</f>
        <v>Z3ZEV</v>
      </c>
      <c r="F212" s="100" t="str">
        <f>IF(SP_SUL!M216="","*",SP_SUL!M216)</f>
        <v>ZEV-ZTP</v>
      </c>
      <c r="G212" s="95" t="str">
        <f>IF(SP_SUL!I216="","*",SP_SUL!I216)</f>
        <v>ZPT</v>
      </c>
      <c r="H212" s="95" t="str">
        <f>IF(SP_SUL!AB216="","*",SP_SUL!AB216)</f>
        <v>*</v>
      </c>
      <c r="I212" s="95" t="str">
        <f>IF(SP_SUL!AC216="","*",SP_SUL!AC216)</f>
        <v>*</v>
      </c>
      <c r="J212" s="96">
        <f>IF(SP_SUL!AA216="","*",SP_SUL!AA216)</f>
        <v>1</v>
      </c>
      <c r="K212" s="97">
        <f>IF(SP_SUL!AD216="","*",SP_SUL!AD216)</f>
        <v>0.3125</v>
      </c>
    </row>
    <row r="213" spans="2:11" hidden="1">
      <c r="B213" s="94" t="str">
        <f>IF(SP_SUL!Y217="","*",SP_SUL!Y217)</f>
        <v>*</v>
      </c>
      <c r="C213" s="95">
        <f>IF(SP_SUL!B217="","*",SP_SUL!B217)</f>
        <v>46062</v>
      </c>
      <c r="D213" s="94" t="str">
        <f>IF(SP_SUL!D217="","*",SP_SUL!D217)</f>
        <v>W61</v>
      </c>
      <c r="E213" s="94" t="str">
        <f>IF(SP_SUL!H217="","*",SP_SUL!H217)</f>
        <v>K67ZEV2</v>
      </c>
      <c r="F213" s="100" t="str">
        <f>IF(SP_SUL!M217="","*",SP_SUL!M217)</f>
        <v>ZXW-ZGP</v>
      </c>
      <c r="G213" s="95" t="str">
        <f>IF(SP_SUL!I217="","*",SP_SUL!I217)</f>
        <v>K67ZEV2</v>
      </c>
      <c r="H213" s="95" t="str">
        <f>IF(SP_SUL!AB217="","*",SP_SUL!AB217)</f>
        <v>FIXO</v>
      </c>
      <c r="I213" s="95" t="str">
        <f>IF(SP_SUL!AC217="","*",SP_SUL!AC217)</f>
        <v>*</v>
      </c>
      <c r="J213" s="96">
        <f>IF(SP_SUL!AA217="","*",SP_SUL!AA217)</f>
        <v>1</v>
      </c>
      <c r="K213" s="97">
        <f>IF(SP_SUL!AD217="","*",SP_SUL!AD217)</f>
        <v>0.3125</v>
      </c>
    </row>
    <row r="214" spans="2:11" hidden="1">
      <c r="B214" s="94" t="str">
        <f>IF(SP_SUL!Y218="","*",SP_SUL!Y218)</f>
        <v>*</v>
      </c>
      <c r="C214" s="95">
        <f>IF(SP_SUL!B218="","*",SP_SUL!B218)</f>
        <v>46062</v>
      </c>
      <c r="D214" s="94" t="str">
        <f>IF(SP_SUL!D218="","*",SP_SUL!D218)</f>
        <v>W62</v>
      </c>
      <c r="E214" s="94" t="str">
        <f>IF(SP_SUL!H218="","*",SP_SUL!H218)</f>
        <v>ZDRZPT</v>
      </c>
      <c r="F214" s="100" t="str">
        <f>IF(SP_SUL!M218="","*",SP_SUL!M218)</f>
        <v>ZXW-ZGP</v>
      </c>
      <c r="G214" s="95" t="str">
        <f>IF(SP_SUL!I218="","*",SP_SUL!I218)</f>
        <v>ZDRZPT</v>
      </c>
      <c r="H214" s="95" t="str">
        <f>IF(SP_SUL!AB218="","*",SP_SUL!AB218)</f>
        <v>FIXO</v>
      </c>
      <c r="I214" s="95" t="str">
        <f>IF(SP_SUL!AC218="","*",SP_SUL!AC218)</f>
        <v>*</v>
      </c>
      <c r="J214" s="96">
        <f>IF(SP_SUL!AA218="","*",SP_SUL!AA218)</f>
        <v>1</v>
      </c>
      <c r="K214" s="97">
        <f>IF(SP_SUL!AD218="","*",SP_SUL!AD218)</f>
        <v>0.3125</v>
      </c>
    </row>
    <row r="215" spans="2:11" hidden="1">
      <c r="B215" s="94" t="str">
        <f>IF(SP_SUL!Y219="","*",SP_SUL!Y219)</f>
        <v>*</v>
      </c>
      <c r="C215" s="95">
        <f>IF(SP_SUL!B219="","*",SP_SUL!B219)</f>
        <v>46062</v>
      </c>
      <c r="D215" s="94" t="str">
        <f>IF(SP_SUL!D219="","*",SP_SUL!D219)</f>
        <v>DIEGO (TF-42)</v>
      </c>
      <c r="E215" s="94" t="str">
        <f>IF(SP_SUL!H219="","*",SP_SUL!H219)</f>
        <v>-</v>
      </c>
      <c r="F215" s="100" t="str">
        <f>IF(SP_SUL!M219="","*",SP_SUL!M219)</f>
        <v>PAT-ZGM</v>
      </c>
      <c r="G215" s="95" t="str">
        <f>IF(SP_SUL!I219="","*",SP_SUL!I219)</f>
        <v>-</v>
      </c>
      <c r="H215" s="95" t="str">
        <f>IF(SP_SUL!AB219="","*",SP_SUL!AB219)</f>
        <v>*</v>
      </c>
      <c r="I215" s="95" t="str">
        <f>IF(SP_SUL!AC219="","*",SP_SUL!AC219)</f>
        <v>*</v>
      </c>
      <c r="J215" s="96" t="str">
        <f>IF(SP_SUL!AA219="","*",SP_SUL!AA219)</f>
        <v>*</v>
      </c>
      <c r="K215" s="97" t="str">
        <f>IF(SP_SUL!AD219="","*",SP_SUL!AD219)</f>
        <v>*</v>
      </c>
    </row>
    <row r="216" spans="2:11" hidden="1">
      <c r="B216" s="94" t="str">
        <f>IF(SP_SUL!Y220="","*",SP_SUL!Y220)</f>
        <v>*</v>
      </c>
      <c r="C216" s="95">
        <f>IF(SP_SUL!B220="","*",SP_SUL!B220)</f>
        <v>46062</v>
      </c>
      <c r="D216" s="94" t="str">
        <f>IF(SP_SUL!D220="","*",SP_SUL!D220)</f>
        <v>EXPANSÃO TURMA 1</v>
      </c>
      <c r="E216" s="94" t="str">
        <f>IF(SP_SUL!H220="","*",SP_SUL!H220)</f>
        <v>-</v>
      </c>
      <c r="F216" s="100" t="str">
        <f>IF(SP_SUL!M220="","*",SP_SUL!M220)</f>
        <v>109-ZGM</v>
      </c>
      <c r="G216" s="95" t="str">
        <f>IF(SP_SUL!I220="","*",SP_SUL!I220)</f>
        <v>-</v>
      </c>
      <c r="H216" s="95" t="str">
        <f>IF(SP_SUL!AB220="","*",SP_SUL!AB220)</f>
        <v>*</v>
      </c>
      <c r="I216" s="95" t="str">
        <f>IF(SP_SUL!AC220="","*",SP_SUL!AC220)</f>
        <v>*</v>
      </c>
      <c r="J216" s="96" t="str">
        <f>IF(SP_SUL!AA220="","*",SP_SUL!AA220)</f>
        <v>*</v>
      </c>
      <c r="K216" s="97" t="str">
        <f>IF(SP_SUL!AD220="","*",SP_SUL!AD220)</f>
        <v>*</v>
      </c>
    </row>
    <row r="217" spans="2:11" hidden="1">
      <c r="B217" s="94" t="str">
        <f>IF(SP_SUL!Y221="","*",SP_SUL!Y221)</f>
        <v>*</v>
      </c>
      <c r="C217" s="95" t="str">
        <f>IF(SP_SUL!B221="","*",SP_SUL!B221)</f>
        <v>*</v>
      </c>
      <c r="D217" s="94" t="str">
        <f>IF(SP_SUL!D221="","*",SP_SUL!D221)</f>
        <v>*</v>
      </c>
      <c r="E217" s="94" t="str">
        <f>IF(SP_SUL!H221="","*",SP_SUL!H221)</f>
        <v>*</v>
      </c>
      <c r="F217" s="100" t="str">
        <f>IF(SP_SUL!M221="","*",SP_SUL!M221)</f>
        <v>-</v>
      </c>
      <c r="G217" s="95" t="str">
        <f>IF(SP_SUL!I221="","*",SP_SUL!I221)</f>
        <v>*</v>
      </c>
      <c r="H217" s="95" t="str">
        <f>IF(SP_SUL!AB221="","*",SP_SUL!AB221)</f>
        <v>*</v>
      </c>
      <c r="I217" s="95" t="str">
        <f>IF(SP_SUL!AC221="","*",SP_SUL!AC221)</f>
        <v>*</v>
      </c>
      <c r="J217" s="96" t="str">
        <f>IF(SP_SUL!AA221="","*",SP_SUL!AA221)</f>
        <v>*</v>
      </c>
      <c r="K217" s="97" t="str">
        <f>IF(SP_SUL!AD221="","*",SP_SUL!AD221)</f>
        <v>*</v>
      </c>
    </row>
    <row r="218" spans="2:11" hidden="1">
      <c r="B218" s="94" t="str">
        <f>IF(SP_SUL!Y222="","*",SP_SUL!Y222)</f>
        <v>*</v>
      </c>
      <c r="C218" s="95" t="str">
        <f>IF(SP_SUL!B222="","*",SP_SUL!B222)</f>
        <v>*</v>
      </c>
      <c r="D218" s="94" t="str">
        <f>IF(SP_SUL!D222="","*",SP_SUL!D222)</f>
        <v>*</v>
      </c>
      <c r="E218" s="94" t="str">
        <f>IF(SP_SUL!H222="","*",SP_SUL!H222)</f>
        <v>*</v>
      </c>
      <c r="F218" s="100" t="str">
        <f>IF(SP_SUL!M222="","*",SP_SUL!M222)</f>
        <v>-</v>
      </c>
      <c r="G218" s="95" t="str">
        <f>IF(SP_SUL!I222="","*",SP_SUL!I222)</f>
        <v>*</v>
      </c>
      <c r="H218" s="95" t="str">
        <f>IF(SP_SUL!AB222="","*",SP_SUL!AB222)</f>
        <v>*</v>
      </c>
      <c r="I218" s="95" t="str">
        <f>IF(SP_SUL!AC222="","*",SP_SUL!AC222)</f>
        <v>*</v>
      </c>
      <c r="J218" s="96" t="str">
        <f>IF(SP_SUL!AA222="","*",SP_SUL!AA222)</f>
        <v>*</v>
      </c>
      <c r="K218" s="97" t="str">
        <f>IF(SP_SUL!AD222="","*",SP_SUL!AD222)</f>
        <v>*</v>
      </c>
    </row>
    <row r="219" spans="2:11" hidden="1">
      <c r="B219" s="94" t="str">
        <f>IF(SP_SUL!Y223="","*",SP_SUL!Y223)</f>
        <v>OPORTUNIDADE</v>
      </c>
      <c r="C219" s="95">
        <f>IF(SP_SUL!B223="","*",SP_SUL!B223)</f>
        <v>46063</v>
      </c>
      <c r="D219" s="94" t="str">
        <f>IF(SP_SUL!D223="","*",SP_SUL!D223)</f>
        <v>EXPANSÃO TURMA 1</v>
      </c>
      <c r="E219" s="94" t="str">
        <f>IF(SP_SUL!H223="","*",SP_SUL!H223)</f>
        <v>-</v>
      </c>
      <c r="F219" s="100" t="str">
        <f>IF(SP_SUL!M223="","*",SP_SUL!M223)</f>
        <v>ZCD</v>
      </c>
      <c r="G219" s="95" t="str">
        <f>IF(SP_SUL!I223="","*",SP_SUL!I223)</f>
        <v>-</v>
      </c>
      <c r="H219" s="95" t="str">
        <f>IF(SP_SUL!AB223="","*",SP_SUL!AB223)</f>
        <v>*</v>
      </c>
      <c r="I219" s="95" t="str">
        <f>IF(SP_SUL!AC223="","*",SP_SUL!AC223)</f>
        <v>*</v>
      </c>
      <c r="J219" s="96" t="str">
        <f>IF(SP_SUL!AA223="","*",SP_SUL!AA223)</f>
        <v>*</v>
      </c>
      <c r="K219" s="97" t="str">
        <f>IF(SP_SUL!AD223="","*",SP_SUL!AD223)</f>
        <v>*</v>
      </c>
    </row>
    <row r="220" spans="2:11" hidden="1">
      <c r="B220" s="94" t="str">
        <f>IF(SP_SUL!Y224="","*",SP_SUL!Y224)</f>
        <v>OPORTUNIDADE</v>
      </c>
      <c r="C220" s="95">
        <f>IF(SP_SUL!B224="","*",SP_SUL!B224)</f>
        <v>46063</v>
      </c>
      <c r="D220" s="94" t="str">
        <f>IF(SP_SUL!D224="","*",SP_SUL!D224)</f>
        <v>KLECIO (TP-699)</v>
      </c>
      <c r="E220" s="94" t="str">
        <f>IF(SP_SUL!H224="","*",SP_SUL!H224)</f>
        <v>-</v>
      </c>
      <c r="F220" s="100" t="str">
        <f>IF(SP_SUL!M224="","*",SP_SUL!M224)</f>
        <v>ZRX-ZRQ</v>
      </c>
      <c r="G220" s="95" t="str">
        <f>IF(SP_SUL!I224="","*",SP_SUL!I224)</f>
        <v>-</v>
      </c>
      <c r="H220" s="95" t="str">
        <f>IF(SP_SUL!AB224="","*",SP_SUL!AB224)</f>
        <v>*</v>
      </c>
      <c r="I220" s="95" t="str">
        <f>IF(SP_SUL!AC224="","*",SP_SUL!AC224)</f>
        <v>*</v>
      </c>
      <c r="J220" s="96" t="str">
        <f>IF(SP_SUL!AA224="","*",SP_SUL!AA224)</f>
        <v>*</v>
      </c>
      <c r="K220" s="97" t="str">
        <f>IF(SP_SUL!AD224="","*",SP_SUL!AD224)</f>
        <v>*</v>
      </c>
    </row>
    <row r="221" spans="2:11" hidden="1">
      <c r="B221" s="94" t="str">
        <f>IF(SP_SUL!Y225="","*",SP_SUL!Y225)</f>
        <v>*</v>
      </c>
      <c r="C221" s="95" t="str">
        <f>IF(SP_SUL!B225="","*",SP_SUL!B225)</f>
        <v>*</v>
      </c>
      <c r="D221" s="94" t="str">
        <f>IF(SP_SUL!D225="","*",SP_SUL!D225)</f>
        <v>W58</v>
      </c>
      <c r="E221" s="94">
        <f>IF(SP_SUL!H225="","*",SP_SUL!H225)</f>
        <v>106109</v>
      </c>
      <c r="F221" s="100" t="str">
        <f>IF(SP_SUL!M225="","*",SP_SUL!M225)</f>
        <v>ZBM-ZHO</v>
      </c>
      <c r="G221" s="95">
        <f>IF(SP_SUL!I225="","*",SP_SUL!I225)</f>
        <v>106109</v>
      </c>
      <c r="H221" s="95" t="str">
        <f>IF(SP_SUL!AB225="","*",SP_SUL!AB225)</f>
        <v>FIXO + ESCALA</v>
      </c>
      <c r="I221" s="95" t="str">
        <f>IF(SP_SUL!AC225="","*",SP_SUL!AC225)</f>
        <v>-</v>
      </c>
      <c r="J221" s="96">
        <f>IF(SP_SUL!AA225="","*",SP_SUL!AA225)</f>
        <v>2</v>
      </c>
      <c r="K221" s="97">
        <f>IF(SP_SUL!AD225="","*",SP_SUL!AD225)</f>
        <v>0.29166666666666669</v>
      </c>
    </row>
    <row r="222" spans="2:11" hidden="1">
      <c r="B222" s="94" t="str">
        <f>IF(SP_SUL!Y226="","*",SP_SUL!Y226)</f>
        <v>SIM</v>
      </c>
      <c r="C222" s="95">
        <f>IF(SP_SUL!B226="","*",SP_SUL!B226)</f>
        <v>46063</v>
      </c>
      <c r="D222" s="94" t="str">
        <f>IF(SP_SUL!D226="","*",SP_SUL!D226)</f>
        <v>E42</v>
      </c>
      <c r="E222" s="94" t="str">
        <f>IF(SP_SUL!H226="","*",SP_SUL!H226)</f>
        <v>ZBV3</v>
      </c>
      <c r="F222" s="100" t="str">
        <f>IF(SP_SUL!M226="","*",SP_SUL!M226)</f>
        <v>ZBM</v>
      </c>
      <c r="G222" s="95" t="str">
        <f>IF(SP_SUL!I226="","*",SP_SUL!I226)</f>
        <v>ZBV3</v>
      </c>
      <c r="H222" s="95" t="str">
        <f>IF(SP_SUL!AB226="","*",SP_SUL!AB226)</f>
        <v>FIXO + ESCALA</v>
      </c>
      <c r="I222" s="95" t="str">
        <f>IF(SP_SUL!AC226="","*",SP_SUL!AC226)</f>
        <v>AGD ACIONAMENTO PCM</v>
      </c>
      <c r="J222" s="96" t="str">
        <f>IF(SP_SUL!AA226="","*",SP_SUL!AA226)</f>
        <v>2 Lucas + Escala</v>
      </c>
      <c r="K222" s="97">
        <f>IF(SP_SUL!AD226="","*",SP_SUL!AD226)</f>
        <v>0.41666666666666669</v>
      </c>
    </row>
    <row r="223" spans="2:11" hidden="1">
      <c r="B223" s="94" t="str">
        <f>IF(SP_SUL!Y227="","*",SP_SUL!Y227)</f>
        <v>*</v>
      </c>
      <c r="C223" s="95">
        <f>IF(SP_SUL!B227="","*",SP_SUL!B227)</f>
        <v>46063</v>
      </c>
      <c r="D223" s="94" t="str">
        <f>IF(SP_SUL!D227="","*",SP_SUL!D227)</f>
        <v>V53</v>
      </c>
      <c r="E223" s="94" t="str">
        <f>IF(SP_SUL!H227="","*",SP_SUL!H227)</f>
        <v>ZAC-2</v>
      </c>
      <c r="F223" s="100" t="str">
        <f>IF(SP_SUL!M227="","*",SP_SUL!M227)</f>
        <v>ZAC-ZSK</v>
      </c>
      <c r="G223" s="95" t="str">
        <f>IF(SP_SUL!I227="","*",SP_SUL!I227)</f>
        <v>ZSK-2</v>
      </c>
      <c r="H223" s="95" t="str">
        <f>IF(SP_SUL!AB227="","*",SP_SUL!AB227)</f>
        <v>FIXO</v>
      </c>
      <c r="I223" s="95" t="str">
        <f>IF(SP_SUL!AC227="","*",SP_SUL!AC227)</f>
        <v>*</v>
      </c>
      <c r="J223" s="96">
        <f>IF(SP_SUL!AA227="","*",SP_SUL!AA227)</f>
        <v>1</v>
      </c>
      <c r="K223" s="97">
        <f>IF(SP_SUL!AD227="","*",SP_SUL!AD227)</f>
        <v>0.29166666666666669</v>
      </c>
    </row>
    <row r="224" spans="2:11" hidden="1">
      <c r="B224" s="94" t="str">
        <f>IF(SP_SUL!Y228="","*",SP_SUL!Y228)</f>
        <v>OPORTUNIDADE</v>
      </c>
      <c r="C224" s="95">
        <f>IF(SP_SUL!B228="","*",SP_SUL!B228)</f>
        <v>46063</v>
      </c>
      <c r="D224" s="94" t="str">
        <f>IF(SP_SUL!D228="","*",SP_SUL!D228)</f>
        <v>V93</v>
      </c>
      <c r="E224" s="94" t="str">
        <f>IF(SP_SUL!H228="","*",SP_SUL!H228)</f>
        <v>ZYU1</v>
      </c>
      <c r="F224" s="100" t="str">
        <f>IF(SP_SUL!M228="","*",SP_SUL!M228)</f>
        <v>ZYU-ZST</v>
      </c>
      <c r="G224" s="95" t="str">
        <f>IF(SP_SUL!I228="","*",SP_SUL!I228)</f>
        <v>ZYU1</v>
      </c>
      <c r="H224" s="95" t="str">
        <f>IF(SP_SUL!AB228="","*",SP_SUL!AB228)</f>
        <v>ESCALA</v>
      </c>
      <c r="I224" s="95" t="str">
        <f>IF(SP_SUL!AC228="","*",SP_SUL!AC228)</f>
        <v>*</v>
      </c>
      <c r="J224" s="96">
        <f>IF(SP_SUL!AA228="","*",SP_SUL!AA228)</f>
        <v>1</v>
      </c>
      <c r="K224" s="97">
        <f>IF(SP_SUL!AD228="","*",SP_SUL!AD228)</f>
        <v>0.29166666666666669</v>
      </c>
    </row>
    <row r="225" spans="2:11" hidden="1">
      <c r="B225" s="94" t="str">
        <f>IF(SP_SUL!Y229="","*",SP_SUL!Y229)</f>
        <v>OPORTUNIDADE</v>
      </c>
      <c r="C225" s="95">
        <f>IF(SP_SUL!B229="","*",SP_SUL!B229)</f>
        <v>46063</v>
      </c>
      <c r="D225" s="94" t="str">
        <f>IF(SP_SUL!D229="","*",SP_SUL!D229)</f>
        <v>EDSON (TP-780)</v>
      </c>
      <c r="E225" s="94" t="str">
        <f>IF(SP_SUL!H229="","*",SP_SUL!H229)</f>
        <v>-</v>
      </c>
      <c r="F225" s="100" t="str">
        <f>IF(SP_SUL!M229="","*",SP_SUL!M229)</f>
        <v>ZYU-ZST</v>
      </c>
      <c r="G225" s="95" t="str">
        <f>IF(SP_SUL!I229="","*",SP_SUL!I229)</f>
        <v>-</v>
      </c>
      <c r="H225" s="95" t="str">
        <f>IF(SP_SUL!AB229="","*",SP_SUL!AB229)</f>
        <v>*</v>
      </c>
      <c r="I225" s="95" t="str">
        <f>IF(SP_SUL!AC229="","*",SP_SUL!AC229)</f>
        <v>*</v>
      </c>
      <c r="J225" s="96" t="str">
        <f>IF(SP_SUL!AA229="","*",SP_SUL!AA229)</f>
        <v>-</v>
      </c>
      <c r="K225" s="97" t="str">
        <f>IF(SP_SUL!AD229="","*",SP_SUL!AD229)</f>
        <v>*</v>
      </c>
    </row>
    <row r="226" spans="2:11" hidden="1">
      <c r="B226" s="94" t="str">
        <f>IF(SP_SUL!Y230="","*",SP_SUL!Y230)</f>
        <v>OPORTUNIDADE</v>
      </c>
      <c r="C226" s="95">
        <f>IF(SP_SUL!B230="","*",SP_SUL!B230)</f>
        <v>46063</v>
      </c>
      <c r="D226" s="94" t="str">
        <f>IF(SP_SUL!D230="","*",SP_SUL!D230)</f>
        <v>ROGÉRIO (TP-730)</v>
      </c>
      <c r="E226" s="94" t="str">
        <f>IF(SP_SUL!H230="","*",SP_SUL!H230)</f>
        <v>-</v>
      </c>
      <c r="F226" s="100" t="str">
        <f>IF(SP_SUL!M230="","*",SP_SUL!M230)</f>
        <v>ZYU-ZST</v>
      </c>
      <c r="G226" s="95" t="str">
        <f>IF(SP_SUL!I230="","*",SP_SUL!I230)</f>
        <v>-</v>
      </c>
      <c r="H226" s="95" t="str">
        <f>IF(SP_SUL!AB230="","*",SP_SUL!AB230)</f>
        <v>*</v>
      </c>
      <c r="I226" s="95" t="str">
        <f>IF(SP_SUL!AC230="","*",SP_SUL!AC230)</f>
        <v>*</v>
      </c>
      <c r="J226" s="96" t="str">
        <f>IF(SP_SUL!AA230="","*",SP_SUL!AA230)</f>
        <v>-</v>
      </c>
      <c r="K226" s="97" t="str">
        <f>IF(SP_SUL!AD230="","*",SP_SUL!AD230)</f>
        <v>*</v>
      </c>
    </row>
    <row r="227" spans="2:11" hidden="1">
      <c r="B227" s="94" t="str">
        <f>IF(SP_SUL!Y231="","*",SP_SUL!Y231)</f>
        <v>OPORTUNIDADE</v>
      </c>
      <c r="C227" s="95">
        <f>IF(SP_SUL!B231="","*",SP_SUL!B231)</f>
        <v>46063</v>
      </c>
      <c r="D227" s="94" t="str">
        <f>IF(SP_SUL!D231="","*",SP_SUL!D231)</f>
        <v>W59</v>
      </c>
      <c r="E227" s="94" t="str">
        <f>IF(SP_SUL!H231="","*",SP_SUL!H231)</f>
        <v>ZYU1</v>
      </c>
      <c r="F227" s="100" t="str">
        <f>IF(SP_SUL!M231="","*",SP_SUL!M231)</f>
        <v>ZYU</v>
      </c>
      <c r="G227" s="95" t="str">
        <f>IF(SP_SUL!I231="","*",SP_SUL!I231)</f>
        <v>ZYU1</v>
      </c>
      <c r="H227" s="95" t="str">
        <f>IF(SP_SUL!AB231="","*",SP_SUL!AB231)</f>
        <v>FIXO</v>
      </c>
      <c r="I227" s="95" t="str">
        <f>IF(SP_SUL!AC231="","*",SP_SUL!AC231)</f>
        <v>*</v>
      </c>
      <c r="J227" s="96">
        <f>IF(SP_SUL!AA231="","*",SP_SUL!AA231)</f>
        <v>1</v>
      </c>
      <c r="K227" s="97">
        <f>IF(SP_SUL!AD231="","*",SP_SUL!AD231)</f>
        <v>0.29166666666666669</v>
      </c>
    </row>
    <row r="228" spans="2:11" hidden="1">
      <c r="B228" s="94" t="str">
        <f>IF(SP_SUL!Y232="","*",SP_SUL!Y232)</f>
        <v>SIM</v>
      </c>
      <c r="C228" s="95">
        <f>IF(SP_SUL!B232="","*",SP_SUL!B232)</f>
        <v>46063</v>
      </c>
      <c r="D228" s="94" t="str">
        <f>IF(SP_SUL!D232="","*",SP_SUL!D232)</f>
        <v>SUPER ZWW</v>
      </c>
      <c r="E228" s="94" t="str">
        <f>IF(SP_SUL!H232="","*",SP_SUL!H232)</f>
        <v>-</v>
      </c>
      <c r="F228" s="100" t="str">
        <f>IF(SP_SUL!M232="","*",SP_SUL!M232)</f>
        <v>ZKW-ZLU</v>
      </c>
      <c r="G228" s="95" t="str">
        <f>IF(SP_SUL!I232="","*",SP_SUL!I232)</f>
        <v>-</v>
      </c>
      <c r="H228" s="95" t="str">
        <f>IF(SP_SUL!AB232="","*",SP_SUL!AB232)</f>
        <v>*</v>
      </c>
      <c r="I228" s="95" t="str">
        <f>IF(SP_SUL!AC232="","*",SP_SUL!AC232)</f>
        <v>*</v>
      </c>
      <c r="J228" s="96" t="str">
        <f>IF(SP_SUL!AA232="","*",SP_SUL!AA232)</f>
        <v>-</v>
      </c>
      <c r="K228" s="97" t="str">
        <f>IF(SP_SUL!AD232="","*",SP_SUL!AD232)</f>
        <v>*</v>
      </c>
    </row>
    <row r="229" spans="2:11" hidden="1">
      <c r="B229" s="94" t="str">
        <f>IF(SP_SUL!Y233="","*",SP_SUL!Y233)</f>
        <v>SIM</v>
      </c>
      <c r="C229" s="95">
        <f>IF(SP_SUL!B233="","*",SP_SUL!B233)</f>
        <v>46063</v>
      </c>
      <c r="D229" s="94" t="str">
        <f>IF(SP_SUL!D233="","*",SP_SUL!D233)</f>
        <v>E17</v>
      </c>
      <c r="E229" s="94" t="str">
        <f>IF(SP_SUL!H233="","*",SP_SUL!H233)</f>
        <v>102ZKW2</v>
      </c>
      <c r="F229" s="100" t="str">
        <f>IF(SP_SUL!M233="","*",SP_SUL!M233)</f>
        <v>ZKW-ZLU</v>
      </c>
      <c r="G229" s="95" t="str">
        <f>IF(SP_SUL!I233="","*",SP_SUL!I233)</f>
        <v>102ZKW2</v>
      </c>
      <c r="H229" s="95" t="str">
        <f>IF(SP_SUL!AB233="","*",SP_SUL!AB233)</f>
        <v>FIXO</v>
      </c>
      <c r="I229" s="95" t="str">
        <f>IF(SP_SUL!AC233="","*",SP_SUL!AC233)</f>
        <v>*</v>
      </c>
      <c r="J229" s="96">
        <f>IF(SP_SUL!AA233="","*",SP_SUL!AA233)</f>
        <v>1</v>
      </c>
      <c r="K229" s="97">
        <f>IF(SP_SUL!AD233="","*",SP_SUL!AD233)</f>
        <v>0.35416666666666669</v>
      </c>
    </row>
    <row r="230" spans="2:11" hidden="1">
      <c r="B230" s="94" t="str">
        <f>IF(SP_SUL!Y234="","*",SP_SUL!Y234)</f>
        <v>SIM</v>
      </c>
      <c r="C230" s="95">
        <f>IF(SP_SUL!B234="","*",SP_SUL!B234)</f>
        <v>46063</v>
      </c>
      <c r="D230" s="94" t="str">
        <f>IF(SP_SUL!D234="","*",SP_SUL!D234)</f>
        <v>EDSON (TP-719)</v>
      </c>
      <c r="E230" s="94" t="str">
        <f>IF(SP_SUL!H234="","*",SP_SUL!H234)</f>
        <v>-</v>
      </c>
      <c r="F230" s="100" t="str">
        <f>IF(SP_SUL!M234="","*",SP_SUL!M234)</f>
        <v>ZKW-ZLU</v>
      </c>
      <c r="G230" s="95" t="str">
        <f>IF(SP_SUL!I234="","*",SP_SUL!I234)</f>
        <v>-</v>
      </c>
      <c r="H230" s="95" t="str">
        <f>IF(SP_SUL!AB234="","*",SP_SUL!AB234)</f>
        <v>*</v>
      </c>
      <c r="I230" s="95" t="str">
        <f>IF(SP_SUL!AC234="","*",SP_SUL!AC234)</f>
        <v>*</v>
      </c>
      <c r="J230" s="96" t="str">
        <f>IF(SP_SUL!AA234="","*",SP_SUL!AA234)</f>
        <v>-</v>
      </c>
      <c r="K230" s="97" t="str">
        <f>IF(SP_SUL!AD234="","*",SP_SUL!AD234)</f>
        <v>*</v>
      </c>
    </row>
    <row r="231" spans="2:11" hidden="1">
      <c r="B231" s="94" t="str">
        <f>IF(SP_SUL!Y235="","*",SP_SUL!Y235)</f>
        <v>SIM</v>
      </c>
      <c r="C231" s="95">
        <f>IF(SP_SUL!B235="","*",SP_SUL!B235)</f>
        <v>46063</v>
      </c>
      <c r="D231" s="94" t="str">
        <f>IF(SP_SUL!D235="","*",SP_SUL!D235)</f>
        <v>CLEBISON (TP-728)</v>
      </c>
      <c r="E231" s="94" t="str">
        <f>IF(SP_SUL!H235="","*",SP_SUL!H235)</f>
        <v>-</v>
      </c>
      <c r="F231" s="100" t="str">
        <f>IF(SP_SUL!M235="","*",SP_SUL!M235)</f>
        <v>ZKW-ZLU</v>
      </c>
      <c r="G231" s="95" t="str">
        <f>IF(SP_SUL!I235="","*",SP_SUL!I235)</f>
        <v>-</v>
      </c>
      <c r="H231" s="95" t="str">
        <f>IF(SP_SUL!AB235="","*",SP_SUL!AB235)</f>
        <v>*</v>
      </c>
      <c r="I231" s="95" t="str">
        <f>IF(SP_SUL!AC235="","*",SP_SUL!AC235)</f>
        <v>*</v>
      </c>
      <c r="J231" s="96" t="str">
        <f>IF(SP_SUL!AA235="","*",SP_SUL!AA235)</f>
        <v>-</v>
      </c>
      <c r="K231" s="97" t="str">
        <f>IF(SP_SUL!AD235="","*",SP_SUL!AD235)</f>
        <v>*</v>
      </c>
    </row>
    <row r="232" spans="2:11" hidden="1">
      <c r="B232" s="94" t="str">
        <f>IF(SP_SUL!Y236="","*",SP_SUL!Y236)</f>
        <v>SIM</v>
      </c>
      <c r="C232" s="95">
        <f>IF(SP_SUL!B236="","*",SP_SUL!B236)</f>
        <v>46063</v>
      </c>
      <c r="D232" s="94" t="str">
        <f>IF(SP_SUL!D236="","*",SP_SUL!D236)</f>
        <v>ISMAEL(TP-726)</v>
      </c>
      <c r="E232" s="94" t="str">
        <f>IF(SP_SUL!H236="","*",SP_SUL!H236)</f>
        <v>*</v>
      </c>
      <c r="F232" s="100" t="str">
        <f>IF(SP_SUL!M236="","*",SP_SUL!M236)</f>
        <v>ZKW-ZLU</v>
      </c>
      <c r="G232" s="95" t="str">
        <f>IF(SP_SUL!I236="","*",SP_SUL!I236)</f>
        <v>*</v>
      </c>
      <c r="H232" s="95" t="str">
        <f>IF(SP_SUL!AB236="","*",SP_SUL!AB236)</f>
        <v>*</v>
      </c>
      <c r="I232" s="95" t="str">
        <f>IF(SP_SUL!AC236="","*",SP_SUL!AC236)</f>
        <v>*</v>
      </c>
      <c r="J232" s="96" t="str">
        <f>IF(SP_SUL!AA236="","*",SP_SUL!AA236)</f>
        <v>-</v>
      </c>
      <c r="K232" s="97" t="str">
        <f>IF(SP_SUL!AD236="","*",SP_SUL!AD236)</f>
        <v>*</v>
      </c>
    </row>
    <row r="233" spans="2:11" hidden="1">
      <c r="B233" s="94" t="str">
        <f>IF(SP_SUL!Y237="","*",SP_SUL!Y237)</f>
        <v>SIM</v>
      </c>
      <c r="C233" s="95">
        <f>IF(SP_SUL!B237="","*",SP_SUL!B237)</f>
        <v>46063</v>
      </c>
      <c r="D233" s="94" t="str">
        <f>IF(SP_SUL!D237="","*",SP_SUL!D237)</f>
        <v>V89</v>
      </c>
      <c r="E233" s="94" t="str">
        <f>IF(SP_SUL!H237="","*",SP_SUL!H237)</f>
        <v>102ZKW2</v>
      </c>
      <c r="F233" s="100" t="str">
        <f>IF(SP_SUL!M237="","*",SP_SUL!M237)</f>
        <v>ZKW-ZLU</v>
      </c>
      <c r="G233" s="95" t="str">
        <f>IF(SP_SUL!I237="","*",SP_SUL!I237)</f>
        <v>102ZKW2</v>
      </c>
      <c r="H233" s="95" t="str">
        <f>IF(SP_SUL!AB237="","*",SP_SUL!AB237)</f>
        <v>FIXO</v>
      </c>
      <c r="I233" s="95" t="str">
        <f>IF(SP_SUL!AC237="","*",SP_SUL!AC237)</f>
        <v>*</v>
      </c>
      <c r="J233" s="96">
        <f>IF(SP_SUL!AA237="","*",SP_SUL!AA237)</f>
        <v>1</v>
      </c>
      <c r="K233" s="97">
        <f>IF(SP_SUL!AD237="","*",SP_SUL!AD237)</f>
        <v>0.35416666666666669</v>
      </c>
    </row>
    <row r="234" spans="2:11" hidden="1">
      <c r="B234" s="94" t="str">
        <f>IF(SP_SUL!Y238="","*",SP_SUL!Y238)</f>
        <v>OPORTUNIDADE</v>
      </c>
      <c r="C234" s="95">
        <f>IF(SP_SUL!B238="","*",SP_SUL!B238)</f>
        <v>46063</v>
      </c>
      <c r="D234" s="94" t="str">
        <f>IF(SP_SUL!D238="","*",SP_SUL!D238)</f>
        <v>W60</v>
      </c>
      <c r="E234" s="94" t="str">
        <f>IF(SP_SUL!H238="","*",SP_SUL!H238)</f>
        <v>ZEM1302</v>
      </c>
      <c r="F234" s="100" t="str">
        <f>IF(SP_SUL!M238="","*",SP_SUL!M238)</f>
        <v>ZLU-ZWI</v>
      </c>
      <c r="G234" s="95" t="str">
        <f>IF(SP_SUL!I238="","*",SP_SUL!I238)</f>
        <v>102ZKW2</v>
      </c>
      <c r="H234" s="95" t="str">
        <f>IF(SP_SUL!AB238="","*",SP_SUL!AB238)</f>
        <v>FIXO</v>
      </c>
      <c r="I234" s="95" t="str">
        <f>IF(SP_SUL!AC238="","*",SP_SUL!AC238)</f>
        <v>*</v>
      </c>
      <c r="J234" s="96">
        <f>IF(SP_SUL!AA238="","*",SP_SUL!AA238)</f>
        <v>1</v>
      </c>
      <c r="K234" s="97">
        <f>IF(SP_SUL!AD238="","*",SP_SUL!AD238)</f>
        <v>0.29166666666666669</v>
      </c>
    </row>
    <row r="235" spans="2:11" hidden="1">
      <c r="B235" s="94" t="str">
        <f>IF(SP_SUL!Y239="","*",SP_SUL!Y239)</f>
        <v>SIM</v>
      </c>
      <c r="C235" s="95">
        <f>IF(SP_SUL!B239="","*",SP_SUL!B239)</f>
        <v>46063</v>
      </c>
      <c r="D235" s="94" t="str">
        <f>IF(SP_SUL!D239="","*",SP_SUL!D239)</f>
        <v>A84</v>
      </c>
      <c r="E235" s="94" t="str">
        <f>IF(SP_SUL!H239="","*",SP_SUL!H239)</f>
        <v>ZWI1</v>
      </c>
      <c r="F235" s="100" t="str">
        <f>IF(SP_SUL!M239="","*",SP_SUL!M239)</f>
        <v>ZWI</v>
      </c>
      <c r="G235" s="95" t="str">
        <f>IF(SP_SUL!I239="","*",SP_SUL!I239)</f>
        <v>ZEV-069</v>
      </c>
      <c r="H235" s="95" t="str">
        <f>IF(SP_SUL!AB239="","*",SP_SUL!AB239)</f>
        <v>FIXO</v>
      </c>
      <c r="I235" s="95" t="str">
        <f>IF(SP_SUL!AC239="","*",SP_SUL!AC239)</f>
        <v>*</v>
      </c>
      <c r="J235" s="96">
        <f>IF(SP_SUL!AA239="","*",SP_SUL!AA239)</f>
        <v>1</v>
      </c>
      <c r="K235" s="97">
        <f>IF(SP_SUL!AD239="","*",SP_SUL!AD239)</f>
        <v>0.29166666666666669</v>
      </c>
    </row>
    <row r="236" spans="2:11" hidden="1">
      <c r="B236" s="94" t="str">
        <f>IF(SP_SUL!Y240="","*",SP_SUL!Y240)</f>
        <v>SIM</v>
      </c>
      <c r="C236" s="95">
        <f>IF(SP_SUL!B240="","*",SP_SUL!B240)</f>
        <v>46063</v>
      </c>
      <c r="D236" s="94" t="str">
        <f>IF(SP_SUL!D240="","*",SP_SUL!D240)</f>
        <v>MOD ZRB</v>
      </c>
      <c r="E236" s="94" t="str">
        <f>IF(SP_SUL!H240="","*",SP_SUL!H240)</f>
        <v>-</v>
      </c>
      <c r="F236" s="100" t="str">
        <f>IF(SP_SUL!M240="","*",SP_SUL!M240)</f>
        <v>ZRB-ZEV</v>
      </c>
      <c r="G236" s="95" t="str">
        <f>IF(SP_SUL!I240="","*",SP_SUL!I240)</f>
        <v>-</v>
      </c>
      <c r="H236" s="95" t="str">
        <f>IF(SP_SUL!AB240="","*",SP_SUL!AB240)</f>
        <v>*</v>
      </c>
      <c r="I236" s="95" t="str">
        <f>IF(SP_SUL!AC240="","*",SP_SUL!AC240)</f>
        <v>*</v>
      </c>
      <c r="J236" s="96" t="str">
        <f>IF(SP_SUL!AA240="","*",SP_SUL!AA240)</f>
        <v>-</v>
      </c>
      <c r="K236" s="97" t="str">
        <f>IF(SP_SUL!AD240="","*",SP_SUL!AD240)</f>
        <v>*</v>
      </c>
    </row>
    <row r="237" spans="2:11" hidden="1">
      <c r="B237" s="94" t="str">
        <f>IF(SP_SUL!Y241="","*",SP_SUL!Y241)</f>
        <v>SIM</v>
      </c>
      <c r="C237" s="95">
        <f>IF(SP_SUL!B241="","*",SP_SUL!B241)</f>
        <v>46063</v>
      </c>
      <c r="D237" s="94" t="str">
        <f>IF(SP_SUL!D241="","*",SP_SUL!D241)</f>
        <v>W97</v>
      </c>
      <c r="E237" s="94" t="str">
        <f>IF(SP_SUL!H241="","*",SP_SUL!H241)</f>
        <v>ZEM1</v>
      </c>
      <c r="F237" s="100" t="str">
        <f>IF(SP_SUL!M241="","*",SP_SUL!M241)</f>
        <v>ZRB-ZEV</v>
      </c>
      <c r="G237" s="95" t="str">
        <f>IF(SP_SUL!I241="","*",SP_SUL!I241)</f>
        <v>ZEM1</v>
      </c>
      <c r="H237" s="95" t="str">
        <f>IF(SP_SUL!AB241="","*",SP_SUL!AB241)</f>
        <v>FIXO</v>
      </c>
      <c r="I237" s="95" t="str">
        <f>IF(SP_SUL!AC241="","*",SP_SUL!AC241)</f>
        <v>*</v>
      </c>
      <c r="J237" s="96">
        <f>IF(SP_SUL!AA241="","*",SP_SUL!AA241)</f>
        <v>1</v>
      </c>
      <c r="K237" s="97">
        <f>IF(SP_SUL!AD241="","*",SP_SUL!AD241)</f>
        <v>0.29166666666666669</v>
      </c>
    </row>
    <row r="238" spans="2:11" hidden="1">
      <c r="B238" s="94" t="str">
        <f>IF(SP_SUL!Y242="","*",SP_SUL!Y242)</f>
        <v>SIM</v>
      </c>
      <c r="C238" s="95">
        <f>IF(SP_SUL!B242="","*",SP_SUL!B242)</f>
        <v>46063</v>
      </c>
      <c r="D238" s="94" t="str">
        <f>IF(SP_SUL!D242="","*",SP_SUL!D242)</f>
        <v>V96</v>
      </c>
      <c r="E238" s="94" t="str">
        <f>IF(SP_SUL!H242="","*",SP_SUL!H242)</f>
        <v>K67ZEV2</v>
      </c>
      <c r="F238" s="100" t="str">
        <f>IF(SP_SUL!M242="","*",SP_SUL!M242)</f>
        <v>ZRB-ZEV</v>
      </c>
      <c r="G238" s="95" t="str">
        <f>IF(SP_SUL!I242="","*",SP_SUL!I242)</f>
        <v>K67ZEV2</v>
      </c>
      <c r="H238" s="95" t="str">
        <f>IF(SP_SUL!AB242="","*",SP_SUL!AB242)</f>
        <v>FIXO</v>
      </c>
      <c r="I238" s="95" t="str">
        <f>IF(SP_SUL!AC242="","*",SP_SUL!AC242)</f>
        <v>*</v>
      </c>
      <c r="J238" s="96">
        <f>IF(SP_SUL!AA242="","*",SP_SUL!AA242)</f>
        <v>1</v>
      </c>
      <c r="K238" s="97">
        <f>IF(SP_SUL!AD242="","*",SP_SUL!AD242)</f>
        <v>0.29166666666666669</v>
      </c>
    </row>
    <row r="239" spans="2:11" hidden="1">
      <c r="B239" s="94" t="str">
        <f>IF(SP_SUL!Y243="","*",SP_SUL!Y243)</f>
        <v>SIM</v>
      </c>
      <c r="C239" s="95">
        <f>IF(SP_SUL!B243="","*",SP_SUL!B243)</f>
        <v>46063</v>
      </c>
      <c r="D239" s="94" t="str">
        <f>IF(SP_SUL!D243="","*",SP_SUL!D243)</f>
        <v>WAGNER (TP-903)</v>
      </c>
      <c r="E239" s="94" t="str">
        <f>IF(SP_SUL!H243="","*",SP_SUL!H243)</f>
        <v>-</v>
      </c>
      <c r="F239" s="100" t="str">
        <f>IF(SP_SUL!M243="","*",SP_SUL!M243)</f>
        <v>ZRB-ZEV</v>
      </c>
      <c r="G239" s="95" t="str">
        <f>IF(SP_SUL!I243="","*",SP_SUL!I243)</f>
        <v>-</v>
      </c>
      <c r="H239" s="95" t="str">
        <f>IF(SP_SUL!AB243="","*",SP_SUL!AB243)</f>
        <v>*</v>
      </c>
      <c r="I239" s="95" t="str">
        <f>IF(SP_SUL!AC243="","*",SP_SUL!AC243)</f>
        <v>*</v>
      </c>
      <c r="J239" s="96" t="str">
        <f>IF(SP_SUL!AA243="","*",SP_SUL!AA243)</f>
        <v>-</v>
      </c>
      <c r="K239" s="97" t="str">
        <f>IF(SP_SUL!AD243="","*",SP_SUL!AD243)</f>
        <v>*</v>
      </c>
    </row>
    <row r="240" spans="2:11" hidden="1">
      <c r="B240" s="94" t="str">
        <f>IF(SP_SUL!Y244="","*",SP_SUL!Y244)</f>
        <v>SIM</v>
      </c>
      <c r="C240" s="95">
        <f>IF(SP_SUL!B244="","*",SP_SUL!B244)</f>
        <v>46063</v>
      </c>
      <c r="D240" s="94" t="str">
        <f>IF(SP_SUL!D244="","*",SP_SUL!D244)</f>
        <v>CAIQUE (TMA-677)</v>
      </c>
      <c r="E240" s="94" t="str">
        <f>IF(SP_SUL!H244="","*",SP_SUL!H244)</f>
        <v>-</v>
      </c>
      <c r="F240" s="100" t="str">
        <f>IF(SP_SUL!M244="","*",SP_SUL!M244)</f>
        <v>ZRB-ZEV</v>
      </c>
      <c r="G240" s="95" t="str">
        <f>IF(SP_SUL!I244="","*",SP_SUL!I244)</f>
        <v>-</v>
      </c>
      <c r="H240" s="95" t="str">
        <f>IF(SP_SUL!AB244="","*",SP_SUL!AB244)</f>
        <v>*</v>
      </c>
      <c r="I240" s="95" t="str">
        <f>IF(SP_SUL!AC244="","*",SP_SUL!AC244)</f>
        <v>*</v>
      </c>
      <c r="J240" s="96" t="str">
        <f>IF(SP_SUL!AA244="","*",SP_SUL!AA244)</f>
        <v>-</v>
      </c>
      <c r="K240" s="97" t="str">
        <f>IF(SP_SUL!AD244="","*",SP_SUL!AD244)</f>
        <v>*</v>
      </c>
    </row>
    <row r="241" spans="2:11" hidden="1">
      <c r="B241" s="94" t="str">
        <f>IF(SP_SUL!Y245="","*",SP_SUL!Y245)</f>
        <v>*</v>
      </c>
      <c r="C241" s="95" t="str">
        <f>IF(SP_SUL!B245="","*",SP_SUL!B245)</f>
        <v>*</v>
      </c>
      <c r="D241" s="94" t="str">
        <f>IF(SP_SUL!D245="","*",SP_SUL!D245)</f>
        <v>*</v>
      </c>
      <c r="E241" s="94" t="str">
        <f>IF(SP_SUL!H245="","*",SP_SUL!H245)</f>
        <v>*</v>
      </c>
      <c r="F241" s="100" t="str">
        <f>IF(SP_SUL!M245="","*",SP_SUL!M245)</f>
        <v>-</v>
      </c>
      <c r="G241" s="95" t="str">
        <f>IF(SP_SUL!I245="","*",SP_SUL!I245)</f>
        <v>*</v>
      </c>
      <c r="H241" s="95" t="str">
        <f>IF(SP_SUL!AB245="","*",SP_SUL!AB245)</f>
        <v>*</v>
      </c>
      <c r="I241" s="95" t="str">
        <f>IF(SP_SUL!AC245="","*",SP_SUL!AC245)</f>
        <v>*</v>
      </c>
      <c r="J241" s="96" t="str">
        <f>IF(SP_SUL!AA245="","*",SP_SUL!AA245)</f>
        <v>*</v>
      </c>
      <c r="K241" s="97" t="str">
        <f>IF(SP_SUL!AD245="","*",SP_SUL!AD245)</f>
        <v>*</v>
      </c>
    </row>
    <row r="242" spans="2:11" hidden="1">
      <c r="B242" s="94" t="str">
        <f>IF(SP_SUL!Y246="","*",SP_SUL!Y246)</f>
        <v>SIM</v>
      </c>
      <c r="C242" s="95">
        <f>IF(SP_SUL!B246="","*",SP_SUL!B246)</f>
        <v>46063</v>
      </c>
      <c r="D242" s="94" t="str">
        <f>IF(SP_SUL!D246="","*",SP_SUL!D246)</f>
        <v>MODERNIZAÇÃO SERRA</v>
      </c>
      <c r="E242" s="94" t="str">
        <f>IF(SP_SUL!H246="","*",SP_SUL!H246)</f>
        <v>-</v>
      </c>
      <c r="F242" s="100" t="str">
        <f>IF(SP_SUL!M246="","*",SP_SUL!M246)</f>
        <v>ZEZ-ZXW</v>
      </c>
      <c r="G242" s="95" t="str">
        <f>IF(SP_SUL!I246="","*",SP_SUL!I246)</f>
        <v>-</v>
      </c>
      <c r="H242" s="95" t="str">
        <f>IF(SP_SUL!AB246="","*",SP_SUL!AB246)</f>
        <v>*</v>
      </c>
      <c r="I242" s="95" t="str">
        <f>IF(SP_SUL!AC246="","*",SP_SUL!AC246)</f>
        <v>*</v>
      </c>
      <c r="J242" s="96" t="str">
        <f>IF(SP_SUL!AA246="","*",SP_SUL!AA246)</f>
        <v>*</v>
      </c>
      <c r="K242" s="97" t="str">
        <f>IF(SP_SUL!AD246="","*",SP_SUL!AD246)</f>
        <v>*</v>
      </c>
    </row>
    <row r="243" spans="2:11" hidden="1">
      <c r="B243" s="94" t="str">
        <f>IF(SP_SUL!Y247="","*",SP_SUL!Y247)</f>
        <v>SIM</v>
      </c>
      <c r="C243" s="95">
        <f>IF(SP_SUL!B247="","*",SP_SUL!B247)</f>
        <v>46063</v>
      </c>
      <c r="D243" s="94" t="str">
        <f>IF(SP_SUL!D247="","*",SP_SUL!D247)</f>
        <v>W61</v>
      </c>
      <c r="E243" s="94" t="str">
        <f>IF(SP_SUL!H247="","*",SP_SUL!H247)</f>
        <v>K67ZEV-1</v>
      </c>
      <c r="F243" s="100" t="str">
        <f>IF(SP_SUL!M247="","*",SP_SUL!M247)</f>
        <v>ZEZ-ZXW</v>
      </c>
      <c r="G243" s="95" t="str">
        <f>IF(SP_SUL!I247="","*",SP_SUL!I247)</f>
        <v>K67ZEV-1</v>
      </c>
      <c r="H243" s="95" t="str">
        <f>IF(SP_SUL!AB247="","*",SP_SUL!AB247)</f>
        <v>FIXO</v>
      </c>
      <c r="I243" s="95" t="str">
        <f>IF(SP_SUL!AC247="","*",SP_SUL!AC247)</f>
        <v>*</v>
      </c>
      <c r="J243" s="96">
        <f>IF(SP_SUL!AA247="","*",SP_SUL!AA247)</f>
        <v>1</v>
      </c>
      <c r="K243" s="97">
        <f>IF(SP_SUL!AD247="","*",SP_SUL!AD247)</f>
        <v>0.29166666666666669</v>
      </c>
    </row>
    <row r="244" spans="2:11" hidden="1">
      <c r="B244" s="94" t="str">
        <f>IF(SP_SUL!Y248="","*",SP_SUL!Y248)</f>
        <v>SIM</v>
      </c>
      <c r="C244" s="95">
        <f>IF(SP_SUL!B248="","*",SP_SUL!B248)</f>
        <v>46063</v>
      </c>
      <c r="D244" s="94" t="str">
        <f>IF(SP_SUL!D248="","*",SP_SUL!D248)</f>
        <v>V85</v>
      </c>
      <c r="E244" s="94" t="str">
        <f>IF(SP_SUL!H248="","*",SP_SUL!H248)</f>
        <v>K67ZEV-1</v>
      </c>
      <c r="F244" s="100" t="str">
        <f>IF(SP_SUL!M248="","*",SP_SUL!M248)</f>
        <v>ZEZ-ZXW</v>
      </c>
      <c r="G244" s="95" t="str">
        <f>IF(SP_SUL!I248="","*",SP_SUL!I248)</f>
        <v>K67ZEV-1</v>
      </c>
      <c r="H244" s="95" t="str">
        <f>IF(SP_SUL!AB248="","*",SP_SUL!AB248)</f>
        <v>FIXO</v>
      </c>
      <c r="I244" s="95" t="str">
        <f>IF(SP_SUL!AC248="","*",SP_SUL!AC248)</f>
        <v>*</v>
      </c>
      <c r="J244" s="96">
        <f>IF(SP_SUL!AA248="","*",SP_SUL!AA248)</f>
        <v>1</v>
      </c>
      <c r="K244" s="97">
        <f>IF(SP_SUL!AD248="","*",SP_SUL!AD248)</f>
        <v>0.29166666666666669</v>
      </c>
    </row>
    <row r="245" spans="2:11" hidden="1">
      <c r="B245" s="94" t="str">
        <f>IF(SP_SUL!Y249="","*",SP_SUL!Y249)</f>
        <v>*</v>
      </c>
      <c r="C245" s="95" t="str">
        <f>IF(SP_SUL!B249="","*",SP_SUL!B249)</f>
        <v>*</v>
      </c>
      <c r="D245" s="94" t="str">
        <f>IF(SP_SUL!D249="","*",SP_SUL!D249)</f>
        <v>*</v>
      </c>
      <c r="E245" s="94" t="str">
        <f>IF(SP_SUL!H249="","*",SP_SUL!H249)</f>
        <v>*</v>
      </c>
      <c r="F245" s="100" t="str">
        <f>IF(SP_SUL!M249="","*",SP_SUL!M249)</f>
        <v>-</v>
      </c>
      <c r="G245" s="95" t="str">
        <f>IF(SP_SUL!I249="","*",SP_SUL!I249)</f>
        <v>*</v>
      </c>
      <c r="H245" s="95" t="str">
        <f>IF(SP_SUL!AB249="","*",SP_SUL!AB249)</f>
        <v>*</v>
      </c>
      <c r="I245" s="95" t="str">
        <f>IF(SP_SUL!AC249="","*",SP_SUL!AC249)</f>
        <v>*</v>
      </c>
      <c r="J245" s="96" t="str">
        <f>IF(SP_SUL!AA249="","*",SP_SUL!AA249)</f>
        <v>*</v>
      </c>
      <c r="K245" s="97" t="str">
        <f>IF(SP_SUL!AD249="","*",SP_SUL!AD249)</f>
        <v>*</v>
      </c>
    </row>
    <row r="246" spans="2:11" hidden="1">
      <c r="B246" s="94" t="str">
        <f>IF(SP_SUL!Y250="","*",SP_SUL!Y250)</f>
        <v>SIM</v>
      </c>
      <c r="C246" s="95">
        <f>IF(SP_SUL!B250="","*",SP_SUL!B250)</f>
        <v>46063</v>
      </c>
      <c r="D246" s="94" t="str">
        <f>IF(SP_SUL!D250="","*",SP_SUL!D250)</f>
        <v>MODERNIZAÇÃO SERRA</v>
      </c>
      <c r="E246" s="94" t="str">
        <f>IF(SP_SUL!H250="","*",SP_SUL!H250)</f>
        <v>-</v>
      </c>
      <c r="F246" s="100" t="str">
        <f>IF(SP_SUL!M250="","*",SP_SUL!M250)</f>
        <v>ZGP-ZPT</v>
      </c>
      <c r="G246" s="95" t="str">
        <f>IF(SP_SUL!I250="","*",SP_SUL!I250)</f>
        <v>-</v>
      </c>
      <c r="H246" s="95" t="str">
        <f>IF(SP_SUL!AB250="","*",SP_SUL!AB250)</f>
        <v>*</v>
      </c>
      <c r="I246" s="95" t="str">
        <f>IF(SP_SUL!AC250="","*",SP_SUL!AC250)</f>
        <v>*</v>
      </c>
      <c r="J246" s="96" t="str">
        <f>IF(SP_SUL!AA250="","*",SP_SUL!AA250)</f>
        <v>-</v>
      </c>
      <c r="K246" s="97" t="str">
        <f>IF(SP_SUL!AD250="","*",SP_SUL!AD250)</f>
        <v>*</v>
      </c>
    </row>
    <row r="247" spans="2:11" hidden="1">
      <c r="B247" s="94" t="str">
        <f>IF(SP_SUL!Y251="","*",SP_SUL!Y251)</f>
        <v>SIM</v>
      </c>
      <c r="C247" s="95">
        <f>IF(SP_SUL!B251="","*",SP_SUL!B251)</f>
        <v>46063</v>
      </c>
      <c r="D247" s="94" t="str">
        <f>IF(SP_SUL!D251="","*",SP_SUL!D251)</f>
        <v>W62</v>
      </c>
      <c r="E247" s="94" t="str">
        <f>IF(SP_SUL!H251="","*",SP_SUL!H251)</f>
        <v>ZPT1051</v>
      </c>
      <c r="F247" s="100" t="str">
        <f>IF(SP_SUL!M251="","*",SP_SUL!M251)</f>
        <v>ZGP</v>
      </c>
      <c r="G247" s="95" t="str">
        <f>IF(SP_SUL!I251="","*",SP_SUL!I251)</f>
        <v>ZPTZDR</v>
      </c>
      <c r="H247" s="95" t="str">
        <f>IF(SP_SUL!AB251="","*",SP_SUL!AB251)</f>
        <v>FIXO</v>
      </c>
      <c r="I247" s="95" t="str">
        <f>IF(SP_SUL!AC251="","*",SP_SUL!AC251)</f>
        <v>*</v>
      </c>
      <c r="J247" s="96">
        <f>IF(SP_SUL!AA251="","*",SP_SUL!AA251)</f>
        <v>1</v>
      </c>
      <c r="K247" s="97">
        <f>IF(SP_SUL!AD251="","*",SP_SUL!AD251)</f>
        <v>0.29166666666666669</v>
      </c>
    </row>
    <row r="248" spans="2:11" hidden="1">
      <c r="B248" s="94" t="str">
        <f>IF(SP_SUL!Y252="","*",SP_SUL!Y252)</f>
        <v>OPORTUNIDADE</v>
      </c>
      <c r="C248" s="95">
        <f>IF(SP_SUL!B252="","*",SP_SUL!B252)</f>
        <v>46063</v>
      </c>
      <c r="D248" s="94" t="str">
        <f>IF(SP_SUL!D252="","*",SP_SUL!D252)</f>
        <v>DIEGO (TF-42)</v>
      </c>
      <c r="E248" s="94" t="str">
        <f>IF(SP_SUL!H252="","*",SP_SUL!H252)</f>
        <v>-</v>
      </c>
      <c r="F248" s="100" t="str">
        <f>IF(SP_SUL!M252="","*",SP_SUL!M252)</f>
        <v>PAT-ZGM</v>
      </c>
      <c r="G248" s="95" t="str">
        <f>IF(SP_SUL!I252="","*",SP_SUL!I252)</f>
        <v>-</v>
      </c>
      <c r="H248" s="95" t="str">
        <f>IF(SP_SUL!AB252="","*",SP_SUL!AB252)</f>
        <v>*</v>
      </c>
      <c r="I248" s="95" t="str">
        <f>IF(SP_SUL!AC252="","*",SP_SUL!AC252)</f>
        <v>*</v>
      </c>
      <c r="J248" s="96" t="str">
        <f>IF(SP_SUL!AA252="","*",SP_SUL!AA252)</f>
        <v>-</v>
      </c>
      <c r="K248" s="97" t="str">
        <f>IF(SP_SUL!AD252="","*",SP_SUL!AD252)</f>
        <v>*</v>
      </c>
    </row>
    <row r="249" spans="2:11" hidden="1">
      <c r="B249" s="94" t="str">
        <f>IF(SP_SUL!Y253="","*",SP_SUL!Y253)</f>
        <v>OPORTUNIDADE</v>
      </c>
      <c r="C249" s="95">
        <f>IF(SP_SUL!B253="","*",SP_SUL!B253)</f>
        <v>46063</v>
      </c>
      <c r="D249" s="94" t="str">
        <f>IF(SP_SUL!D253="","*",SP_SUL!D253)</f>
        <v>EXPANSÃO TURMA 1</v>
      </c>
      <c r="E249" s="94" t="str">
        <f>IF(SP_SUL!H253="","*",SP_SUL!H253)</f>
        <v>-</v>
      </c>
      <c r="F249" s="100" t="str">
        <f>IF(SP_SUL!M253="","*",SP_SUL!M253)</f>
        <v>ZZV-ZPG</v>
      </c>
      <c r="G249" s="95" t="str">
        <f>IF(SP_SUL!I253="","*",SP_SUL!I253)</f>
        <v>-</v>
      </c>
      <c r="H249" s="95" t="str">
        <f>IF(SP_SUL!AB253="","*",SP_SUL!AB253)</f>
        <v>*</v>
      </c>
      <c r="I249" s="95" t="str">
        <f>IF(SP_SUL!AC253="","*",SP_SUL!AC253)</f>
        <v>*</v>
      </c>
      <c r="J249" s="96" t="str">
        <f>IF(SP_SUL!AA253="","*",SP_SUL!AA253)</f>
        <v>-</v>
      </c>
      <c r="K249" s="97" t="str">
        <f>IF(SP_SUL!AD253="","*",SP_SUL!AD253)</f>
        <v>*</v>
      </c>
    </row>
    <row r="250" spans="2:11" hidden="1">
      <c r="B250" s="94" t="str">
        <f>IF(SP_SUL!Y254="","*",SP_SUL!Y254)</f>
        <v>*</v>
      </c>
      <c r="C250" s="95" t="str">
        <f>IF(SP_SUL!B254="","*",SP_SUL!B254)</f>
        <v>*</v>
      </c>
      <c r="D250" s="94" t="str">
        <f>IF(SP_SUL!D254="","*",SP_SUL!D254)</f>
        <v>*</v>
      </c>
      <c r="E250" s="94" t="str">
        <f>IF(SP_SUL!H254="","*",SP_SUL!H254)</f>
        <v>*</v>
      </c>
      <c r="F250" s="100" t="str">
        <f>IF(SP_SUL!M254="","*",SP_SUL!M254)</f>
        <v>*</v>
      </c>
      <c r="G250" s="95" t="str">
        <f>IF(SP_SUL!I254="","*",SP_SUL!I254)</f>
        <v>*</v>
      </c>
      <c r="H250" s="95" t="str">
        <f>IF(SP_SUL!AB254="","*",SP_SUL!AB254)</f>
        <v>*</v>
      </c>
      <c r="I250" s="95" t="str">
        <f>IF(SP_SUL!AC254="","*",SP_SUL!AC254)</f>
        <v>*</v>
      </c>
      <c r="J250" s="96" t="str">
        <f>IF(SP_SUL!AA254="","*",SP_SUL!AA254)</f>
        <v>-</v>
      </c>
      <c r="K250" s="97" t="str">
        <f>IF(SP_SUL!AD254="","*",SP_SUL!AD254)</f>
        <v>*</v>
      </c>
    </row>
    <row r="251" spans="2:11" hidden="1">
      <c r="B251" s="94" t="str">
        <f>IF(SP_SUL!Y255="","*",SP_SUL!Y255)</f>
        <v>*</v>
      </c>
      <c r="C251" s="95" t="str">
        <f>IF(SP_SUL!B255="","*",SP_SUL!B255)</f>
        <v>*</v>
      </c>
      <c r="D251" s="94" t="str">
        <f>IF(SP_SUL!D255="","*",SP_SUL!D255)</f>
        <v>*</v>
      </c>
      <c r="E251" s="94" t="str">
        <f>IF(SP_SUL!H255="","*",SP_SUL!H255)</f>
        <v>*</v>
      </c>
      <c r="F251" s="100" t="str">
        <f>IF(SP_SUL!M255="","*",SP_SUL!M255)</f>
        <v>-</v>
      </c>
      <c r="G251" s="95" t="str">
        <f>IF(SP_SUL!I255="","*",SP_SUL!I255)</f>
        <v>*</v>
      </c>
      <c r="H251" s="95" t="str">
        <f>IF(SP_SUL!AB255="","*",SP_SUL!AB255)</f>
        <v>*</v>
      </c>
      <c r="I251" s="95" t="str">
        <f>IF(SP_SUL!AC255="","*",SP_SUL!AC255)</f>
        <v>*</v>
      </c>
      <c r="J251" s="96" t="str">
        <f>IF(SP_SUL!AA255="","*",SP_SUL!AA255)</f>
        <v>*</v>
      </c>
      <c r="K251" s="97" t="str">
        <f>IF(SP_SUL!AD255="","*",SP_SUL!AD255)</f>
        <v>*</v>
      </c>
    </row>
    <row r="252" spans="2:11" hidden="1">
      <c r="B252" s="94" t="str">
        <f>IF(SP_SUL!Y256="","*",SP_SUL!Y256)</f>
        <v>OPORTUNIDADE</v>
      </c>
      <c r="C252" s="95">
        <f>IF(SP_SUL!B256="","*",SP_SUL!B256)</f>
        <v>46064</v>
      </c>
      <c r="D252" s="94" t="str">
        <f>IF(SP_SUL!D256="","*",SP_SUL!D256)</f>
        <v>EXPANSÃO TURMA 1</v>
      </c>
      <c r="E252" s="94" t="str">
        <f>IF(SP_SUL!H256="","*",SP_SUL!H256)</f>
        <v>-</v>
      </c>
      <c r="F252" s="100" t="str">
        <f>IF(SP_SUL!M256="","*",SP_SUL!M256)</f>
        <v>ZCD</v>
      </c>
      <c r="G252" s="95" t="str">
        <f>IF(SP_SUL!I256="","*",SP_SUL!I256)</f>
        <v>-</v>
      </c>
      <c r="H252" s="95" t="str">
        <f>IF(SP_SUL!AB256="","*",SP_SUL!AB256)</f>
        <v>*</v>
      </c>
      <c r="I252" s="95" t="str">
        <f>IF(SP_SUL!AC256="","*",SP_SUL!AC256)</f>
        <v>*</v>
      </c>
      <c r="J252" s="96" t="str">
        <f>IF(SP_SUL!AA256="","*",SP_SUL!AA256)</f>
        <v>*</v>
      </c>
      <c r="K252" s="97" t="str">
        <f>IF(SP_SUL!AD256="","*",SP_SUL!AD256)</f>
        <v>*</v>
      </c>
    </row>
    <row r="253" spans="2:11" hidden="1">
      <c r="B253" s="94" t="str">
        <f>IF(SP_SUL!Y257="","*",SP_SUL!Y257)</f>
        <v>OPORTUNIDADE</v>
      </c>
      <c r="C253" s="95">
        <f>IF(SP_SUL!B257="","*",SP_SUL!B257)</f>
        <v>46064</v>
      </c>
      <c r="D253" s="94" t="str">
        <f>IF(SP_SUL!D257="","*",SP_SUL!D257)</f>
        <v>KLECIO (TP-699)</v>
      </c>
      <c r="E253" s="94" t="str">
        <f>IF(SP_SUL!H257="","*",SP_SUL!H257)</f>
        <v>-</v>
      </c>
      <c r="F253" s="100" t="str">
        <f>IF(SP_SUL!M257="","*",SP_SUL!M257)</f>
        <v>ZRX-ZRQ</v>
      </c>
      <c r="G253" s="95" t="str">
        <f>IF(SP_SUL!I257="","*",SP_SUL!I257)</f>
        <v>-</v>
      </c>
      <c r="H253" s="95" t="str">
        <f>IF(SP_SUL!AB257="","*",SP_SUL!AB257)</f>
        <v>*</v>
      </c>
      <c r="I253" s="95" t="str">
        <f>IF(SP_SUL!AC257="","*",SP_SUL!AC257)</f>
        <v>*</v>
      </c>
      <c r="J253" s="96" t="str">
        <f>IF(SP_SUL!AA257="","*",SP_SUL!AA257)</f>
        <v>*</v>
      </c>
      <c r="K253" s="97" t="str">
        <f>IF(SP_SUL!AD257="","*",SP_SUL!AD257)</f>
        <v>*</v>
      </c>
    </row>
    <row r="254" spans="2:11" hidden="1">
      <c r="B254" s="94" t="str">
        <f>IF(SP_SUL!Y258="","*",SP_SUL!Y258)</f>
        <v>*</v>
      </c>
      <c r="C254" s="95" t="str">
        <f>IF(SP_SUL!B258="","*",SP_SUL!B258)</f>
        <v>*</v>
      </c>
      <c r="D254" s="94" t="str">
        <f>IF(SP_SUL!D258="","*",SP_SUL!D258)</f>
        <v>W58</v>
      </c>
      <c r="E254" s="94">
        <f>IF(SP_SUL!H258="","*",SP_SUL!H258)</f>
        <v>106109</v>
      </c>
      <c r="F254" s="100" t="str">
        <f>IF(SP_SUL!M258="","*",SP_SUL!M258)</f>
        <v>ZBM-ZHO</v>
      </c>
      <c r="G254" s="95">
        <f>IF(SP_SUL!I258="","*",SP_SUL!I258)</f>
        <v>106109</v>
      </c>
      <c r="H254" s="95" t="str">
        <f>IF(SP_SUL!AB258="","*",SP_SUL!AB258)</f>
        <v>FIXO + ESCALA</v>
      </c>
      <c r="I254" s="95" t="str">
        <f>IF(SP_SUL!AC258="","*",SP_SUL!AC258)</f>
        <v>-</v>
      </c>
      <c r="J254" s="96">
        <f>IF(SP_SUL!AA258="","*",SP_SUL!AA258)</f>
        <v>2</v>
      </c>
      <c r="K254" s="97">
        <f>IF(SP_SUL!AD258="","*",SP_SUL!AD258)</f>
        <v>0.29166666666666669</v>
      </c>
    </row>
    <row r="255" spans="2:11" hidden="1">
      <c r="B255" s="94" t="str">
        <f>IF(SP_SUL!Y259="","*",SP_SUL!Y259)</f>
        <v>OPORTUNIDADE</v>
      </c>
      <c r="C255" s="95">
        <f>IF(SP_SUL!B259="","*",SP_SUL!B259)</f>
        <v>46064</v>
      </c>
      <c r="D255" s="94" t="str">
        <f>IF(SP_SUL!D259="","*",SP_SUL!D259)</f>
        <v>E42</v>
      </c>
      <c r="E255" s="94" t="str">
        <f>IF(SP_SUL!H259="","*",SP_SUL!H259)</f>
        <v>ZBV3</v>
      </c>
      <c r="F255" s="100" t="str">
        <f>IF(SP_SUL!M259="","*",SP_SUL!M259)</f>
        <v>ZBM</v>
      </c>
      <c r="G255" s="95" t="str">
        <f>IF(SP_SUL!I259="","*",SP_SUL!I259)</f>
        <v>ZBV3</v>
      </c>
      <c r="H255" s="95" t="str">
        <f>IF(SP_SUL!AB259="","*",SP_SUL!AB259)</f>
        <v>FIXO + ESCALA</v>
      </c>
      <c r="I255" s="95" t="str">
        <f>IF(SP_SUL!AC259="","*",SP_SUL!AC259)</f>
        <v>AGD ACIONAMENTO PCM</v>
      </c>
      <c r="J255" s="96" t="str">
        <f>IF(SP_SUL!AA259="","*",SP_SUL!AA259)</f>
        <v>2 Lucas + Escala</v>
      </c>
      <c r="K255" s="97">
        <f>IF(SP_SUL!AD259="","*",SP_SUL!AD259)</f>
        <v>0.41666666666666669</v>
      </c>
    </row>
    <row r="256" spans="2:11" hidden="1">
      <c r="B256" s="94" t="str">
        <f>IF(SP_SUL!Y260="","*",SP_SUL!Y260)</f>
        <v>*</v>
      </c>
      <c r="C256" s="95" t="str">
        <f>IF(SP_SUL!B260="","*",SP_SUL!B260)</f>
        <v>*</v>
      </c>
      <c r="D256" s="94" t="str">
        <f>IF(SP_SUL!D260="","*",SP_SUL!D260)</f>
        <v>*</v>
      </c>
      <c r="E256" s="94" t="str">
        <f>IF(SP_SUL!H260="","*",SP_SUL!H260)</f>
        <v>*</v>
      </c>
      <c r="F256" s="100" t="str">
        <f>IF(SP_SUL!M260="","*",SP_SUL!M260)</f>
        <v>-</v>
      </c>
      <c r="G256" s="95" t="str">
        <f>IF(SP_SUL!I260="","*",SP_SUL!I260)</f>
        <v>*</v>
      </c>
      <c r="H256" s="95" t="str">
        <f>IF(SP_SUL!AB260="","*",SP_SUL!AB260)</f>
        <v>*</v>
      </c>
      <c r="I256" s="95" t="str">
        <f>IF(SP_SUL!AC260="","*",SP_SUL!AC260)</f>
        <v>*</v>
      </c>
      <c r="J256" s="96" t="str">
        <f>IF(SP_SUL!AA260="","*",SP_SUL!AA260)</f>
        <v>*</v>
      </c>
      <c r="K256" s="97" t="str">
        <f>IF(SP_SUL!AD260="","*",SP_SUL!AD260)</f>
        <v>*</v>
      </c>
    </row>
    <row r="257" spans="2:11" hidden="1">
      <c r="B257" s="94" t="str">
        <f>IF(SP_SUL!Y261="","*",SP_SUL!Y261)</f>
        <v>OPORTUNIDADE</v>
      </c>
      <c r="C257" s="95">
        <f>IF(SP_SUL!B261="","*",SP_SUL!B261)</f>
        <v>46064</v>
      </c>
      <c r="D257" s="94" t="str">
        <f>IF(SP_SUL!D261="","*",SP_SUL!D261)</f>
        <v>EDSON (TP-780)</v>
      </c>
      <c r="E257" s="94" t="str">
        <f>IF(SP_SUL!H261="","*",SP_SUL!H261)</f>
        <v>-</v>
      </c>
      <c r="F257" s="100" t="str">
        <f>IF(SP_SUL!M261="","*",SP_SUL!M261)</f>
        <v>ZDS-ZQB</v>
      </c>
      <c r="G257" s="95" t="str">
        <f>IF(SP_SUL!I261="","*",SP_SUL!I261)</f>
        <v>-</v>
      </c>
      <c r="H257" s="95" t="str">
        <f>IF(SP_SUL!AB261="","*",SP_SUL!AB261)</f>
        <v>*</v>
      </c>
      <c r="I257" s="95" t="str">
        <f>IF(SP_SUL!AC261="","*",SP_SUL!AC261)</f>
        <v>*</v>
      </c>
      <c r="J257" s="96" t="str">
        <f>IF(SP_SUL!AA261="","*",SP_SUL!AA261)</f>
        <v>*</v>
      </c>
      <c r="K257" s="97" t="str">
        <f>IF(SP_SUL!AD261="","*",SP_SUL!AD261)</f>
        <v>*</v>
      </c>
    </row>
    <row r="258" spans="2:11" hidden="1">
      <c r="B258" s="94" t="str">
        <f>IF(SP_SUL!Y262="","*",SP_SUL!Y262)</f>
        <v>SIM</v>
      </c>
      <c r="C258" s="95">
        <f>IF(SP_SUL!B262="","*",SP_SUL!B262)</f>
        <v>46064</v>
      </c>
      <c r="D258" s="94" t="str">
        <f>IF(SP_SUL!D262="","*",SP_SUL!D262)</f>
        <v>V93</v>
      </c>
      <c r="E258" s="94" t="str">
        <f>IF(SP_SUL!H262="","*",SP_SUL!H262)</f>
        <v>ZYU1</v>
      </c>
      <c r="F258" s="100" t="str">
        <f>IF(SP_SUL!M262="","*",SP_SUL!M262)</f>
        <v>ZYU-ZST</v>
      </c>
      <c r="G258" s="95" t="str">
        <f>IF(SP_SUL!I262="","*",SP_SUL!I262)</f>
        <v>ZYU1</v>
      </c>
      <c r="H258" s="95" t="str">
        <f>IF(SP_SUL!AB262="","*",SP_SUL!AB262)</f>
        <v>ESCALA</v>
      </c>
      <c r="I258" s="95" t="str">
        <f>IF(SP_SUL!AC262="","*",SP_SUL!AC262)</f>
        <v>*</v>
      </c>
      <c r="J258" s="96">
        <f>IF(SP_SUL!AA262="","*",SP_SUL!AA262)</f>
        <v>1</v>
      </c>
      <c r="K258" s="97">
        <f>IF(SP_SUL!AD262="","*",SP_SUL!AD262)</f>
        <v>0.29166666666666669</v>
      </c>
    </row>
    <row r="259" spans="2:11" hidden="1">
      <c r="B259" s="94" t="str">
        <f>IF(SP_SUL!Y263="","*",SP_SUL!Y263)</f>
        <v>OPORTUNIDADE</v>
      </c>
      <c r="C259" s="95">
        <f>IF(SP_SUL!B263="","*",SP_SUL!B263)</f>
        <v>46064</v>
      </c>
      <c r="D259" s="94" t="str">
        <f>IF(SP_SUL!D263="","*",SP_SUL!D263)</f>
        <v>ROGÉRIO (TP-730)</v>
      </c>
      <c r="E259" s="94" t="str">
        <f>IF(SP_SUL!H263="","*",SP_SUL!H263)</f>
        <v>-</v>
      </c>
      <c r="F259" s="100" t="str">
        <f>IF(SP_SUL!M263="","*",SP_SUL!M263)</f>
        <v>ZYU-ZST</v>
      </c>
      <c r="G259" s="95" t="str">
        <f>IF(SP_SUL!I263="","*",SP_SUL!I263)</f>
        <v>-</v>
      </c>
      <c r="H259" s="95" t="str">
        <f>IF(SP_SUL!AB263="","*",SP_SUL!AB263)</f>
        <v>*</v>
      </c>
      <c r="I259" s="95" t="str">
        <f>IF(SP_SUL!AC263="","*",SP_SUL!AC263)</f>
        <v>*</v>
      </c>
      <c r="J259" s="96" t="str">
        <f>IF(SP_SUL!AA263="","*",SP_SUL!AA263)</f>
        <v>-</v>
      </c>
      <c r="K259" s="97" t="str">
        <f>IF(SP_SUL!AD263="","*",SP_SUL!AD263)</f>
        <v>*</v>
      </c>
    </row>
    <row r="260" spans="2:11" hidden="1">
      <c r="B260" s="94" t="str">
        <f>IF(SP_SUL!Y264="","*",SP_SUL!Y264)</f>
        <v>OPORTUNIDADE</v>
      </c>
      <c r="C260" s="95">
        <f>IF(SP_SUL!B264="","*",SP_SUL!B264)</f>
        <v>46064</v>
      </c>
      <c r="D260" s="94" t="str">
        <f>IF(SP_SUL!D264="","*",SP_SUL!D264)</f>
        <v>W59</v>
      </c>
      <c r="E260" s="94" t="str">
        <f>IF(SP_SUL!H264="","*",SP_SUL!H264)</f>
        <v>ZYU1</v>
      </c>
      <c r="F260" s="100" t="str">
        <f>IF(SP_SUL!M264="","*",SP_SUL!M264)</f>
        <v>ZYU</v>
      </c>
      <c r="G260" s="95" t="str">
        <f>IF(SP_SUL!I264="","*",SP_SUL!I264)</f>
        <v>ZYU1</v>
      </c>
      <c r="H260" s="95" t="str">
        <f>IF(SP_SUL!AB264="","*",SP_SUL!AB264)</f>
        <v>FIXO</v>
      </c>
      <c r="I260" s="95" t="str">
        <f>IF(SP_SUL!AC264="","*",SP_SUL!AC264)</f>
        <v>*</v>
      </c>
      <c r="J260" s="96">
        <f>IF(SP_SUL!AA264="","*",SP_SUL!AA264)</f>
        <v>1</v>
      </c>
      <c r="K260" s="97">
        <f>IF(SP_SUL!AD264="","*",SP_SUL!AD264)</f>
        <v>0.29166666666666669</v>
      </c>
    </row>
    <row r="261" spans="2:11" hidden="1">
      <c r="B261" s="94" t="str">
        <f>IF(SP_SUL!Y265="","*",SP_SUL!Y265)</f>
        <v>OPORTUNIDADE</v>
      </c>
      <c r="C261" s="95">
        <f>IF(SP_SUL!B265="","*",SP_SUL!B265)</f>
        <v>46064</v>
      </c>
      <c r="D261" s="94" t="str">
        <f>IF(SP_SUL!D265="","*",SP_SUL!D265)</f>
        <v>ROBSON (TP-729)</v>
      </c>
      <c r="E261" s="94" t="str">
        <f>IF(SP_SUL!H265="","*",SP_SUL!H265)</f>
        <v>-</v>
      </c>
      <c r="F261" s="100" t="str">
        <f>IF(SP_SUL!M265="","*",SP_SUL!M265)</f>
        <v>ZDY-ZFY</v>
      </c>
      <c r="G261" s="95" t="str">
        <f>IF(SP_SUL!I265="","*",SP_SUL!I265)</f>
        <v>-</v>
      </c>
      <c r="H261" s="95" t="str">
        <f>IF(SP_SUL!AB265="","*",SP_SUL!AB265)</f>
        <v>*</v>
      </c>
      <c r="I261" s="95" t="str">
        <f>IF(SP_SUL!AC265="","*",SP_SUL!AC265)</f>
        <v>*</v>
      </c>
      <c r="J261" s="96" t="str">
        <f>IF(SP_SUL!AA265="","*",SP_SUL!AA265)</f>
        <v>*</v>
      </c>
      <c r="K261" s="97" t="str">
        <f>IF(SP_SUL!AD265="","*",SP_SUL!AD265)</f>
        <v>*</v>
      </c>
    </row>
    <row r="262" spans="2:11" hidden="1">
      <c r="B262" s="94" t="str">
        <f>IF(SP_SUL!Y266="","*",SP_SUL!Y266)</f>
        <v>*</v>
      </c>
      <c r="C262" s="95" t="str">
        <f>IF(SP_SUL!B266="","*",SP_SUL!B266)</f>
        <v>*</v>
      </c>
      <c r="D262" s="94" t="str">
        <f>IF(SP_SUL!D266="","*",SP_SUL!D266)</f>
        <v>*</v>
      </c>
      <c r="E262" s="94" t="str">
        <f>IF(SP_SUL!H266="","*",SP_SUL!H266)</f>
        <v>*</v>
      </c>
      <c r="F262" s="100" t="str">
        <f>IF(SP_SUL!M266="","*",SP_SUL!M266)</f>
        <v>-</v>
      </c>
      <c r="G262" s="95" t="str">
        <f>IF(SP_SUL!I266="","*",SP_SUL!I266)</f>
        <v>*</v>
      </c>
      <c r="H262" s="95" t="str">
        <f>IF(SP_SUL!AB266="","*",SP_SUL!AB266)</f>
        <v>*</v>
      </c>
      <c r="I262" s="95" t="str">
        <f>IF(SP_SUL!AC266="","*",SP_SUL!AC266)</f>
        <v>*</v>
      </c>
      <c r="J262" s="96" t="str">
        <f>IF(SP_SUL!AA266="","*",SP_SUL!AA266)</f>
        <v>*</v>
      </c>
      <c r="K262" s="97" t="str">
        <f>IF(SP_SUL!AD266="","*",SP_SUL!AD266)</f>
        <v>*</v>
      </c>
    </row>
    <row r="263" spans="2:11" hidden="1">
      <c r="B263" s="94" t="str">
        <f>IF(SP_SUL!Y267="","*",SP_SUL!Y267)</f>
        <v>OPORTUNIDADE</v>
      </c>
      <c r="C263" s="95">
        <f>IF(SP_SUL!B267="","*",SP_SUL!B267)</f>
        <v>46064</v>
      </c>
      <c r="D263" s="94" t="str">
        <f>IF(SP_SUL!D267="","*",SP_SUL!D267)</f>
        <v>E17</v>
      </c>
      <c r="E263" s="94" t="str">
        <f>IF(SP_SUL!H267="","*",SP_SUL!H267)</f>
        <v>102ZKW2</v>
      </c>
      <c r="F263" s="100" t="str">
        <f>IF(SP_SUL!M267="","*",SP_SUL!M267)</f>
        <v>ZKW-ZLU</v>
      </c>
      <c r="G263" s="95" t="str">
        <f>IF(SP_SUL!I267="","*",SP_SUL!I267)</f>
        <v>102ZKW2</v>
      </c>
      <c r="H263" s="95" t="str">
        <f>IF(SP_SUL!AB267="","*",SP_SUL!AB267)</f>
        <v>FIXO</v>
      </c>
      <c r="I263" s="95" t="str">
        <f>IF(SP_SUL!AC267="","*",SP_SUL!AC267)</f>
        <v>*</v>
      </c>
      <c r="J263" s="96">
        <f>IF(SP_SUL!AA267="","*",SP_SUL!AA267)</f>
        <v>1</v>
      </c>
      <c r="K263" s="97">
        <f>IF(SP_SUL!AD267="","*",SP_SUL!AD267)</f>
        <v>0.35416666666666669</v>
      </c>
    </row>
    <row r="264" spans="2:11" hidden="1">
      <c r="B264" s="94" t="str">
        <f>IF(SP_SUL!Y268="","*",SP_SUL!Y268)</f>
        <v>OPORTUNIDADE</v>
      </c>
      <c r="C264" s="95">
        <f>IF(SP_SUL!B268="","*",SP_SUL!B268)</f>
        <v>46064</v>
      </c>
      <c r="D264" s="94" t="str">
        <f>IF(SP_SUL!D268="","*",SP_SUL!D268)</f>
        <v>EDSON (TP-719)</v>
      </c>
      <c r="E264" s="94" t="str">
        <f>IF(SP_SUL!H268="","*",SP_SUL!H268)</f>
        <v>-</v>
      </c>
      <c r="F264" s="100" t="str">
        <f>IF(SP_SUL!M268="","*",SP_SUL!M268)</f>
        <v>ZKW-ZLU</v>
      </c>
      <c r="G264" s="95" t="str">
        <f>IF(SP_SUL!I268="","*",SP_SUL!I268)</f>
        <v>-</v>
      </c>
      <c r="H264" s="95" t="str">
        <f>IF(SP_SUL!AB268="","*",SP_SUL!AB268)</f>
        <v>*</v>
      </c>
      <c r="I264" s="95" t="str">
        <f>IF(SP_SUL!AC268="","*",SP_SUL!AC268)</f>
        <v>*</v>
      </c>
      <c r="J264" s="96" t="str">
        <f>IF(SP_SUL!AA268="","*",SP_SUL!AA268)</f>
        <v>-</v>
      </c>
      <c r="K264" s="97" t="str">
        <f>IF(SP_SUL!AD268="","*",SP_SUL!AD268)</f>
        <v>*</v>
      </c>
    </row>
    <row r="265" spans="2:11" hidden="1">
      <c r="B265" s="94" t="str">
        <f>IF(SP_SUL!Y269="","*",SP_SUL!Y269)</f>
        <v>OPORTUNIDADE</v>
      </c>
      <c r="C265" s="95">
        <f>IF(SP_SUL!B269="","*",SP_SUL!B269)</f>
        <v>46064</v>
      </c>
      <c r="D265" s="94" t="str">
        <f>IF(SP_SUL!D269="","*",SP_SUL!D269)</f>
        <v>CLEBISON (TP-728)</v>
      </c>
      <c r="E265" s="94" t="str">
        <f>IF(SP_SUL!H269="","*",SP_SUL!H269)</f>
        <v>-</v>
      </c>
      <c r="F265" s="100" t="str">
        <f>IF(SP_SUL!M269="","*",SP_SUL!M269)</f>
        <v>ZKW-ZLU</v>
      </c>
      <c r="G265" s="95" t="str">
        <f>IF(SP_SUL!I269="","*",SP_SUL!I269)</f>
        <v>-</v>
      </c>
      <c r="H265" s="95" t="str">
        <f>IF(SP_SUL!AB269="","*",SP_SUL!AB269)</f>
        <v>*</v>
      </c>
      <c r="I265" s="95" t="str">
        <f>IF(SP_SUL!AC269="","*",SP_SUL!AC269)</f>
        <v>*</v>
      </c>
      <c r="J265" s="96" t="str">
        <f>IF(SP_SUL!AA269="","*",SP_SUL!AA269)</f>
        <v>-</v>
      </c>
      <c r="K265" s="97" t="str">
        <f>IF(SP_SUL!AD269="","*",SP_SUL!AD269)</f>
        <v>*</v>
      </c>
    </row>
    <row r="266" spans="2:11" hidden="1">
      <c r="B266" s="94" t="str">
        <f>IF(SP_SUL!Y270="","*",SP_SUL!Y270)</f>
        <v>OPORTUNIDADE</v>
      </c>
      <c r="C266" s="95">
        <f>IF(SP_SUL!B270="","*",SP_SUL!B270)</f>
        <v>46064</v>
      </c>
      <c r="D266" s="94" t="str">
        <f>IF(SP_SUL!D270="","*",SP_SUL!D270)</f>
        <v>ISMAEL(TP-726)</v>
      </c>
      <c r="E266" s="94" t="str">
        <f>IF(SP_SUL!H270="","*",SP_SUL!H270)</f>
        <v>*</v>
      </c>
      <c r="F266" s="100" t="str">
        <f>IF(SP_SUL!M270="","*",SP_SUL!M270)</f>
        <v>ZKW-ZLU</v>
      </c>
      <c r="G266" s="95" t="str">
        <f>IF(SP_SUL!I270="","*",SP_SUL!I270)</f>
        <v>*</v>
      </c>
      <c r="H266" s="95" t="str">
        <f>IF(SP_SUL!AB270="","*",SP_SUL!AB270)</f>
        <v>*</v>
      </c>
      <c r="I266" s="95" t="str">
        <f>IF(SP_SUL!AC270="","*",SP_SUL!AC270)</f>
        <v>*</v>
      </c>
      <c r="J266" s="96" t="str">
        <f>IF(SP_SUL!AA270="","*",SP_SUL!AA270)</f>
        <v>-</v>
      </c>
      <c r="K266" s="97" t="str">
        <f>IF(SP_SUL!AD270="","*",SP_SUL!AD270)</f>
        <v>*</v>
      </c>
    </row>
    <row r="267" spans="2:11" hidden="1">
      <c r="B267" s="94" t="str">
        <f>IF(SP_SUL!Y271="","*",SP_SUL!Y271)</f>
        <v>OPORTUNIDADE</v>
      </c>
      <c r="C267" s="95">
        <f>IF(SP_SUL!B271="","*",SP_SUL!B271)</f>
        <v>46064</v>
      </c>
      <c r="D267" s="94" t="str">
        <f>IF(SP_SUL!D271="","*",SP_SUL!D271)</f>
        <v>V89</v>
      </c>
      <c r="E267" s="94" t="str">
        <f>IF(SP_SUL!H271="","*",SP_SUL!H271)</f>
        <v>102ZKW2</v>
      </c>
      <c r="F267" s="100" t="str">
        <f>IF(SP_SUL!M271="","*",SP_SUL!M271)</f>
        <v>ZKW-ZLU</v>
      </c>
      <c r="G267" s="95" t="str">
        <f>IF(SP_SUL!I271="","*",SP_SUL!I271)</f>
        <v>102ZKW2</v>
      </c>
      <c r="H267" s="95" t="str">
        <f>IF(SP_SUL!AB271="","*",SP_SUL!AB271)</f>
        <v>FIXO</v>
      </c>
      <c r="I267" s="95" t="str">
        <f>IF(SP_SUL!AC271="","*",SP_SUL!AC271)</f>
        <v>*</v>
      </c>
      <c r="J267" s="96">
        <f>IF(SP_SUL!AA271="","*",SP_SUL!AA271)</f>
        <v>1</v>
      </c>
      <c r="K267" s="97">
        <f>IF(SP_SUL!AD271="","*",SP_SUL!AD271)</f>
        <v>0.35416666666666669</v>
      </c>
    </row>
    <row r="268" spans="2:11" hidden="1">
      <c r="B268" s="94" t="str">
        <f>IF(SP_SUL!Y272="","*",SP_SUL!Y272)</f>
        <v>OPORTUNIDADE</v>
      </c>
      <c r="C268" s="95">
        <f>IF(SP_SUL!B272="","*",SP_SUL!B272)</f>
        <v>46064</v>
      </c>
      <c r="D268" s="94" t="str">
        <f>IF(SP_SUL!D272="","*",SP_SUL!D272)</f>
        <v>W60</v>
      </c>
      <c r="E268" s="94" t="str">
        <f>IF(SP_SUL!H272="","*",SP_SUL!H272)</f>
        <v>ZEM1302</v>
      </c>
      <c r="F268" s="100" t="str">
        <f>IF(SP_SUL!M272="","*",SP_SUL!M272)</f>
        <v>ZLU-ZWI</v>
      </c>
      <c r="G268" s="95" t="str">
        <f>IF(SP_SUL!I272="","*",SP_SUL!I272)</f>
        <v>102ZKW2</v>
      </c>
      <c r="H268" s="95" t="str">
        <f>IF(SP_SUL!AB272="","*",SP_SUL!AB272)</f>
        <v>FIXO</v>
      </c>
      <c r="I268" s="95" t="str">
        <f>IF(SP_SUL!AC272="","*",SP_SUL!AC272)</f>
        <v>*</v>
      </c>
      <c r="J268" s="96">
        <f>IF(SP_SUL!AA272="","*",SP_SUL!AA272)</f>
        <v>1</v>
      </c>
      <c r="K268" s="97">
        <f>IF(SP_SUL!AD272="","*",SP_SUL!AD272)</f>
        <v>0.29166666666666669</v>
      </c>
    </row>
    <row r="269" spans="2:11" hidden="1">
      <c r="B269" s="94" t="str">
        <f>IF(SP_SUL!Y273="","*",SP_SUL!Y273)</f>
        <v>*</v>
      </c>
      <c r="C269" s="95" t="str">
        <f>IF(SP_SUL!B273="","*",SP_SUL!B273)</f>
        <v>*</v>
      </c>
      <c r="D269" s="94" t="str">
        <f>IF(SP_SUL!D273="","*",SP_SUL!D273)</f>
        <v>*</v>
      </c>
      <c r="E269" s="94" t="str">
        <f>IF(SP_SUL!H273="","*",SP_SUL!H273)</f>
        <v>*</v>
      </c>
      <c r="F269" s="100" t="str">
        <f>IF(SP_SUL!M273="","*",SP_SUL!M273)</f>
        <v>-</v>
      </c>
      <c r="G269" s="95" t="str">
        <f>IF(SP_SUL!I273="","*",SP_SUL!I273)</f>
        <v>*</v>
      </c>
      <c r="H269" s="95" t="str">
        <f>IF(SP_SUL!AB273="","*",SP_SUL!AB273)</f>
        <v>*</v>
      </c>
      <c r="I269" s="95" t="str">
        <f>IF(SP_SUL!AC273="","*",SP_SUL!AC273)</f>
        <v>*</v>
      </c>
      <c r="J269" s="96" t="str">
        <f>IF(SP_SUL!AA273="","*",SP_SUL!AA273)</f>
        <v>*</v>
      </c>
      <c r="K269" s="97" t="str">
        <f>IF(SP_SUL!AD273="","*",SP_SUL!AD273)</f>
        <v>*</v>
      </c>
    </row>
    <row r="270" spans="2:11" hidden="1">
      <c r="B270" s="94" t="str">
        <f>IF(SP_SUL!Y274="","*",SP_SUL!Y274)</f>
        <v>OPORTUNIDADE</v>
      </c>
      <c r="C270" s="95">
        <f>IF(SP_SUL!B274="","*",SP_SUL!B274)</f>
        <v>46064</v>
      </c>
      <c r="D270" s="94" t="str">
        <f>IF(SP_SUL!D274="","*",SP_SUL!D274)</f>
        <v>CAIQUE (TMA-677)</v>
      </c>
      <c r="E270" s="94" t="str">
        <f>IF(SP_SUL!H274="","*",SP_SUL!H274)</f>
        <v>-</v>
      </c>
      <c r="F270" s="100" t="str">
        <f>IF(SP_SUL!M274="","*",SP_SUL!M274)</f>
        <v>ZWI-ZEM</v>
      </c>
      <c r="G270" s="95" t="str">
        <f>IF(SP_SUL!I274="","*",SP_SUL!I274)</f>
        <v>-</v>
      </c>
      <c r="H270" s="95" t="str">
        <f>IF(SP_SUL!AB274="","*",SP_SUL!AB274)</f>
        <v>*</v>
      </c>
      <c r="I270" s="95" t="str">
        <f>IF(SP_SUL!AC274="","*",SP_SUL!AC274)</f>
        <v>*</v>
      </c>
      <c r="J270" s="96" t="str">
        <f>IF(SP_SUL!AA274="","*",SP_SUL!AA274)</f>
        <v>*</v>
      </c>
      <c r="K270" s="97" t="str">
        <f>IF(SP_SUL!AD274="","*",SP_SUL!AD274)</f>
        <v>*</v>
      </c>
    </row>
    <row r="271" spans="2:11" hidden="1">
      <c r="B271" s="94" t="str">
        <f>IF(SP_SUL!Y275="","*",SP_SUL!Y275)</f>
        <v>OPORTUNIDADE</v>
      </c>
      <c r="C271" s="95">
        <f>IF(SP_SUL!B275="","*",SP_SUL!B275)</f>
        <v>46064</v>
      </c>
      <c r="D271" s="94" t="str">
        <f>IF(SP_SUL!D275="","*",SP_SUL!D275)</f>
        <v>ADENISON (TP-810)</v>
      </c>
      <c r="E271" s="94" t="str">
        <f>IF(SP_SUL!H275="","*",SP_SUL!H275)</f>
        <v>-</v>
      </c>
      <c r="F271" s="100" t="str">
        <f>IF(SP_SUL!M275="","*",SP_SUL!M275)</f>
        <v>ZWI-ZEM</v>
      </c>
      <c r="G271" s="95" t="str">
        <f>IF(SP_SUL!I275="","*",SP_SUL!I275)</f>
        <v>-</v>
      </c>
      <c r="H271" s="95" t="str">
        <f>IF(SP_SUL!AB275="","*",SP_SUL!AB275)</f>
        <v>*</v>
      </c>
      <c r="I271" s="95" t="str">
        <f>IF(SP_SUL!AC275="","*",SP_SUL!AC275)</f>
        <v>*</v>
      </c>
      <c r="J271" s="96" t="str">
        <f>IF(SP_SUL!AA275="","*",SP_SUL!AA275)</f>
        <v>*</v>
      </c>
      <c r="K271" s="97" t="str">
        <f>IF(SP_SUL!AD275="","*",SP_SUL!AD275)</f>
        <v>*</v>
      </c>
    </row>
    <row r="272" spans="2:11" hidden="1">
      <c r="B272" s="94" t="str">
        <f>IF(SP_SUL!Y276="","*",SP_SUL!Y276)</f>
        <v>*</v>
      </c>
      <c r="C272" s="95" t="str">
        <f>IF(SP_SUL!B276="","*",SP_SUL!B276)</f>
        <v>*</v>
      </c>
      <c r="D272" s="94" t="str">
        <f>IF(SP_SUL!D276="","*",SP_SUL!D276)</f>
        <v>*</v>
      </c>
      <c r="E272" s="94" t="str">
        <f>IF(SP_SUL!H276="","*",SP_SUL!H276)</f>
        <v>*</v>
      </c>
      <c r="F272" s="100" t="str">
        <f>IF(SP_SUL!M276="","*",SP_SUL!M276)</f>
        <v>-</v>
      </c>
      <c r="G272" s="95" t="str">
        <f>IF(SP_SUL!I276="","*",SP_SUL!I276)</f>
        <v>*</v>
      </c>
      <c r="H272" s="95" t="str">
        <f>IF(SP_SUL!AB276="","*",SP_SUL!AB276)</f>
        <v>FIXO</v>
      </c>
      <c r="I272" s="95" t="str">
        <f>IF(SP_SUL!AC276="","*",SP_SUL!AC276)</f>
        <v>*</v>
      </c>
      <c r="J272" s="96">
        <f>IF(SP_SUL!AA276="","*",SP_SUL!AA276)</f>
        <v>1</v>
      </c>
      <c r="K272" s="97">
        <f>IF(SP_SUL!AD276="","*",SP_SUL!AD276)</f>
        <v>0.3125</v>
      </c>
    </row>
    <row r="273" spans="2:11" hidden="1">
      <c r="B273" s="94" t="str">
        <f>IF(SP_SUL!Y277="","*",SP_SUL!Y277)</f>
        <v>OPORTUNIDADE</v>
      </c>
      <c r="C273" s="95">
        <f>IF(SP_SUL!B277="","*",SP_SUL!B277)</f>
        <v>46064</v>
      </c>
      <c r="D273" s="94" t="str">
        <f>IF(SP_SUL!D277="","*",SP_SUL!D277)</f>
        <v>W95</v>
      </c>
      <c r="E273" s="94" t="str">
        <f>IF(SP_SUL!H277="","*",SP_SUL!H277)</f>
        <v>Z3ZEV</v>
      </c>
      <c r="F273" s="100" t="str">
        <f>IF(SP_SUL!M277="","*",SP_SUL!M277)</f>
        <v>ZEV-ZTP</v>
      </c>
      <c r="G273" s="95" t="str">
        <f>IF(SP_SUL!I277="","*",SP_SUL!I277)</f>
        <v>ZPT</v>
      </c>
      <c r="H273" s="95" t="str">
        <f>IF(SP_SUL!AB277="","*",SP_SUL!AB277)</f>
        <v>FIXO</v>
      </c>
      <c r="I273" s="95" t="str">
        <f>IF(SP_SUL!AC277="","*",SP_SUL!AC277)</f>
        <v>*</v>
      </c>
      <c r="J273" s="96">
        <f>IF(SP_SUL!AA277="","*",SP_SUL!AA277)</f>
        <v>1</v>
      </c>
      <c r="K273" s="97">
        <f>IF(SP_SUL!AD277="","*",SP_SUL!AD277)</f>
        <v>0.29166666666666669</v>
      </c>
    </row>
    <row r="274" spans="2:11" hidden="1">
      <c r="B274" s="94" t="str">
        <f>IF(SP_SUL!Y278="","*",SP_SUL!Y278)</f>
        <v>SIM</v>
      </c>
      <c r="C274" s="95">
        <f>IF(SP_SUL!B278="","*",SP_SUL!B278)</f>
        <v>46064</v>
      </c>
      <c r="D274" s="94" t="str">
        <f>IF(SP_SUL!D278="","*",SP_SUL!D278)</f>
        <v>A84</v>
      </c>
      <c r="E274" s="94" t="str">
        <f>IF(SP_SUL!H278="","*",SP_SUL!H278)</f>
        <v>ZEV-2</v>
      </c>
      <c r="F274" s="100" t="str">
        <f>IF(SP_SUL!M278="","*",SP_SUL!M278)</f>
        <v>ZEV-ZPT</v>
      </c>
      <c r="G274" s="95" t="str">
        <f>IF(SP_SUL!I278="","*",SP_SUL!I278)</f>
        <v>ZPT109</v>
      </c>
      <c r="H274" s="95" t="str">
        <f>IF(SP_SUL!AB278="","*",SP_SUL!AB278)</f>
        <v>*</v>
      </c>
      <c r="I274" s="95" t="str">
        <f>IF(SP_SUL!AC278="","*",SP_SUL!AC278)</f>
        <v>*</v>
      </c>
      <c r="J274" s="96" t="str">
        <f>IF(SP_SUL!AA278="","*",SP_SUL!AA278)</f>
        <v>-</v>
      </c>
      <c r="K274" s="97" t="str">
        <f>IF(SP_SUL!AD278="","*",SP_SUL!AD278)</f>
        <v>*</v>
      </c>
    </row>
    <row r="275" spans="2:11" hidden="1">
      <c r="B275" s="94" t="str">
        <f>IF(SP_SUL!Y279="","*",SP_SUL!Y279)</f>
        <v>OPORTUNIDADE</v>
      </c>
      <c r="C275" s="95">
        <f>IF(SP_SUL!B279="","*",SP_SUL!B279)</f>
        <v>46064</v>
      </c>
      <c r="D275" s="94" t="str">
        <f>IF(SP_SUL!D279="","*",SP_SUL!D279)</f>
        <v>DIEGO (TF-42)</v>
      </c>
      <c r="E275" s="94" t="str">
        <f>IF(SP_SUL!H279="","*",SP_SUL!H279)</f>
        <v>-</v>
      </c>
      <c r="F275" s="100" t="str">
        <f>IF(SP_SUL!M279="","*",SP_SUL!M279)</f>
        <v>PAT-ZGM</v>
      </c>
      <c r="G275" s="95" t="str">
        <f>IF(SP_SUL!I279="","*",SP_SUL!I279)</f>
        <v>-</v>
      </c>
      <c r="H275" s="95" t="str">
        <f>IF(SP_SUL!AB279="","*",SP_SUL!AB279)</f>
        <v>*</v>
      </c>
      <c r="I275" s="95" t="str">
        <f>IF(SP_SUL!AC279="","*",SP_SUL!AC279)</f>
        <v>*</v>
      </c>
      <c r="J275" s="96" t="str">
        <f>IF(SP_SUL!AA279="","*",SP_SUL!AA279)</f>
        <v>-</v>
      </c>
      <c r="K275" s="97" t="str">
        <f>IF(SP_SUL!AD279="","*",SP_SUL!AD279)</f>
        <v>*</v>
      </c>
    </row>
    <row r="276" spans="2:11" hidden="1">
      <c r="B276" s="94" t="str">
        <f>IF(SP_SUL!Y280="","*",SP_SUL!Y280)</f>
        <v>OPORTUNIDADE</v>
      </c>
      <c r="C276" s="95">
        <f>IF(SP_SUL!B280="","*",SP_SUL!B280)</f>
        <v>46064</v>
      </c>
      <c r="D276" s="94" t="str">
        <f>IF(SP_SUL!D280="","*",SP_SUL!D280)</f>
        <v>EXPANSÃO TURMA 1</v>
      </c>
      <c r="E276" s="94" t="str">
        <f>IF(SP_SUL!H280="","*",SP_SUL!H280)</f>
        <v>-</v>
      </c>
      <c r="F276" s="100" t="str">
        <f>IF(SP_SUL!M280="","*",SP_SUL!M280)</f>
        <v>ZZV-ZPG</v>
      </c>
      <c r="G276" s="95" t="str">
        <f>IF(SP_SUL!I280="","*",SP_SUL!I280)</f>
        <v>-</v>
      </c>
      <c r="H276" s="95" t="str">
        <f>IF(SP_SUL!AB280="","*",SP_SUL!AB280)</f>
        <v>*</v>
      </c>
      <c r="I276" s="95" t="str">
        <f>IF(SP_SUL!AC280="","*",SP_SUL!AC280)</f>
        <v>*</v>
      </c>
      <c r="J276" s="96" t="str">
        <f>IF(SP_SUL!AA280="","*",SP_SUL!AA280)</f>
        <v>*</v>
      </c>
      <c r="K276" s="97" t="str">
        <f>IF(SP_SUL!AD280="","*",SP_SUL!AD280)</f>
        <v>*</v>
      </c>
    </row>
    <row r="277" spans="2:11" hidden="1">
      <c r="B277" s="94" t="str">
        <f>IF(SP_SUL!Y281="","*",SP_SUL!Y281)</f>
        <v>OPORTUNIDADE</v>
      </c>
      <c r="C277" s="95">
        <f>IF(SP_SUL!B281="","*",SP_SUL!B281)</f>
        <v>46064</v>
      </c>
      <c r="D277" s="94" t="str">
        <f>IF(SP_SUL!D281="","*",SP_SUL!D281)</f>
        <v>EXPANSÃO TURMA 1</v>
      </c>
      <c r="E277" s="94" t="str">
        <f>IF(SP_SUL!H281="","*",SP_SUL!H281)</f>
        <v>-</v>
      </c>
      <c r="F277" s="100" t="str">
        <f>IF(SP_SUL!M281="","*",SP_SUL!M281)</f>
        <v>ZZV-ZPG</v>
      </c>
      <c r="G277" s="95" t="str">
        <f>IF(SP_SUL!I281="","*",SP_SUL!I281)</f>
        <v>-</v>
      </c>
      <c r="H277" s="95" t="str">
        <f>IF(SP_SUL!AB281="","*",SP_SUL!AB281)</f>
        <v>*</v>
      </c>
      <c r="I277" s="95" t="str">
        <f>IF(SP_SUL!AC281="","*",SP_SUL!AC281)</f>
        <v>*</v>
      </c>
      <c r="J277" s="96" t="str">
        <f>IF(SP_SUL!AA281="","*",SP_SUL!AA281)</f>
        <v>*</v>
      </c>
      <c r="K277" s="97" t="str">
        <f>IF(SP_SUL!AD281="","*",SP_SUL!AD281)</f>
        <v>*</v>
      </c>
    </row>
    <row r="278" spans="2:11" hidden="1">
      <c r="B278" s="94" t="str">
        <f>IF(SP_SUL!Y282="","*",SP_SUL!Y282)</f>
        <v>*</v>
      </c>
      <c r="C278" s="95" t="str">
        <f>IF(SP_SUL!B282="","*",SP_SUL!B282)</f>
        <v>*</v>
      </c>
      <c r="D278" s="94" t="str">
        <f>IF(SP_SUL!D282="","*",SP_SUL!D282)</f>
        <v>*</v>
      </c>
      <c r="E278" s="94" t="str">
        <f>IF(SP_SUL!H282="","*",SP_SUL!H282)</f>
        <v>*</v>
      </c>
      <c r="F278" s="100" t="str">
        <f>IF(SP_SUL!M282="","*",SP_SUL!M282)</f>
        <v>-</v>
      </c>
      <c r="G278" s="95" t="str">
        <f>IF(SP_SUL!I282="","*",SP_SUL!I282)</f>
        <v>*</v>
      </c>
      <c r="H278" s="95" t="str">
        <f>IF(SP_SUL!AB282="","*",SP_SUL!AB282)</f>
        <v>*</v>
      </c>
      <c r="I278" s="95" t="str">
        <f>IF(SP_SUL!AC282="","*",SP_SUL!AC282)</f>
        <v>*</v>
      </c>
      <c r="J278" s="96" t="str">
        <f>IF(SP_SUL!AA282="","*",SP_SUL!AA282)</f>
        <v>*</v>
      </c>
      <c r="K278" s="97" t="str">
        <f>IF(SP_SUL!AD282="","*",SP_SUL!AD282)</f>
        <v>*</v>
      </c>
    </row>
    <row r="279" spans="2:11" hidden="1">
      <c r="B279" s="94" t="str">
        <f>IF(SP_SUL!Y283="","*",SP_SUL!Y283)</f>
        <v>*</v>
      </c>
      <c r="C279" s="95">
        <f>IF(SP_SUL!B283="","*",SP_SUL!B283)</f>
        <v>46065</v>
      </c>
      <c r="D279" s="94" t="str">
        <f>IF(SP_SUL!D283="","*",SP_SUL!D283)</f>
        <v>EXPANSÃO TURMA 1</v>
      </c>
      <c r="E279" s="94" t="str">
        <f>IF(SP_SUL!H283="","*",SP_SUL!H283)</f>
        <v>-</v>
      </c>
      <c r="F279" s="100" t="str">
        <f>IF(SP_SUL!M283="","*",SP_SUL!M283)</f>
        <v>ZCD</v>
      </c>
      <c r="G279" s="95" t="str">
        <f>IF(SP_SUL!I283="","*",SP_SUL!I283)</f>
        <v>-</v>
      </c>
      <c r="H279" s="95" t="str">
        <f>IF(SP_SUL!AB283="","*",SP_SUL!AB283)</f>
        <v>*</v>
      </c>
      <c r="I279" s="95" t="str">
        <f>IF(SP_SUL!AC283="","*",SP_SUL!AC283)</f>
        <v>*</v>
      </c>
      <c r="J279" s="96" t="str">
        <f>IF(SP_SUL!AA283="","*",SP_SUL!AA283)</f>
        <v>*</v>
      </c>
      <c r="K279" s="97" t="str">
        <f>IF(SP_SUL!AD283="","*",SP_SUL!AD283)</f>
        <v>*</v>
      </c>
    </row>
    <row r="280" spans="2:11" hidden="1">
      <c r="B280" s="94" t="str">
        <f>IF(SP_SUL!Y284="","*",SP_SUL!Y284)</f>
        <v>OPORTUNIDADE</v>
      </c>
      <c r="C280" s="95">
        <f>IF(SP_SUL!B284="","*",SP_SUL!B284)</f>
        <v>46065</v>
      </c>
      <c r="D280" s="94" t="str">
        <f>IF(SP_SUL!D284="","*",SP_SUL!D284)</f>
        <v>KLECIO (TP-699)</v>
      </c>
      <c r="E280" s="94" t="str">
        <f>IF(SP_SUL!H284="","*",SP_SUL!H284)</f>
        <v>-</v>
      </c>
      <c r="F280" s="100" t="str">
        <f>IF(SP_SUL!M284="","*",SP_SUL!M284)</f>
        <v>ZRX-ZRQ</v>
      </c>
      <c r="G280" s="95" t="str">
        <f>IF(SP_SUL!I284="","*",SP_SUL!I284)</f>
        <v>-</v>
      </c>
      <c r="H280" s="95" t="str">
        <f>IF(SP_SUL!AB284="","*",SP_SUL!AB284)</f>
        <v>*</v>
      </c>
      <c r="I280" s="95" t="str">
        <f>IF(SP_SUL!AC284="","*",SP_SUL!AC284)</f>
        <v>*</v>
      </c>
      <c r="J280" s="96" t="str">
        <f>IF(SP_SUL!AA284="","*",SP_SUL!AA284)</f>
        <v>*</v>
      </c>
      <c r="K280" s="97" t="str">
        <f>IF(SP_SUL!AD284="","*",SP_SUL!AD284)</f>
        <v>*</v>
      </c>
    </row>
    <row r="281" spans="2:11" hidden="1">
      <c r="B281" s="94" t="str">
        <f>IF(SP_SUL!Y285="","*",SP_SUL!Y285)</f>
        <v>*</v>
      </c>
      <c r="C281" s="95" t="str">
        <f>IF(SP_SUL!B285="","*",SP_SUL!B285)</f>
        <v>*</v>
      </c>
      <c r="D281" s="94" t="str">
        <f>IF(SP_SUL!D285="","*",SP_SUL!D285)</f>
        <v>W58</v>
      </c>
      <c r="E281" s="94">
        <f>IF(SP_SUL!H285="","*",SP_SUL!H285)</f>
        <v>106109</v>
      </c>
      <c r="F281" s="100" t="str">
        <f>IF(SP_SUL!M285="","*",SP_SUL!M285)</f>
        <v>ZBM-ZHO</v>
      </c>
      <c r="G281" s="95">
        <f>IF(SP_SUL!I285="","*",SP_SUL!I285)</f>
        <v>106109</v>
      </c>
      <c r="H281" s="95" t="str">
        <f>IF(SP_SUL!AB285="","*",SP_SUL!AB285)</f>
        <v>FIXO + ESCALA</v>
      </c>
      <c r="I281" s="95" t="str">
        <f>IF(SP_SUL!AC285="","*",SP_SUL!AC285)</f>
        <v>-</v>
      </c>
      <c r="J281" s="96">
        <f>IF(SP_SUL!AA285="","*",SP_SUL!AA285)</f>
        <v>2</v>
      </c>
      <c r="K281" s="97">
        <f>IF(SP_SUL!AD285="","*",SP_SUL!AD285)</f>
        <v>0.29166666666666669</v>
      </c>
    </row>
    <row r="282" spans="2:11" hidden="1">
      <c r="B282" s="94" t="str">
        <f>IF(SP_SUL!Y286="","*",SP_SUL!Y286)</f>
        <v>OPORTUNIDADE</v>
      </c>
      <c r="C282" s="95">
        <f>IF(SP_SUL!B286="","*",SP_SUL!B286)</f>
        <v>46065</v>
      </c>
      <c r="D282" s="94" t="str">
        <f>IF(SP_SUL!D286="","*",SP_SUL!D286)</f>
        <v>E42</v>
      </c>
      <c r="E282" s="94" t="str">
        <f>IF(SP_SUL!H286="","*",SP_SUL!H286)</f>
        <v>ZBV3</v>
      </c>
      <c r="F282" s="100" t="str">
        <f>IF(SP_SUL!M286="","*",SP_SUL!M286)</f>
        <v>ZBM</v>
      </c>
      <c r="G282" s="95" t="str">
        <f>IF(SP_SUL!I286="","*",SP_SUL!I286)</f>
        <v>ZBV3</v>
      </c>
      <c r="H282" s="95" t="str">
        <f>IF(SP_SUL!AB286="","*",SP_SUL!AB286)</f>
        <v>FIXO + ESCALA</v>
      </c>
      <c r="I282" s="95" t="str">
        <f>IF(SP_SUL!AC286="","*",SP_SUL!AC286)</f>
        <v>AGD ACIONAMENTO PCM</v>
      </c>
      <c r="J282" s="96" t="str">
        <f>IF(SP_SUL!AA286="","*",SP_SUL!AA286)</f>
        <v>2 Lucas + Escala</v>
      </c>
      <c r="K282" s="97">
        <f>IF(SP_SUL!AD286="","*",SP_SUL!AD286)</f>
        <v>0.41666666666666669</v>
      </c>
    </row>
    <row r="283" spans="2:11" hidden="1">
      <c r="B283" s="94" t="str">
        <f>IF(SP_SUL!Y287="","*",SP_SUL!Y287)</f>
        <v>*</v>
      </c>
      <c r="C283" s="95" t="str">
        <f>IF(SP_SUL!B287="","*",SP_SUL!B287)</f>
        <v>*</v>
      </c>
      <c r="D283" s="94" t="str">
        <f>IF(SP_SUL!D287="","*",SP_SUL!D287)</f>
        <v>*</v>
      </c>
      <c r="E283" s="94" t="str">
        <f>IF(SP_SUL!H287="","*",SP_SUL!H287)</f>
        <v>*</v>
      </c>
      <c r="F283" s="100" t="str">
        <f>IF(SP_SUL!M287="","*",SP_SUL!M287)</f>
        <v>-</v>
      </c>
      <c r="G283" s="95" t="str">
        <f>IF(SP_SUL!I287="","*",SP_SUL!I287)</f>
        <v>*</v>
      </c>
      <c r="H283" s="95" t="str">
        <f>IF(SP_SUL!AB287="","*",SP_SUL!AB287)</f>
        <v>*</v>
      </c>
      <c r="I283" s="95" t="str">
        <f>IF(SP_SUL!AC287="","*",SP_SUL!AC287)</f>
        <v>*</v>
      </c>
      <c r="J283" s="96" t="str">
        <f>IF(SP_SUL!AA287="","*",SP_SUL!AA287)</f>
        <v>*</v>
      </c>
      <c r="K283" s="97" t="str">
        <f>IF(SP_SUL!AD287="","*",SP_SUL!AD287)</f>
        <v>*</v>
      </c>
    </row>
    <row r="284" spans="2:11" hidden="1">
      <c r="B284" s="94" t="str">
        <f>IF(SP_SUL!Y288="","*",SP_SUL!Y288)</f>
        <v>OPORTUNIDADE</v>
      </c>
      <c r="C284" s="95">
        <f>IF(SP_SUL!B288="","*",SP_SUL!B288)</f>
        <v>46065</v>
      </c>
      <c r="D284" s="94" t="str">
        <f>IF(SP_SUL!D288="","*",SP_SUL!D288)</f>
        <v>V93</v>
      </c>
      <c r="E284" s="94" t="str">
        <f>IF(SP_SUL!H288="","*",SP_SUL!H288)</f>
        <v>ZYU1</v>
      </c>
      <c r="F284" s="100" t="str">
        <f>IF(SP_SUL!M288="","*",SP_SUL!M288)</f>
        <v>ZYU-ZST</v>
      </c>
      <c r="G284" s="95" t="str">
        <f>IF(SP_SUL!I288="","*",SP_SUL!I288)</f>
        <v>ZYU1</v>
      </c>
      <c r="H284" s="95" t="str">
        <f>IF(SP_SUL!AB288="","*",SP_SUL!AB288)</f>
        <v>ESCALA</v>
      </c>
      <c r="I284" s="95" t="str">
        <f>IF(SP_SUL!AC288="","*",SP_SUL!AC288)</f>
        <v>*</v>
      </c>
      <c r="J284" s="96">
        <f>IF(SP_SUL!AA288="","*",SP_SUL!AA288)</f>
        <v>1</v>
      </c>
      <c r="K284" s="97">
        <f>IF(SP_SUL!AD288="","*",SP_SUL!AD288)</f>
        <v>0.29166666666666669</v>
      </c>
    </row>
    <row r="285" spans="2:11" hidden="1">
      <c r="B285" s="94" t="str">
        <f>IF(SP_SUL!Y289="","*",SP_SUL!Y289)</f>
        <v>OPORTUNIDADE</v>
      </c>
      <c r="C285" s="95">
        <f>IF(SP_SUL!B289="","*",SP_SUL!B289)</f>
        <v>46065</v>
      </c>
      <c r="D285" s="94" t="str">
        <f>IF(SP_SUL!D289="","*",SP_SUL!D289)</f>
        <v>ROGÉRIO (TP-730)</v>
      </c>
      <c r="E285" s="94" t="str">
        <f>IF(SP_SUL!H289="","*",SP_SUL!H289)</f>
        <v>-</v>
      </c>
      <c r="F285" s="100" t="str">
        <f>IF(SP_SUL!M289="","*",SP_SUL!M289)</f>
        <v>ZYU-ZST</v>
      </c>
      <c r="G285" s="95" t="str">
        <f>IF(SP_SUL!I289="","*",SP_SUL!I289)</f>
        <v>-</v>
      </c>
      <c r="H285" s="95" t="str">
        <f>IF(SP_SUL!AB289="","*",SP_SUL!AB289)</f>
        <v>*</v>
      </c>
      <c r="I285" s="95" t="str">
        <f>IF(SP_SUL!AC289="","*",SP_SUL!AC289)</f>
        <v>*</v>
      </c>
      <c r="J285" s="96" t="str">
        <f>IF(SP_SUL!AA289="","*",SP_SUL!AA289)</f>
        <v>-</v>
      </c>
      <c r="K285" s="97" t="str">
        <f>IF(SP_SUL!AD289="","*",SP_SUL!AD289)</f>
        <v>*</v>
      </c>
    </row>
    <row r="286" spans="2:11" hidden="1">
      <c r="B286" s="94" t="str">
        <f>IF(SP_SUL!Y290="","*",SP_SUL!Y290)</f>
        <v>OPORTUNIDADE</v>
      </c>
      <c r="C286" s="95">
        <f>IF(SP_SUL!B290="","*",SP_SUL!B290)</f>
        <v>46065</v>
      </c>
      <c r="D286" s="94" t="str">
        <f>IF(SP_SUL!D290="","*",SP_SUL!D290)</f>
        <v>W59</v>
      </c>
      <c r="E286" s="94" t="str">
        <f>IF(SP_SUL!H290="","*",SP_SUL!H290)</f>
        <v>ZYU1</v>
      </c>
      <c r="F286" s="100" t="str">
        <f>IF(SP_SUL!M290="","*",SP_SUL!M290)</f>
        <v>ZYU</v>
      </c>
      <c r="G286" s="95" t="str">
        <f>IF(SP_SUL!I290="","*",SP_SUL!I290)</f>
        <v>ZYU1</v>
      </c>
      <c r="H286" s="95" t="str">
        <f>IF(SP_SUL!AB290="","*",SP_SUL!AB290)</f>
        <v>FIXO</v>
      </c>
      <c r="I286" s="95" t="str">
        <f>IF(SP_SUL!AC290="","*",SP_SUL!AC290)</f>
        <v>*</v>
      </c>
      <c r="J286" s="96">
        <f>IF(SP_SUL!AA290="","*",SP_SUL!AA290)</f>
        <v>1</v>
      </c>
      <c r="K286" s="97">
        <f>IF(SP_SUL!AD290="","*",SP_SUL!AD290)</f>
        <v>0.29166666666666669</v>
      </c>
    </row>
    <row r="287" spans="2:11" hidden="1">
      <c r="B287" s="94" t="str">
        <f>IF(SP_SUL!Y291="","*",SP_SUL!Y291)</f>
        <v>OPORTUNIDADE</v>
      </c>
      <c r="C287" s="95">
        <f>IF(SP_SUL!B291="","*",SP_SUL!B291)</f>
        <v>46065</v>
      </c>
      <c r="D287" s="94" t="str">
        <f>IF(SP_SUL!D291="","*",SP_SUL!D291)</f>
        <v>ROBSON (TP-729)</v>
      </c>
      <c r="E287" s="94" t="str">
        <f>IF(SP_SUL!H291="","*",SP_SUL!H291)</f>
        <v>-</v>
      </c>
      <c r="F287" s="100" t="str">
        <f>IF(SP_SUL!M291="","*",SP_SUL!M291)</f>
        <v>ZDY-ZFY</v>
      </c>
      <c r="G287" s="95" t="str">
        <f>IF(SP_SUL!I291="","*",SP_SUL!I291)</f>
        <v>-</v>
      </c>
      <c r="H287" s="95" t="str">
        <f>IF(SP_SUL!AB291="","*",SP_SUL!AB291)</f>
        <v>*</v>
      </c>
      <c r="I287" s="95" t="str">
        <f>IF(SP_SUL!AC291="","*",SP_SUL!AC291)</f>
        <v>*</v>
      </c>
      <c r="J287" s="96" t="str">
        <f>IF(SP_SUL!AA291="","*",SP_SUL!AA291)</f>
        <v>*</v>
      </c>
      <c r="K287" s="97" t="str">
        <f>IF(SP_SUL!AD291="","*",SP_SUL!AD291)</f>
        <v>*</v>
      </c>
    </row>
    <row r="288" spans="2:11" hidden="1">
      <c r="B288" s="94" t="str">
        <f>IF(SP_SUL!Y292="","*",SP_SUL!Y292)</f>
        <v>*</v>
      </c>
      <c r="C288" s="95" t="str">
        <f>IF(SP_SUL!B292="","*",SP_SUL!B292)</f>
        <v>*</v>
      </c>
      <c r="D288" s="94" t="str">
        <f>IF(SP_SUL!D292="","*",SP_SUL!D292)</f>
        <v>*</v>
      </c>
      <c r="E288" s="94" t="str">
        <f>IF(SP_SUL!H292="","*",SP_SUL!H292)</f>
        <v>*</v>
      </c>
      <c r="F288" s="100" t="str">
        <f>IF(SP_SUL!M292="","*",SP_SUL!M292)</f>
        <v>-</v>
      </c>
      <c r="G288" s="95" t="str">
        <f>IF(SP_SUL!I292="","*",SP_SUL!I292)</f>
        <v>*</v>
      </c>
      <c r="H288" s="95" t="str">
        <f>IF(SP_SUL!AB292="","*",SP_SUL!AB292)</f>
        <v>*</v>
      </c>
      <c r="I288" s="95" t="str">
        <f>IF(SP_SUL!AC292="","*",SP_SUL!AC292)</f>
        <v>*</v>
      </c>
      <c r="J288" s="96" t="str">
        <f>IF(SP_SUL!AA292="","*",SP_SUL!AA292)</f>
        <v>*</v>
      </c>
      <c r="K288" s="97" t="str">
        <f>IF(SP_SUL!AD292="","*",SP_SUL!AD292)</f>
        <v>*</v>
      </c>
    </row>
    <row r="289" spans="2:11" hidden="1">
      <c r="B289" s="94" t="str">
        <f>IF(SP_SUL!Y293="","*",SP_SUL!Y293)</f>
        <v>OPORTUNIDADE</v>
      </c>
      <c r="C289" s="95">
        <f>IF(SP_SUL!B293="","*",SP_SUL!B293)</f>
        <v>46065</v>
      </c>
      <c r="D289" s="94" t="str">
        <f>IF(SP_SUL!D293="","*",SP_SUL!D293)</f>
        <v>DIEGO (TP-681)</v>
      </c>
      <c r="E289" s="94" t="str">
        <f>IF(SP_SUL!H293="","*",SP_SUL!H293)</f>
        <v>-</v>
      </c>
      <c r="F289" s="100" t="str">
        <f>IF(SP_SUL!M293="","*",SP_SUL!M293)</f>
        <v>ZKE-ZWW</v>
      </c>
      <c r="G289" s="95" t="str">
        <f>IF(SP_SUL!I293="","*",SP_SUL!I293)</f>
        <v>-</v>
      </c>
      <c r="H289" s="95" t="str">
        <f>IF(SP_SUL!AB293="","*",SP_SUL!AB293)</f>
        <v>*</v>
      </c>
      <c r="I289" s="95" t="str">
        <f>IF(SP_SUL!AC293="","*",SP_SUL!AC293)</f>
        <v>*</v>
      </c>
      <c r="J289" s="96" t="str">
        <f>IF(SP_SUL!AA293="","*",SP_SUL!AA293)</f>
        <v>-</v>
      </c>
      <c r="K289" s="97" t="str">
        <f>IF(SP_SUL!AD293="","*",SP_SUL!AD293)</f>
        <v>*</v>
      </c>
    </row>
    <row r="290" spans="2:11" hidden="1">
      <c r="B290" s="94" t="str">
        <f>IF(SP_SUL!Y294="","*",SP_SUL!Y294)</f>
        <v>OPORTUNIDADE</v>
      </c>
      <c r="C290" s="95">
        <f>IF(SP_SUL!B294="","*",SP_SUL!B294)</f>
        <v>46065</v>
      </c>
      <c r="D290" s="94" t="str">
        <f>IF(SP_SUL!D294="","*",SP_SUL!D294)</f>
        <v>V89</v>
      </c>
      <c r="E290" s="94" t="str">
        <f>IF(SP_SUL!H294="","*",SP_SUL!H294)</f>
        <v>102ZKW2</v>
      </c>
      <c r="F290" s="100" t="str">
        <f>IF(SP_SUL!M294="","*",SP_SUL!M294)</f>
        <v>ZKW</v>
      </c>
      <c r="G290" s="95" t="str">
        <f>IF(SP_SUL!I294="","*",SP_SUL!I294)</f>
        <v>102ZKW2</v>
      </c>
      <c r="H290" s="95" t="str">
        <f>IF(SP_SUL!AB294="","*",SP_SUL!AB294)</f>
        <v>FIXO</v>
      </c>
      <c r="I290" s="95" t="str">
        <f>IF(SP_SUL!AC294="","*",SP_SUL!AC294)</f>
        <v>*</v>
      </c>
      <c r="J290" s="96">
        <f>IF(SP_SUL!AA294="","*",SP_SUL!AA294)</f>
        <v>1</v>
      </c>
      <c r="K290" s="97">
        <f>IF(SP_SUL!AD294="","*",SP_SUL!AD294)</f>
        <v>0.35416666666666669</v>
      </c>
    </row>
    <row r="291" spans="2:11" hidden="1">
      <c r="B291" s="94" t="str">
        <f>IF(SP_SUL!Y295="","*",SP_SUL!Y295)</f>
        <v>OPORTUNIDADE</v>
      </c>
      <c r="C291" s="95">
        <f>IF(SP_SUL!B295="","*",SP_SUL!B295)</f>
        <v>46065</v>
      </c>
      <c r="D291" s="94" t="str">
        <f>IF(SP_SUL!D295="","*",SP_SUL!D295)</f>
        <v>E17</v>
      </c>
      <c r="E291" s="94" t="str">
        <f>IF(SP_SUL!H295="","*",SP_SUL!H295)</f>
        <v>102ZKW2</v>
      </c>
      <c r="F291" s="100" t="str">
        <f>IF(SP_SUL!M295="","*",SP_SUL!M295)</f>
        <v>ZKW-ZLU</v>
      </c>
      <c r="G291" s="95" t="str">
        <f>IF(SP_SUL!I295="","*",SP_SUL!I295)</f>
        <v>102ZKW2</v>
      </c>
      <c r="H291" s="95" t="str">
        <f>IF(SP_SUL!AB295="","*",SP_SUL!AB295)</f>
        <v>FIXO</v>
      </c>
      <c r="I291" s="95" t="str">
        <f>IF(SP_SUL!AC295="","*",SP_SUL!AC295)</f>
        <v>*</v>
      </c>
      <c r="J291" s="96">
        <f>IF(SP_SUL!AA295="","*",SP_SUL!AA295)</f>
        <v>1</v>
      </c>
      <c r="K291" s="97">
        <f>IF(SP_SUL!AD295="","*",SP_SUL!AD295)</f>
        <v>0.35416666666666669</v>
      </c>
    </row>
    <row r="292" spans="2:11" hidden="1">
      <c r="B292" s="94" t="str">
        <f>IF(SP_SUL!Y296="","*",SP_SUL!Y296)</f>
        <v>OPORTUNIDADE</v>
      </c>
      <c r="C292" s="95">
        <f>IF(SP_SUL!B296="","*",SP_SUL!B296)</f>
        <v>46065</v>
      </c>
      <c r="D292" s="94" t="str">
        <f>IF(SP_SUL!D296="","*",SP_SUL!D296)</f>
        <v>CLEBISON (TP-728)</v>
      </c>
      <c r="E292" s="94" t="str">
        <f>IF(SP_SUL!H296="","*",SP_SUL!H296)</f>
        <v>-</v>
      </c>
      <c r="F292" s="100" t="str">
        <f>IF(SP_SUL!M296="","*",SP_SUL!M296)</f>
        <v>ZWI-ZEM</v>
      </c>
      <c r="G292" s="95" t="str">
        <f>IF(SP_SUL!I296="","*",SP_SUL!I296)</f>
        <v>-</v>
      </c>
      <c r="H292" s="95" t="str">
        <f>IF(SP_SUL!AB296="","*",SP_SUL!AB296)</f>
        <v>*</v>
      </c>
      <c r="I292" s="95" t="str">
        <f>IF(SP_SUL!AC296="","*",SP_SUL!AC296)</f>
        <v>*</v>
      </c>
      <c r="J292" s="96" t="str">
        <f>IF(SP_SUL!AA296="","*",SP_SUL!AA296)</f>
        <v>-</v>
      </c>
      <c r="K292" s="97" t="str">
        <f>IF(SP_SUL!AD296="","*",SP_SUL!AD296)</f>
        <v>*</v>
      </c>
    </row>
    <row r="293" spans="2:11" hidden="1">
      <c r="B293" s="94" t="str">
        <f>IF(SP_SUL!Y297="","*",SP_SUL!Y297)</f>
        <v>OPORTUNIDADE</v>
      </c>
      <c r="C293" s="95">
        <f>IF(SP_SUL!B297="","*",SP_SUL!B297)</f>
        <v>46065</v>
      </c>
      <c r="D293" s="94" t="str">
        <f>IF(SP_SUL!D297="","*",SP_SUL!D297)</f>
        <v>ISMAEL(TP-726)</v>
      </c>
      <c r="E293" s="94" t="str">
        <f>IF(SP_SUL!H297="","*",SP_SUL!H297)</f>
        <v>-</v>
      </c>
      <c r="F293" s="100" t="str">
        <f>IF(SP_SUL!M297="","*",SP_SUL!M297)</f>
        <v>ZWI-ZEM</v>
      </c>
      <c r="G293" s="95" t="str">
        <f>IF(SP_SUL!I297="","*",SP_SUL!I297)</f>
        <v>-</v>
      </c>
      <c r="H293" s="95" t="str">
        <f>IF(SP_SUL!AB297="","*",SP_SUL!AB297)</f>
        <v>*</v>
      </c>
      <c r="I293" s="95" t="str">
        <f>IF(SP_SUL!AC297="","*",SP_SUL!AC297)</f>
        <v>*</v>
      </c>
      <c r="J293" s="96" t="str">
        <f>IF(SP_SUL!AA297="","*",SP_SUL!AA297)</f>
        <v>-</v>
      </c>
      <c r="K293" s="97" t="str">
        <f>IF(SP_SUL!AD297="","*",SP_SUL!AD297)</f>
        <v>*</v>
      </c>
    </row>
    <row r="294" spans="2:11" hidden="1">
      <c r="B294" s="94" t="str">
        <f>IF(SP_SUL!Y298="","*",SP_SUL!Y298)</f>
        <v>*</v>
      </c>
      <c r="C294" s="95">
        <f>IF(SP_SUL!B298="","*",SP_SUL!B298)</f>
        <v>46065</v>
      </c>
      <c r="D294" s="94" t="str">
        <f>IF(SP_SUL!D298="","*",SP_SUL!D298)</f>
        <v>W60</v>
      </c>
      <c r="E294" s="94" t="str">
        <f>IF(SP_SUL!H298="","*",SP_SUL!H298)</f>
        <v>ZEM1302</v>
      </c>
      <c r="F294" s="100" t="str">
        <f>IF(SP_SUL!M298="","*",SP_SUL!M298)</f>
        <v>ZLU-ZWI</v>
      </c>
      <c r="G294" s="95" t="str">
        <f>IF(SP_SUL!I298="","*",SP_SUL!I298)</f>
        <v>102ZKW2</v>
      </c>
      <c r="H294" s="95" t="str">
        <f>IF(SP_SUL!AB298="","*",SP_SUL!AB298)</f>
        <v>*</v>
      </c>
      <c r="I294" s="95" t="str">
        <f>IF(SP_SUL!AC298="","*",SP_SUL!AC298)</f>
        <v>*</v>
      </c>
      <c r="J294" s="96" t="str">
        <f>IF(SP_SUL!AA298="","*",SP_SUL!AA298)</f>
        <v>*</v>
      </c>
      <c r="K294" s="97" t="str">
        <f>IF(SP_SUL!AD298="","*",SP_SUL!AD298)</f>
        <v>*</v>
      </c>
    </row>
    <row r="295" spans="2:11" hidden="1">
      <c r="B295" s="94" t="str">
        <f>IF(SP_SUL!Y299="","*",SP_SUL!Y299)</f>
        <v>*</v>
      </c>
      <c r="C295" s="95" t="str">
        <f>IF(SP_SUL!B299="","*",SP_SUL!B299)</f>
        <v>*</v>
      </c>
      <c r="D295" s="94" t="str">
        <f>IF(SP_SUL!D299="","*",SP_SUL!D299)</f>
        <v>*</v>
      </c>
      <c r="E295" s="94" t="str">
        <f>IF(SP_SUL!H299="","*",SP_SUL!H299)</f>
        <v>*</v>
      </c>
      <c r="F295" s="100" t="str">
        <f>IF(SP_SUL!M299="","*",SP_SUL!M299)</f>
        <v>-</v>
      </c>
      <c r="G295" s="95" t="str">
        <f>IF(SP_SUL!I299="","*",SP_SUL!I299)</f>
        <v>*</v>
      </c>
      <c r="H295" s="95" t="str">
        <f>IF(SP_SUL!AB299="","*",SP_SUL!AB299)</f>
        <v>*</v>
      </c>
      <c r="I295" s="95" t="str">
        <f>IF(SP_SUL!AC299="","*",SP_SUL!AC299)</f>
        <v>*</v>
      </c>
      <c r="J295" s="96" t="str">
        <f>IF(SP_SUL!AA299="","*",SP_SUL!AA299)</f>
        <v>*</v>
      </c>
      <c r="K295" s="97" t="str">
        <f>IF(SP_SUL!AD299="","*",SP_SUL!AD299)</f>
        <v>*</v>
      </c>
    </row>
    <row r="296" spans="2:11" hidden="1">
      <c r="B296" s="94" t="str">
        <f>IF(SP_SUL!Y300="","*",SP_SUL!Y300)</f>
        <v>OPORTUNIDADE</v>
      </c>
      <c r="C296" s="95">
        <f>IF(SP_SUL!B300="","*",SP_SUL!B300)</f>
        <v>46065</v>
      </c>
      <c r="D296" s="94" t="str">
        <f>IF(SP_SUL!D300="","*",SP_SUL!D300)</f>
        <v>CAIQUE (TMA-677)</v>
      </c>
      <c r="E296" s="94" t="str">
        <f>IF(SP_SUL!H300="","*",SP_SUL!H300)</f>
        <v>-</v>
      </c>
      <c r="F296" s="100" t="str">
        <f>IF(SP_SUL!M300="","*",SP_SUL!M300)</f>
        <v>ZWI-ZEM</v>
      </c>
      <c r="G296" s="95" t="str">
        <f>IF(SP_SUL!I300="","*",SP_SUL!I300)</f>
        <v>-</v>
      </c>
      <c r="H296" s="95" t="str">
        <f>IF(SP_SUL!AB300="","*",SP_SUL!AB300)</f>
        <v>*</v>
      </c>
      <c r="I296" s="95" t="str">
        <f>IF(SP_SUL!AC300="","*",SP_SUL!AC300)</f>
        <v>*</v>
      </c>
      <c r="J296" s="96" t="str">
        <f>IF(SP_SUL!AA300="","*",SP_SUL!AA300)</f>
        <v>-</v>
      </c>
      <c r="K296" s="97" t="str">
        <f>IF(SP_SUL!AD300="","*",SP_SUL!AD300)</f>
        <v>*</v>
      </c>
    </row>
    <row r="297" spans="2:11" hidden="1">
      <c r="B297" s="94" t="str">
        <f>IF(SP_SUL!Y301="","*",SP_SUL!Y301)</f>
        <v>OPORTUNIDADE</v>
      </c>
      <c r="C297" s="95">
        <f>IF(SP_SUL!B301="","*",SP_SUL!B301)</f>
        <v>46065</v>
      </c>
      <c r="D297" s="94" t="str">
        <f>IF(SP_SUL!D301="","*",SP_SUL!D301)</f>
        <v>ADENISON (TP-810)</v>
      </c>
      <c r="E297" s="94" t="str">
        <f>IF(SP_SUL!H301="","*",SP_SUL!H301)</f>
        <v>-</v>
      </c>
      <c r="F297" s="100" t="str">
        <f>IF(SP_SUL!M301="","*",SP_SUL!M301)</f>
        <v>ZWI-ZEM</v>
      </c>
      <c r="G297" s="95" t="str">
        <f>IF(SP_SUL!I301="","*",SP_SUL!I301)</f>
        <v>-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-</v>
      </c>
      <c r="K297" s="97" t="str">
        <f>IF(SP_SUL!AD301="","*",SP_SUL!AD301)</f>
        <v>*</v>
      </c>
    </row>
    <row r="298" spans="2:11" hidden="1">
      <c r="B298" s="94" t="str">
        <f>IF(SP_SUL!Y302="","*",SP_SUL!Y302)</f>
        <v>OPORTUNIDADE</v>
      </c>
      <c r="C298" s="95">
        <f>IF(SP_SUL!B302="","*",SP_SUL!B302)</f>
        <v>46065</v>
      </c>
      <c r="D298" s="94" t="str">
        <f>IF(SP_SUL!D302="","*",SP_SUL!D302)</f>
        <v>A84</v>
      </c>
      <c r="E298" s="94" t="str">
        <f>IF(SP_SUL!H302="","*",SP_SUL!H302)</f>
        <v>S29MRS</v>
      </c>
      <c r="F298" s="100" t="str">
        <f>IF(SP_SUL!M302="","*",SP_SUL!M302)</f>
        <v>ZPG-ZPT</v>
      </c>
      <c r="G298" s="95" t="str">
        <f>IF(SP_SUL!I302="","*",SP_SUL!I302)</f>
        <v>ZPT109</v>
      </c>
      <c r="H298" s="95" t="str">
        <f>IF(SP_SUL!AB302="","*",SP_SUL!AB302)</f>
        <v>FIXO</v>
      </c>
      <c r="I298" s="95" t="str">
        <f>IF(SP_SUL!AC302="","*",SP_SUL!AC302)</f>
        <v>*</v>
      </c>
      <c r="J298" s="96">
        <f>IF(SP_SUL!AA302="","*",SP_SUL!AA302)</f>
        <v>1</v>
      </c>
      <c r="K298" s="97">
        <f>IF(SP_SUL!AD302="","*",SP_SUL!AD302)</f>
        <v>0.29166666666666669</v>
      </c>
    </row>
    <row r="299" spans="2:11" hidden="1">
      <c r="B299" s="94" t="str">
        <f>IF(SP_SUL!Y303="","*",SP_SUL!Y303)</f>
        <v>SIM</v>
      </c>
      <c r="C299" s="95">
        <f>IF(SP_SUL!B303="","*",SP_SUL!B303)</f>
        <v>46065</v>
      </c>
      <c r="D299" s="94" t="str">
        <f>IF(SP_SUL!D303="","*",SP_SUL!D303)</f>
        <v>W62</v>
      </c>
      <c r="E299" s="94" t="str">
        <f>IF(SP_SUL!H303="","*",SP_SUL!H303)</f>
        <v>ZDRZPT</v>
      </c>
      <c r="F299" s="100" t="str">
        <f>IF(SP_SUL!M303="","*",SP_SUL!M303)</f>
        <v>ZXW-ZGP</v>
      </c>
      <c r="G299" s="95" t="str">
        <f>IF(SP_SUL!I303="","*",SP_SUL!I303)</f>
        <v>ZDRZPT</v>
      </c>
      <c r="H299" s="95" t="str">
        <f>IF(SP_SUL!AB303="","*",SP_SUL!AB303)</f>
        <v>FIXO</v>
      </c>
      <c r="I299" s="95" t="str">
        <f>IF(SP_SUL!AC303="","*",SP_SUL!AC303)</f>
        <v>*</v>
      </c>
      <c r="J299" s="96">
        <f>IF(SP_SUL!AA303="","*",SP_SUL!AA303)</f>
        <v>1</v>
      </c>
      <c r="K299" s="97">
        <f>IF(SP_SUL!AD303="","*",SP_SUL!AD303)</f>
        <v>0.3125</v>
      </c>
    </row>
    <row r="300" spans="2:11" hidden="1">
      <c r="B300" s="94" t="str">
        <f>IF(SP_SUL!Y304="","*",SP_SUL!Y304)</f>
        <v>OPORTUNIDADE</v>
      </c>
      <c r="C300" s="95">
        <f>IF(SP_SUL!B304="","*",SP_SUL!B304)</f>
        <v>46065</v>
      </c>
      <c r="D300" s="94" t="str">
        <f>IF(SP_SUL!D304="","*",SP_SUL!D304)</f>
        <v>DIEGO (TF-42)</v>
      </c>
      <c r="E300" s="94" t="str">
        <f>IF(SP_SUL!H304="","*",SP_SUL!H304)</f>
        <v>-</v>
      </c>
      <c r="F300" s="100" t="str">
        <f>IF(SP_SUL!M304="","*",SP_SUL!M304)</f>
        <v>PAT-ZGM</v>
      </c>
      <c r="G300" s="95" t="str">
        <f>IF(SP_SUL!I304="","*",SP_SUL!I304)</f>
        <v>-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-</v>
      </c>
      <c r="K300" s="97" t="str">
        <f>IF(SP_SUL!AD304="","*",SP_SUL!AD304)</f>
        <v>*</v>
      </c>
    </row>
    <row r="301" spans="2:11" hidden="1">
      <c r="B301" s="94" t="str">
        <f>IF(SP_SUL!Y305="","*",SP_SUL!Y305)</f>
        <v>OPORTUNIDADE</v>
      </c>
      <c r="C301" s="95">
        <f>IF(SP_SUL!B305="","*",SP_SUL!B305)</f>
        <v>46065</v>
      </c>
      <c r="D301" s="94" t="str">
        <f>IF(SP_SUL!D305="","*",SP_SUL!D305)</f>
        <v>RAFAEL (TP-695)</v>
      </c>
      <c r="E301" s="94" t="str">
        <f>IF(SP_SUL!H305="","*",SP_SUL!H305)</f>
        <v>-</v>
      </c>
      <c r="F301" s="100" t="str">
        <f>IF(SP_SUL!M305="","*",SP_SUL!M305)</f>
        <v>ZDR</v>
      </c>
      <c r="G301" s="95" t="str">
        <f>IF(SP_SUL!I305="","*",SP_SUL!I305)</f>
        <v>-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-</v>
      </c>
      <c r="K301" s="97" t="str">
        <f>IF(SP_SUL!AD305="","*",SP_SUL!AD305)</f>
        <v>*</v>
      </c>
    </row>
    <row r="302" spans="2:11" hidden="1">
      <c r="B302" s="94" t="str">
        <f>IF(SP_SUL!Y306="","*",SP_SUL!Y306)</f>
        <v>OPORTUNIDADE</v>
      </c>
      <c r="C302" s="95">
        <f>IF(SP_SUL!B306="","*",SP_SUL!B306)</f>
        <v>46065</v>
      </c>
      <c r="D302" s="94" t="str">
        <f>IF(SP_SUL!D306="","*",SP_SUL!D306)</f>
        <v>EXPANSÃO TURMA 1</v>
      </c>
      <c r="E302" s="94" t="str">
        <f>IF(SP_SUL!H306="","*",SP_SUL!H306)</f>
        <v>-</v>
      </c>
      <c r="F302" s="100" t="str">
        <f>IF(SP_SUL!M306="","*",SP_SUL!M306)</f>
        <v>109-ZGM</v>
      </c>
      <c r="G302" s="95" t="str">
        <f>IF(SP_SUL!I306="","*",SP_SUL!I306)</f>
        <v>-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-</v>
      </c>
      <c r="K302" s="97" t="str">
        <f>IF(SP_SUL!AD306="","*",SP_SUL!AD306)</f>
        <v>*</v>
      </c>
    </row>
    <row r="303" spans="2:11" hidden="1">
      <c r="B303" s="94" t="str">
        <f>IF(SP_SUL!Y307="","*",SP_SUL!Y307)</f>
        <v>*</v>
      </c>
      <c r="C303" s="95" t="str">
        <f>IF(SP_SUL!B307="","*",SP_SUL!B307)</f>
        <v>*</v>
      </c>
      <c r="D303" s="94" t="str">
        <f>IF(SP_SUL!D307="","*",SP_SUL!D307)</f>
        <v>*</v>
      </c>
      <c r="E303" s="94" t="str">
        <f>IF(SP_SUL!H307="","*",SP_SUL!H307)</f>
        <v>*</v>
      </c>
      <c r="F303" s="100" t="str">
        <f>IF(SP_SUL!M307="","*",SP_SUL!M307)</f>
        <v>-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OPORTUNIDADE</v>
      </c>
      <c r="C304" s="95">
        <f>IF(SP_SUL!B308="","*",SP_SUL!B308)</f>
        <v>46066</v>
      </c>
      <c r="D304" s="94" t="str">
        <f>IF(SP_SUL!D308="","*",SP_SUL!D308)</f>
        <v>EXPANSÃO TURMA 1</v>
      </c>
      <c r="E304" s="94" t="str">
        <f>IF(SP_SUL!H308="","*",SP_SUL!H308)</f>
        <v>-</v>
      </c>
      <c r="F304" s="100" t="str">
        <f>IF(SP_SUL!M308="","*",SP_SUL!M308)</f>
        <v>ZCD</v>
      </c>
      <c r="G304" s="95" t="str">
        <f>IF(SP_SUL!I308="","*",SP_SUL!I308)</f>
        <v>-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-</v>
      </c>
      <c r="K304" s="97" t="str">
        <f>IF(SP_SUL!AD308="","*",SP_SUL!AD308)</f>
        <v>*</v>
      </c>
    </row>
    <row r="305" spans="2:11" hidden="1">
      <c r="B305" s="94" t="str">
        <f>IF(SP_SUL!Y309="","*",SP_SUL!Y309)</f>
        <v>OPORTUNIDADE</v>
      </c>
      <c r="C305" s="95">
        <f>IF(SP_SUL!B309="","*",SP_SUL!B309)</f>
        <v>46066</v>
      </c>
      <c r="D305" s="94" t="str">
        <f>IF(SP_SUL!D309="","*",SP_SUL!D309)</f>
        <v>KLECIO (TP-699)</v>
      </c>
      <c r="E305" s="94" t="str">
        <f>IF(SP_SUL!H309="","*",SP_SUL!H309)</f>
        <v>-</v>
      </c>
      <c r="F305" s="100" t="str">
        <f>IF(SP_SUL!M309="","*",SP_SUL!M309)</f>
        <v>ZSW-ZTT</v>
      </c>
      <c r="G305" s="95" t="str">
        <f>IF(SP_SUL!I309="","*",SP_SUL!I309)</f>
        <v>-</v>
      </c>
      <c r="H305" s="95" t="str">
        <f>IF(SP_SUL!AB309="","*",SP_SUL!AB309)</f>
        <v>*</v>
      </c>
      <c r="I305" s="95" t="str">
        <f>IF(SP_SUL!AC309="","*",SP_SUL!AC309)</f>
        <v>*</v>
      </c>
      <c r="J305" s="96" t="str">
        <f>IF(SP_SUL!AA309="","*",SP_SUL!AA309)</f>
        <v>*</v>
      </c>
      <c r="K305" s="97" t="str">
        <f>IF(SP_SUL!AD309="","*",SP_SUL!AD309)</f>
        <v>*</v>
      </c>
    </row>
    <row r="306" spans="2:11" hidden="1">
      <c r="B306" s="94" t="str">
        <f>IF(SP_SUL!Y310="","*",SP_SUL!Y310)</f>
        <v>OPORTUNIDADE</v>
      </c>
      <c r="C306" s="95">
        <f>IF(SP_SUL!B310="","*",SP_SUL!B310)</f>
        <v>46066</v>
      </c>
      <c r="D306" s="94" t="str">
        <f>IF(SP_SUL!D310="","*",SP_SUL!D310)</f>
        <v>V11</v>
      </c>
      <c r="E306" s="94" t="str">
        <f>IF(SP_SUL!H310="","*",SP_SUL!H310)</f>
        <v>ZHO-2</v>
      </c>
      <c r="F306" s="100" t="str">
        <f>IF(SP_SUL!M310="","*",SP_SUL!M310)</f>
        <v>ZHO-ZAC</v>
      </c>
      <c r="G306" s="95" t="str">
        <f>IF(SP_SUL!I310="","*",SP_SUL!I310)</f>
        <v>ZAC2</v>
      </c>
      <c r="H306" s="95" t="str">
        <f>IF(SP_SUL!AB310="","*",SP_SUL!AB310)</f>
        <v>FIXO</v>
      </c>
      <c r="I306" s="95" t="str">
        <f>IF(SP_SUL!AC310="","*",SP_SUL!AC310)</f>
        <v>*</v>
      </c>
      <c r="J306" s="96">
        <f>IF(SP_SUL!AA310="","*",SP_SUL!AA310)</f>
        <v>1</v>
      </c>
      <c r="K306" s="97" t="str">
        <f>IF(SP_SUL!AD310="","*",SP_SUL!AD310)</f>
        <v>*</v>
      </c>
    </row>
    <row r="307" spans="2:11" hidden="1">
      <c r="B307" s="94" t="str">
        <f>IF(SP_SUL!Y311="","*",SP_SUL!Y311)</f>
        <v>NÃO</v>
      </c>
      <c r="C307" s="95">
        <f>IF(SP_SUL!B311="","*",SP_SUL!B311)</f>
        <v>46066</v>
      </c>
      <c r="D307" s="94" t="str">
        <f>IF(SP_SUL!D311="","*",SP_SUL!D311)</f>
        <v>E42</v>
      </c>
      <c r="E307" s="94" t="str">
        <f>IF(SP_SUL!H311="","*",SP_SUL!H311)</f>
        <v>ZBV3</v>
      </c>
      <c r="F307" s="100" t="str">
        <f>IF(SP_SUL!M311="","*",SP_SUL!M311)</f>
        <v>ZBM</v>
      </c>
      <c r="G307" s="95" t="str">
        <f>IF(SP_SUL!I311="","*",SP_SUL!I311)</f>
        <v>ZBV3</v>
      </c>
      <c r="H307" s="95" t="str">
        <f>IF(SP_SUL!AB311="","*",SP_SUL!AB311)</f>
        <v>FIXO + ESCALA</v>
      </c>
      <c r="I307" s="95" t="str">
        <f>IF(SP_SUL!AC311="","*",SP_SUL!AC311)</f>
        <v>AGD ACIONAMENTO PCM</v>
      </c>
      <c r="J307" s="96" t="str">
        <f>IF(SP_SUL!AA311="","*",SP_SUL!AA311)</f>
        <v>2 Lucas + Escala</v>
      </c>
      <c r="K307" s="97">
        <f>IF(SP_SUL!AD311="","*",SP_SUL!AD311)</f>
        <v>0.41666666666666669</v>
      </c>
    </row>
    <row r="308" spans="2:11" hidden="1">
      <c r="B308" s="94" t="str">
        <f>IF(SP_SUL!Y312="","*",SP_SUL!Y312)</f>
        <v>*</v>
      </c>
      <c r="C308" s="95" t="str">
        <f>IF(SP_SUL!B312="","*",SP_SUL!B312)</f>
        <v>*</v>
      </c>
      <c r="D308" s="94" t="str">
        <f>IF(SP_SUL!D312="","*",SP_SUL!D312)</f>
        <v>*</v>
      </c>
      <c r="E308" s="94" t="str">
        <f>IF(SP_SUL!H312="","*",SP_SUL!H312)</f>
        <v>*</v>
      </c>
      <c r="F308" s="100" t="str">
        <f>IF(SP_SUL!M312="","*",SP_SUL!M312)</f>
        <v>-</v>
      </c>
      <c r="G308" s="95" t="str">
        <f>IF(SP_SUL!I312="","*",SP_SUL!I312)</f>
        <v>*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OPORTUNIDADE</v>
      </c>
      <c r="C309" s="95">
        <f>IF(SP_SUL!B313="","*",SP_SUL!B313)</f>
        <v>46066</v>
      </c>
      <c r="D309" s="94" t="str">
        <f>IF(SP_SUL!D313="","*",SP_SUL!D313)</f>
        <v>ROGÉRIO (TP-730)</v>
      </c>
      <c r="E309" s="94" t="str">
        <f>IF(SP_SUL!H313="","*",SP_SUL!H313)</f>
        <v>-</v>
      </c>
      <c r="F309" s="100" t="str">
        <f>IF(SP_SUL!M313="","*",SP_SUL!M313)</f>
        <v>ZYU-ZST</v>
      </c>
      <c r="G309" s="95" t="str">
        <f>IF(SP_SUL!I313="","*",SP_SUL!I313)</f>
        <v>-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-</v>
      </c>
      <c r="K309" s="97" t="str">
        <f>IF(SP_SUL!AD313="","*",SP_SUL!AD313)</f>
        <v>*</v>
      </c>
    </row>
    <row r="310" spans="2:11" hidden="1">
      <c r="B310" s="94" t="str">
        <f>IF(SP_SUL!Y314="","*",SP_SUL!Y314)</f>
        <v>OPORTUNIDADE</v>
      </c>
      <c r="C310" s="95">
        <f>IF(SP_SUL!B314="","*",SP_SUL!B314)</f>
        <v>46066</v>
      </c>
      <c r="D310" s="94" t="str">
        <f>IF(SP_SUL!D314="","*",SP_SUL!D314)</f>
        <v>V93</v>
      </c>
      <c r="E310" s="94" t="str">
        <f>IF(SP_SUL!H314="","*",SP_SUL!H314)</f>
        <v>ZYU1</v>
      </c>
      <c r="F310" s="100" t="str">
        <f>IF(SP_SUL!M314="","*",SP_SUL!M314)</f>
        <v>ZYU-ZST</v>
      </c>
      <c r="G310" s="95" t="str">
        <f>IF(SP_SUL!I314="","*",SP_SUL!I314)</f>
        <v>ZYU1</v>
      </c>
      <c r="H310" s="95" t="str">
        <f>IF(SP_SUL!AB314="","*",SP_SUL!AB314)</f>
        <v>ESCALA</v>
      </c>
      <c r="I310" s="95" t="str">
        <f>IF(SP_SUL!AC314="","*",SP_SUL!AC314)</f>
        <v>*</v>
      </c>
      <c r="J310" s="96">
        <f>IF(SP_SUL!AA314="","*",SP_SUL!AA314)</f>
        <v>1</v>
      </c>
      <c r="K310" s="97">
        <f>IF(SP_SUL!AD314="","*",SP_SUL!AD314)</f>
        <v>0.29166666666666669</v>
      </c>
    </row>
    <row r="311" spans="2:11" hidden="1">
      <c r="B311" s="94" t="str">
        <f>IF(SP_SUL!Y315="","*",SP_SUL!Y315)</f>
        <v>OPORTUNIDADE</v>
      </c>
      <c r="C311" s="95">
        <f>IF(SP_SUL!B315="","*",SP_SUL!B315)</f>
        <v>46066</v>
      </c>
      <c r="D311" s="94" t="str">
        <f>IF(SP_SUL!D315="","*",SP_SUL!D315)</f>
        <v>W59</v>
      </c>
      <c r="E311" s="94" t="str">
        <f>IF(SP_SUL!H315="","*",SP_SUL!H315)</f>
        <v>ZYU1</v>
      </c>
      <c r="F311" s="100" t="str">
        <f>IF(SP_SUL!M315="","*",SP_SUL!M315)</f>
        <v>ZDY-ZFY</v>
      </c>
      <c r="G311" s="95" t="str">
        <f>IF(SP_SUL!I315="","*",SP_SUL!I315)</f>
        <v>ZYU1</v>
      </c>
      <c r="H311" s="95" t="str">
        <f>IF(SP_SUL!AB315="","*",SP_SUL!AB315)</f>
        <v>FIXO</v>
      </c>
      <c r="I311" s="95" t="str">
        <f>IF(SP_SUL!AC315="","*",SP_SUL!AC315)</f>
        <v>*</v>
      </c>
      <c r="J311" s="96">
        <f>IF(SP_SUL!AA315="","*",SP_SUL!AA315)</f>
        <v>1</v>
      </c>
      <c r="K311" s="97">
        <f>IF(SP_SUL!AD315="","*",SP_SUL!AD315)</f>
        <v>0.29166666666666669</v>
      </c>
    </row>
    <row r="312" spans="2:11" hidden="1">
      <c r="B312" s="94" t="str">
        <f>IF(SP_SUL!Y316="","*",SP_SUL!Y316)</f>
        <v>OPORTUNIDADE</v>
      </c>
      <c r="C312" s="95">
        <f>IF(SP_SUL!B316="","*",SP_SUL!B316)</f>
        <v>46066</v>
      </c>
      <c r="D312" s="94" t="str">
        <f>IF(SP_SUL!D316="","*",SP_SUL!D316)</f>
        <v>ROBSON (TF-701)</v>
      </c>
      <c r="E312" s="94" t="str">
        <f>IF(SP_SUL!H316="","*",SP_SUL!H316)</f>
        <v>-</v>
      </c>
      <c r="F312" s="100" t="str">
        <f>IF(SP_SUL!M316="","*",SP_SUL!M316)</f>
        <v>ZDY-ZFY</v>
      </c>
      <c r="G312" s="95" t="str">
        <f>IF(SP_SUL!I316="","*",SP_SUL!I316)</f>
        <v>-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-</v>
      </c>
      <c r="K312" s="97" t="str">
        <f>IF(SP_SUL!AD316="","*",SP_SUL!AD316)</f>
        <v>*</v>
      </c>
    </row>
    <row r="313" spans="2:11" hidden="1">
      <c r="B313" s="94" t="str">
        <f>IF(SP_SUL!Y317="","*",SP_SUL!Y317)</f>
        <v>OPORTUNIDADE</v>
      </c>
      <c r="C313" s="95">
        <f>IF(SP_SUL!B317="","*",SP_SUL!B317)</f>
        <v>46066</v>
      </c>
      <c r="D313" s="94" t="str">
        <f>IF(SP_SUL!D317="","*",SP_SUL!D317)</f>
        <v>JACIANO (TF-674)</v>
      </c>
      <c r="E313" s="94" t="str">
        <f>IF(SP_SUL!H317="","*",SP_SUL!H317)</f>
        <v>ZYU1</v>
      </c>
      <c r="F313" s="100" t="str">
        <f>IF(SP_SUL!M317="","*",SP_SUL!M317)</f>
        <v>ZDY-ZFY</v>
      </c>
      <c r="G313" s="95" t="str">
        <f>IF(SP_SUL!I317="","*",SP_SUL!I317)</f>
        <v>ZYU1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-</v>
      </c>
      <c r="K313" s="97" t="str">
        <f>IF(SP_SUL!AD317="","*",SP_SUL!AD317)</f>
        <v>*</v>
      </c>
    </row>
    <row r="314" spans="2:11" hidden="1">
      <c r="B314" s="94" t="str">
        <f>IF(SP_SUL!Y318="","*",SP_SUL!Y318)</f>
        <v>*</v>
      </c>
      <c r="C314" s="95" t="str">
        <f>IF(SP_SUL!B318="","*",SP_SUL!B318)</f>
        <v>*</v>
      </c>
      <c r="D314" s="94" t="str">
        <f>IF(SP_SUL!D318="","*",SP_SUL!D318)</f>
        <v>*</v>
      </c>
      <c r="E314" s="94" t="str">
        <f>IF(SP_SUL!H318="","*",SP_SUL!H318)</f>
        <v>*</v>
      </c>
      <c r="F314" s="100" t="str">
        <f>IF(SP_SUL!M318="","*",SP_SUL!M318)</f>
        <v>-</v>
      </c>
      <c r="G314" s="95" t="str">
        <f>IF(SP_SUL!I318="","*",SP_SUL!I318)</f>
        <v>*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NÃO</v>
      </c>
      <c r="C315" s="95">
        <f>IF(SP_SUL!B319="","*",SP_SUL!B319)</f>
        <v>46066</v>
      </c>
      <c r="D315" s="94" t="str">
        <f>IF(SP_SUL!D319="","*",SP_SUL!D319)</f>
        <v>SUPER ZWW</v>
      </c>
      <c r="E315" s="94" t="str">
        <f>IF(SP_SUL!H319="","*",SP_SUL!H319)</f>
        <v>-</v>
      </c>
      <c r="F315" s="100" t="str">
        <f>IF(SP_SUL!M319="","*",SP_SUL!M319)</f>
        <v>ZKW-ZLU</v>
      </c>
      <c r="G315" s="95" t="str">
        <f>IF(SP_SUL!I319="","*",SP_SUL!I319)</f>
        <v>-</v>
      </c>
      <c r="H315" s="95" t="str">
        <f>IF(SP_SUL!AB319="","*",SP_SUL!AB319)</f>
        <v>*</v>
      </c>
      <c r="I315" s="95" t="str">
        <f>IF(SP_SUL!AC319="","*",SP_SUL!AC319)</f>
        <v>*</v>
      </c>
      <c r="J315" s="96" t="str">
        <f>IF(SP_SUL!AA319="","*",SP_SUL!AA319)</f>
        <v>-</v>
      </c>
      <c r="K315" s="97" t="str">
        <f>IF(SP_SUL!AD319="","*",SP_SUL!AD319)</f>
        <v>*</v>
      </c>
    </row>
    <row r="316" spans="2:11" hidden="1">
      <c r="B316" s="94" t="str">
        <f>IF(SP_SUL!Y320="","*",SP_SUL!Y320)</f>
        <v>NÃO</v>
      </c>
      <c r="C316" s="95">
        <f>IF(SP_SUL!B320="","*",SP_SUL!B320)</f>
        <v>46066</v>
      </c>
      <c r="D316" s="94" t="str">
        <f>IF(SP_SUL!D320="","*",SP_SUL!D320)</f>
        <v>E17</v>
      </c>
      <c r="E316" s="94" t="str">
        <f>IF(SP_SUL!H320="","*",SP_SUL!H320)</f>
        <v>102ZKW2</v>
      </c>
      <c r="F316" s="100" t="str">
        <f>IF(SP_SUL!M320="","*",SP_SUL!M320)</f>
        <v>ZKW-ZLU</v>
      </c>
      <c r="G316" s="95" t="str">
        <f>IF(SP_SUL!I320="","*",SP_SUL!I320)</f>
        <v>102ZKW2</v>
      </c>
      <c r="H316" s="95" t="str">
        <f>IF(SP_SUL!AB320="","*",SP_SUL!AB320)</f>
        <v>FIXO</v>
      </c>
      <c r="I316" s="95" t="str">
        <f>IF(SP_SUL!AC320="","*",SP_SUL!AC320)</f>
        <v>*</v>
      </c>
      <c r="J316" s="96">
        <f>IF(SP_SUL!AA320="","*",SP_SUL!AA320)</f>
        <v>1</v>
      </c>
      <c r="K316" s="97">
        <f>IF(SP_SUL!AD320="","*",SP_SUL!AD320)</f>
        <v>0.35416666666666669</v>
      </c>
    </row>
    <row r="317" spans="2:11" hidden="1">
      <c r="B317" s="94" t="str">
        <f>IF(SP_SUL!Y321="","*",SP_SUL!Y321)</f>
        <v>NÃO</v>
      </c>
      <c r="C317" s="95">
        <f>IF(SP_SUL!B321="","*",SP_SUL!B321)</f>
        <v>46066</v>
      </c>
      <c r="D317" s="94" t="str">
        <f>IF(SP_SUL!D321="","*",SP_SUL!D321)</f>
        <v>V89</v>
      </c>
      <c r="E317" s="94" t="str">
        <f>IF(SP_SUL!H321="","*",SP_SUL!H321)</f>
        <v>102ZKW2</v>
      </c>
      <c r="F317" s="100" t="str">
        <f>IF(SP_SUL!M321="","*",SP_SUL!M321)</f>
        <v>ZKW-ZLU</v>
      </c>
      <c r="G317" s="95" t="str">
        <f>IF(SP_SUL!I321="","*",SP_SUL!I321)</f>
        <v>102ZKW2</v>
      </c>
      <c r="H317" s="95" t="str">
        <f>IF(SP_SUL!AB321="","*",SP_SUL!AB321)</f>
        <v>FIXO</v>
      </c>
      <c r="I317" s="95" t="str">
        <f>IF(SP_SUL!AC321="","*",SP_SUL!AC321)</f>
        <v>*</v>
      </c>
      <c r="J317" s="96">
        <f>IF(SP_SUL!AA321="","*",SP_SUL!AA321)</f>
        <v>1</v>
      </c>
      <c r="K317" s="97">
        <f>IF(SP_SUL!AD321="","*",SP_SUL!AD321)</f>
        <v>0.35416666666666669</v>
      </c>
    </row>
    <row r="318" spans="2:11" hidden="1">
      <c r="B318" s="94" t="str">
        <f>IF(SP_SUL!Y322="","*",SP_SUL!Y322)</f>
        <v>NÃO</v>
      </c>
      <c r="C318" s="95">
        <f>IF(SP_SUL!B322="","*",SP_SUL!B322)</f>
        <v>46066</v>
      </c>
      <c r="D318" s="94" t="str">
        <f>IF(SP_SUL!D322="","*",SP_SUL!D322)</f>
        <v>DIEGO (TP-681)</v>
      </c>
      <c r="E318" s="94" t="str">
        <f>IF(SP_SUL!H322="","*",SP_SUL!H322)</f>
        <v>-</v>
      </c>
      <c r="F318" s="100" t="str">
        <f>IF(SP_SUL!M322="","*",SP_SUL!M322)</f>
        <v>ZKW-ZLU</v>
      </c>
      <c r="G318" s="95" t="str">
        <f>IF(SP_SUL!I322="","*",SP_SUL!I322)</f>
        <v>-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-</v>
      </c>
      <c r="K318" s="97" t="str">
        <f>IF(SP_SUL!AD322="","*",SP_SUL!AD322)</f>
        <v>*</v>
      </c>
    </row>
    <row r="319" spans="2:11" hidden="1">
      <c r="B319" s="94" t="str">
        <f>IF(SP_SUL!Y323="","*",SP_SUL!Y323)</f>
        <v>*</v>
      </c>
      <c r="C319" s="95" t="str">
        <f>IF(SP_SUL!B323="","*",SP_SUL!B323)</f>
        <v>*</v>
      </c>
      <c r="D319" s="94" t="str">
        <f>IF(SP_SUL!D323="","*",SP_SUL!D323)</f>
        <v>*</v>
      </c>
      <c r="E319" s="94" t="str">
        <f>IF(SP_SUL!H323="","*",SP_SUL!H323)</f>
        <v>*</v>
      </c>
      <c r="F319" s="100" t="str">
        <f>IF(SP_SUL!M323="","*",SP_SUL!M323)</f>
        <v>-</v>
      </c>
      <c r="G319" s="95" t="str">
        <f>IF(SP_SUL!I323="","*",SP_SUL!I323)</f>
        <v>*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NÃO</v>
      </c>
      <c r="C320" s="95">
        <f>IF(SP_SUL!B324="","*",SP_SUL!B324)</f>
        <v>46066</v>
      </c>
      <c r="D320" s="94" t="str">
        <f>IF(SP_SUL!D324="","*",SP_SUL!D324)</f>
        <v>MOD ZRB</v>
      </c>
      <c r="E320" s="94" t="str">
        <f>IF(SP_SUL!H324="","*",SP_SUL!H324)</f>
        <v>-</v>
      </c>
      <c r="F320" s="100" t="str">
        <f>IF(SP_SUL!M324="","*",SP_SUL!M324)</f>
        <v>ZRB-ZEV</v>
      </c>
      <c r="G320" s="95" t="str">
        <f>IF(SP_SUL!I324="","*",SP_SUL!I324)</f>
        <v>-</v>
      </c>
      <c r="H320" s="95" t="str">
        <f>IF(SP_SUL!AB324="","*",SP_SUL!AB324)</f>
        <v>*</v>
      </c>
      <c r="I320" s="95" t="str">
        <f>IF(SP_SUL!AC324="","*",SP_SUL!AC324)</f>
        <v>*</v>
      </c>
      <c r="J320" s="96" t="str">
        <f>IF(SP_SUL!AA324="","*",SP_SUL!AA324)</f>
        <v>-</v>
      </c>
      <c r="K320" s="97" t="str">
        <f>IF(SP_SUL!AD324="","*",SP_SUL!AD324)</f>
        <v>*</v>
      </c>
    </row>
    <row r="321" spans="2:11" hidden="1">
      <c r="B321" s="94" t="str">
        <f>IF(SP_SUL!Y325="","*",SP_SUL!Y325)</f>
        <v>NÃO</v>
      </c>
      <c r="C321" s="95">
        <f>IF(SP_SUL!B325="","*",SP_SUL!B325)</f>
        <v>46066</v>
      </c>
      <c r="D321" s="94" t="str">
        <f>IF(SP_SUL!D325="","*",SP_SUL!D325)</f>
        <v>W97</v>
      </c>
      <c r="E321" s="94" t="str">
        <f>IF(SP_SUL!H325="","*",SP_SUL!H325)</f>
        <v>ZEM1</v>
      </c>
      <c r="F321" s="100" t="str">
        <f>IF(SP_SUL!M325="","*",SP_SUL!M325)</f>
        <v>ZRB-ZEV</v>
      </c>
      <c r="G321" s="95" t="str">
        <f>IF(SP_SUL!I325="","*",SP_SUL!I325)</f>
        <v>ZEM1</v>
      </c>
      <c r="H321" s="95" t="str">
        <f>IF(SP_SUL!AB325="","*",SP_SUL!AB325)</f>
        <v>FIXO</v>
      </c>
      <c r="I321" s="95" t="str">
        <f>IF(SP_SUL!AC325="","*",SP_SUL!AC325)</f>
        <v>*</v>
      </c>
      <c r="J321" s="96">
        <f>IF(SP_SUL!AA325="","*",SP_SUL!AA325)</f>
        <v>1</v>
      </c>
      <c r="K321" s="97">
        <f>IF(SP_SUL!AD325="","*",SP_SUL!AD325)</f>
        <v>0.29166666666666669</v>
      </c>
    </row>
    <row r="322" spans="2:11" hidden="1">
      <c r="B322" s="94" t="str">
        <f>IF(SP_SUL!Y326="","*",SP_SUL!Y326)</f>
        <v>NÃO</v>
      </c>
      <c r="C322" s="95">
        <f>IF(SP_SUL!B326="","*",SP_SUL!B326)</f>
        <v>46066</v>
      </c>
      <c r="D322" s="94" t="str">
        <f>IF(SP_SUL!D326="","*",SP_SUL!D326)</f>
        <v>V96</v>
      </c>
      <c r="E322" s="94" t="str">
        <f>IF(SP_SUL!H326="","*",SP_SUL!H326)</f>
        <v>K67ZEV2</v>
      </c>
      <c r="F322" s="100" t="str">
        <f>IF(SP_SUL!M326="","*",SP_SUL!M326)</f>
        <v>ZRB-ZEV</v>
      </c>
      <c r="G322" s="95" t="str">
        <f>IF(SP_SUL!I326="","*",SP_SUL!I326)</f>
        <v>K67ZEV2</v>
      </c>
      <c r="H322" s="95" t="str">
        <f>IF(SP_SUL!AB326="","*",SP_SUL!AB326)</f>
        <v>FIXO</v>
      </c>
      <c r="I322" s="95" t="str">
        <f>IF(SP_SUL!AC326="","*",SP_SUL!AC326)</f>
        <v>*</v>
      </c>
      <c r="J322" s="96">
        <f>IF(SP_SUL!AA326="","*",SP_SUL!AA326)</f>
        <v>1</v>
      </c>
      <c r="K322" s="97">
        <f>IF(SP_SUL!AD326="","*",SP_SUL!AD326)</f>
        <v>0.29166666666666669</v>
      </c>
    </row>
    <row r="323" spans="2:11" hidden="1">
      <c r="B323" s="94" t="str">
        <f>IF(SP_SUL!Y327="","*",SP_SUL!Y327)</f>
        <v>NÃO</v>
      </c>
      <c r="C323" s="95">
        <f>IF(SP_SUL!B327="","*",SP_SUL!B327)</f>
        <v>46066</v>
      </c>
      <c r="D323" s="94" t="str">
        <f>IF(SP_SUL!D327="","*",SP_SUL!D327)</f>
        <v>ADENISON (TP-810)</v>
      </c>
      <c r="E323" s="94" t="str">
        <f>IF(SP_SUL!H327="","*",SP_SUL!H327)</f>
        <v>-</v>
      </c>
      <c r="F323" s="100" t="str">
        <f>IF(SP_SUL!M327="","*",SP_SUL!M327)</f>
        <v>ZRB-ZEV</v>
      </c>
      <c r="G323" s="95" t="str">
        <f>IF(SP_SUL!I327="","*",SP_SUL!I327)</f>
        <v>-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-</v>
      </c>
      <c r="K323" s="97" t="str">
        <f>IF(SP_SUL!AD327="","*",SP_SUL!AD327)</f>
        <v>*</v>
      </c>
    </row>
    <row r="324" spans="2:11" hidden="1">
      <c r="B324" s="94" t="str">
        <f>IF(SP_SUL!Y328="","*",SP_SUL!Y328)</f>
        <v>NÃO</v>
      </c>
      <c r="C324" s="95">
        <f>IF(SP_SUL!B328="","*",SP_SUL!B328)</f>
        <v>46066</v>
      </c>
      <c r="D324" s="94" t="str">
        <f>IF(SP_SUL!D328="","*",SP_SUL!D328)</f>
        <v>MATEUS (TP-809)</v>
      </c>
      <c r="E324" s="94" t="str">
        <f>IF(SP_SUL!H328="","*",SP_SUL!H328)</f>
        <v>-</v>
      </c>
      <c r="F324" s="100" t="str">
        <f>IF(SP_SUL!M328="","*",SP_SUL!M328)</f>
        <v>ZRB-ZEV</v>
      </c>
      <c r="G324" s="95" t="str">
        <f>IF(SP_SUL!I328="","*",SP_SUL!I328)</f>
        <v>-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-</v>
      </c>
      <c r="K324" s="97" t="str">
        <f>IF(SP_SUL!AD328="","*",SP_SUL!AD328)</f>
        <v>*</v>
      </c>
    </row>
    <row r="325" spans="2:11" hidden="1">
      <c r="B325" s="94" t="str">
        <f>IF(SP_SUL!Y329="","*",SP_SUL!Y329)</f>
        <v>NÃO</v>
      </c>
      <c r="C325" s="95">
        <f>IF(SP_SUL!B329="","*",SP_SUL!B329)</f>
        <v>46066</v>
      </c>
      <c r="D325" s="94" t="str">
        <f>IF(SP_SUL!D329="","*",SP_SUL!D329)</f>
        <v>CAIQUE (TMA-677)</v>
      </c>
      <c r="E325" s="94" t="str">
        <f>IF(SP_SUL!H329="","*",SP_SUL!H329)</f>
        <v>-</v>
      </c>
      <c r="F325" s="100" t="str">
        <f>IF(SP_SUL!M329="","*",SP_SUL!M329)</f>
        <v>ZRB-ZEV</v>
      </c>
      <c r="G325" s="95" t="str">
        <f>IF(SP_SUL!I329="","*",SP_SUL!I329)</f>
        <v>-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-</v>
      </c>
      <c r="K325" s="97" t="str">
        <f>IF(SP_SUL!AD329="","*",SP_SUL!AD329)</f>
        <v>*</v>
      </c>
    </row>
    <row r="326" spans="2:11" hidden="1">
      <c r="B326" s="94" t="str">
        <f>IF(SP_SUL!Y330="","*",SP_SUL!Y330)</f>
        <v>*</v>
      </c>
      <c r="C326" s="95" t="str">
        <f>IF(SP_SUL!B330="","*",SP_SUL!B330)</f>
        <v>*</v>
      </c>
      <c r="D326" s="94" t="str">
        <f>IF(SP_SUL!D330="","*",SP_SUL!D330)</f>
        <v>*</v>
      </c>
      <c r="E326" s="94" t="str">
        <f>IF(SP_SUL!H330="","*",SP_SUL!H330)</f>
        <v>*</v>
      </c>
      <c r="F326" s="100" t="str">
        <f>IF(SP_SUL!M330="","*",SP_SUL!M330)</f>
        <v>-</v>
      </c>
      <c r="G326" s="95" t="str">
        <f>IF(SP_SUL!I330="","*",SP_SUL!I330)</f>
        <v>*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NÃO</v>
      </c>
      <c r="C327" s="95">
        <f>IF(SP_SUL!B331="","*",SP_SUL!B331)</f>
        <v>46066</v>
      </c>
      <c r="D327" s="94" t="str">
        <f>IF(SP_SUL!D331="","*",SP_SUL!D331)</f>
        <v>MODERNIZAÇÃO SERRA</v>
      </c>
      <c r="E327" s="94" t="str">
        <f>IF(SP_SUL!H331="","*",SP_SUL!H331)</f>
        <v>-</v>
      </c>
      <c r="F327" s="100" t="str">
        <f>IF(SP_SUL!M331="","*",SP_SUL!M331)</f>
        <v>ZEZ-ZXW</v>
      </c>
      <c r="G327" s="95" t="str">
        <f>IF(SP_SUL!I331="","*",SP_SUL!I331)</f>
        <v>-</v>
      </c>
      <c r="H327" s="95" t="str">
        <f>IF(SP_SUL!AB331="","*",SP_SUL!AB331)</f>
        <v>*</v>
      </c>
      <c r="I327" s="95" t="str">
        <f>IF(SP_SUL!AC331="","*",SP_SUL!AC331)</f>
        <v>*</v>
      </c>
      <c r="J327" s="96" t="str">
        <f>IF(SP_SUL!AA331="","*",SP_SUL!AA331)</f>
        <v>*</v>
      </c>
      <c r="K327" s="97" t="str">
        <f>IF(SP_SUL!AD331="","*",SP_SUL!AD331)</f>
        <v>*</v>
      </c>
    </row>
    <row r="328" spans="2:11" hidden="1">
      <c r="B328" s="94" t="str">
        <f>IF(SP_SUL!Y332="","*",SP_SUL!Y332)</f>
        <v>NÃO</v>
      </c>
      <c r="C328" s="95">
        <f>IF(SP_SUL!B332="","*",SP_SUL!B332)</f>
        <v>46066</v>
      </c>
      <c r="D328" s="94" t="str">
        <f>IF(SP_SUL!D332="","*",SP_SUL!D332)</f>
        <v>W61</v>
      </c>
      <c r="E328" s="94" t="str">
        <f>IF(SP_SUL!H332="","*",SP_SUL!H332)</f>
        <v>K67ZEV-1</v>
      </c>
      <c r="F328" s="100" t="str">
        <f>IF(SP_SUL!M332="","*",SP_SUL!M332)</f>
        <v>ZEZ-ZXW</v>
      </c>
      <c r="G328" s="95" t="str">
        <f>IF(SP_SUL!I332="","*",SP_SUL!I332)</f>
        <v>K67ZEV-1</v>
      </c>
      <c r="H328" s="95" t="str">
        <f>IF(SP_SUL!AB332="","*",SP_SUL!AB332)</f>
        <v>FIXO</v>
      </c>
      <c r="I328" s="95" t="str">
        <f>IF(SP_SUL!AC332="","*",SP_SUL!AC332)</f>
        <v>*</v>
      </c>
      <c r="J328" s="96">
        <f>IF(SP_SUL!AA332="","*",SP_SUL!AA332)</f>
        <v>1</v>
      </c>
      <c r="K328" s="97">
        <f>IF(SP_SUL!AD332="","*",SP_SUL!AD332)</f>
        <v>0.29166666666666669</v>
      </c>
    </row>
    <row r="329" spans="2:11" hidden="1">
      <c r="B329" s="94" t="str">
        <f>IF(SP_SUL!Y333="","*",SP_SUL!Y333)</f>
        <v>NÃO</v>
      </c>
      <c r="C329" s="95">
        <f>IF(SP_SUL!B333="","*",SP_SUL!B333)</f>
        <v>46066</v>
      </c>
      <c r="D329" s="94" t="str">
        <f>IF(SP_SUL!D333="","*",SP_SUL!D333)</f>
        <v>V85</v>
      </c>
      <c r="E329" s="94" t="str">
        <f>IF(SP_SUL!H333="","*",SP_SUL!H333)</f>
        <v>K67ZEV-1</v>
      </c>
      <c r="F329" s="100" t="str">
        <f>IF(SP_SUL!M333="","*",SP_SUL!M333)</f>
        <v>ZEZ-ZXW</v>
      </c>
      <c r="G329" s="95" t="str">
        <f>IF(SP_SUL!I333="","*",SP_SUL!I333)</f>
        <v>K67ZEV-1</v>
      </c>
      <c r="H329" s="95" t="str">
        <f>IF(SP_SUL!AB333="","*",SP_SUL!AB333)</f>
        <v>FIXO</v>
      </c>
      <c r="I329" s="95" t="str">
        <f>IF(SP_SUL!AC333="","*",SP_SUL!AC333)</f>
        <v>*</v>
      </c>
      <c r="J329" s="96">
        <f>IF(SP_SUL!AA333="","*",SP_SUL!AA333)</f>
        <v>1</v>
      </c>
      <c r="K329" s="97">
        <f>IF(SP_SUL!AD333="","*",SP_SUL!AD333)</f>
        <v>0.29166666666666669</v>
      </c>
    </row>
    <row r="330" spans="2:11" hidden="1">
      <c r="B330" s="94" t="str">
        <f>IF(SP_SUL!Y334="","*",SP_SUL!Y334)</f>
        <v>NÃO</v>
      </c>
      <c r="C330" s="95">
        <f>IF(SP_SUL!B334="","*",SP_SUL!B334)</f>
        <v>46066</v>
      </c>
      <c r="D330" s="94" t="str">
        <f>IF(SP_SUL!D334="","*",SP_SUL!D334)</f>
        <v xml:space="preserve">TURMA FIXA VIA </v>
      </c>
      <c r="E330" s="94" t="str">
        <f>IF(SP_SUL!H334="","*",SP_SUL!H334)</f>
        <v>-</v>
      </c>
      <c r="F330" s="100" t="str">
        <f>IF(SP_SUL!M334="","*",SP_SUL!M334)</f>
        <v>ZEZ-ZXW</v>
      </c>
      <c r="G330" s="95" t="str">
        <f>IF(SP_SUL!I334="","*",SP_SUL!I334)</f>
        <v>-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-</v>
      </c>
      <c r="K330" s="97" t="str">
        <f>IF(SP_SUL!AD334="","*",SP_SUL!AD334)</f>
        <v>*</v>
      </c>
    </row>
    <row r="331" spans="2:11" hidden="1">
      <c r="B331" s="94" t="str">
        <f>IF(SP_SUL!Y335="","*",SP_SUL!Y335)</f>
        <v>NÃO</v>
      </c>
      <c r="C331" s="95">
        <f>IF(SP_SUL!B335="","*",SP_SUL!B335)</f>
        <v>46066</v>
      </c>
      <c r="D331" s="94" t="str">
        <f>IF(SP_SUL!D335="","*",SP_SUL!D335)</f>
        <v xml:space="preserve">TURMA FIXA VIA </v>
      </c>
      <c r="E331" s="94" t="str">
        <f>IF(SP_SUL!H335="","*",SP_SUL!H335)</f>
        <v>-</v>
      </c>
      <c r="F331" s="100" t="str">
        <f>IF(SP_SUL!M335="","*",SP_SUL!M335)</f>
        <v>ZEZ-ZXW</v>
      </c>
      <c r="G331" s="95" t="str">
        <f>IF(SP_SUL!I335="","*",SP_SUL!I335)</f>
        <v>-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-</v>
      </c>
      <c r="K331" s="97" t="str">
        <f>IF(SP_SUL!AD335="","*",SP_SUL!AD335)</f>
        <v>*</v>
      </c>
    </row>
    <row r="332" spans="2:11" hidden="1">
      <c r="B332" s="94" t="str">
        <f>IF(SP_SUL!Y336="","*",SP_SUL!Y336)</f>
        <v>NÃO</v>
      </c>
      <c r="C332" s="95">
        <f>IF(SP_SUL!B336="","*",SP_SUL!B336)</f>
        <v>46066</v>
      </c>
      <c r="D332" s="94" t="str">
        <f>IF(SP_SUL!D336="","*",SP_SUL!D336)</f>
        <v xml:space="preserve">TURMA FIXA VIA </v>
      </c>
      <c r="E332" s="94" t="str">
        <f>IF(SP_SUL!H336="","*",SP_SUL!H336)</f>
        <v>-</v>
      </c>
      <c r="F332" s="100" t="str">
        <f>IF(SP_SUL!M336="","*",SP_SUL!M336)</f>
        <v>ZEZ-ZXW</v>
      </c>
      <c r="G332" s="95" t="str">
        <f>IF(SP_SUL!I336="","*",SP_SUL!I336)</f>
        <v>-</v>
      </c>
      <c r="H332" s="95" t="str">
        <f>IF(SP_SUL!AB336="","*",SP_SUL!AB336)</f>
        <v>*</v>
      </c>
      <c r="I332" s="95" t="str">
        <f>IF(SP_SUL!AC336="","*",SP_SUL!AC336)</f>
        <v>*</v>
      </c>
      <c r="J332" s="96" t="str">
        <f>IF(SP_SUL!AA336="","*",SP_SUL!AA336)</f>
        <v>-</v>
      </c>
      <c r="K332" s="97" t="str">
        <f>IF(SP_SUL!AD336="","*",SP_SUL!AD336)</f>
        <v>*</v>
      </c>
    </row>
    <row r="333" spans="2:11" hidden="1">
      <c r="B333" s="94" t="str">
        <f>IF(SP_SUL!Y337="","*",SP_SUL!Y337)</f>
        <v>*</v>
      </c>
      <c r="C333" s="95" t="str">
        <f>IF(SP_SUL!B337="","*",SP_SUL!B337)</f>
        <v>*</v>
      </c>
      <c r="D333" s="94" t="str">
        <f>IF(SP_SUL!D337="","*",SP_SUL!D337)</f>
        <v>*</v>
      </c>
      <c r="E333" s="94" t="str">
        <f>IF(SP_SUL!H337="","*",SP_SUL!H337)</f>
        <v>*</v>
      </c>
      <c r="F333" s="100" t="str">
        <f>IF(SP_SUL!M337="","*",SP_SUL!M337)</f>
        <v>-</v>
      </c>
      <c r="G333" s="95" t="str">
        <f>IF(SP_SUL!I337="","*",SP_SUL!I337)</f>
        <v>*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*</v>
      </c>
      <c r="K333" s="97" t="str">
        <f>IF(SP_SUL!AD337="","*",SP_SUL!AD337)</f>
        <v>*</v>
      </c>
    </row>
    <row r="334" spans="2:11" hidden="1">
      <c r="B334" s="94" t="str">
        <f>IF(SP_SUL!Y338="","*",SP_SUL!Y338)</f>
        <v>NÃO</v>
      </c>
      <c r="C334" s="95">
        <f>IF(SP_SUL!B338="","*",SP_SUL!B338)</f>
        <v>46066</v>
      </c>
      <c r="D334" s="94" t="str">
        <f>IF(SP_SUL!D338="","*",SP_SUL!D338)</f>
        <v>W62</v>
      </c>
      <c r="E334" s="94" t="str">
        <f>IF(SP_SUL!H338="","*",SP_SUL!H338)</f>
        <v>ZDRZPT</v>
      </c>
      <c r="F334" s="100" t="str">
        <f>IF(SP_SUL!M338="","*",SP_SUL!M338)</f>
        <v>ZXW-ZGP</v>
      </c>
      <c r="G334" s="95" t="str">
        <f>IF(SP_SUL!I338="","*",SP_SUL!I338)</f>
        <v>ZDRZPT</v>
      </c>
      <c r="H334" s="95" t="str">
        <f>IF(SP_SUL!AB338="","*",SP_SUL!AB338)</f>
        <v>FIXO</v>
      </c>
      <c r="I334" s="95" t="str">
        <f>IF(SP_SUL!AC338="","*",SP_SUL!AC338)</f>
        <v>*</v>
      </c>
      <c r="J334" s="96">
        <f>IF(SP_SUL!AA338="","*",SP_SUL!AA338)</f>
        <v>1</v>
      </c>
      <c r="K334" s="97">
        <f>IF(SP_SUL!AD338="","*",SP_SUL!AD338)</f>
        <v>0.3125</v>
      </c>
    </row>
    <row r="335" spans="2:11" hidden="1">
      <c r="B335" s="94" t="str">
        <f>IF(SP_SUL!Y339="","*",SP_SUL!Y339)</f>
        <v>NÃO</v>
      </c>
      <c r="C335" s="95">
        <f>IF(SP_SUL!B339="","*",SP_SUL!B339)</f>
        <v>46066</v>
      </c>
      <c r="D335" s="94" t="str">
        <f>IF(SP_SUL!D339="","*",SP_SUL!D339)</f>
        <v>ANTONI  (TP-720)</v>
      </c>
      <c r="E335" s="94" t="str">
        <f>IF(SP_SUL!H339="","*",SP_SUL!H339)</f>
        <v>-</v>
      </c>
      <c r="F335" s="100" t="str">
        <f>IF(SP_SUL!M339="","*",SP_SUL!M339)</f>
        <v>ZXW-ZGP</v>
      </c>
      <c r="G335" s="95" t="str">
        <f>IF(SP_SUL!I339="","*",SP_SUL!I339)</f>
        <v>-</v>
      </c>
      <c r="H335" s="95" t="str">
        <f>IF(SP_SUL!AB339="","*",SP_SUL!AB339)</f>
        <v>*</v>
      </c>
      <c r="I335" s="95" t="str">
        <f>IF(SP_SUL!AC339="","*",SP_SUL!AC339)</f>
        <v>*</v>
      </c>
      <c r="J335" s="96" t="str">
        <f>IF(SP_SUL!AA339="","*",SP_SUL!AA339)</f>
        <v>-</v>
      </c>
      <c r="K335" s="97" t="str">
        <f>IF(SP_SUL!AD339="","*",SP_SUL!AD339)</f>
        <v>*</v>
      </c>
    </row>
    <row r="336" spans="2:11" hidden="1">
      <c r="B336" s="94" t="str">
        <f>IF(SP_SUL!Y340="","*",SP_SUL!Y340)</f>
        <v>NÃO</v>
      </c>
      <c r="C336" s="95">
        <f>IF(SP_SUL!B340="","*",SP_SUL!B340)</f>
        <v>46066</v>
      </c>
      <c r="D336" s="94" t="str">
        <f>IF(SP_SUL!D340="","*",SP_SUL!D340)</f>
        <v>JACIANO (TF-674)</v>
      </c>
      <c r="E336" s="94" t="str">
        <f>IF(SP_SUL!H340="","*",SP_SUL!H340)</f>
        <v>-</v>
      </c>
      <c r="F336" s="100" t="str">
        <f>IF(SP_SUL!M340="","*",SP_SUL!M340)</f>
        <v>ZXW-ZGP</v>
      </c>
      <c r="G336" s="95" t="str">
        <f>IF(SP_SUL!I340="","*",SP_SUL!I340)</f>
        <v>-</v>
      </c>
      <c r="H336" s="95" t="str">
        <f>IF(SP_SUL!AB340="","*",SP_SUL!AB340)</f>
        <v>*</v>
      </c>
      <c r="I336" s="95" t="str">
        <f>IF(SP_SUL!AC340="","*",SP_SUL!AC340)</f>
        <v>*</v>
      </c>
      <c r="J336" s="96" t="str">
        <f>IF(SP_SUL!AA340="","*",SP_SUL!AA340)</f>
        <v>-</v>
      </c>
      <c r="K336" s="97" t="str">
        <f>IF(SP_SUL!AD340="","*",SP_SUL!AD340)</f>
        <v>*</v>
      </c>
    </row>
    <row r="337" spans="2:11" hidden="1">
      <c r="B337" s="94" t="str">
        <f>IF(SP_SUL!Y341="","*",SP_SUL!Y341)</f>
        <v>NÃO</v>
      </c>
      <c r="C337" s="95">
        <f>IF(SP_SUL!B341="","*",SP_SUL!B341)</f>
        <v>46066</v>
      </c>
      <c r="D337" s="94" t="str">
        <f>IF(SP_SUL!D341="","*",SP_SUL!D341)</f>
        <v>LEANDRO (TP-727)</v>
      </c>
      <c r="E337" s="94" t="str">
        <f>IF(SP_SUL!H341="","*",SP_SUL!H341)</f>
        <v>-</v>
      </c>
      <c r="F337" s="100" t="str">
        <f>IF(SP_SUL!M341="","*",SP_SUL!M341)</f>
        <v>ZXW-ZGP</v>
      </c>
      <c r="G337" s="95" t="str">
        <f>IF(SP_SUL!I341="","*",SP_SUL!I341)</f>
        <v>-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-</v>
      </c>
      <c r="K337" s="97" t="str">
        <f>IF(SP_SUL!AD341="","*",SP_SUL!AD341)</f>
        <v>*</v>
      </c>
    </row>
    <row r="338" spans="2:11" hidden="1">
      <c r="B338" s="94" t="str">
        <f>IF(SP_SUL!Y342="","*",SP_SUL!Y342)</f>
        <v>*</v>
      </c>
      <c r="C338" s="95" t="str">
        <f>IF(SP_SUL!B342="","*",SP_SUL!B342)</f>
        <v>*</v>
      </c>
      <c r="D338" s="94" t="str">
        <f>IF(SP_SUL!D342="","*",SP_SUL!D342)</f>
        <v>*</v>
      </c>
      <c r="E338" s="94" t="str">
        <f>IF(SP_SUL!H342="","*",SP_SUL!H342)</f>
        <v>*</v>
      </c>
      <c r="F338" s="100" t="str">
        <f>IF(SP_SUL!M342="","*",SP_SUL!M342)</f>
        <v>-</v>
      </c>
      <c r="G338" s="95" t="str">
        <f>IF(SP_SUL!I342="","*",SP_SUL!I342)</f>
        <v>*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*</v>
      </c>
      <c r="K338" s="97" t="str">
        <f>IF(SP_SUL!AD342="","*",SP_SUL!AD342)</f>
        <v>*</v>
      </c>
    </row>
    <row r="339" spans="2:11" hidden="1">
      <c r="B339" s="94" t="str">
        <f>IF(SP_SUL!Y343="","*",SP_SUL!Y343)</f>
        <v>NÃO</v>
      </c>
      <c r="C339" s="95">
        <f>IF(SP_SUL!B343="","*",SP_SUL!B343)</f>
        <v>46066</v>
      </c>
      <c r="D339" s="94" t="str">
        <f>IF(SP_SUL!D343="","*",SP_SUL!D343)</f>
        <v>MODERNIZAÇÃO SERRA</v>
      </c>
      <c r="E339" s="94" t="str">
        <f>IF(SP_SUL!H343="","*",SP_SUL!H343)</f>
        <v>-</v>
      </c>
      <c r="F339" s="100" t="str">
        <f>IF(SP_SUL!M343="","*",SP_SUL!M343)</f>
        <v>ZGP-ZPT</v>
      </c>
      <c r="G339" s="95" t="str">
        <f>IF(SP_SUL!I343="","*",SP_SUL!I343)</f>
        <v>-</v>
      </c>
      <c r="H339" s="95" t="str">
        <f>IF(SP_SUL!AB343="","*",SP_SUL!AB343)</f>
        <v>*</v>
      </c>
      <c r="I339" s="95" t="str">
        <f>IF(SP_SUL!AC343="","*",SP_SUL!AC343)</f>
        <v>*</v>
      </c>
      <c r="J339" s="96" t="str">
        <f>IF(SP_SUL!AA343="","*",SP_SUL!AA343)</f>
        <v>-</v>
      </c>
      <c r="K339" s="97" t="str">
        <f>IF(SP_SUL!AD343="","*",SP_SUL!AD343)</f>
        <v>*</v>
      </c>
    </row>
    <row r="340" spans="2:11" hidden="1">
      <c r="B340" s="94" t="str">
        <f>IF(SP_SUL!Y344="","*",SP_SUL!Y344)</f>
        <v>OPORTUNIDADE</v>
      </c>
      <c r="C340" s="95">
        <f>IF(SP_SUL!B344="","*",SP_SUL!B344)</f>
        <v>46066</v>
      </c>
      <c r="D340" s="94" t="str">
        <f>IF(SP_SUL!D344="","*",SP_SUL!D344)</f>
        <v>EXPANSÃO TURMA 1</v>
      </c>
      <c r="E340" s="94" t="str">
        <f>IF(SP_SUL!H344="","*",SP_SUL!H344)</f>
        <v>-</v>
      </c>
      <c r="F340" s="100" t="str">
        <f>IF(SP_SUL!M344="","*",SP_SUL!M344)</f>
        <v>PAT-ZGM</v>
      </c>
      <c r="G340" s="95" t="str">
        <f>IF(SP_SUL!I344="","*",SP_SUL!I344)</f>
        <v>-</v>
      </c>
      <c r="H340" s="95" t="str">
        <f>IF(SP_SUL!AB344="","*",SP_SUL!AB344)</f>
        <v>*</v>
      </c>
      <c r="I340" s="95" t="str">
        <f>IF(SP_SUL!AC344="","*",SP_SUL!AC344)</f>
        <v>*</v>
      </c>
      <c r="J340" s="96" t="str">
        <f>IF(SP_SUL!AA344="","*",SP_SUL!AA344)</f>
        <v>-</v>
      </c>
      <c r="K340" s="97" t="str">
        <f>IF(SP_SUL!AD344="","*",SP_SUL!AD344)</f>
        <v>*</v>
      </c>
    </row>
    <row r="341" spans="2:11" hidden="1">
      <c r="B341" s="94" t="str">
        <f>IF(SP_SUL!Y345="","*",SP_SUL!Y345)</f>
        <v>OPORTUNIDADE</v>
      </c>
      <c r="C341" s="95">
        <f>IF(SP_SUL!B345="","*",SP_SUL!B345)</f>
        <v>46066</v>
      </c>
      <c r="D341" s="94" t="str">
        <f>IF(SP_SUL!D345="","*",SP_SUL!D345)</f>
        <v>RAFAEL (TP-695)</v>
      </c>
      <c r="E341" s="94" t="str">
        <f>IF(SP_SUL!H345="","*",SP_SUL!H345)</f>
        <v>-</v>
      </c>
      <c r="F341" s="100" t="str">
        <f>IF(SP_SUL!M345="","*",SP_SUL!M345)</f>
        <v>ZGM-ZZV</v>
      </c>
      <c r="G341" s="95" t="str">
        <f>IF(SP_SUL!I345="","*",SP_SUL!I345)</f>
        <v>-</v>
      </c>
      <c r="H341" s="95" t="str">
        <f>IF(SP_SUL!AB345="","*",SP_SUL!AB345)</f>
        <v>*</v>
      </c>
      <c r="I341" s="95" t="str">
        <f>IF(SP_SUL!AC345="","*",SP_SUL!AC345)</f>
        <v>*</v>
      </c>
      <c r="J341" s="96" t="str">
        <f>IF(SP_SUL!AA345="","*",SP_SUL!AA345)</f>
        <v>-</v>
      </c>
      <c r="K341" s="97" t="str">
        <f>IF(SP_SUL!AD345="","*",SP_SUL!AD345)</f>
        <v>*</v>
      </c>
    </row>
    <row r="342" spans="2:11" hidden="1">
      <c r="B342" s="94" t="str">
        <f>IF(SP_SUL!Y346="","*",SP_SUL!Y346)</f>
        <v>*</v>
      </c>
      <c r="C342" s="95">
        <f>IF(SP_SUL!B346="","*",SP_SUL!B346)</f>
        <v>46066</v>
      </c>
      <c r="D342" s="94" t="str">
        <f>IF(SP_SUL!D346="","*",SP_SUL!D346)</f>
        <v>CLEBISON (TP-728)</v>
      </c>
      <c r="E342" s="94" t="str">
        <f>IF(SP_SUL!H346="","*",SP_SUL!H346)</f>
        <v>-</v>
      </c>
      <c r="F342" s="100" t="str">
        <f>IF(SP_SUL!M346="","*",SP_SUL!M346)</f>
        <v>ZKW-ZLU</v>
      </c>
      <c r="G342" s="95" t="str">
        <f>IF(SP_SUL!I346="","*",SP_SUL!I346)</f>
        <v>*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*</v>
      </c>
      <c r="K342" s="97" t="str">
        <f>IF(SP_SUL!AD346="","*",SP_SUL!AD346)</f>
        <v>*</v>
      </c>
    </row>
    <row r="343" spans="2:11" hidden="1">
      <c r="B343" s="94" t="str">
        <f>IF(SP_SUL!Y347="","*",SP_SUL!Y347)</f>
        <v>*</v>
      </c>
      <c r="C343" s="95">
        <f>IF(SP_SUL!B347="","*",SP_SUL!B347)</f>
        <v>46066</v>
      </c>
      <c r="D343" s="94" t="str">
        <f>IF(SP_SUL!D347="","*",SP_SUL!D347)</f>
        <v>ISMAEL(TP-726)</v>
      </c>
      <c r="E343" s="94" t="str">
        <f>IF(SP_SUL!H347="","*",SP_SUL!H347)</f>
        <v>-</v>
      </c>
      <c r="F343" s="100" t="str">
        <f>IF(SP_SUL!M347="","*",SP_SUL!M347)</f>
        <v>ZKW-ZLU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 hidden="1">
      <c r="B344" s="94" t="str">
        <f>IF(SP_SUL!Y348="","*",SP_SUL!Y348)</f>
        <v>*</v>
      </c>
      <c r="C344" s="95" t="str">
        <f>IF(SP_SUL!B348="","*",SP_SUL!B348)</f>
        <v>*</v>
      </c>
      <c r="D344" s="94" t="str">
        <f>IF(SP_SUL!D348="","*",SP_SUL!D348)</f>
        <v>*</v>
      </c>
      <c r="E344" s="94" t="str">
        <f>IF(SP_SUL!H348="","*",SP_SUL!H348)</f>
        <v>*</v>
      </c>
      <c r="F344" s="100" t="str">
        <f>IF(SP_SUL!M348="","*",SP_SUL!M348)</f>
        <v>-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 hidden="1">
      <c r="B345" s="94" t="str">
        <f>IF(SP_SUL!Y349="","*",SP_SUL!Y349)</f>
        <v>*</v>
      </c>
      <c r="C345" s="95">
        <f>IF(SP_SUL!B349="","*",SP_SUL!B349)</f>
        <v>46067</v>
      </c>
      <c r="D345" s="94" t="str">
        <f>IF(SP_SUL!D349="","*",SP_SUL!D349)</f>
        <v>EXPANSÃO TURMA 1</v>
      </c>
      <c r="E345" s="94" t="str">
        <f>IF(SP_SUL!H349="","*",SP_SUL!H349)</f>
        <v>ZCD1</v>
      </c>
      <c r="F345" s="100" t="str">
        <f>IF(SP_SUL!M349="","*",SP_SUL!M349)</f>
        <v>ZCD</v>
      </c>
      <c r="G345" s="95" t="str">
        <f>IF(SP_SUL!I349="","*",SP_SUL!I349)</f>
        <v>-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-</v>
      </c>
      <c r="K345" s="97" t="str">
        <f>IF(SP_SUL!AD349="","*",SP_SUL!AD349)</f>
        <v>*</v>
      </c>
    </row>
    <row r="346" spans="2:11" hidden="1">
      <c r="B346" s="94" t="str">
        <f>IF(SP_SUL!Y350="","*",SP_SUL!Y350)</f>
        <v>OPORTUNIDADE</v>
      </c>
      <c r="C346" s="95">
        <f>IF(SP_SUL!B350="","*",SP_SUL!B350)</f>
        <v>46067</v>
      </c>
      <c r="D346" s="94" t="str">
        <f>IF(SP_SUL!D350="","*",SP_SUL!D350)</f>
        <v>KLECIO (TP-699)</v>
      </c>
      <c r="E346" s="94" t="str">
        <f>IF(SP_SUL!H350="","*",SP_SUL!H350)</f>
        <v>-</v>
      </c>
      <c r="F346" s="100" t="str">
        <f>IF(SP_SUL!M350="","*",SP_SUL!M350)</f>
        <v>ZSW-ZTT</v>
      </c>
      <c r="G346" s="95" t="str">
        <f>IF(SP_SUL!I350="","*",SP_SUL!I350)</f>
        <v>-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-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 t="str">
        <f>IF(SP_SUL!B351="","*",SP_SUL!B351)</f>
        <v>*</v>
      </c>
      <c r="D347" s="94" t="str">
        <f>IF(SP_SUL!D351="","*",SP_SUL!D351)</f>
        <v>*</v>
      </c>
      <c r="E347" s="94" t="str">
        <f>IF(SP_SUL!H351="","*",SP_SUL!H351)</f>
        <v>*</v>
      </c>
      <c r="F347" s="100" t="str">
        <f>IF(SP_SUL!M351="","*",SP_SUL!M351)</f>
        <v>-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 hidden="1">
      <c r="B348" s="94" t="str">
        <f>IF(SP_SUL!Y352="","*",SP_SUL!Y352)</f>
        <v>OPORTUNIDADE</v>
      </c>
      <c r="C348" s="95">
        <f>IF(SP_SUL!B352="","*",SP_SUL!B352)</f>
        <v>46067</v>
      </c>
      <c r="D348" s="94" t="str">
        <f>IF(SP_SUL!D352="","*",SP_SUL!D352)</f>
        <v>ROGÉRIO (TP-730)</v>
      </c>
      <c r="E348" s="94" t="str">
        <f>IF(SP_SUL!H352="","*",SP_SUL!H352)</f>
        <v>-</v>
      </c>
      <c r="F348" s="100" t="str">
        <f>IF(SP_SUL!M352="","*",SP_SUL!M352)</f>
        <v>ZYU-ZST</v>
      </c>
      <c r="G348" s="95" t="str">
        <f>IF(SP_SUL!I352="","*",SP_SUL!I352)</f>
        <v>-</v>
      </c>
      <c r="H348" s="95" t="str">
        <f>IF(SP_SUL!AB352="","*",SP_SUL!AB352)</f>
        <v>*</v>
      </c>
      <c r="I348" s="95" t="str">
        <f>IF(SP_SUL!AC352="","*",SP_SUL!AC352)</f>
        <v>*</v>
      </c>
      <c r="J348" s="96" t="str">
        <f>IF(SP_SUL!AA352="","*",SP_SUL!AA352)</f>
        <v>-</v>
      </c>
      <c r="K348" s="97" t="str">
        <f>IF(SP_SUL!AD352="","*",SP_SUL!AD352)</f>
        <v>*</v>
      </c>
    </row>
    <row r="349" spans="2:11" hidden="1">
      <c r="B349" s="94" t="str">
        <f>IF(SP_SUL!Y353="","*",SP_SUL!Y353)</f>
        <v>OPORTUNIDADE</v>
      </c>
      <c r="C349" s="95">
        <f>IF(SP_SUL!B353="","*",SP_SUL!B353)</f>
        <v>46067</v>
      </c>
      <c r="D349" s="94" t="str">
        <f>IF(SP_SUL!D353="","*",SP_SUL!D353)</f>
        <v>V93</v>
      </c>
      <c r="E349" s="94" t="str">
        <f>IF(SP_SUL!H353="","*",SP_SUL!H353)</f>
        <v>ZYU1</v>
      </c>
      <c r="F349" s="100" t="str">
        <f>IF(SP_SUL!M353="","*",SP_SUL!M353)</f>
        <v>ZYU-ZST</v>
      </c>
      <c r="G349" s="95" t="str">
        <f>IF(SP_SUL!I353="","*",SP_SUL!I353)</f>
        <v>ZYU1</v>
      </c>
      <c r="H349" s="95" t="str">
        <f>IF(SP_SUL!AB353="","*",SP_SUL!AB353)</f>
        <v>ESCALA</v>
      </c>
      <c r="I349" s="95" t="str">
        <f>IF(SP_SUL!AC353="","*",SP_SUL!AC353)</f>
        <v>*</v>
      </c>
      <c r="J349" s="96">
        <f>IF(SP_SUL!AA353="","*",SP_SUL!AA353)</f>
        <v>1</v>
      </c>
      <c r="K349" s="97">
        <f>IF(SP_SUL!AD353="","*",SP_SUL!AD353)</f>
        <v>0.29166666666666669</v>
      </c>
    </row>
    <row r="350" spans="2:11" hidden="1">
      <c r="B350" s="94" t="str">
        <f>IF(SP_SUL!Y354="","*",SP_SUL!Y354)</f>
        <v>OPORTUNIDADE</v>
      </c>
      <c r="C350" s="95">
        <f>IF(SP_SUL!B354="","*",SP_SUL!B354)</f>
        <v>46067</v>
      </c>
      <c r="D350" s="94" t="str">
        <f>IF(SP_SUL!D354="","*",SP_SUL!D354)</f>
        <v>ROBSON (TF-701)</v>
      </c>
      <c r="E350" s="94" t="str">
        <f>IF(SP_SUL!H354="","*",SP_SUL!H354)</f>
        <v>-</v>
      </c>
      <c r="F350" s="100" t="str">
        <f>IF(SP_SUL!M354="","*",SP_SUL!M354)</f>
        <v>ZDY-ZFY</v>
      </c>
      <c r="G350" s="95" t="str">
        <f>IF(SP_SUL!I354="","*",SP_SUL!I354)</f>
        <v>-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*</v>
      </c>
      <c r="K350" s="97" t="str">
        <f>IF(SP_SUL!AD354="","*",SP_SUL!AD354)</f>
        <v>*</v>
      </c>
    </row>
    <row r="351" spans="2:11" hidden="1">
      <c r="B351" s="94" t="str">
        <f>IF(SP_SUL!Y355="","*",SP_SUL!Y355)</f>
        <v>OPORTUNIDADE</v>
      </c>
      <c r="C351" s="95" t="str">
        <f>IF(SP_SUL!B355="","*",SP_SUL!B355)</f>
        <v>*</v>
      </c>
      <c r="D351" s="94" t="str">
        <f>IF(SP_SUL!D355="","*",SP_SUL!D355)</f>
        <v>JACIANO (TF-674)</v>
      </c>
      <c r="E351" s="94" t="str">
        <f>IF(SP_SUL!H355="","*",SP_SUL!H355)</f>
        <v>-</v>
      </c>
      <c r="F351" s="100" t="str">
        <f>IF(SP_SUL!M355="","*",SP_SUL!M355)</f>
        <v>ZDY-ZFY</v>
      </c>
      <c r="G351" s="95" t="str">
        <f>IF(SP_SUL!I355="","*",SP_SUL!I355)</f>
        <v>-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*</v>
      </c>
      <c r="K351" s="97" t="str">
        <f>IF(SP_SUL!AD355="","*",SP_SUL!AD355)</f>
        <v>*</v>
      </c>
    </row>
    <row r="352" spans="2:11" hidden="1">
      <c r="B352" s="94" t="str">
        <f>IF(SP_SUL!Y356="","*",SP_SUL!Y356)</f>
        <v>*</v>
      </c>
      <c r="C352" s="95" t="str">
        <f>IF(SP_SUL!B356="","*",SP_SUL!B356)</f>
        <v>*</v>
      </c>
      <c r="D352" s="94" t="str">
        <f>IF(SP_SUL!D356="","*",SP_SUL!D356)</f>
        <v>*</v>
      </c>
      <c r="E352" s="94" t="str">
        <f>IF(SP_SUL!H356="","*",SP_SUL!H356)</f>
        <v>*</v>
      </c>
      <c r="F352" s="100" t="str">
        <f>IF(SP_SUL!M356="","*",SP_SUL!M356)</f>
        <v>-</v>
      </c>
      <c r="G352" s="95" t="str">
        <f>IF(SP_SUL!I356="","*",SP_SUL!I356)</f>
        <v>*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 hidden="1">
      <c r="B353" s="94" t="str">
        <f>IF(SP_SUL!Y357="","*",SP_SUL!Y357)</f>
        <v>OPORTUNIDADE</v>
      </c>
      <c r="C353" s="95">
        <f>IF(SP_SUL!B357="","*",SP_SUL!B357)</f>
        <v>46067</v>
      </c>
      <c r="D353" s="94" t="str">
        <f>IF(SP_SUL!D357="","*",SP_SUL!D357)</f>
        <v>E17</v>
      </c>
      <c r="E353" s="94" t="str">
        <f>IF(SP_SUL!H357="","*",SP_SUL!H357)</f>
        <v>102ZKW2</v>
      </c>
      <c r="F353" s="100" t="str">
        <f>IF(SP_SUL!M357="","*",SP_SUL!M357)</f>
        <v>ZKW-ZLU</v>
      </c>
      <c r="G353" s="95" t="str">
        <f>IF(SP_SUL!I357="","*",SP_SUL!I357)</f>
        <v>102ZKW2</v>
      </c>
      <c r="H353" s="95" t="str">
        <f>IF(SP_SUL!AB357="","*",SP_SUL!AB357)</f>
        <v>FIXO</v>
      </c>
      <c r="I353" s="95" t="str">
        <f>IF(SP_SUL!AC357="","*",SP_SUL!AC357)</f>
        <v>*</v>
      </c>
      <c r="J353" s="96">
        <f>IF(SP_SUL!AA357="","*",SP_SUL!AA357)</f>
        <v>1</v>
      </c>
      <c r="K353" s="97">
        <f>IF(SP_SUL!AD357="","*",SP_SUL!AD357)</f>
        <v>0.35416666666666669</v>
      </c>
    </row>
    <row r="354" spans="2:11" hidden="1">
      <c r="B354" s="94" t="str">
        <f>IF(SP_SUL!Y358="","*",SP_SUL!Y358)</f>
        <v>OPORTUNIDADE</v>
      </c>
      <c r="C354" s="95">
        <f>IF(SP_SUL!B358="","*",SP_SUL!B358)</f>
        <v>46067</v>
      </c>
      <c r="D354" s="94" t="str">
        <f>IF(SP_SUL!D358="","*",SP_SUL!D358)</f>
        <v>W60</v>
      </c>
      <c r="E354" s="94" t="str">
        <f>IF(SP_SUL!H358="","*",SP_SUL!H358)</f>
        <v>102ZKW2</v>
      </c>
      <c r="F354" s="100" t="str">
        <f>IF(SP_SUL!M358="","*",SP_SUL!M358)</f>
        <v>ZKW-ZLU</v>
      </c>
      <c r="G354" s="95" t="str">
        <f>IF(SP_SUL!I358="","*",SP_SUL!I358)</f>
        <v>102ZKW2</v>
      </c>
      <c r="H354" s="95" t="str">
        <f>IF(SP_SUL!AB358="","*",SP_SUL!AB358)</f>
        <v>FIXO</v>
      </c>
      <c r="I354" s="95" t="str">
        <f>IF(SP_SUL!AC358="","*",SP_SUL!AC358)</f>
        <v>*</v>
      </c>
      <c r="J354" s="96">
        <f>IF(SP_SUL!AA358="","*",SP_SUL!AA358)</f>
        <v>1</v>
      </c>
      <c r="K354" s="97">
        <f>IF(SP_SUL!AD358="","*",SP_SUL!AD358)</f>
        <v>0.35416666666666669</v>
      </c>
    </row>
    <row r="355" spans="2:11" hidden="1">
      <c r="B355" s="94" t="str">
        <f>IF(SP_SUL!Y359="","*",SP_SUL!Y359)</f>
        <v>OPORTUNIDADE</v>
      </c>
      <c r="C355" s="95">
        <f>IF(SP_SUL!B359="","*",SP_SUL!B359)</f>
        <v>46067</v>
      </c>
      <c r="D355" s="94" t="str">
        <f>IF(SP_SUL!D359="","*",SP_SUL!D359)</f>
        <v>DIEGO (TP-681)</v>
      </c>
      <c r="E355" s="94" t="str">
        <f>IF(SP_SUL!H359="","*",SP_SUL!H359)</f>
        <v>-</v>
      </c>
      <c r="F355" s="100" t="str">
        <f>IF(SP_SUL!M359="","*",SP_SUL!M359)</f>
        <v>ZKW-ZLU</v>
      </c>
      <c r="G355" s="95" t="str">
        <f>IF(SP_SUL!I359="","*",SP_SUL!I359)</f>
        <v>-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-</v>
      </c>
      <c r="K355" s="97" t="str">
        <f>IF(SP_SUL!AD359="","*",SP_SUL!AD359)</f>
        <v>*</v>
      </c>
    </row>
    <row r="356" spans="2:11" hidden="1">
      <c r="B356" s="94" t="str">
        <f>IF(SP_SUL!Y360="","*",SP_SUL!Y360)</f>
        <v>OPORTUNIDADE</v>
      </c>
      <c r="C356" s="95">
        <f>IF(SP_SUL!B360="","*",SP_SUL!B360)</f>
        <v>46067</v>
      </c>
      <c r="D356" s="94" t="str">
        <f>IF(SP_SUL!D360="","*",SP_SUL!D360)</f>
        <v>V89</v>
      </c>
      <c r="E356" s="94" t="str">
        <f>IF(SP_SUL!H360="","*",SP_SUL!H360)</f>
        <v>102ZKW2</v>
      </c>
      <c r="F356" s="100" t="str">
        <f>IF(SP_SUL!M360="","*",SP_SUL!M360)</f>
        <v>ZEJ</v>
      </c>
      <c r="G356" s="95" t="str">
        <f>IF(SP_SUL!I360="","*",SP_SUL!I360)</f>
        <v>102ZKW2</v>
      </c>
      <c r="H356" s="95" t="str">
        <f>IF(SP_SUL!AB360="","*",SP_SUL!AB360)</f>
        <v>FIXO</v>
      </c>
      <c r="I356" s="95" t="str">
        <f>IF(SP_SUL!AC360="","*",SP_SUL!AC360)</f>
        <v>*</v>
      </c>
      <c r="J356" s="96">
        <f>IF(SP_SUL!AA360="","*",SP_SUL!AA360)</f>
        <v>1</v>
      </c>
      <c r="K356" s="97">
        <f>IF(SP_SUL!AD360="","*",SP_SUL!AD360)</f>
        <v>0.35416666666666669</v>
      </c>
    </row>
    <row r="357" spans="2:11" hidden="1">
      <c r="B357" s="94" t="str">
        <f>IF(SP_SUL!Y361="","*",SP_SUL!Y361)</f>
        <v>OPORTUNIDADE</v>
      </c>
      <c r="C357" s="95">
        <f>IF(SP_SUL!B361="","*",SP_SUL!B361)</f>
        <v>46067</v>
      </c>
      <c r="D357" s="94" t="str">
        <f>IF(SP_SUL!D361="","*",SP_SUL!D361)</f>
        <v>CLEBISON (TP-728)</v>
      </c>
      <c r="E357" s="94" t="str">
        <f>IF(SP_SUL!H361="","*",SP_SUL!H361)</f>
        <v>-</v>
      </c>
      <c r="F357" s="100" t="str">
        <f>IF(SP_SUL!M361="","*",SP_SUL!M361)</f>
        <v>ZEJ-ZRB</v>
      </c>
      <c r="G357" s="95" t="str">
        <f>IF(SP_SUL!I361="","*",SP_SUL!I361)</f>
        <v>-</v>
      </c>
      <c r="H357" s="95" t="str">
        <f>IF(SP_SUL!AB361="","*",SP_SUL!AB361)</f>
        <v>*</v>
      </c>
      <c r="I357" s="95" t="str">
        <f>IF(SP_SUL!AC361="","*",SP_SUL!AC361)</f>
        <v>*</v>
      </c>
      <c r="J357" s="96" t="str">
        <f>IF(SP_SUL!AA361="","*",SP_SUL!AA361)</f>
        <v>*</v>
      </c>
      <c r="K357" s="97" t="str">
        <f>IF(SP_SUL!AD361="","*",SP_SUL!AD361)</f>
        <v>*</v>
      </c>
    </row>
    <row r="358" spans="2:11" hidden="1">
      <c r="B358" s="94" t="str">
        <f>IF(SP_SUL!Y362="","*",SP_SUL!Y362)</f>
        <v>OPORTUNIDADE</v>
      </c>
      <c r="C358" s="95">
        <f>IF(SP_SUL!B362="","*",SP_SUL!B362)</f>
        <v>46067</v>
      </c>
      <c r="D358" s="94" t="str">
        <f>IF(SP_SUL!D362="","*",SP_SUL!D362)</f>
        <v>ISMAEL(TP-726)</v>
      </c>
      <c r="E358" s="94" t="str">
        <f>IF(SP_SUL!H362="","*",SP_SUL!H362)</f>
        <v>*</v>
      </c>
      <c r="F358" s="100" t="str">
        <f>IF(SP_SUL!M362="","*",SP_SUL!M362)</f>
        <v>ZEJ-ZRB</v>
      </c>
      <c r="G358" s="95" t="str">
        <f>IF(SP_SUL!I362="","*",SP_SUL!I362)</f>
        <v>*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OPORTUNIDADE</v>
      </c>
      <c r="C360" s="95">
        <f>IF(SP_SUL!B364="","*",SP_SUL!B364)</f>
        <v>46067</v>
      </c>
      <c r="D360" s="94" t="str">
        <f>IF(SP_SUL!D364="","*",SP_SUL!D364)</f>
        <v>MATEUS (TP-809)</v>
      </c>
      <c r="E360" s="94" t="str">
        <f>IF(SP_SUL!H364="","*",SP_SUL!H364)</f>
        <v>-</v>
      </c>
      <c r="F360" s="100" t="str">
        <f>IF(SP_SUL!M364="","*",SP_SUL!M364)</f>
        <v>ZWI-ZEM</v>
      </c>
      <c r="G360" s="95" t="str">
        <f>IF(SP_SUL!I364="","*",SP_SUL!I364)</f>
        <v>-</v>
      </c>
      <c r="H360" s="95" t="str">
        <f>IF(SP_SUL!AB364="","*",SP_SUL!AB364)</f>
        <v>*</v>
      </c>
      <c r="I360" s="95" t="str">
        <f>IF(SP_SUL!AC364="","*",SP_SUL!AC364)</f>
        <v>*</v>
      </c>
      <c r="J360" s="96" t="str">
        <f>IF(SP_SUL!AA364="","*",SP_SUL!AA364)</f>
        <v>-</v>
      </c>
      <c r="K360" s="97" t="str">
        <f>IF(SP_SUL!AD364="","*",SP_SUL!AD364)</f>
        <v>*</v>
      </c>
    </row>
    <row r="361" spans="2:11" hidden="1">
      <c r="B361" s="94" t="str">
        <f>IF(SP_SUL!Y365="","*",SP_SUL!Y365)</f>
        <v>OPORTUNIDADE</v>
      </c>
      <c r="C361" s="95">
        <f>IF(SP_SUL!B365="","*",SP_SUL!B365)</f>
        <v>46067</v>
      </c>
      <c r="D361" s="94" t="str">
        <f>IF(SP_SUL!D365="","*",SP_SUL!D365)</f>
        <v>ADENISON (TP-810)</v>
      </c>
      <c r="E361" s="94" t="str">
        <f>IF(SP_SUL!H365="","*",SP_SUL!H365)</f>
        <v>-</v>
      </c>
      <c r="F361" s="100" t="str">
        <f>IF(SP_SUL!M365="","*",SP_SUL!M365)</f>
        <v>ZWI-ZEM</v>
      </c>
      <c r="G361" s="95" t="str">
        <f>IF(SP_SUL!I365="","*",SP_SUL!I365)</f>
        <v>-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-</v>
      </c>
      <c r="K361" s="97" t="str">
        <f>IF(SP_SUL!AD365="","*",SP_SUL!AD365)</f>
        <v>*</v>
      </c>
    </row>
    <row r="362" spans="2:11" hidden="1">
      <c r="B362" s="94" t="str">
        <f>IF(SP_SUL!Y366="","*",SP_SUL!Y366)</f>
        <v>OPORTUNIDADE</v>
      </c>
      <c r="C362" s="95">
        <f>IF(SP_SUL!B366="","*",SP_SUL!B366)</f>
        <v>46067</v>
      </c>
      <c r="D362" s="94" t="str">
        <f>IF(SP_SUL!D366="","*",SP_SUL!D366)</f>
        <v>JACIANO (TF-674)</v>
      </c>
      <c r="E362" s="94" t="str">
        <f>IF(SP_SUL!H366="","*",SP_SUL!H366)</f>
        <v>-</v>
      </c>
      <c r="F362" s="100" t="str">
        <f>IF(SP_SUL!M366="","*",SP_SUL!M366)</f>
        <v>ZEZ</v>
      </c>
      <c r="G362" s="95" t="str">
        <f>IF(SP_SUL!I366="","*",SP_SUL!I366)</f>
        <v>*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-</v>
      </c>
      <c r="K362" s="97" t="str">
        <f>IF(SP_SUL!AD366="","*",SP_SUL!AD366)</f>
        <v>*</v>
      </c>
    </row>
    <row r="363" spans="2:11" hidden="1">
      <c r="B363" s="94" t="str">
        <f>IF(SP_SUL!Y367="","*",SP_SUL!Y367)</f>
        <v>OPORTUNIDADE</v>
      </c>
      <c r="C363" s="95">
        <f>IF(SP_SUL!B367="","*",SP_SUL!B367)</f>
        <v>46067</v>
      </c>
      <c r="D363" s="94" t="str">
        <f>IF(SP_SUL!D367="","*",SP_SUL!D367)</f>
        <v>W61</v>
      </c>
      <c r="E363" s="94" t="str">
        <f>IF(SP_SUL!H367="","*",SP_SUL!H367)</f>
        <v>K67ZEV2</v>
      </c>
      <c r="F363" s="100" t="str">
        <f>IF(SP_SUL!M367="","*",SP_SUL!M367)</f>
        <v>ZXW-ZGP</v>
      </c>
      <c r="G363" s="95" t="str">
        <f>IF(SP_SUL!I367="","*",SP_SUL!I367)</f>
        <v>K67ZEV2</v>
      </c>
      <c r="H363" s="95" t="str">
        <f>IF(SP_SUL!AB367="","*",SP_SUL!AB367)</f>
        <v>FIXO</v>
      </c>
      <c r="I363" s="95" t="str">
        <f>IF(SP_SUL!AC367="","*",SP_SUL!AC367)</f>
        <v>-</v>
      </c>
      <c r="J363" s="96">
        <f>IF(SP_SUL!AA367="","*",SP_SUL!AA367)</f>
        <v>1</v>
      </c>
      <c r="K363" s="97">
        <f>IF(SP_SUL!AD367="","*",SP_SUL!AD367)</f>
        <v>0.3125</v>
      </c>
    </row>
    <row r="364" spans="2:11" hidden="1">
      <c r="B364" s="94" t="str">
        <f>IF(SP_SUL!Y368="","*",SP_SUL!Y368)</f>
        <v>OPORTUNIDADE</v>
      </c>
      <c r="C364" s="95">
        <f>IF(SP_SUL!B368="","*",SP_SUL!B368)</f>
        <v>46067</v>
      </c>
      <c r="D364" s="94" t="str">
        <f>IF(SP_SUL!D368="","*",SP_SUL!D368)</f>
        <v>EXPANSÃO TURMA 1</v>
      </c>
      <c r="E364" s="94" t="str">
        <f>IF(SP_SUL!H368="","*",SP_SUL!H368)</f>
        <v>-</v>
      </c>
      <c r="F364" s="100" t="str">
        <f>IF(SP_SUL!M368="","*",SP_SUL!M368)</f>
        <v>PAT-ZGM</v>
      </c>
      <c r="G364" s="95" t="str">
        <f>IF(SP_SUL!I368="","*",SP_SUL!I368)</f>
        <v>*</v>
      </c>
      <c r="H364" s="95" t="str">
        <f>IF(SP_SUL!AB368="","*",SP_SUL!AB368)</f>
        <v>*</v>
      </c>
      <c r="I364" s="95" t="str">
        <f>IF(SP_SUL!AC368="","*",SP_SUL!AC368)</f>
        <v>*</v>
      </c>
      <c r="J364" s="96" t="str">
        <f>IF(SP_SUL!AA368="","*",SP_SUL!AA368)</f>
        <v>-</v>
      </c>
      <c r="K364" s="97" t="str">
        <f>IF(SP_SUL!AD368="","*",SP_SUL!AD368)</f>
        <v>*</v>
      </c>
    </row>
    <row r="365" spans="2:11" hidden="1">
      <c r="B365" s="94" t="str">
        <f>IF(SP_SUL!Y369="","*",SP_SUL!Y369)</f>
        <v>*</v>
      </c>
      <c r="C365" s="95" t="str">
        <f>IF(SP_SUL!B369="","*",SP_SUL!B369)</f>
        <v>*</v>
      </c>
      <c r="D365" s="94" t="str">
        <f>IF(SP_SUL!D369="","*",SP_SUL!D369)</f>
        <v>*</v>
      </c>
      <c r="E365" s="94" t="str">
        <f>IF(SP_SUL!H369="","*",SP_SUL!H369)</f>
        <v>*</v>
      </c>
      <c r="F365" s="100" t="str">
        <f>IF(SP_SUL!M369="","*",SP_SUL!M369)</f>
        <v>-</v>
      </c>
      <c r="G365" s="95" t="str">
        <f>IF(SP_SUL!I369="","*",SP_SUL!I369)</f>
        <v>*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*</v>
      </c>
      <c r="K365" s="97" t="str">
        <f>IF(SP_SUL!AD369="","*",SP_SUL!AD369)</f>
        <v>*</v>
      </c>
    </row>
    <row r="366" spans="2:11" hidden="1">
      <c r="B366" s="94" t="str">
        <f>IF(SP_SUL!Y370="","*",SP_SUL!Y370)</f>
        <v>OPORTUNIDADE</v>
      </c>
      <c r="C366" s="95">
        <f>IF(SP_SUL!B370="","*",SP_SUL!B370)</f>
        <v>46068</v>
      </c>
      <c r="D366" s="94" t="str">
        <f>IF(SP_SUL!D370="","*",SP_SUL!D370)</f>
        <v>V93</v>
      </c>
      <c r="E366" s="94" t="str">
        <f>IF(SP_SUL!H370="","*",SP_SUL!H370)</f>
        <v>ZYU1</v>
      </c>
      <c r="F366" s="100" t="str">
        <f>IF(SP_SUL!M370="","*",SP_SUL!M370)</f>
        <v>ZYU-ZST</v>
      </c>
      <c r="G366" s="95" t="str">
        <f>IF(SP_SUL!I370="","*",SP_SUL!I370)</f>
        <v>ZYU1</v>
      </c>
      <c r="H366" s="95" t="str">
        <f>IF(SP_SUL!AB370="","*",SP_SUL!AB370)</f>
        <v>ESCALA</v>
      </c>
      <c r="I366" s="95" t="str">
        <f>IF(SP_SUL!AC370="","*",SP_SUL!AC370)</f>
        <v>*</v>
      </c>
      <c r="J366" s="96">
        <f>IF(SP_SUL!AA370="","*",SP_SUL!AA370)</f>
        <v>1</v>
      </c>
      <c r="K366" s="97">
        <f>IF(SP_SUL!AD370="","*",SP_SUL!AD370)</f>
        <v>0.29166666666666669</v>
      </c>
    </row>
    <row r="367" spans="2:11" hidden="1">
      <c r="B367" s="94" t="str">
        <f>IF(SP_SUL!Y371="","*",SP_SUL!Y371)</f>
        <v>OPORTUNIDADE</v>
      </c>
      <c r="C367" s="95">
        <f>IF(SP_SUL!B371="","*",SP_SUL!B371)</f>
        <v>46068</v>
      </c>
      <c r="D367" s="94" t="str">
        <f>IF(SP_SUL!D371="","*",SP_SUL!D371)</f>
        <v>E17</v>
      </c>
      <c r="E367" s="94" t="str">
        <f>IF(SP_SUL!H371="","*",SP_SUL!H371)</f>
        <v>102ZKW2</v>
      </c>
      <c r="F367" s="100" t="str">
        <f>IF(SP_SUL!M371="","*",SP_SUL!M371)</f>
        <v>ZKW-ZLU</v>
      </c>
      <c r="G367" s="95" t="str">
        <f>IF(SP_SUL!I371="","*",SP_SUL!I371)</f>
        <v>102ZKW2</v>
      </c>
      <c r="H367" s="95" t="str">
        <f>IF(SP_SUL!AB371="","*",SP_SUL!AB371)</f>
        <v>FIXO</v>
      </c>
      <c r="I367" s="95" t="str">
        <f>IF(SP_SUL!AC371="","*",SP_SUL!AC371)</f>
        <v>*</v>
      </c>
      <c r="J367" s="96">
        <f>IF(SP_SUL!AA371="","*",SP_SUL!AA371)</f>
        <v>1</v>
      </c>
      <c r="K367" s="97">
        <f>IF(SP_SUL!AD371="","*",SP_SUL!AD371)</f>
        <v>0.35416666666666669</v>
      </c>
    </row>
    <row r="368" spans="2:11" hidden="1">
      <c r="B368" s="94" t="str">
        <f>IF(SP_SUL!Y372="","*",SP_SUL!Y372)</f>
        <v>*</v>
      </c>
      <c r="C368" s="95" t="str">
        <f>IF(SP_SUL!B372="","*",SP_SUL!B372)</f>
        <v>*</v>
      </c>
      <c r="D368" s="94" t="str">
        <f>IF(SP_SUL!D372="","*",SP_SUL!D372)</f>
        <v>*</v>
      </c>
      <c r="E368" s="94" t="str">
        <f>IF(SP_SUL!H372="","*",SP_SUL!H372)</f>
        <v>*</v>
      </c>
      <c r="F368" s="100" t="str">
        <f>IF(SP_SUL!M372="","*",SP_SUL!M372)</f>
        <v>-</v>
      </c>
      <c r="G368" s="95" t="str">
        <f>IF(SP_SUL!I372="","*",SP_SUL!I372)</f>
        <v>*</v>
      </c>
      <c r="H368" s="95" t="str">
        <f>IF(SP_SUL!AB372="","*",SP_SUL!AB372)</f>
        <v>*</v>
      </c>
      <c r="I368" s="95" t="str">
        <f>IF(SP_SUL!AC372="","*",SP_SUL!AC372)</f>
        <v>*</v>
      </c>
      <c r="J368" s="96" t="str">
        <f>IF(SP_SUL!AA372="","*",SP_SUL!AA372)</f>
        <v>*</v>
      </c>
      <c r="K368" s="97" t="str">
        <f>IF(SP_SUL!AD372="","*",SP_SUL!AD372)</f>
        <v>*</v>
      </c>
    </row>
    <row r="369" spans="2:11" hidden="1">
      <c r="B369" s="94" t="str">
        <f>IF(SP_SUL!Y373="","*",SP_SUL!Y373)</f>
        <v>OPORTUNIDADE</v>
      </c>
      <c r="C369" s="95">
        <f>IF(SP_SUL!B373="","*",SP_SUL!B373)</f>
        <v>46069</v>
      </c>
      <c r="D369" s="94" t="str">
        <f>IF(SP_SUL!D373="","*",SP_SUL!D373)</f>
        <v>EXPANSÃO TURMA 1</v>
      </c>
      <c r="E369" s="94" t="str">
        <f>IF(SP_SUL!H373="","*",SP_SUL!H373)</f>
        <v>-</v>
      </c>
      <c r="F369" s="100" t="str">
        <f>IF(SP_SUL!M373="","*",SP_SUL!M373)</f>
        <v>ZCD</v>
      </c>
      <c r="G369" s="95" t="str">
        <f>IF(SP_SUL!I373="","*",SP_SUL!I373)</f>
        <v>-</v>
      </c>
      <c r="H369" s="95" t="str">
        <f>IF(SP_SUL!AB373="","*",SP_SUL!AB373)</f>
        <v>*</v>
      </c>
      <c r="I369" s="95" t="str">
        <f>IF(SP_SUL!AC373="","*",SP_SUL!AC373)</f>
        <v>*</v>
      </c>
      <c r="J369" s="96" t="str">
        <f>IF(SP_SUL!AA373="","*",SP_SUL!AA373)</f>
        <v>-</v>
      </c>
      <c r="K369" s="97" t="str">
        <f>IF(SP_SUL!AD373="","*",SP_SUL!AD373)</f>
        <v>*</v>
      </c>
    </row>
    <row r="370" spans="2:11" hidden="1">
      <c r="B370" s="94" t="str">
        <f>IF(SP_SUL!Y374="","*",SP_SUL!Y374)</f>
        <v>OPORTUNIDADE</v>
      </c>
      <c r="C370" s="95">
        <f>IF(SP_SUL!B374="","*",SP_SUL!B374)</f>
        <v>46069</v>
      </c>
      <c r="D370" s="94" t="str">
        <f>IF(SP_SUL!D374="","*",SP_SUL!D374)</f>
        <v>KLECIO (TP-699)</v>
      </c>
      <c r="E370" s="94" t="str">
        <f>IF(SP_SUL!H374="","*",SP_SUL!H374)</f>
        <v>-</v>
      </c>
      <c r="F370" s="100" t="str">
        <f>IF(SP_SUL!M374="","*",SP_SUL!M374)</f>
        <v>ZAC-S</v>
      </c>
      <c r="G370" s="95" t="str">
        <f>IF(SP_SUL!I374="","*",SP_SUL!I374)</f>
        <v>-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-</v>
      </c>
      <c r="K370" s="97" t="str">
        <f>IF(SP_SUL!AD374="","*",SP_SUL!AD374)</f>
        <v>*</v>
      </c>
    </row>
    <row r="371" spans="2:11" hidden="1">
      <c r="B371" s="94" t="str">
        <f>IF(SP_SUL!Y375="","*",SP_SUL!Y375)</f>
        <v>*</v>
      </c>
      <c r="C371" s="95">
        <f>IF(SP_SUL!B375="","*",SP_SUL!B375)</f>
        <v>46069</v>
      </c>
      <c r="D371" s="94" t="str">
        <f>IF(SP_SUL!D375="","*",SP_SUL!D375)</f>
        <v>E42</v>
      </c>
      <c r="E371" s="94" t="str">
        <f>IF(SP_SUL!H375="","*",SP_SUL!H375)</f>
        <v>ZBV3</v>
      </c>
      <c r="F371" s="100" t="str">
        <f>IF(SP_SUL!M375="","*",SP_SUL!M375)</f>
        <v>ZBM</v>
      </c>
      <c r="G371" s="95" t="str">
        <f>IF(SP_SUL!I375="","*",SP_SUL!I375)</f>
        <v>ZBV3</v>
      </c>
      <c r="H371" s="95" t="str">
        <f>IF(SP_SUL!AB375="","*",SP_SUL!AB375)</f>
        <v>FIXO + ESCALA</v>
      </c>
      <c r="I371" s="95" t="str">
        <f>IF(SP_SUL!AC375="","*",SP_SUL!AC375)</f>
        <v>AGD ACIONAMENTO PCM</v>
      </c>
      <c r="J371" s="96" t="str">
        <f>IF(SP_SUL!AA375="","*",SP_SUL!AA375)</f>
        <v>2 Lucas + Escala</v>
      </c>
      <c r="K371" s="97">
        <f>IF(SP_SUL!AD375="","*",SP_SUL!AD375)</f>
        <v>0.41666666666666669</v>
      </c>
    </row>
    <row r="372" spans="2:11" hidden="1">
      <c r="B372" s="94" t="str">
        <f>IF(SP_SUL!Y376="","*",SP_SUL!Y376)</f>
        <v>*</v>
      </c>
      <c r="C372" s="95" t="str">
        <f>IF(SP_SUL!B376="","*",SP_SUL!B376)</f>
        <v>*</v>
      </c>
      <c r="D372" s="94" t="str">
        <f>IF(SP_SUL!D376="","*",SP_SUL!D376)</f>
        <v>*</v>
      </c>
      <c r="E372" s="94" t="str">
        <f>IF(SP_SUL!H376="","*",SP_SUL!H376)</f>
        <v>*</v>
      </c>
      <c r="F372" s="100" t="str">
        <f>IF(SP_SUL!M376="","*",SP_SUL!M376)</f>
        <v>-</v>
      </c>
      <c r="G372" s="95" t="str">
        <f>IF(SP_SUL!I376="","*",SP_SUL!I376)</f>
        <v>*</v>
      </c>
      <c r="H372" s="95" t="str">
        <f>IF(SP_SUL!AB376="","*",SP_SUL!AB376)</f>
        <v>*</v>
      </c>
      <c r="I372" s="95" t="str">
        <f>IF(SP_SUL!AC376="","*",SP_SUL!AC376)</f>
        <v>*</v>
      </c>
      <c r="J372" s="96" t="str">
        <f>IF(SP_SUL!AA376="","*",SP_SUL!AA376)</f>
        <v>*</v>
      </c>
      <c r="K372" s="97" t="str">
        <f>IF(SP_SUL!AD376="","*",SP_SUL!AD376)</f>
        <v>*</v>
      </c>
    </row>
    <row r="373" spans="2:11" hidden="1">
      <c r="B373" s="94" t="str">
        <f>IF(SP_SUL!Y377="","*",SP_SUL!Y377)</f>
        <v>OPORTUNIDADE</v>
      </c>
      <c r="C373" s="95">
        <f>IF(SP_SUL!B377="","*",SP_SUL!B377)</f>
        <v>46069</v>
      </c>
      <c r="D373" s="94" t="str">
        <f>IF(SP_SUL!D377="","*",SP_SUL!D377)</f>
        <v>ROGÉRIO (TP-730)</v>
      </c>
      <c r="E373" s="94" t="str">
        <f>IF(SP_SUL!H377="","*",SP_SUL!H377)</f>
        <v>-</v>
      </c>
      <c r="F373" s="100" t="str">
        <f>IF(SP_SUL!M377="","*",SP_SUL!M377)</f>
        <v>ZYU-ZST</v>
      </c>
      <c r="G373" s="95" t="str">
        <f>IF(SP_SUL!I377="","*",SP_SUL!I377)</f>
        <v>-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-</v>
      </c>
      <c r="K373" s="97" t="str">
        <f>IF(SP_SUL!AD377="","*",SP_SUL!AD377)</f>
        <v>*</v>
      </c>
    </row>
    <row r="374" spans="2:11">
      <c r="B374" s="94" t="str">
        <f>IF(SP_SUL!Y378="","*",SP_SUL!Y378)</f>
        <v>SIM</v>
      </c>
      <c r="C374" s="95">
        <f>IF(SP_SUL!B378="","*",SP_SUL!B378)</f>
        <v>46069</v>
      </c>
      <c r="D374" s="94" t="str">
        <f>IF(SP_SUL!D378="","*",SP_SUL!D378)</f>
        <v>V93</v>
      </c>
      <c r="E374" s="94" t="str">
        <f>IF(SP_SUL!H378="","*",SP_SUL!H378)</f>
        <v>ZYU1</v>
      </c>
      <c r="F374" s="100" t="str">
        <f>IF(SP_SUL!M378="","*",SP_SUL!M378)</f>
        <v>ZYU-ZST</v>
      </c>
      <c r="G374" s="95" t="str">
        <f>IF(SP_SUL!I378="","*",SP_SUL!I378)</f>
        <v>ZYU1</v>
      </c>
      <c r="H374" s="95" t="str">
        <f>IF(SP_SUL!AB378="","*",SP_SUL!AB378)</f>
        <v>ESCALA</v>
      </c>
      <c r="I374" s="95" t="str">
        <f>IF(SP_SUL!AC378="","*",SP_SUL!AC378)</f>
        <v>ACIONAMENTO</v>
      </c>
      <c r="J374" s="96">
        <f>IF(SP_SUL!AA378="","*",SP_SUL!AA378)</f>
        <v>1</v>
      </c>
      <c r="K374" s="97">
        <f>IF(SP_SUL!AD378="","*",SP_SUL!AD378)</f>
        <v>0.29166666666666669</v>
      </c>
    </row>
    <row r="375" spans="2:11" hidden="1">
      <c r="B375" s="94" t="str">
        <f>IF(SP_SUL!Y379="","*",SP_SUL!Y379)</f>
        <v>OPORTUNIDADE</v>
      </c>
      <c r="C375" s="95">
        <f>IF(SP_SUL!B379="","*",SP_SUL!B379)</f>
        <v>46069</v>
      </c>
      <c r="D375" s="94" t="str">
        <f>IF(SP_SUL!D379="","*",SP_SUL!D379)</f>
        <v>W59</v>
      </c>
      <c r="E375" s="94" t="str">
        <f>IF(SP_SUL!H379="","*",SP_SUL!H379)</f>
        <v>ZYU1</v>
      </c>
      <c r="F375" s="100" t="str">
        <f>IF(SP_SUL!M379="","*",SP_SUL!M379)</f>
        <v>ZYU</v>
      </c>
      <c r="G375" s="95" t="str">
        <f>IF(SP_SUL!I379="","*",SP_SUL!I379)</f>
        <v>ZYU1</v>
      </c>
      <c r="H375" s="95" t="str">
        <f>IF(SP_SUL!AB379="","*",SP_SUL!AB379)</f>
        <v>FIXO</v>
      </c>
      <c r="I375" s="95" t="str">
        <f>IF(SP_SUL!AC379="","*",SP_SUL!AC379)</f>
        <v>*</v>
      </c>
      <c r="J375" s="96">
        <f>IF(SP_SUL!AA379="","*",SP_SUL!AA379)</f>
        <v>1</v>
      </c>
      <c r="K375" s="97">
        <f>IF(SP_SUL!AD379="","*",SP_SUL!AD379)</f>
        <v>0.29166666666666669</v>
      </c>
    </row>
    <row r="376" spans="2:11" hidden="1">
      <c r="B376" s="94" t="str">
        <f>IF(SP_SUL!Y380="","*",SP_SUL!Y380)</f>
        <v>OPORTUNIDADE</v>
      </c>
      <c r="C376" s="95">
        <f>IF(SP_SUL!B380="","*",SP_SUL!B380)</f>
        <v>46069</v>
      </c>
      <c r="D376" s="94" t="str">
        <f>IF(SP_SUL!D380="","*",SP_SUL!D380)</f>
        <v>ROBSON (TF-701)</v>
      </c>
      <c r="E376" s="94" t="str">
        <f>IF(SP_SUL!H380="","*",SP_SUL!H380)</f>
        <v>-</v>
      </c>
      <c r="F376" s="100" t="str">
        <f>IF(SP_SUL!M380="","*",SP_SUL!M380)</f>
        <v>ZDY-ZFY</v>
      </c>
      <c r="G376" s="95" t="str">
        <f>IF(SP_SUL!I380="","*",SP_SUL!I380)</f>
        <v>-</v>
      </c>
      <c r="H376" s="95" t="str">
        <f>IF(SP_SUL!AB380="","*",SP_SUL!AB380)</f>
        <v>*</v>
      </c>
      <c r="I376" s="95" t="str">
        <f>IF(SP_SUL!AC380="","*",SP_SUL!AC380)</f>
        <v>*</v>
      </c>
      <c r="J376" s="96" t="str">
        <f>IF(SP_SUL!AA380="","*",SP_SUL!AA380)</f>
        <v>-</v>
      </c>
      <c r="K376" s="97" t="str">
        <f>IF(SP_SUL!AD380="","*",SP_SUL!AD380)</f>
        <v>*</v>
      </c>
    </row>
    <row r="377" spans="2:11" hidden="1">
      <c r="B377" s="94" t="str">
        <f>IF(SP_SUL!Y381="","*",SP_SUL!Y381)</f>
        <v>OPORTUNIDADE</v>
      </c>
      <c r="C377" s="95">
        <f>IF(SP_SUL!B381="","*",SP_SUL!B381)</f>
        <v>46069</v>
      </c>
      <c r="D377" s="94" t="str">
        <f>IF(SP_SUL!D381="","*",SP_SUL!D381)</f>
        <v>JACIANO (TF-674)</v>
      </c>
      <c r="E377" s="94" t="str">
        <f>IF(SP_SUL!H381="","*",SP_SUL!H381)</f>
        <v>-</v>
      </c>
      <c r="F377" s="100" t="str">
        <f>IF(SP_SUL!M381="","*",SP_SUL!M381)</f>
        <v>ZDY-ZFY</v>
      </c>
      <c r="G377" s="95" t="str">
        <f>IF(SP_SUL!I381="","*",SP_SUL!I381)</f>
        <v>-</v>
      </c>
      <c r="H377" s="95" t="str">
        <f>IF(SP_SUL!AB381="","*",SP_SUL!AB381)</f>
        <v>*</v>
      </c>
      <c r="I377" s="95" t="str">
        <f>IF(SP_SUL!AC381="","*",SP_SUL!AC381)</f>
        <v>*</v>
      </c>
      <c r="J377" s="96" t="str">
        <f>IF(SP_SUL!AA381="","*",SP_SUL!AA381)</f>
        <v>-</v>
      </c>
      <c r="K377" s="97" t="str">
        <f>IF(SP_SUL!AD381="","*",SP_SUL!AD381)</f>
        <v>*</v>
      </c>
    </row>
    <row r="378" spans="2:11" hidden="1">
      <c r="B378" s="94" t="str">
        <f>IF(SP_SUL!Y382="","*",SP_SUL!Y382)</f>
        <v>OPORTUNIDADE</v>
      </c>
      <c r="C378" s="95">
        <f>IF(SP_SUL!B382="","*",SP_SUL!B382)</f>
        <v>46069</v>
      </c>
      <c r="D378" s="94" t="str">
        <f>IF(SP_SUL!D382="","*",SP_SUL!D382)</f>
        <v>V95</v>
      </c>
      <c r="E378" s="94" t="str">
        <f>IF(SP_SUL!H382="","*",SP_SUL!H382)</f>
        <v>ZYU1</v>
      </c>
      <c r="F378" s="100" t="str">
        <f>IF(SP_SUL!M382="","*",SP_SUL!M382)</f>
        <v>ZYU</v>
      </c>
      <c r="G378" s="95" t="str">
        <f>IF(SP_SUL!I382="","*",SP_SUL!I382)</f>
        <v>ZEM1</v>
      </c>
      <c r="H378" s="95" t="str">
        <f>IF(SP_SUL!AB382="","*",SP_SUL!AB382)</f>
        <v>FIXO</v>
      </c>
      <c r="I378" s="95" t="str">
        <f>IF(SP_SUL!AC382="","*",SP_SUL!AC382)</f>
        <v>*</v>
      </c>
      <c r="J378" s="96">
        <f>IF(SP_SUL!AA382="","*",SP_SUL!AA382)</f>
        <v>1</v>
      </c>
      <c r="K378" s="97">
        <f>IF(SP_SUL!AD382="","*",SP_SUL!AD382)</f>
        <v>0.3125</v>
      </c>
    </row>
    <row r="379" spans="2:11" hidden="1">
      <c r="B379" s="94" t="str">
        <f>IF(SP_SUL!Y383="","*",SP_SUL!Y383)</f>
        <v>*</v>
      </c>
      <c r="C379" s="95" t="str">
        <f>IF(SP_SUL!B383="","*",SP_SUL!B383)</f>
        <v>*</v>
      </c>
      <c r="D379" s="94" t="str">
        <f>IF(SP_SUL!D383="","*",SP_SUL!D383)</f>
        <v>*</v>
      </c>
      <c r="E379" s="94" t="str">
        <f>IF(SP_SUL!H383="","*",SP_SUL!H383)</f>
        <v>*</v>
      </c>
      <c r="F379" s="100" t="str">
        <f>IF(SP_SUL!M383="","*",SP_SUL!M383)</f>
        <v>-</v>
      </c>
      <c r="G379" s="95" t="str">
        <f>IF(SP_SUL!I383="","*",SP_SUL!I383)</f>
        <v>*</v>
      </c>
      <c r="H379" s="95" t="str">
        <f>IF(SP_SUL!AB383="","*",SP_SUL!AB383)</f>
        <v>*</v>
      </c>
      <c r="I379" s="95" t="str">
        <f>IF(SP_SUL!AC383="","*",SP_SUL!AC383)</f>
        <v>*</v>
      </c>
      <c r="J379" s="96" t="str">
        <f>IF(SP_SUL!AA383="","*",SP_SUL!AA383)</f>
        <v>*</v>
      </c>
      <c r="K379" s="97" t="str">
        <f>IF(SP_SUL!AD383="","*",SP_SUL!AD383)</f>
        <v>*</v>
      </c>
    </row>
    <row r="380" spans="2:11" hidden="1">
      <c r="B380" s="94" t="str">
        <f>IF(SP_SUL!Y384="","*",SP_SUL!Y384)</f>
        <v>OPORTUNIDADE</v>
      </c>
      <c r="C380" s="95">
        <f>IF(SP_SUL!B384="","*",SP_SUL!B384)</f>
        <v>46069</v>
      </c>
      <c r="D380" s="94" t="str">
        <f>IF(SP_SUL!D384="","*",SP_SUL!D384)</f>
        <v>W60</v>
      </c>
      <c r="E380" s="94" t="str">
        <f>IF(SP_SUL!H384="","*",SP_SUL!H384)</f>
        <v>102ZKW2</v>
      </c>
      <c r="F380" s="100" t="str">
        <f>IF(SP_SUL!M384="","*",SP_SUL!M384)</f>
        <v>ZKE-ZWW</v>
      </c>
      <c r="G380" s="95" t="str">
        <f>IF(SP_SUL!I384="","*",SP_SUL!I384)</f>
        <v>102ZKW2</v>
      </c>
      <c r="H380" s="95" t="str">
        <f>IF(SP_SUL!AB384="","*",SP_SUL!AB384)</f>
        <v>FIXO</v>
      </c>
      <c r="I380" s="95" t="str">
        <f>IF(SP_SUL!AC384="","*",SP_SUL!AC384)</f>
        <v>*</v>
      </c>
      <c r="J380" s="96">
        <f>IF(SP_SUL!AA384="","*",SP_SUL!AA384)</f>
        <v>1</v>
      </c>
      <c r="K380" s="97">
        <f>IF(SP_SUL!AD384="","*",SP_SUL!AD384)</f>
        <v>0.35416666666666669</v>
      </c>
    </row>
    <row r="381" spans="2:11" hidden="1">
      <c r="B381" s="94" t="str">
        <f>IF(SP_SUL!Y385="","*",SP_SUL!Y385)</f>
        <v>OPORTUNIDADE</v>
      </c>
      <c r="C381" s="95">
        <f>IF(SP_SUL!B385="","*",SP_SUL!B385)</f>
        <v>46069</v>
      </c>
      <c r="D381" s="94" t="str">
        <f>IF(SP_SUL!D385="","*",SP_SUL!D385)</f>
        <v>E17</v>
      </c>
      <c r="E381" s="94" t="str">
        <f>IF(SP_SUL!H385="","*",SP_SUL!H385)</f>
        <v>102ZKW2</v>
      </c>
      <c r="F381" s="100" t="str">
        <f>IF(SP_SUL!M385="","*",SP_SUL!M385)</f>
        <v>ZKW-ZLU</v>
      </c>
      <c r="G381" s="95" t="str">
        <f>IF(SP_SUL!I385="","*",SP_SUL!I385)</f>
        <v>102ZKW2</v>
      </c>
      <c r="H381" s="95" t="str">
        <f>IF(SP_SUL!AB385="","*",SP_SUL!AB385)</f>
        <v>FIXO</v>
      </c>
      <c r="I381" s="95" t="str">
        <f>IF(SP_SUL!AC385="","*",SP_SUL!AC385)</f>
        <v>*</v>
      </c>
      <c r="J381" s="96">
        <f>IF(SP_SUL!AA385="","*",SP_SUL!AA385)</f>
        <v>1</v>
      </c>
      <c r="K381" s="97">
        <f>IF(SP_SUL!AD385="","*",SP_SUL!AD385)</f>
        <v>0.35416666666666669</v>
      </c>
    </row>
    <row r="382" spans="2:11" hidden="1">
      <c r="B382" s="94" t="str">
        <f>IF(SP_SUL!Y386="","*",SP_SUL!Y386)</f>
        <v>OPORTUNIDADE</v>
      </c>
      <c r="C382" s="95">
        <f>IF(SP_SUL!B386="","*",SP_SUL!B386)</f>
        <v>46069</v>
      </c>
      <c r="D382" s="94" t="str">
        <f>IF(SP_SUL!D386="","*",SP_SUL!D386)</f>
        <v>V89</v>
      </c>
      <c r="E382" s="94" t="str">
        <f>IF(SP_SUL!H386="","*",SP_SUL!H386)</f>
        <v>102ZKW2</v>
      </c>
      <c r="F382" s="100" t="str">
        <f>IF(SP_SUL!M386="","*",SP_SUL!M386)</f>
        <v>ZKW-ZLU</v>
      </c>
      <c r="G382" s="95" t="str">
        <f>IF(SP_SUL!I386="","*",SP_SUL!I386)</f>
        <v>102ZKW2</v>
      </c>
      <c r="H382" s="95" t="str">
        <f>IF(SP_SUL!AB386="","*",SP_SUL!AB386)</f>
        <v>FIXO</v>
      </c>
      <c r="I382" s="95" t="str">
        <f>IF(SP_SUL!AC386="","*",SP_SUL!AC386)</f>
        <v>*</v>
      </c>
      <c r="J382" s="96">
        <f>IF(SP_SUL!AA386="","*",SP_SUL!AA386)</f>
        <v>1</v>
      </c>
      <c r="K382" s="97">
        <f>IF(SP_SUL!AD386="","*",SP_SUL!AD386)</f>
        <v>0.35416666666666669</v>
      </c>
    </row>
    <row r="383" spans="2:11" hidden="1">
      <c r="B383" s="94" t="str">
        <f>IF(SP_SUL!Y387="","*",SP_SUL!Y387)</f>
        <v>OPORTUNIDADE</v>
      </c>
      <c r="C383" s="95">
        <f>IF(SP_SUL!B387="","*",SP_SUL!B387)</f>
        <v>46069</v>
      </c>
      <c r="D383" s="94" t="str">
        <f>IF(SP_SUL!D387="","*",SP_SUL!D387)</f>
        <v>CLEBISON (TP-728)</v>
      </c>
      <c r="E383" s="94" t="str">
        <f>IF(SP_SUL!H387="","*",SP_SUL!H387)</f>
        <v>-</v>
      </c>
      <c r="F383" s="100" t="str">
        <f>IF(SP_SUL!M387="","*",SP_SUL!M387)</f>
        <v>ZRB-ZEV</v>
      </c>
      <c r="G383" s="95" t="str">
        <f>IF(SP_SUL!I387="","*",SP_SUL!I387)</f>
        <v>-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-</v>
      </c>
      <c r="K383" s="97" t="str">
        <f>IF(SP_SUL!AD387="","*",SP_SUL!AD387)</f>
        <v>*</v>
      </c>
    </row>
    <row r="384" spans="2:11" hidden="1">
      <c r="B384" s="94" t="str">
        <f>IF(SP_SUL!Y388="","*",SP_SUL!Y388)</f>
        <v>OPORTUNIDADE</v>
      </c>
      <c r="C384" s="95">
        <f>IF(SP_SUL!B388="","*",SP_SUL!B388)</f>
        <v>46069</v>
      </c>
      <c r="D384" s="94" t="str">
        <f>IF(SP_SUL!D388="","*",SP_SUL!D388)</f>
        <v>ISMAEL(TP-726)</v>
      </c>
      <c r="E384" s="94" t="str">
        <f>IF(SP_SUL!H388="","*",SP_SUL!H388)</f>
        <v>-</v>
      </c>
      <c r="F384" s="100" t="str">
        <f>IF(SP_SUL!M388="","*",SP_SUL!M388)</f>
        <v>ZRB-ZEV</v>
      </c>
      <c r="G384" s="95" t="str">
        <f>IF(SP_SUL!I388="","*",SP_SUL!I388)</f>
        <v>-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-</v>
      </c>
      <c r="K384" s="97" t="str">
        <f>IF(SP_SUL!AD388="","*",SP_SUL!AD388)</f>
        <v>*</v>
      </c>
    </row>
    <row r="385" spans="2:11" hidden="1">
      <c r="B385" s="94" t="str">
        <f>IF(SP_SUL!Y389="","*",SP_SUL!Y389)</f>
        <v>*</v>
      </c>
      <c r="C385" s="95">
        <f>IF(SP_SUL!B389="","*",SP_SUL!B389)</f>
        <v>46069</v>
      </c>
      <c r="D385" s="94" t="str">
        <f>IF(SP_SUL!D389="","*",SP_SUL!D389)</f>
        <v>DIEGO (TP-681)</v>
      </c>
      <c r="E385" s="94" t="str">
        <f>IF(SP_SUL!H389="","*",SP_SUL!H389)</f>
        <v>-</v>
      </c>
      <c r="F385" s="100" t="str">
        <f>IF(SP_SUL!M389="","*",SP_SUL!M389)</f>
        <v>ZKW-ZLU</v>
      </c>
      <c r="G385" s="95" t="str">
        <f>IF(SP_SUL!I389="","*",SP_SUL!I389)</f>
        <v>-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*</v>
      </c>
      <c r="K385" s="97" t="str">
        <f>IF(SP_SUL!AD389="","*",SP_SUL!AD389)</f>
        <v>*</v>
      </c>
    </row>
    <row r="386" spans="2:11" hidden="1">
      <c r="B386" s="94" t="str">
        <f>IF(SP_SUL!Y390="","*",SP_SUL!Y390)</f>
        <v>OPORTUNIDADE</v>
      </c>
      <c r="C386" s="95">
        <f>IF(SP_SUL!B390="","*",SP_SUL!B390)</f>
        <v>46069</v>
      </c>
      <c r="D386" s="94" t="str">
        <f>IF(SP_SUL!D390="","*",SP_SUL!D390)</f>
        <v>MATEUS (TP-809)</v>
      </c>
      <c r="E386" s="94" t="str">
        <f>IF(SP_SUL!H390="","*",SP_SUL!H390)</f>
        <v>-</v>
      </c>
      <c r="F386" s="100" t="str">
        <f>IF(SP_SUL!M390="","*",SP_SUL!M390)</f>
        <v>ZWI-ZEM</v>
      </c>
      <c r="G386" s="95" t="str">
        <f>IF(SP_SUL!I390="","*",SP_SUL!I390)</f>
        <v>-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-</v>
      </c>
      <c r="K386" s="97" t="str">
        <f>IF(SP_SUL!AD390="","*",SP_SUL!AD390)</f>
        <v>*</v>
      </c>
    </row>
    <row r="387" spans="2:11" hidden="1">
      <c r="B387" s="94" t="str">
        <f>IF(SP_SUL!Y391="","*",SP_SUL!Y391)</f>
        <v>OPORTUNIDADE</v>
      </c>
      <c r="C387" s="95">
        <f>IF(SP_SUL!B391="","*",SP_SUL!B391)</f>
        <v>46069</v>
      </c>
      <c r="D387" s="94" t="str">
        <f>IF(SP_SUL!D391="","*",SP_SUL!D391)</f>
        <v>ADENISON (TP-810)</v>
      </c>
      <c r="E387" s="94" t="str">
        <f>IF(SP_SUL!H391="","*",SP_SUL!H391)</f>
        <v>-</v>
      </c>
      <c r="F387" s="100" t="str">
        <f>IF(SP_SUL!M391="","*",SP_SUL!M391)</f>
        <v>ZWI-ZEM</v>
      </c>
      <c r="G387" s="95" t="str">
        <f>IF(SP_SUL!I391="","*",SP_SUL!I391)</f>
        <v>-</v>
      </c>
      <c r="H387" s="95" t="str">
        <f>IF(SP_SUL!AB391="","*",SP_SUL!AB391)</f>
        <v>*</v>
      </c>
      <c r="I387" s="95" t="str">
        <f>IF(SP_SUL!AC391="","*",SP_SUL!AC391)</f>
        <v>*</v>
      </c>
      <c r="J387" s="96" t="str">
        <f>IF(SP_SUL!AA391="","*",SP_SUL!AA391)</f>
        <v>-</v>
      </c>
      <c r="K387" s="97" t="str">
        <f>IF(SP_SUL!AD391="","*",SP_SUL!AD391)</f>
        <v>*</v>
      </c>
    </row>
    <row r="388" spans="2:11" hidden="1">
      <c r="B388" s="94" t="str">
        <f>IF(SP_SUL!Y392="","*",SP_SUL!Y392)</f>
        <v>OPORTUNIDADE</v>
      </c>
      <c r="C388" s="95">
        <f>IF(SP_SUL!B392="","*",SP_SUL!B392)</f>
        <v>46069</v>
      </c>
      <c r="D388" s="94" t="str">
        <f>IF(SP_SUL!D392="","*",SP_SUL!D392)</f>
        <v>JACIANO (TF-674)</v>
      </c>
      <c r="E388" s="94" t="str">
        <f>IF(SP_SUL!H392="","*",SP_SUL!H392)</f>
        <v>-</v>
      </c>
      <c r="F388" s="100" t="str">
        <f>IF(SP_SUL!M392="","*",SP_SUL!M392)</f>
        <v>ZEZ</v>
      </c>
      <c r="G388" s="95" t="str">
        <f>IF(SP_SUL!I392="","*",SP_SUL!I392)</f>
        <v>*</v>
      </c>
      <c r="H388" s="95" t="str">
        <f>IF(SP_SUL!AB392="","*",SP_SUL!AB392)</f>
        <v>*</v>
      </c>
      <c r="I388" s="95" t="str">
        <f>IF(SP_SUL!AC392="","*",SP_SUL!AC392)</f>
        <v>*</v>
      </c>
      <c r="J388" s="96" t="str">
        <f>IF(SP_SUL!AA392="","*",SP_SUL!AA392)</f>
        <v>-</v>
      </c>
      <c r="K388" s="97" t="str">
        <f>IF(SP_SUL!AD392="","*",SP_SUL!AD392)</f>
        <v>*</v>
      </c>
    </row>
    <row r="389" spans="2:11" hidden="1">
      <c r="B389" s="94" t="str">
        <f>IF(SP_SUL!Y393="","*",SP_SUL!Y393)</f>
        <v>SIM</v>
      </c>
      <c r="C389" s="95">
        <f>IF(SP_SUL!B393="","*",SP_SUL!B393)</f>
        <v>46069</v>
      </c>
      <c r="D389" s="94" t="str">
        <f>IF(SP_SUL!D393="","*",SP_SUL!D393)</f>
        <v>A84</v>
      </c>
      <c r="E389" s="94" t="str">
        <f>IF(SP_SUL!H393="","*",SP_SUL!H393)</f>
        <v>ZEV-2</v>
      </c>
      <c r="F389" s="100" t="str">
        <f>IF(SP_SUL!M393="","*",SP_SUL!M393)</f>
        <v>ZEV-ZPT</v>
      </c>
      <c r="G389" s="95" t="str">
        <f>IF(SP_SUL!I393="","*",SP_SUL!I393)</f>
        <v>ZPT109</v>
      </c>
      <c r="H389" s="95" t="str">
        <f>IF(SP_SUL!AB393="","*",SP_SUL!AB393)</f>
        <v>FIXO</v>
      </c>
      <c r="I389" s="95" t="str">
        <f>IF(SP_SUL!AC393="","*",SP_SUL!AC393)</f>
        <v>*</v>
      </c>
      <c r="J389" s="96">
        <f>IF(SP_SUL!AA393="","*",SP_SUL!AA393)</f>
        <v>1</v>
      </c>
      <c r="K389" s="97">
        <f>IF(SP_SUL!AD393="","*",SP_SUL!AD393)</f>
        <v>0.29166666666666669</v>
      </c>
    </row>
    <row r="390" spans="2:11" hidden="1">
      <c r="B390" s="94" t="str">
        <f>IF(SP_SUL!Y394="","*",SP_SUL!Y394)</f>
        <v>SIM</v>
      </c>
      <c r="C390" s="95">
        <f>IF(SP_SUL!B394="","*",SP_SUL!B394)</f>
        <v>46069</v>
      </c>
      <c r="D390" s="94" t="str">
        <f>IF(SP_SUL!D394="","*",SP_SUL!D394)</f>
        <v>W61</v>
      </c>
      <c r="E390" s="94" t="str">
        <f>IF(SP_SUL!H394="","*",SP_SUL!H394)</f>
        <v>K67ZEV2</v>
      </c>
      <c r="F390" s="100" t="str">
        <f>IF(SP_SUL!M394="","*",SP_SUL!M394)</f>
        <v>ZXW-ZGP</v>
      </c>
      <c r="G390" s="95" t="str">
        <f>IF(SP_SUL!I394="","*",SP_SUL!I394)</f>
        <v>K67ZEV2</v>
      </c>
      <c r="H390" s="95" t="str">
        <f>IF(SP_SUL!AB394="","*",SP_SUL!AB394)</f>
        <v>FIXO</v>
      </c>
      <c r="I390" s="95" t="str">
        <f>IF(SP_SUL!AC394="","*",SP_SUL!AC394)</f>
        <v>-</v>
      </c>
      <c r="J390" s="96">
        <f>IF(SP_SUL!AA394="","*",SP_SUL!AA394)</f>
        <v>1</v>
      </c>
      <c r="K390" s="97">
        <f>IF(SP_SUL!AD394="","*",SP_SUL!AD394)</f>
        <v>0.3125</v>
      </c>
    </row>
    <row r="391" spans="2:11" hidden="1">
      <c r="B391" s="94" t="str">
        <f>IF(SP_SUL!Y395="","*",SP_SUL!Y395)</f>
        <v>SIM</v>
      </c>
      <c r="C391" s="95">
        <f>IF(SP_SUL!B395="","*",SP_SUL!B395)</f>
        <v>46069</v>
      </c>
      <c r="D391" s="94" t="str">
        <f>IF(SP_SUL!D395="","*",SP_SUL!D395)</f>
        <v>W62</v>
      </c>
      <c r="E391" s="94" t="str">
        <f>IF(SP_SUL!H395="","*",SP_SUL!H395)</f>
        <v>ZDRZPT</v>
      </c>
      <c r="F391" s="100" t="str">
        <f>IF(SP_SUL!M395="","*",SP_SUL!M395)</f>
        <v>ZXW-ZGP</v>
      </c>
      <c r="G391" s="95" t="str">
        <f>IF(SP_SUL!I395="","*",SP_SUL!I395)</f>
        <v>ZDRZPT</v>
      </c>
      <c r="H391" s="95" t="str">
        <f>IF(SP_SUL!AB395="","*",SP_SUL!AB395)</f>
        <v>FIXO</v>
      </c>
      <c r="I391" s="95" t="str">
        <f>IF(SP_SUL!AC395="","*",SP_SUL!AC395)</f>
        <v>*</v>
      </c>
      <c r="J391" s="96">
        <f>IF(SP_SUL!AA395="","*",SP_SUL!AA395)</f>
        <v>1</v>
      </c>
      <c r="K391" s="97">
        <f>IF(SP_SUL!AD395="","*",SP_SUL!AD395)</f>
        <v>0.3125</v>
      </c>
    </row>
    <row r="392" spans="2:11" hidden="1">
      <c r="B392" s="94" t="str">
        <f>IF(SP_SUL!Y396="","*",SP_SUL!Y396)</f>
        <v>OPORTUNIDADE</v>
      </c>
      <c r="C392" s="95">
        <f>IF(SP_SUL!B396="","*",SP_SUL!B396)</f>
        <v>46069</v>
      </c>
      <c r="D392" s="94" t="str">
        <f>IF(SP_SUL!D396="","*",SP_SUL!D396)</f>
        <v>EXPANSÃO TURMA 1</v>
      </c>
      <c r="E392" s="94" t="str">
        <f>IF(SP_SUL!H396="","*",SP_SUL!H396)</f>
        <v>-</v>
      </c>
      <c r="F392" s="100" t="str">
        <f>IF(SP_SUL!M396="","*",SP_SUL!M396)</f>
        <v>PAT-ZGM</v>
      </c>
      <c r="G392" s="95" t="str">
        <f>IF(SP_SUL!I396="","*",SP_SUL!I396)</f>
        <v>-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>
        <f>IF(SP_SUL!B397="","*",SP_SUL!B397)</f>
        <v>46069</v>
      </c>
      <c r="D393" s="94" t="str">
        <f>IF(SP_SUL!D397="","*",SP_SUL!D397)</f>
        <v>RAFAEL (TP-695)</v>
      </c>
      <c r="E393" s="94" t="str">
        <f>IF(SP_SUL!H397="","*",SP_SUL!H397)</f>
        <v>-</v>
      </c>
      <c r="F393" s="100" t="str">
        <f>IF(SP_SUL!M397="","*",SP_SUL!M397)</f>
        <v>ZGM-ZZV</v>
      </c>
      <c r="G393" s="95" t="str">
        <f>IF(SP_SUL!I397="","*",SP_SUL!I397)</f>
        <v>-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-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*</v>
      </c>
      <c r="C396" s="95">
        <f>IF(SP_SUL!B400="","*",SP_SUL!B400)</f>
        <v>46070</v>
      </c>
      <c r="D396" s="94" t="str">
        <f>IF(SP_SUL!D400="","*",SP_SUL!D400)</f>
        <v>EXPANSÃO TURMA 1</v>
      </c>
      <c r="E396" s="94" t="str">
        <f>IF(SP_SUL!H400="","*",SP_SUL!H400)</f>
        <v>-</v>
      </c>
      <c r="F396" s="100" t="str">
        <f>IF(SP_SUL!M400="","*",SP_SUL!M400)</f>
        <v>ZCD</v>
      </c>
      <c r="G396" s="95" t="str">
        <f>IF(SP_SUL!I400="","*",SP_SUL!I400)</f>
        <v>-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-</v>
      </c>
      <c r="K396" s="97" t="str">
        <f>IF(SP_SUL!AD400="","*",SP_SUL!AD400)</f>
        <v>*</v>
      </c>
    </row>
    <row r="397" spans="2:11" hidden="1">
      <c r="B397" s="94" t="str">
        <f>IF(SP_SUL!Y401="","*",SP_SUL!Y401)</f>
        <v>*</v>
      </c>
      <c r="C397" s="95">
        <f>IF(SP_SUL!B401="","*",SP_SUL!B401)</f>
        <v>46070</v>
      </c>
      <c r="D397" s="94" t="str">
        <f>IF(SP_SUL!D401="","*",SP_SUL!D401)</f>
        <v>KLECIO (TP-699)</v>
      </c>
      <c r="E397" s="94" t="str">
        <f>IF(SP_SUL!H401="","*",SP_SUL!H401)</f>
        <v>-</v>
      </c>
      <c r="F397" s="100" t="str">
        <f>IF(SP_SUL!M401="","*",SP_SUL!M401)</f>
        <v>ZAC-S</v>
      </c>
      <c r="G397" s="95" t="str">
        <f>IF(SP_SUL!I401="","*",SP_SUL!I401)</f>
        <v>-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-</v>
      </c>
      <c r="K397" s="97" t="str">
        <f>IF(SP_SUL!AD401="","*",SP_SUL!AD401)</f>
        <v>*</v>
      </c>
    </row>
    <row r="398" spans="2:11" hidden="1">
      <c r="B398" s="94" t="str">
        <f>IF(SP_SUL!Y402="","*",SP_SUL!Y402)</f>
        <v>*</v>
      </c>
      <c r="C398" s="95">
        <f>IF(SP_SUL!B402="","*",SP_SUL!B402)</f>
        <v>46070</v>
      </c>
      <c r="D398" s="94" t="str">
        <f>IF(SP_SUL!D402="","*",SP_SUL!D402)</f>
        <v>E42</v>
      </c>
      <c r="E398" s="94" t="str">
        <f>IF(SP_SUL!H402="","*",SP_SUL!H402)</f>
        <v>ZBV3</v>
      </c>
      <c r="F398" s="100" t="str">
        <f>IF(SP_SUL!M402="","*",SP_SUL!M402)</f>
        <v>ZBM-ZHO</v>
      </c>
      <c r="G398" s="95" t="str">
        <f>IF(SP_SUL!I402="","*",SP_SUL!I402)</f>
        <v>ZBV3</v>
      </c>
      <c r="H398" s="95" t="str">
        <f>IF(SP_SUL!AB402="","*",SP_SUL!AB402)</f>
        <v>FIXO + ESCALA</v>
      </c>
      <c r="I398" s="95" t="str">
        <f>IF(SP_SUL!AC402="","*",SP_SUL!AC402)</f>
        <v>AGD ACIONAMENTO PCM</v>
      </c>
      <c r="J398" s="96" t="str">
        <f>IF(SP_SUL!AA402="","*",SP_SUL!AA402)</f>
        <v>3 ( Lucas  fixo)+ 2 Escala</v>
      </c>
      <c r="K398" s="97">
        <f>IF(SP_SUL!AD402="","*",SP_SUL!AD402)</f>
        <v>0.41666666666666669</v>
      </c>
    </row>
    <row r="399" spans="2:11" hidden="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 hidden="1">
      <c r="B400" s="94" t="str">
        <f>IF(SP_SUL!Y404="","*",SP_SUL!Y404)</f>
        <v>*</v>
      </c>
      <c r="C400" s="95">
        <f>IF(SP_SUL!B404="","*",SP_SUL!B404)</f>
        <v>46070</v>
      </c>
      <c r="D400" s="94" t="str">
        <f>IF(SP_SUL!D404="","*",SP_SUL!D404)</f>
        <v>ROGÉRIO (TP-730)</v>
      </c>
      <c r="E400" s="94" t="str">
        <f>IF(SP_SUL!H404="","*",SP_SUL!H404)</f>
        <v>-</v>
      </c>
      <c r="F400" s="100" t="str">
        <f>IF(SP_SUL!M404="","*",SP_SUL!M404)</f>
        <v>ZXI-ZIC</v>
      </c>
      <c r="G400" s="95" t="str">
        <f>IF(SP_SUL!I404="","*",SP_SUL!I404)</f>
        <v>-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-</v>
      </c>
      <c r="K400" s="97" t="str">
        <f>IF(SP_SUL!AD404="","*",SP_SUL!AD404)</f>
        <v>*</v>
      </c>
    </row>
    <row r="401" spans="2:11" hidden="1">
      <c r="B401" s="94" t="str">
        <f>IF(SP_SUL!Y405="","*",SP_SUL!Y405)</f>
        <v>*</v>
      </c>
      <c r="C401" s="95">
        <f>IF(SP_SUL!B405="","*",SP_SUL!B405)</f>
        <v>46070</v>
      </c>
      <c r="D401" s="94" t="str">
        <f>IF(SP_SUL!D405="","*",SP_SUL!D405)</f>
        <v>W59</v>
      </c>
      <c r="E401" s="94" t="str">
        <f>IF(SP_SUL!H405="","*",SP_SUL!H405)</f>
        <v>ZYU1</v>
      </c>
      <c r="F401" s="100" t="str">
        <f>IF(SP_SUL!M405="","*",SP_SUL!M405)</f>
        <v>ZXI-ZIC</v>
      </c>
      <c r="G401" s="95" t="str">
        <f>IF(SP_SUL!I405="","*",SP_SUL!I405)</f>
        <v>ZYU1</v>
      </c>
      <c r="H401" s="95" t="str">
        <f>IF(SP_SUL!AB405="","*",SP_SUL!AB405)</f>
        <v>FIXO</v>
      </c>
      <c r="I401" s="95" t="str">
        <f>IF(SP_SUL!AC405="","*",SP_SUL!AC405)</f>
        <v>*</v>
      </c>
      <c r="J401" s="96">
        <f>IF(SP_SUL!AA405="","*",SP_SUL!AA405)</f>
        <v>1</v>
      </c>
      <c r="K401" s="97">
        <f>IF(SP_SUL!AD405="","*",SP_SUL!AD405)</f>
        <v>0.29166666666666669</v>
      </c>
    </row>
    <row r="402" spans="2:11" hidden="1">
      <c r="B402" s="94" t="str">
        <f>IF(SP_SUL!Y406="","*",SP_SUL!Y406)</f>
        <v>*</v>
      </c>
      <c r="C402" s="95">
        <f>IF(SP_SUL!B406="","*",SP_SUL!B406)</f>
        <v>46070</v>
      </c>
      <c r="D402" s="94" t="str">
        <f>IF(SP_SUL!D406="","*",SP_SUL!D406)</f>
        <v>V93</v>
      </c>
      <c r="E402" s="94" t="str">
        <f>IF(SP_SUL!H406="","*",SP_SUL!H406)</f>
        <v>ZYU1</v>
      </c>
      <c r="F402" s="100" t="str">
        <f>IF(SP_SUL!M406="","*",SP_SUL!M406)</f>
        <v>ZYU-ZST</v>
      </c>
      <c r="G402" s="95" t="str">
        <f>IF(SP_SUL!I406="","*",SP_SUL!I406)</f>
        <v>ZYU1</v>
      </c>
      <c r="H402" s="95" t="str">
        <f>IF(SP_SUL!AB406="","*",SP_SUL!AB406)</f>
        <v>ESCALA</v>
      </c>
      <c r="I402" s="95" t="str">
        <f>IF(SP_SUL!AC406="","*",SP_SUL!AC406)</f>
        <v>ACIONAMENTO</v>
      </c>
      <c r="J402" s="96" t="str">
        <f>IF(SP_SUL!AA406="","*",SP_SUL!AA406)</f>
        <v>-</v>
      </c>
      <c r="K402" s="97">
        <f>IF(SP_SUL!AD406="","*",SP_SUL!AD406)</f>
        <v>0.29166666666666669</v>
      </c>
    </row>
    <row r="403" spans="2:11" hidden="1">
      <c r="B403" s="94" t="str">
        <f>IF(SP_SUL!Y407="","*",SP_SUL!Y407)</f>
        <v>*</v>
      </c>
      <c r="C403" s="95">
        <f>IF(SP_SUL!B407="","*",SP_SUL!B407)</f>
        <v>46070</v>
      </c>
      <c r="D403" s="94" t="str">
        <f>IF(SP_SUL!D407="","*",SP_SUL!D407)</f>
        <v>ROBSON (TF-701)</v>
      </c>
      <c r="E403" s="94" t="str">
        <f>IF(SP_SUL!H407="","*",SP_SUL!H407)</f>
        <v>-</v>
      </c>
      <c r="F403" s="100" t="str">
        <f>IF(SP_SUL!M407="","*",SP_SUL!M407)</f>
        <v>ZDY-ZFY</v>
      </c>
      <c r="G403" s="95" t="str">
        <f>IF(SP_SUL!I407="","*",SP_SUL!I407)</f>
        <v>-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-</v>
      </c>
      <c r="K403" s="97" t="str">
        <f>IF(SP_SUL!AD407="","*",SP_SUL!AD407)</f>
        <v>*</v>
      </c>
    </row>
    <row r="404" spans="2:11" hidden="1">
      <c r="B404" s="94" t="str">
        <f>IF(SP_SUL!Y408="","*",SP_SUL!Y408)</f>
        <v>*</v>
      </c>
      <c r="C404" s="95">
        <f>IF(SP_SUL!B408="","*",SP_SUL!B408)</f>
        <v>46070</v>
      </c>
      <c r="D404" s="94" t="str">
        <f>IF(SP_SUL!D408="","*",SP_SUL!D408)</f>
        <v>JACIANO (TF-674)</v>
      </c>
      <c r="E404" s="94" t="str">
        <f>IF(SP_SUL!H408="","*",SP_SUL!H408)</f>
        <v>-</v>
      </c>
      <c r="F404" s="100" t="str">
        <f>IF(SP_SUL!M408="","*",SP_SUL!M408)</f>
        <v>ZDY-ZFY</v>
      </c>
      <c r="G404" s="95" t="str">
        <f>IF(SP_SUL!I408="","*",SP_SUL!I408)</f>
        <v>-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 hidden="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*</v>
      </c>
      <c r="C407" s="95">
        <f>IF(SP_SUL!B411="","*",SP_SUL!B411)</f>
        <v>46070</v>
      </c>
      <c r="D407" s="94" t="str">
        <f>IF(SP_SUL!D411="","*",SP_SUL!D411)</f>
        <v>SUPER ZWW</v>
      </c>
      <c r="E407" s="94" t="str">
        <f>IF(SP_SUL!H411="","*",SP_SUL!H411)</f>
        <v>-</v>
      </c>
      <c r="F407" s="100" t="str">
        <f>IF(SP_SUL!M411="","*",SP_SUL!M411)</f>
        <v>ZKW-ZLU</v>
      </c>
      <c r="G407" s="95" t="str">
        <f>IF(SP_SUL!I411="","*",SP_SUL!I411)</f>
        <v>-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 hidden="1">
      <c r="B408" s="94" t="str">
        <f>IF(SP_SUL!Y412="","*",SP_SUL!Y412)</f>
        <v>*</v>
      </c>
      <c r="C408" s="95">
        <f>IF(SP_SUL!B412="","*",SP_SUL!B412)</f>
        <v>46070</v>
      </c>
      <c r="D408" s="94" t="str">
        <f>IF(SP_SUL!D412="","*",SP_SUL!D412)</f>
        <v>V89</v>
      </c>
      <c r="E408" s="94" t="str">
        <f>IF(SP_SUL!H412="","*",SP_SUL!H412)</f>
        <v>102ZKW2</v>
      </c>
      <c r="F408" s="100" t="str">
        <f>IF(SP_SUL!M412="","*",SP_SUL!M412)</f>
        <v>ZKW-ZLU</v>
      </c>
      <c r="G408" s="95" t="str">
        <f>IF(SP_SUL!I412="","*",SP_SUL!I412)</f>
        <v>102ZKW2</v>
      </c>
      <c r="H408" s="95" t="str">
        <f>IF(SP_SUL!AB412="","*",SP_SUL!AB412)</f>
        <v>FIXO</v>
      </c>
      <c r="I408" s="95" t="str">
        <f>IF(SP_SUL!AC412="","*",SP_SUL!AC412)</f>
        <v>*</v>
      </c>
      <c r="J408" s="96">
        <f>IF(SP_SUL!AA412="","*",SP_SUL!AA412)</f>
        <v>1</v>
      </c>
      <c r="K408" s="97">
        <f>IF(SP_SUL!AD412="","*",SP_SUL!AD412)</f>
        <v>0.35416666666666669</v>
      </c>
    </row>
    <row r="409" spans="2:11" hidden="1">
      <c r="B409" s="94" t="str">
        <f>IF(SP_SUL!Y413="","*",SP_SUL!Y413)</f>
        <v>*</v>
      </c>
      <c r="C409" s="95">
        <f>IF(SP_SUL!B413="","*",SP_SUL!B413)</f>
        <v>46070</v>
      </c>
      <c r="D409" s="94" t="str">
        <f>IF(SP_SUL!D413="","*",SP_SUL!D413)</f>
        <v>E17</v>
      </c>
      <c r="E409" s="94" t="str">
        <f>IF(SP_SUL!H413="","*",SP_SUL!H413)</f>
        <v>102ZKW2</v>
      </c>
      <c r="F409" s="100" t="str">
        <f>IF(SP_SUL!M413="","*",SP_SUL!M413)</f>
        <v>ZKW-ZLU</v>
      </c>
      <c r="G409" s="95" t="str">
        <f>IF(SP_SUL!I413="","*",SP_SUL!I413)</f>
        <v>102ZKW2</v>
      </c>
      <c r="H409" s="95" t="str">
        <f>IF(SP_SUL!AB413="","*",SP_SUL!AB413)</f>
        <v>FIXO</v>
      </c>
      <c r="I409" s="95" t="str">
        <f>IF(SP_SUL!AC413="","*",SP_SUL!AC413)</f>
        <v>*</v>
      </c>
      <c r="J409" s="96">
        <f>IF(SP_SUL!AA413="","*",SP_SUL!AA413)</f>
        <v>1</v>
      </c>
      <c r="K409" s="97">
        <f>IF(SP_SUL!AD413="","*",SP_SUL!AD413)</f>
        <v>0.35416666666666669</v>
      </c>
    </row>
    <row r="410" spans="2:11" hidden="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 hidden="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 hidden="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 hidden="1">
      <c r="B413" s="94" t="str">
        <f>IF(SP_SUL!Y417="","*",SP_SUL!Y417)</f>
        <v>*</v>
      </c>
      <c r="C413" s="95">
        <f>IF(SP_SUL!B417="","*",SP_SUL!B417)</f>
        <v>46070</v>
      </c>
      <c r="D413" s="94" t="str">
        <f>IF(SP_SUL!D417="","*",SP_SUL!D417)</f>
        <v>MODERNIZAÇÃO SERRA</v>
      </c>
      <c r="E413" s="94" t="str">
        <f>IF(SP_SUL!H417="","*",SP_SUL!H417)</f>
        <v>-</v>
      </c>
      <c r="F413" s="100" t="str">
        <f>IF(SP_SUL!M417="","*",SP_SUL!M417)</f>
        <v>ZEJ-ZRB</v>
      </c>
      <c r="G413" s="95" t="str">
        <f>IF(SP_SUL!I417="","*",SP_SUL!I417)</f>
        <v>-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-</v>
      </c>
      <c r="K413" s="97" t="str">
        <f>IF(SP_SUL!AD417="","*",SP_SUL!AD417)</f>
        <v>*</v>
      </c>
    </row>
    <row r="414" spans="2:11" hidden="1">
      <c r="B414" s="94" t="str">
        <f>IF(SP_SUL!Y418="","*",SP_SUL!Y418)</f>
        <v>*</v>
      </c>
      <c r="C414" s="95">
        <f>IF(SP_SUL!B418="","*",SP_SUL!B418)</f>
        <v>46070</v>
      </c>
      <c r="D414" s="94" t="str">
        <f>IF(SP_SUL!D418="","*",SP_SUL!D418)</f>
        <v>W96</v>
      </c>
      <c r="E414" s="94" t="str">
        <f>IF(SP_SUL!H418="","*",SP_SUL!H418)</f>
        <v>ZEM-1</v>
      </c>
      <c r="F414" s="100" t="str">
        <f>IF(SP_SUL!M418="","*",SP_SUL!M418)</f>
        <v>ZEJ-ZRB</v>
      </c>
      <c r="G414" s="95" t="str">
        <f>IF(SP_SUL!I418="","*",SP_SUL!I418)</f>
        <v>ZEM-1</v>
      </c>
      <c r="H414" s="95" t="str">
        <f>IF(SP_SUL!AB418="","*",SP_SUL!AB418)</f>
        <v>FIXO</v>
      </c>
      <c r="I414" s="95" t="str">
        <f>IF(SP_SUL!AC418="","*",SP_SUL!AC418)</f>
        <v>*</v>
      </c>
      <c r="J414" s="96">
        <f>IF(SP_SUL!AA418="","*",SP_SUL!AA418)</f>
        <v>1</v>
      </c>
      <c r="K414" s="97">
        <f>IF(SP_SUL!AD418="","*",SP_SUL!AD418)</f>
        <v>0.29166666666666669</v>
      </c>
    </row>
    <row r="415" spans="2:11" hidden="1">
      <c r="B415" s="94" t="str">
        <f>IF(SP_SUL!Y419="","*",SP_SUL!Y419)</f>
        <v>*</v>
      </c>
      <c r="C415" s="95">
        <f>IF(SP_SUL!B419="","*",SP_SUL!B419)</f>
        <v>46070</v>
      </c>
      <c r="D415" s="94" t="str">
        <f>IF(SP_SUL!D419="","*",SP_SUL!D419)</f>
        <v>MATEUS (TP-809)</v>
      </c>
      <c r="E415" s="94" t="str">
        <f>IF(SP_SUL!H419="","*",SP_SUL!H419)</f>
        <v>-</v>
      </c>
      <c r="F415" s="100" t="str">
        <f>IF(SP_SUL!M419="","*",SP_SUL!M419)</f>
        <v>ZEJ-ZRB</v>
      </c>
      <c r="G415" s="95" t="str">
        <f>IF(SP_SUL!I419="","*",SP_SUL!I419)</f>
        <v>-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-</v>
      </c>
      <c r="K415" s="97" t="str">
        <f>IF(SP_SUL!AD419="","*",SP_SUL!AD419)</f>
        <v>*</v>
      </c>
    </row>
    <row r="416" spans="2:11" hidden="1">
      <c r="B416" s="94" t="str">
        <f>IF(SP_SUL!Y420="","*",SP_SUL!Y420)</f>
        <v>*</v>
      </c>
      <c r="C416" s="95">
        <f>IF(SP_SUL!B420="","*",SP_SUL!B420)</f>
        <v>46070</v>
      </c>
      <c r="D416" s="94" t="str">
        <f>IF(SP_SUL!D420="","*",SP_SUL!D420)</f>
        <v>ADENISON (TP-810)</v>
      </c>
      <c r="E416" s="94" t="str">
        <f>IF(SP_SUL!H420="","*",SP_SUL!H420)</f>
        <v>-</v>
      </c>
      <c r="F416" s="100" t="str">
        <f>IF(SP_SUL!M420="","*",SP_SUL!M420)</f>
        <v>ZEJ</v>
      </c>
      <c r="G416" s="95" t="str">
        <f>IF(SP_SUL!I420="","*",SP_SUL!I420)</f>
        <v>-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-</v>
      </c>
      <c r="K416" s="97" t="str">
        <f>IF(SP_SUL!AD420="","*",SP_SUL!AD420)</f>
        <v>*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 hidden="1">
      <c r="B419" s="94" t="str">
        <f>IF(SP_SUL!Y423="","*",SP_SUL!Y423)</f>
        <v>*</v>
      </c>
      <c r="C419" s="95">
        <f>IF(SP_SUL!B423="","*",SP_SUL!B423)</f>
        <v>46070</v>
      </c>
      <c r="D419" s="94" t="str">
        <f>IF(SP_SUL!D423="","*",SP_SUL!D423)</f>
        <v>MODERNIZAÇÃO SERRA</v>
      </c>
      <c r="E419" s="94" t="str">
        <f>IF(SP_SUL!H423="","*",SP_SUL!H423)</f>
        <v>-</v>
      </c>
      <c r="F419" s="100" t="str">
        <f>IF(SP_SUL!M423="","*",SP_SUL!M423)</f>
        <v>ZEZ-ZXW</v>
      </c>
      <c r="G419" s="95" t="str">
        <f>IF(SP_SUL!I423="","*",SP_SUL!I423)</f>
        <v>-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 hidden="1">
      <c r="B420" s="94" t="str">
        <f>IF(SP_SUL!Y424="","*",SP_SUL!Y424)</f>
        <v>*</v>
      </c>
      <c r="C420" s="95">
        <f>IF(SP_SUL!B424="","*",SP_SUL!B424)</f>
        <v>46070</v>
      </c>
      <c r="D420" s="94" t="str">
        <f>IF(SP_SUL!D424="","*",SP_SUL!D424)</f>
        <v>W61</v>
      </c>
      <c r="E420" s="94" t="str">
        <f>IF(SP_SUL!H424="","*",SP_SUL!H424)</f>
        <v>K67ZEV-1</v>
      </c>
      <c r="F420" s="100" t="str">
        <f>IF(SP_SUL!M424="","*",SP_SUL!M424)</f>
        <v>ZEZ-ZXW</v>
      </c>
      <c r="G420" s="95" t="str">
        <f>IF(SP_SUL!I424="","*",SP_SUL!I424)</f>
        <v>K67ZEV-1</v>
      </c>
      <c r="H420" s="95" t="str">
        <f>IF(SP_SUL!AB424="","*",SP_SUL!AB424)</f>
        <v>FIXO</v>
      </c>
      <c r="I420" s="95" t="str">
        <f>IF(SP_SUL!AC424="","*",SP_SUL!AC424)</f>
        <v>*</v>
      </c>
      <c r="J420" s="96">
        <f>IF(SP_SUL!AA424="","*",SP_SUL!AA424)</f>
        <v>1</v>
      </c>
      <c r="K420" s="97">
        <f>IF(SP_SUL!AD424="","*",SP_SUL!AD424)</f>
        <v>0.29166666666666669</v>
      </c>
    </row>
    <row r="421" spans="2:11" hidden="1">
      <c r="B421" s="94" t="str">
        <f>IF(SP_SUL!Y425="","*",SP_SUL!Y425)</f>
        <v>*</v>
      </c>
      <c r="C421" s="95">
        <f>IF(SP_SUL!B425="","*",SP_SUL!B425)</f>
        <v>46070</v>
      </c>
      <c r="D421" s="94" t="str">
        <f>IF(SP_SUL!D425="","*",SP_SUL!D425)</f>
        <v>V85</v>
      </c>
      <c r="E421" s="94" t="str">
        <f>IF(SP_SUL!H425="","*",SP_SUL!H425)</f>
        <v>K67ZEV-1</v>
      </c>
      <c r="F421" s="100" t="str">
        <f>IF(SP_SUL!M425="","*",SP_SUL!M425)</f>
        <v>ZEZ-ZXW</v>
      </c>
      <c r="G421" s="95" t="str">
        <f>IF(SP_SUL!I425="","*",SP_SUL!I425)</f>
        <v>K67ZEV-1</v>
      </c>
      <c r="H421" s="95" t="str">
        <f>IF(SP_SUL!AB425="","*",SP_SUL!AB425)</f>
        <v>FIXO</v>
      </c>
      <c r="I421" s="95" t="str">
        <f>IF(SP_SUL!AC425="","*",SP_SUL!AC425)</f>
        <v>*</v>
      </c>
      <c r="J421" s="96">
        <f>IF(SP_SUL!AA425="","*",SP_SUL!AA425)</f>
        <v>1</v>
      </c>
      <c r="K421" s="97">
        <f>IF(SP_SUL!AD425="","*",SP_SUL!AD425)</f>
        <v>0.29166666666666669</v>
      </c>
    </row>
    <row r="422" spans="2:11" hidden="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 hidden="1">
      <c r="B423" s="94" t="str">
        <f>IF(SP_SUL!Y427="","*",SP_SUL!Y427)</f>
        <v>*</v>
      </c>
      <c r="C423" s="95">
        <f>IF(SP_SUL!B427="","*",SP_SUL!B427)</f>
        <v>46070</v>
      </c>
      <c r="D423" s="94" t="str">
        <f>IF(SP_SUL!D427="","*",SP_SUL!D427)</f>
        <v>MODERNIZAÇÃO SERRA</v>
      </c>
      <c r="E423" s="94" t="str">
        <f>IF(SP_SUL!H427="","*",SP_SUL!H427)</f>
        <v>-</v>
      </c>
      <c r="F423" s="100" t="str">
        <f>IF(SP_SUL!M427="","*",SP_SUL!M427)</f>
        <v>ZGP-ZPT</v>
      </c>
      <c r="G423" s="95" t="str">
        <f>IF(SP_SUL!I427="","*",SP_SUL!I427)</f>
        <v>-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-</v>
      </c>
      <c r="K423" s="97" t="str">
        <f>IF(SP_SUL!AD427="","*",SP_SUL!AD427)</f>
        <v>*</v>
      </c>
    </row>
    <row r="424" spans="2:11" hidden="1">
      <c r="B424" s="94" t="str">
        <f>IF(SP_SUL!Y428="","*",SP_SUL!Y428)</f>
        <v>*</v>
      </c>
      <c r="C424" s="95">
        <f>IF(SP_SUL!B428="","*",SP_SUL!B428)</f>
        <v>46070</v>
      </c>
      <c r="D424" s="94" t="str">
        <f>IF(SP_SUL!D428="","*",SP_SUL!D428)</f>
        <v>W62</v>
      </c>
      <c r="E424" s="94" t="str">
        <f>IF(SP_SUL!H428="","*",SP_SUL!H428)</f>
        <v>ZPT1051</v>
      </c>
      <c r="F424" s="100" t="str">
        <f>IF(SP_SUL!M428="","*",SP_SUL!M428)</f>
        <v>ZGP</v>
      </c>
      <c r="G424" s="95" t="str">
        <f>IF(SP_SUL!I428="","*",SP_SUL!I428)</f>
        <v>ZPTZDR</v>
      </c>
      <c r="H424" s="95" t="str">
        <f>IF(SP_SUL!AB428="","*",SP_SUL!AB428)</f>
        <v>FIXO</v>
      </c>
      <c r="I424" s="95" t="str">
        <f>IF(SP_SUL!AC428="","*",SP_SUL!AC428)</f>
        <v>*</v>
      </c>
      <c r="J424" s="96">
        <f>IF(SP_SUL!AA428="","*",SP_SUL!AA428)</f>
        <v>1</v>
      </c>
      <c r="K424" s="97">
        <f>IF(SP_SUL!AD428="","*",SP_SUL!AD428)</f>
        <v>0.29166666666666669</v>
      </c>
    </row>
    <row r="425" spans="2:11" hidden="1">
      <c r="B425" s="94" t="str">
        <f>IF(SP_SUL!Y429="","*",SP_SUL!Y429)</f>
        <v>*</v>
      </c>
      <c r="C425" s="95">
        <f>IF(SP_SUL!B429="","*",SP_SUL!B429)</f>
        <v>46070</v>
      </c>
      <c r="D425" s="94" t="str">
        <f>IF(SP_SUL!D429="","*",SP_SUL!D429)</f>
        <v>A84</v>
      </c>
      <c r="E425" s="94" t="str">
        <f>IF(SP_SUL!H429="","*",SP_SUL!H429)</f>
        <v>109ZPT</v>
      </c>
      <c r="F425" s="100" t="str">
        <f>IF(SP_SUL!M429="","*",SP_SUL!M429)</f>
        <v>ZPT-ZPG-ZPT</v>
      </c>
      <c r="G425" s="95" t="str">
        <f>IF(SP_SUL!I429="","*",SP_SUL!I429)</f>
        <v>ZPT105</v>
      </c>
      <c r="H425" s="95" t="str">
        <f>IF(SP_SUL!AB429="","*",SP_SUL!AB429)</f>
        <v>FIXO</v>
      </c>
      <c r="I425" s="95" t="str">
        <f>IF(SP_SUL!AC429="","*",SP_SUL!AC429)</f>
        <v>*</v>
      </c>
      <c r="J425" s="96">
        <f>IF(SP_SUL!AA429="","*",SP_SUL!AA429)</f>
        <v>1</v>
      </c>
      <c r="K425" s="97">
        <f>IF(SP_SUL!AD429="","*",SP_SUL!AD429)</f>
        <v>0.29166666666666669</v>
      </c>
    </row>
    <row r="426" spans="2:11" hidden="1">
      <c r="B426" s="94" t="str">
        <f>IF(SP_SUL!Y430="","*",SP_SUL!Y430)</f>
        <v>*</v>
      </c>
      <c r="C426" s="95">
        <f>IF(SP_SUL!B430="","*",SP_SUL!B430)</f>
        <v>46070</v>
      </c>
      <c r="D426" s="94" t="str">
        <f>IF(SP_SUL!D430="","*",SP_SUL!D430)</f>
        <v>ANDERSON (TF-680)</v>
      </c>
      <c r="E426" s="94" t="str">
        <f>IF(SP_SUL!H430="","*",SP_SUL!H430)</f>
        <v>-</v>
      </c>
      <c r="F426" s="100" t="str">
        <f>IF(SP_SUL!M430="","*",SP_SUL!M430)</f>
        <v>ZGP-ZPT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-</v>
      </c>
      <c r="K426" s="97" t="str">
        <f>IF(SP_SUL!AD430="","*",SP_SUL!AD430)</f>
        <v>*</v>
      </c>
    </row>
    <row r="427" spans="2:11" hidden="1">
      <c r="B427" s="94" t="str">
        <f>IF(SP_SUL!Y431="","*",SP_SUL!Y431)</f>
        <v>*</v>
      </c>
      <c r="C427" s="95">
        <f>IF(SP_SUL!B431="","*",SP_SUL!B431)</f>
        <v>46070</v>
      </c>
      <c r="D427" s="94" t="str">
        <f>IF(SP_SUL!D431="","*",SP_SUL!D431)</f>
        <v>DIEGO (TF-42)</v>
      </c>
      <c r="E427" s="94" t="str">
        <f>IF(SP_SUL!H431="","*",SP_SUL!H431)</f>
        <v>-</v>
      </c>
      <c r="F427" s="100" t="str">
        <f>IF(SP_SUL!M431="","*",SP_SUL!M431)</f>
        <v>PAT-ZGM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-</v>
      </c>
      <c r="K427" s="97" t="str">
        <f>IF(SP_SUL!AD431="","*",SP_SUL!AD431)</f>
        <v>*</v>
      </c>
    </row>
    <row r="428" spans="2:11" hidden="1">
      <c r="B428" s="94" t="str">
        <f>IF(SP_SUL!Y432="","*",SP_SUL!Y432)</f>
        <v>*</v>
      </c>
      <c r="C428" s="95">
        <f>IF(SP_SUL!B432="","*",SP_SUL!B432)</f>
        <v>46070</v>
      </c>
      <c r="D428" s="94" t="str">
        <f>IF(SP_SUL!D432="","*",SP_SUL!D432)</f>
        <v>EXPANSÃO TURMA 1</v>
      </c>
      <c r="E428" s="94" t="str">
        <f>IF(SP_SUL!H432="","*",SP_SUL!H432)</f>
        <v>-</v>
      </c>
      <c r="F428" s="100" t="str">
        <f>IF(SP_SUL!M432="","*",SP_SUL!M432)</f>
        <v>PAT-ZGM</v>
      </c>
      <c r="G428" s="95" t="str">
        <f>IF(SP_SUL!I432="","*",SP_SUL!I432)</f>
        <v>-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-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 hidden="1">
      <c r="B430" s="94" t="str">
        <f>IF(SP_SUL!Y434="","*",SP_SUL!Y434)</f>
        <v>*</v>
      </c>
      <c r="C430" s="95" t="str">
        <f>IF(SP_SUL!B434="","*",SP_SUL!B434)</f>
        <v>*</v>
      </c>
      <c r="D430" s="94" t="str">
        <f>IF(SP_SUL!D434="","*",SP_SUL!D434)</f>
        <v>*</v>
      </c>
      <c r="E430" s="94" t="str">
        <f>IF(SP_SUL!H434="","*",SP_SUL!H434)</f>
        <v>*</v>
      </c>
      <c r="F430" s="100" t="str">
        <f>IF(SP_SUL!M434="","*",SP_SUL!M434)</f>
        <v>-</v>
      </c>
      <c r="G430" s="95" t="str">
        <f>IF(SP_SUL!I434="","*",SP_SUL!I434)</f>
        <v>*</v>
      </c>
      <c r="H430" s="95" t="str">
        <f>IF(SP_SUL!AB434="","*",SP_SUL!AB434)</f>
        <v>*</v>
      </c>
      <c r="I430" s="95" t="str">
        <f>IF(SP_SUL!AC434="","*",SP_SUL!AC434)</f>
        <v>*</v>
      </c>
      <c r="J430" s="96" t="str">
        <f>IF(SP_SUL!AA434="","*",SP_SUL!AA434)</f>
        <v>*</v>
      </c>
      <c r="K430" s="97" t="str">
        <f>IF(SP_SUL!AD434="","*",SP_SUL!AD434)</f>
        <v>*</v>
      </c>
    </row>
    <row r="431" spans="2:11" hidden="1">
      <c r="B431" s="94" t="str">
        <f>IF(SP_SUL!Y435="","*",SP_SUL!Y435)</f>
        <v>*</v>
      </c>
      <c r="C431" s="95">
        <f>IF(SP_SUL!B435="","*",SP_SUL!B435)</f>
        <v>46071</v>
      </c>
      <c r="D431" s="94" t="str">
        <f>IF(SP_SUL!D435="","*",SP_SUL!D435)</f>
        <v>EXPANSÃO TURMA 1</v>
      </c>
      <c r="E431" s="94" t="str">
        <f>IF(SP_SUL!H435="","*",SP_SUL!H435)</f>
        <v>-</v>
      </c>
      <c r="F431" s="100" t="str">
        <f>IF(SP_SUL!M435="","*",SP_SUL!M435)</f>
        <v>ZCD</v>
      </c>
      <c r="G431" s="95" t="str">
        <f>IF(SP_SUL!I435="","*",SP_SUL!I435)</f>
        <v>-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-</v>
      </c>
      <c r="K431" s="97" t="str">
        <f>IF(SP_SUL!AD435="","*",SP_SUL!AD435)</f>
        <v>*</v>
      </c>
    </row>
    <row r="432" spans="2:11" hidden="1">
      <c r="B432" s="94" t="str">
        <f>IF(SP_SUL!Y436="","*",SP_SUL!Y436)</f>
        <v>*</v>
      </c>
      <c r="C432" s="95">
        <f>IF(SP_SUL!B436="","*",SP_SUL!B436)</f>
        <v>46071</v>
      </c>
      <c r="D432" s="94" t="str">
        <f>IF(SP_SUL!D436="","*",SP_SUL!D436)</f>
        <v>KLECIO (TP-699)</v>
      </c>
      <c r="E432" s="94" t="str">
        <f>IF(SP_SUL!H436="","*",SP_SUL!H436)</f>
        <v>-</v>
      </c>
      <c r="F432" s="100" t="str">
        <f>IF(SP_SUL!M436="","*",SP_SUL!M436)</f>
        <v>ZAC-S</v>
      </c>
      <c r="G432" s="95" t="str">
        <f>IF(SP_SUL!I436="","*",SP_SUL!I436)</f>
        <v>-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-</v>
      </c>
      <c r="K432" s="97" t="str">
        <f>IF(SP_SUL!AD436="","*",SP_SUL!AD436)</f>
        <v>*</v>
      </c>
    </row>
    <row r="433" spans="2:11" hidden="1">
      <c r="B433" s="94" t="str">
        <f>IF(SP_SUL!Y437="","*",SP_SUL!Y437)</f>
        <v>*</v>
      </c>
      <c r="C433" s="95">
        <f>IF(SP_SUL!B437="","*",SP_SUL!B437)</f>
        <v>46071</v>
      </c>
      <c r="D433" s="94" t="str">
        <f>IF(SP_SUL!D437="","*",SP_SUL!D437)</f>
        <v>E42</v>
      </c>
      <c r="E433" s="94" t="str">
        <f>IF(SP_SUL!H437="","*",SP_SUL!H437)</f>
        <v>ZBV3</v>
      </c>
      <c r="F433" s="100" t="str">
        <f>IF(SP_SUL!M437="","*",SP_SUL!M437)</f>
        <v>ZSU</v>
      </c>
      <c r="G433" s="95" t="str">
        <f>IF(SP_SUL!I437="","*",SP_SUL!I437)</f>
        <v>ZBV3</v>
      </c>
      <c r="H433" s="95" t="str">
        <f>IF(SP_SUL!AB437="","*",SP_SUL!AB437)</f>
        <v>FIXO + ESCALA</v>
      </c>
      <c r="I433" s="95" t="str">
        <f>IF(SP_SUL!AC437="","*",SP_SUL!AC437)</f>
        <v>AGD ACIONAMENTO PCM</v>
      </c>
      <c r="J433" s="96" t="str">
        <f>IF(SP_SUL!AA437="","*",SP_SUL!AA437)</f>
        <v>3 ( Lucas  fixo)+ 2 Escala</v>
      </c>
      <c r="K433" s="97">
        <f>IF(SP_SUL!AD437="","*",SP_SUL!AD437)</f>
        <v>0.41666666666666669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*</v>
      </c>
      <c r="C435" s="95">
        <f>IF(SP_SUL!B439="","*",SP_SUL!B439)</f>
        <v>46071</v>
      </c>
      <c r="D435" s="94" t="str">
        <f>IF(SP_SUL!D439="","*",SP_SUL!D439)</f>
        <v>ROGÉRIO (TP-730)</v>
      </c>
      <c r="E435" s="94" t="str">
        <f>IF(SP_SUL!H439="","*",SP_SUL!H439)</f>
        <v>-</v>
      </c>
      <c r="F435" s="100" t="str">
        <f>IF(SP_SUL!M439="","*",SP_SUL!M439)</f>
        <v>ZXI-ZIC</v>
      </c>
      <c r="G435" s="95" t="str">
        <f>IF(SP_SUL!I439="","*",SP_SUL!I439)</f>
        <v>-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-</v>
      </c>
      <c r="K435" s="97" t="str">
        <f>IF(SP_SUL!AD439="","*",SP_SUL!AD439)</f>
        <v>*</v>
      </c>
    </row>
    <row r="436" spans="2:11" hidden="1">
      <c r="B436" s="94" t="str">
        <f>IF(SP_SUL!Y440="","*",SP_SUL!Y440)</f>
        <v>*</v>
      </c>
      <c r="C436" s="95">
        <f>IF(SP_SUL!B440="","*",SP_SUL!B440)</f>
        <v>46071</v>
      </c>
      <c r="D436" s="94" t="str">
        <f>IF(SP_SUL!D440="","*",SP_SUL!D440)</f>
        <v>W59</v>
      </c>
      <c r="E436" s="94" t="str">
        <f>IF(SP_SUL!H440="","*",SP_SUL!H440)</f>
        <v>ZYU1</v>
      </c>
      <c r="F436" s="100" t="str">
        <f>IF(SP_SUL!M440="","*",SP_SUL!M440)</f>
        <v>ZXI-ZIC</v>
      </c>
      <c r="G436" s="95" t="str">
        <f>IF(SP_SUL!I440="","*",SP_SUL!I440)</f>
        <v>ZYU1</v>
      </c>
      <c r="H436" s="95" t="str">
        <f>IF(SP_SUL!AB440="","*",SP_SUL!AB440)</f>
        <v>FIXO</v>
      </c>
      <c r="I436" s="95" t="str">
        <f>IF(SP_SUL!AC440="","*",SP_SUL!AC440)</f>
        <v>*</v>
      </c>
      <c r="J436" s="96">
        <f>IF(SP_SUL!AA440="","*",SP_SUL!AA440)</f>
        <v>1</v>
      </c>
      <c r="K436" s="97">
        <f>IF(SP_SUL!AD440="","*",SP_SUL!AD440)</f>
        <v>0.29166666666666669</v>
      </c>
    </row>
    <row r="437" spans="2:11" hidden="1">
      <c r="B437" s="94" t="str">
        <f>IF(SP_SUL!Y441="","*",SP_SUL!Y441)</f>
        <v>*</v>
      </c>
      <c r="C437" s="95">
        <f>IF(SP_SUL!B441="","*",SP_SUL!B441)</f>
        <v>46071</v>
      </c>
      <c r="D437" s="94" t="str">
        <f>IF(SP_SUL!D441="","*",SP_SUL!D441)</f>
        <v>V93</v>
      </c>
      <c r="E437" s="94" t="str">
        <f>IF(SP_SUL!H441="","*",SP_SUL!H441)</f>
        <v>ZYU1</v>
      </c>
      <c r="F437" s="100" t="str">
        <f>IF(SP_SUL!M441="","*",SP_SUL!M441)</f>
        <v>ZYU-ZST</v>
      </c>
      <c r="G437" s="95" t="str">
        <f>IF(SP_SUL!I441="","*",SP_SUL!I441)</f>
        <v>ZYU1</v>
      </c>
      <c r="H437" s="95" t="str">
        <f>IF(SP_SUL!AB441="","*",SP_SUL!AB441)</f>
        <v>ESCALA</v>
      </c>
      <c r="I437" s="95" t="str">
        <f>IF(SP_SUL!AC441="","*",SP_SUL!AC441)</f>
        <v>ACIONAMENTO</v>
      </c>
      <c r="J437" s="96">
        <f>IF(SP_SUL!AA441="","*",SP_SUL!AA441)</f>
        <v>1</v>
      </c>
      <c r="K437" s="97">
        <f>IF(SP_SUL!AD441="","*",SP_SUL!AD441)</f>
        <v>0.29166666666666669</v>
      </c>
    </row>
    <row r="438" spans="2:11" hidden="1">
      <c r="B438" s="94" t="str">
        <f>IF(SP_SUL!Y442="","*",SP_SUL!Y442)</f>
        <v>*</v>
      </c>
      <c r="C438" s="95">
        <f>IF(SP_SUL!B442="","*",SP_SUL!B442)</f>
        <v>46071</v>
      </c>
      <c r="D438" s="94" t="str">
        <f>IF(SP_SUL!D442="","*",SP_SUL!D442)</f>
        <v>ROBSON (TF-701)</v>
      </c>
      <c r="E438" s="94" t="str">
        <f>IF(SP_SUL!H442="","*",SP_SUL!H442)</f>
        <v>-</v>
      </c>
      <c r="F438" s="100" t="str">
        <f>IF(SP_SUL!M442="","*",SP_SUL!M442)</f>
        <v>ZDY-ZFY</v>
      </c>
      <c r="G438" s="95" t="str">
        <f>IF(SP_SUL!I442="","*",SP_SUL!I442)</f>
        <v>-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-</v>
      </c>
      <c r="K438" s="97" t="str">
        <f>IF(SP_SUL!AD442="","*",SP_SUL!AD442)</f>
        <v>*</v>
      </c>
    </row>
    <row r="439" spans="2:11" hidden="1">
      <c r="B439" s="94" t="str">
        <f>IF(SP_SUL!Y443="","*",SP_SUL!Y443)</f>
        <v>*</v>
      </c>
      <c r="C439" s="95">
        <f>IF(SP_SUL!B443="","*",SP_SUL!B443)</f>
        <v>46071</v>
      </c>
      <c r="D439" s="94" t="str">
        <f>IF(SP_SUL!D443="","*",SP_SUL!D443)</f>
        <v>JACIANO (TF-674)</v>
      </c>
      <c r="E439" s="94" t="str">
        <f>IF(SP_SUL!H443="","*",SP_SUL!H443)</f>
        <v>-</v>
      </c>
      <c r="F439" s="100" t="str">
        <f>IF(SP_SUL!M443="","*",SP_SUL!M443)</f>
        <v>ZDY-ZFY</v>
      </c>
      <c r="G439" s="95" t="str">
        <f>IF(SP_SUL!I443="","*",SP_SUL!I443)</f>
        <v>-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*</v>
      </c>
      <c r="K439" s="97" t="str">
        <f>IF(SP_SUL!AD443="","*",SP_SUL!AD443)</f>
        <v>*</v>
      </c>
    </row>
    <row r="440" spans="2:11" hidden="1">
      <c r="B440" s="94" t="str">
        <f>IF(SP_SUL!Y444="","*",SP_SUL!Y444)</f>
        <v>*</v>
      </c>
      <c r="C440" s="95" t="str">
        <f>IF(SP_SUL!B444="","*",SP_SUL!B444)</f>
        <v>*</v>
      </c>
      <c r="D440" s="94" t="str">
        <f>IF(SP_SUL!D444="","*",SP_SUL!D444)</f>
        <v>*</v>
      </c>
      <c r="E440" s="94" t="str">
        <f>IF(SP_SUL!H444="","*",SP_SUL!H444)</f>
        <v>*</v>
      </c>
      <c r="F440" s="100" t="str">
        <f>IF(SP_SUL!M444="","*",SP_SUL!M444)</f>
        <v>-</v>
      </c>
      <c r="G440" s="95" t="str">
        <f>IF(SP_SUL!I444="","*",SP_SUL!I444)</f>
        <v>*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*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*</v>
      </c>
      <c r="C442" s="95">
        <f>IF(SP_SUL!B446="","*",SP_SUL!B446)</f>
        <v>46071</v>
      </c>
      <c r="D442" s="94" t="str">
        <f>IF(SP_SUL!D446="","*",SP_SUL!D446)</f>
        <v>W60</v>
      </c>
      <c r="E442" s="94" t="str">
        <f>IF(SP_SUL!H446="","*",SP_SUL!H446)</f>
        <v>102ZKW2</v>
      </c>
      <c r="F442" s="100" t="str">
        <f>IF(SP_SUL!M446="","*",SP_SUL!M446)</f>
        <v>ZKE-ZWW</v>
      </c>
      <c r="G442" s="95" t="str">
        <f>IF(SP_SUL!I446="","*",SP_SUL!I446)</f>
        <v>102ZKW2</v>
      </c>
      <c r="H442" s="95" t="str">
        <f>IF(SP_SUL!AB446="","*",SP_SUL!AB446)</f>
        <v>FIXO</v>
      </c>
      <c r="I442" s="95" t="str">
        <f>IF(SP_SUL!AC446="","*",SP_SUL!AC446)</f>
        <v>*</v>
      </c>
      <c r="J442" s="96">
        <f>IF(SP_SUL!AA446="","*",SP_SUL!AA446)</f>
        <v>1</v>
      </c>
      <c r="K442" s="97">
        <f>IF(SP_SUL!AD446="","*",SP_SUL!AD446)</f>
        <v>0.35416666666666669</v>
      </c>
    </row>
    <row r="443" spans="2:11" hidden="1">
      <c r="B443" s="94" t="str">
        <f>IF(SP_SUL!Y447="","*",SP_SUL!Y447)</f>
        <v>*</v>
      </c>
      <c r="C443" s="95">
        <f>IF(SP_SUL!B447="","*",SP_SUL!B447)</f>
        <v>46071</v>
      </c>
      <c r="D443" s="94" t="str">
        <f>IF(SP_SUL!D447="","*",SP_SUL!D447)</f>
        <v>V89</v>
      </c>
      <c r="E443" s="94" t="str">
        <f>IF(SP_SUL!H447="","*",SP_SUL!H447)</f>
        <v>102ZKW2</v>
      </c>
      <c r="F443" s="100" t="str">
        <f>IF(SP_SUL!M447="","*",SP_SUL!M447)</f>
        <v>ZKW-ZLU</v>
      </c>
      <c r="G443" s="95" t="str">
        <f>IF(SP_SUL!I447="","*",SP_SUL!I447)</f>
        <v>102ZKW2</v>
      </c>
      <c r="H443" s="95" t="str">
        <f>IF(SP_SUL!AB447="","*",SP_SUL!AB447)</f>
        <v>FIXO</v>
      </c>
      <c r="I443" s="95" t="str">
        <f>IF(SP_SUL!AC447="","*",SP_SUL!AC447)</f>
        <v>*</v>
      </c>
      <c r="J443" s="96">
        <f>IF(SP_SUL!AA447="","*",SP_SUL!AA447)</f>
        <v>1</v>
      </c>
      <c r="K443" s="97">
        <f>IF(SP_SUL!AD447="","*",SP_SUL!AD447)</f>
        <v>0.35416666666666669</v>
      </c>
    </row>
    <row r="444" spans="2:11" hidden="1">
      <c r="B444" s="94" t="str">
        <f>IF(SP_SUL!Y448="","*",SP_SUL!Y448)</f>
        <v>*</v>
      </c>
      <c r="C444" s="95">
        <f>IF(SP_SUL!B448="","*",SP_SUL!B448)</f>
        <v>46071</v>
      </c>
      <c r="D444" s="94" t="str">
        <f>IF(SP_SUL!D448="","*",SP_SUL!D448)</f>
        <v>EDSON (TP-780)</v>
      </c>
      <c r="E444" s="94" t="str">
        <f>IF(SP_SUL!H448="","*",SP_SUL!H448)</f>
        <v>-</v>
      </c>
      <c r="F444" s="100" t="str">
        <f>IF(SP_SUL!M448="","*",SP_SUL!M448)</f>
        <v>ZKW-ZLU</v>
      </c>
      <c r="G444" s="95" t="str">
        <f>IF(SP_SUL!I448="","*",SP_SUL!I448)</f>
        <v>-</v>
      </c>
      <c r="H444" s="95" t="str">
        <f>IF(SP_SUL!AB448="","*",SP_SUL!AB448)</f>
        <v>*</v>
      </c>
      <c r="I444" s="95" t="str">
        <f>IF(SP_SUL!AC448="","*",SP_SUL!AC448)</f>
        <v>*</v>
      </c>
      <c r="J444" s="96" t="str">
        <f>IF(SP_SUL!AA448="","*",SP_SUL!AA448)</f>
        <v>*</v>
      </c>
      <c r="K444" s="97" t="str">
        <f>IF(SP_SUL!AD448="","*",SP_SUL!AD448)</f>
        <v>*</v>
      </c>
    </row>
    <row r="445" spans="2:11" hidden="1">
      <c r="B445" s="94" t="str">
        <f>IF(SP_SUL!Y449="","*",SP_SUL!Y449)</f>
        <v>*</v>
      </c>
      <c r="C445" s="95">
        <f>IF(SP_SUL!B449="","*",SP_SUL!B449)</f>
        <v>46071</v>
      </c>
      <c r="D445" s="94" t="str">
        <f>IF(SP_SUL!D449="","*",SP_SUL!D449)</f>
        <v>E17</v>
      </c>
      <c r="E445" s="94" t="str">
        <f>IF(SP_SUL!H449="","*",SP_SUL!H449)</f>
        <v>102ZKW2</v>
      </c>
      <c r="F445" s="100" t="str">
        <f>IF(SP_SUL!M449="","*",SP_SUL!M449)</f>
        <v>ZKW-ZLU</v>
      </c>
      <c r="G445" s="95" t="str">
        <f>IF(SP_SUL!I449="","*",SP_SUL!I449)</f>
        <v>102ZKW2</v>
      </c>
      <c r="H445" s="95" t="str">
        <f>IF(SP_SUL!AB449="","*",SP_SUL!AB449)</f>
        <v>FIXO</v>
      </c>
      <c r="I445" s="95" t="str">
        <f>IF(SP_SUL!AC449="","*",SP_SUL!AC449)</f>
        <v>*</v>
      </c>
      <c r="J445" s="96">
        <f>IF(SP_SUL!AA449="","*",SP_SUL!AA449)</f>
        <v>1</v>
      </c>
      <c r="K445" s="97">
        <f>IF(SP_SUL!AD449="","*",SP_SUL!AD449)</f>
        <v>0.35416666666666669</v>
      </c>
    </row>
    <row r="446" spans="2:11" hidden="1">
      <c r="B446" s="94" t="str">
        <f>IF(SP_SUL!Y450="","*",SP_SUL!Y450)</f>
        <v>*</v>
      </c>
      <c r="C446" s="95">
        <f>IF(SP_SUL!B450="","*",SP_SUL!B450)</f>
        <v>46071</v>
      </c>
      <c r="D446" s="94" t="str">
        <f>IF(SP_SUL!D450="","*",SP_SUL!D450)</f>
        <v>CLEBISON (TP-728)</v>
      </c>
      <c r="E446" s="94" t="str">
        <f>IF(SP_SUL!H450="","*",SP_SUL!H450)</f>
        <v>-</v>
      </c>
      <c r="F446" s="100" t="str">
        <f>IF(SP_SUL!M450="","*",SP_SUL!M450)</f>
        <v>ZEM</v>
      </c>
      <c r="G446" s="95" t="str">
        <f>IF(SP_SUL!I450="","*",SP_SUL!I450)</f>
        <v>-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-</v>
      </c>
      <c r="K446" s="97" t="str">
        <f>IF(SP_SUL!AD450="","*",SP_SUL!AD450)</f>
        <v>*</v>
      </c>
    </row>
    <row r="447" spans="2:11" hidden="1">
      <c r="B447" s="94" t="str">
        <f>IF(SP_SUL!Y451="","*",SP_SUL!Y451)</f>
        <v>*</v>
      </c>
      <c r="C447" s="95">
        <f>IF(SP_SUL!B451="","*",SP_SUL!B451)</f>
        <v>46071</v>
      </c>
      <c r="D447" s="94" t="str">
        <f>IF(SP_SUL!D451="","*",SP_SUL!D451)</f>
        <v>ISMAEL(TP-726)</v>
      </c>
      <c r="E447" s="94" t="str">
        <f>IF(SP_SUL!H451="","*",SP_SUL!H451)</f>
        <v>-</v>
      </c>
      <c r="F447" s="100" t="str">
        <f>IF(SP_SUL!M451="","*",SP_SUL!M451)</f>
        <v>ZEM</v>
      </c>
      <c r="G447" s="95" t="str">
        <f>IF(SP_SUL!I451="","*",SP_SUL!I451)</f>
        <v>-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-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*</v>
      </c>
      <c r="C449" s="95">
        <f>IF(SP_SUL!B453="","*",SP_SUL!B453)</f>
        <v>46071</v>
      </c>
      <c r="D449" s="94" t="str">
        <f>IF(SP_SUL!D453="","*",SP_SUL!D453)</f>
        <v>WALTER (TP-810)</v>
      </c>
      <c r="E449" s="94" t="str">
        <f>IF(SP_SUL!H453="","*",SP_SUL!H453)</f>
        <v>-</v>
      </c>
      <c r="F449" s="100" t="str">
        <f>IF(SP_SUL!M453="","*",SP_SUL!M453)</f>
        <v>ZWI-ZEM</v>
      </c>
      <c r="G449" s="95" t="str">
        <f>IF(SP_SUL!I453="","*",SP_SUL!I453)</f>
        <v>-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-</v>
      </c>
      <c r="K449" s="97" t="str">
        <f>IF(SP_SUL!AD453="","*",SP_SUL!AD453)</f>
        <v>*</v>
      </c>
    </row>
    <row r="450" spans="2:11" hidden="1">
      <c r="B450" s="94" t="str">
        <f>IF(SP_SUL!Y454="","*",SP_SUL!Y454)</f>
        <v>*</v>
      </c>
      <c r="C450" s="95">
        <f>IF(SP_SUL!B454="","*",SP_SUL!B454)</f>
        <v>46071</v>
      </c>
      <c r="D450" s="94" t="str">
        <f>IF(SP_SUL!D454="","*",SP_SUL!D454)</f>
        <v>ADENISON (TP-810)</v>
      </c>
      <c r="E450" s="94" t="str">
        <f>IF(SP_SUL!H454="","*",SP_SUL!H454)</f>
        <v>-</v>
      </c>
      <c r="F450" s="100" t="str">
        <f>IF(SP_SUL!M454="","*",SP_SUL!M454)</f>
        <v>ZWI-ZEM</v>
      </c>
      <c r="G450" s="95" t="str">
        <f>IF(SP_SUL!I454="","*",SP_SUL!I454)</f>
        <v>-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-</v>
      </c>
      <c r="K450" s="97" t="str">
        <f>IF(SP_SUL!AD454="","*",SP_SUL!AD454)</f>
        <v>*</v>
      </c>
    </row>
    <row r="451" spans="2:11" hidden="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 hidden="1">
      <c r="B452" s="94" t="str">
        <f>IF(SP_SUL!Y456="","*",SP_SUL!Y456)</f>
        <v>*</v>
      </c>
      <c r="C452" s="95">
        <f>IF(SP_SUL!B456="","*",SP_SUL!B456)</f>
        <v>46071</v>
      </c>
      <c r="D452" s="94" t="str">
        <f>IF(SP_SUL!D456="","*",SP_SUL!D456)</f>
        <v>W61</v>
      </c>
      <c r="E452" s="94" t="str">
        <f>IF(SP_SUL!H456="","*",SP_SUL!H456)</f>
        <v>ZEV</v>
      </c>
      <c r="F452" s="100" t="str">
        <f>IF(SP_SUL!M456="","*",SP_SUL!M456)</f>
        <v>ZEV-ZPT</v>
      </c>
      <c r="G452" s="95" t="str">
        <f>IF(SP_SUL!I456="","*",SP_SUL!I456)</f>
        <v>ZPT</v>
      </c>
      <c r="H452" s="95" t="str">
        <f>IF(SP_SUL!AB456="","*",SP_SUL!AB456)</f>
        <v>FIXO</v>
      </c>
      <c r="I452" s="95" t="str">
        <f>IF(SP_SUL!AC456="","*",SP_SUL!AC456)</f>
        <v>*</v>
      </c>
      <c r="J452" s="96">
        <f>IF(SP_SUL!AA456="","*",SP_SUL!AA456)</f>
        <v>1</v>
      </c>
      <c r="K452" s="97">
        <f>IF(SP_SUL!AD456="","*",SP_SUL!AD456)</f>
        <v>0.47916666666666669</v>
      </c>
    </row>
    <row r="453" spans="2:11" hidden="1">
      <c r="B453" s="94" t="str">
        <f>IF(SP_SUL!Y457="","*",SP_SUL!Y457)</f>
        <v>*</v>
      </c>
      <c r="C453" s="95">
        <f>IF(SP_SUL!B457="","*",SP_SUL!B457)</f>
        <v>46071</v>
      </c>
      <c r="D453" s="94" t="str">
        <f>IF(SP_SUL!D457="","*",SP_SUL!D457)</f>
        <v>HUELTON (TP-725)</v>
      </c>
      <c r="E453" s="94" t="str">
        <f>IF(SP_SUL!H457="","*",SP_SUL!H457)</f>
        <v>-</v>
      </c>
      <c r="F453" s="100" t="str">
        <f>IF(SP_SUL!M457="","*",SP_SUL!M457)</f>
        <v>ZPG-MRS</v>
      </c>
      <c r="G453" s="95" t="str">
        <f>IF(SP_SUL!I457="","*",SP_SUL!I457)</f>
        <v>-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-</v>
      </c>
      <c r="K453" s="97" t="str">
        <f>IF(SP_SUL!AD457="","*",SP_SUL!AD457)</f>
        <v>*</v>
      </c>
    </row>
    <row r="454" spans="2:11" hidden="1">
      <c r="B454" s="94" t="str">
        <f>IF(SP_SUL!Y458="","*",SP_SUL!Y458)</f>
        <v>*</v>
      </c>
      <c r="C454" s="95">
        <f>IF(SP_SUL!B458="","*",SP_SUL!B458)</f>
        <v>46071</v>
      </c>
      <c r="D454" s="94" t="str">
        <f>IF(SP_SUL!D458="","*",SP_SUL!D458)</f>
        <v>ANDERSON (TF-680)</v>
      </c>
      <c r="E454" s="94" t="str">
        <f>IF(SP_SUL!H458="","*",SP_SUL!H458)</f>
        <v>-</v>
      </c>
      <c r="F454" s="100" t="str">
        <f>IF(SP_SUL!M458="","*",SP_SUL!M458)</f>
        <v>ZGP</v>
      </c>
      <c r="G454" s="95" t="str">
        <f>IF(SP_SUL!I458="","*",SP_SUL!I458)</f>
        <v>-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-</v>
      </c>
      <c r="K454" s="97" t="str">
        <f>IF(SP_SUL!AD458="","*",SP_SUL!AD458)</f>
        <v>*</v>
      </c>
    </row>
    <row r="455" spans="2:11" hidden="1">
      <c r="B455" s="94" t="str">
        <f>IF(SP_SUL!Y459="","*",SP_SUL!Y459)</f>
        <v>*</v>
      </c>
      <c r="C455" s="95">
        <f>IF(SP_SUL!B459="","*",SP_SUL!B459)</f>
        <v>46071</v>
      </c>
      <c r="D455" s="94" t="str">
        <f>IF(SP_SUL!D459="","*",SP_SUL!D459)</f>
        <v>DIEGO (TF-42)</v>
      </c>
      <c r="E455" s="94" t="str">
        <f>IF(SP_SUL!H459="","*",SP_SUL!H459)</f>
        <v>-</v>
      </c>
      <c r="F455" s="100" t="str">
        <f>IF(SP_SUL!M459="","*",SP_SUL!M459)</f>
        <v>PAT-ZGM</v>
      </c>
      <c r="G455" s="95" t="str">
        <f>IF(SP_SUL!I459="","*",SP_SUL!I459)</f>
        <v>-</v>
      </c>
      <c r="H455" s="95" t="str">
        <f>IF(SP_SUL!AB459="","*",SP_SUL!AB459)</f>
        <v>*</v>
      </c>
      <c r="I455" s="95" t="str">
        <f>IF(SP_SUL!AC459="","*",SP_SUL!AC459)</f>
        <v>*</v>
      </c>
      <c r="J455" s="96" t="str">
        <f>IF(SP_SUL!AA459="","*",SP_SUL!AA459)</f>
        <v>-</v>
      </c>
      <c r="K455" s="97" t="str">
        <f>IF(SP_SUL!AD459="","*",SP_SUL!AD459)</f>
        <v>*</v>
      </c>
    </row>
    <row r="456" spans="2:11" hidden="1">
      <c r="B456" s="94" t="str">
        <f>IF(SP_SUL!Y460="","*",SP_SUL!Y460)</f>
        <v>*</v>
      </c>
      <c r="C456" s="95">
        <f>IF(SP_SUL!B460="","*",SP_SUL!B460)</f>
        <v>46071</v>
      </c>
      <c r="D456" s="94" t="str">
        <f>IF(SP_SUL!D460="","*",SP_SUL!D460)</f>
        <v>EXPANSÃO TURMA 1</v>
      </c>
      <c r="E456" s="94" t="str">
        <f>IF(SP_SUL!H460="","*",SP_SUL!H460)</f>
        <v>-</v>
      </c>
      <c r="F456" s="100" t="str">
        <f>IF(SP_SUL!M460="","*",SP_SUL!M460)</f>
        <v>PAT-ZGM</v>
      </c>
      <c r="G456" s="95" t="str">
        <f>IF(SP_SUL!I460="","*",SP_SUL!I460)</f>
        <v>-</v>
      </c>
      <c r="H456" s="95" t="str">
        <f>IF(SP_SUL!AB460="","*",SP_SUL!AB460)</f>
        <v>*</v>
      </c>
      <c r="I456" s="95" t="str">
        <f>IF(SP_SUL!AC460="","*",SP_SUL!AC460)</f>
        <v>*</v>
      </c>
      <c r="J456" s="96" t="str">
        <f>IF(SP_SUL!AA460="","*",SP_SUL!AA460)</f>
        <v>-</v>
      </c>
      <c r="K456" s="97" t="str">
        <f>IF(SP_SUL!AD460="","*",SP_SUL!AD460)</f>
        <v>*</v>
      </c>
    </row>
    <row r="457" spans="2:11" hidden="1">
      <c r="B457" s="94" t="str">
        <f>IF(SP_SUL!Y461="","*",SP_SUL!Y461)</f>
        <v>*</v>
      </c>
      <c r="C457" s="95" t="str">
        <f>IF(SP_SUL!B461="","*",SP_SUL!B461)</f>
        <v>*</v>
      </c>
      <c r="D457" s="94" t="str">
        <f>IF(SP_SUL!D461="","*",SP_SUL!D461)</f>
        <v>*</v>
      </c>
      <c r="E457" s="94" t="str">
        <f>IF(SP_SUL!H461="","*",SP_SUL!H461)</f>
        <v>*</v>
      </c>
      <c r="F457" s="100" t="str">
        <f>IF(SP_SUL!M461="","*",SP_SUL!M461)</f>
        <v>-</v>
      </c>
      <c r="G457" s="95" t="str">
        <f>IF(SP_SUL!I461="","*",SP_SUL!I461)</f>
        <v>*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*</v>
      </c>
      <c r="K457" s="97" t="str">
        <f>IF(SP_SUL!AD461="","*",SP_SUL!AD461)</f>
        <v>*</v>
      </c>
    </row>
    <row r="458" spans="2:11" hidden="1">
      <c r="B458" s="94" t="str">
        <f>IF(SP_SUL!Y462="","*",SP_SUL!Y462)</f>
        <v>*</v>
      </c>
      <c r="C458" s="95" t="str">
        <f>IF(SP_SUL!B462="","*",SP_SUL!B462)</f>
        <v>*</v>
      </c>
      <c r="D458" s="94" t="str">
        <f>IF(SP_SUL!D462="","*",SP_SUL!D462)</f>
        <v>*</v>
      </c>
      <c r="E458" s="94" t="str">
        <f>IF(SP_SUL!H462="","*",SP_SUL!H462)</f>
        <v>*</v>
      </c>
      <c r="F458" s="100" t="str">
        <f>IF(SP_SUL!M462="","*",SP_SUL!M462)</f>
        <v>-</v>
      </c>
      <c r="G458" s="95" t="str">
        <f>IF(SP_SUL!I462="","*",SP_SUL!I462)</f>
        <v>*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*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 hidden="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 hidden="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 hidden="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 hidden="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 hidden="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 hidden="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 hidden="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 hidden="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 hidden="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 hidden="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 hidden="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 hidden="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 hidden="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 hidden="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 hidden="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*</v>
      </c>
      <c r="E533" s="94" t="str">
        <f>IF(SP_SUL!H537="","*",SP_SUL!H537)</f>
        <v>*</v>
      </c>
      <c r="F533" s="100" t="str">
        <f>IF(SP_SUL!M537="","*",SP_SUL!M537)</f>
        <v>-</v>
      </c>
      <c r="G533" s="95" t="str">
        <f>IF(SP_SUL!I537="","*",SP_SUL!I537)</f>
        <v>*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*</v>
      </c>
      <c r="E768" s="94" t="str">
        <f>IF(SP_SUL!H772="","*",SP_SUL!H772)</f>
        <v>*</v>
      </c>
      <c r="F768" s="100" t="str">
        <f>IF(SP_SUL!M772="","*",SP_SUL!M772)</f>
        <v>-</v>
      </c>
      <c r="G768" s="95" t="str">
        <f>IF(SP_SUL!I772="","*",SP_SUL!I772)</f>
        <v>*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*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 hidden="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 hidden="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*</v>
      </c>
      <c r="E997" s="94" t="str">
        <f>IF(SP_SUL!H1001="","*",SP_SUL!H1001)</f>
        <v>*</v>
      </c>
      <c r="F997" s="100" t="str">
        <f>IF(SP_SUL!M1001="","*",SP_SUL!M1001)</f>
        <v>-</v>
      </c>
      <c r="G997" s="95" t="str">
        <f>IF(SP_SUL!I1001="","*",SP_SUL!I1001)</f>
        <v>*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*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e">
        <f>IF(SP_SUL!#REF!="","*",SP_SUL!#REF!)</f>
        <v>#REF!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IF(SP_SUL!AD1011="","*",SP_SUL!AD1011)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2" day="16" dateTimeGrouping="day"/>
      </filters>
    </filterColumn>
    <filterColumn colId="6">
      <filters>
        <filter val="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�� 
</file>

<file path=customXml/item2.xml><?xml version="1.0" encoding="utf-8"?>
<scriptIds xmlns="http://schemas.microsoft.com/office/extensibility/maker/v1.0" id="script-ids-node-id">
  <scriptId id="ms-officescript%3A%2F%2Fonedrive_business_itemlink%2F016L5C7OXM7OE6ANHACZH32YUPUCDQHG5F:ms-officescript%3A%2F%2Fonedrive_business_sharinglink%2Fu!aHR0cHM6Ly9ydW1vbG9nLW15LnNoYXJlcG9pbnQuY29tLzp1Oi9wL2VyaWNfc2FudGFubmFfZXh0L0lRRHMtNG5nTk9BV1Q3MWlqNkNIQTV1bEFYV2xtVjBSaTFwZE45R3hpckMweWVR"/>
</scriptId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5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4608C99A-D5C0-4BAB-A14A-675B05614C86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00B6560E-769F-4A3E-82DA-F9B0212F82D1}"/>
</file>

<file path=customXml/itemProps5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2026-02-16T19:01:36Z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