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144" documentId="120_S{118792C3-22EF-5104-A093-F22BFE3913F3}" xr6:coauthVersionLast="47" xr6:coauthVersionMax="47" xr10:uidLastSave="{C126B946-2525-4D8E-AAA7-F70C647A7A66}"/>
  <bookViews>
    <workbookView xWindow="-60" yWindow="-60" windowWidth="15480" windowHeight="11640" firstSheet="2" activeTab="9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9" i="1" l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N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0" i="15" l="1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<sst xmlns="http://schemas.openxmlformats.org/spreadsheetml/2006/main" count="9339" uniqueCount="1740">
  <si>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</si>
  <si>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</si>
  <si>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</si>
  <si>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</si>
  <si>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</si>
  <si>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</si>
  <si>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</si>
  <si>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</si>
  <si>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</si>
  <si>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</si>
  <si>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</si>
  <si>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</si>
  <si>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</si>
  <si>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</si>
  <si>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</si>
  <si>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</si>
  <si>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</si>
  <si>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</si>
  <si>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</si>
  <si>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</si>
  <si>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</si>
  <si>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</si>
  <si>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</si>
  <si>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</si>
  <si>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</si>
  <si>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</si>
  <si>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</si>
  <si>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</si>
  <si>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</si>
  <si>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</si>
  <si>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</si>
  <si>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</si>
  <si>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</si>
  <si>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</si>
  <si>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</si>
  <si>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</si>
  <si>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</si>
  <si>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</si>
  <si>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</si>
  <si>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</si>
  <si>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</si>
  <si>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</si>
  <si>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</si>
  <si>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</si>
  <si>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</si>
  <si>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</si>
  <si>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</si>
  <si>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</si>
  <si>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</si>
  <si>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</si>
  <si>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</si>
  <si>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</si>
  <si>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</si>
  <si>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</si>
  <si>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</si>
  <si>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</si>
  <si>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</si>
  <si>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</si>
  <si>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</si>
  <si>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</si>
  <si>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</si>
  <si>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</si>
  <si>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</si>
  <si>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</si>
  <si>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</si>
  <si>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</si>
  <si>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</si>
  <si>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</si>
  <si>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</si>
  <si>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</si>
  <si>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</si>
  <si>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</si>
  <si>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</si>
  <si>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</si>
  <si>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</si>
  <si>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</si>
  <si>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</si>
  <si>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</si>
  <si>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</si>
  <si>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</si>
  <si>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</si>
  <si>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</si>
  <si>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</si>
  <si>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</si>
  <si>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</si>
  <si>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</si>
  <si>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</si>
  <si>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</si>
  <si>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</si>
  <si>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</si>
  <si>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</si>
  <si>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</si>
  <si>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</si>
  <si>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</si>
  <si>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</si>
  <si>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</si>
  <si>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</si>
  <si>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</si>
  <si>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</si>
  <si>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</si>
  <si>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</si>
  <si>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</si>
  <si>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</si>
  <si>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</si>
  <si>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</si>
  <si>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</si>
  <si>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</si>
  <si>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</si>
  <si>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</si>
  <si>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</si>
  <si>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</si>
  <si>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</si>
  <si>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</si>
  <si>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</si>
  <si>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</si>
  <si>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</si>
  <si>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</si>
  <si>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</si>
  <si>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</si>
  <si>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</si>
  <si>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</si>
  <si>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</si>
  <si>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</si>
  <si>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</si>
  <si>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</si>
  <si>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</si>
  <si>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</si>
  <si>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</si>
  <si>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</si>
  <si>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</si>
  <si>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</si>
  <si>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</si>
  <si>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</si>
  <si>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</si>
  <si>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</si>
  <si>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</si>
  <si>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</si>
  <si>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</si>
  <si>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</si>
  <si>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</si>
  <si>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</si>
  <si>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</si>
  <si>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</si>
  <si>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</si>
  <si>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</si>
  <si>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</si>
  <si>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</si>
  <si>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</si>
  <si>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</si>
  <si>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</si>
  <si>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</si>
  <si>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</si>
  <si>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</si>
  <si>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</si>
  <si>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</si>
  <si>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</si>
  <si>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</si>
  <si>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</si>
  <si>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</si>
  <si>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</si>
  <si>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</si>
  <si>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</si>
  <si>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</si>
  <si>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</si>
  <si>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</si>
  <si>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</si>
  <si>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</si>
  <si>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</si>
  <si>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</si>
  <si>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</si>
  <si>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</si>
  <si>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</si>
  <si>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</si>
  <si>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</si>
  <si>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</si>
  <si>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</si>
  <si>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</si>
  <si>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</si>
  <si>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</si>
  <si>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</si>
  <si>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</si>
  <si>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</si>
  <si>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</si>
  <si>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</si>
  <si>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</si>
  <si>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</si>
  <si>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</si>
  <si>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</si>
  <si>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</si>
  <si>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</si>
  <si>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</si>
  <si>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</si>
  <si>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</si>
  <si>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</si>
  <si>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</si>
  <si>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</si>
  <si>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</si>
  <si>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</si>
  <si>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</si>
  <si>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</si>
  <si>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</si>
  <si>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</si>
  <si>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</si>
  <si>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</si>
  <si>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</si>
  <si>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</si>
  <si>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</si>
  <si>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</si>
  <si>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</si>
  <si>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</si>
  <si>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</si>
  <si>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</si>
  <si>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</si>
  <si>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</si>
  <si>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</si>
  <si>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</si>
  <si>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</si>
  <si>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</si>
  <si>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</si>
  <si>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</si>
  <si>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</si>
  <si>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</si>
  <si>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</si>
  <si>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</si>
  <si>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</si>
  <si>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</si>
  <si>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</si>
  <si>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</si>
  <si>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</si>
  <si>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</si>
  <si>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</si>
  <si>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</si>
  <si>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</si>
  <si>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</si>
  <si>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</si>
  <si>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</si>
  <si>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</si>
  <si>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</si>
  <si>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</si>
  <si>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</si>
  <si>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</si>
  <si>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</si>
  <si>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</si>
  <si>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</si>
  <si>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</si>
  <si>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</si>
  <si>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</si>
  <si>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</si>
  <si>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</si>
  <si>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</si>
  <si>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</si>
  <si>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</si>
  <si>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</si>
  <si>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</si>
  <si>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</si>
  <si>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</si>
  <si>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</si>
  <si>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</si>
  <si>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</si>
  <si>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</si>
  <si>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</si>
  <si>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</si>
  <si>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</si>
  <si>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</si>
  <si>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</si>
  <si>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</si>
  <si>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</si>
  <si>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</si>
  <si>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</si>
  <si>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</si>
  <si>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</si>
  <si>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</si>
  <si>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</si>
  <si>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</si>
  <si>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</si>
  <si>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</si>
  <si>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</si>
  <si>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</si>
  <si>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</si>
  <si>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</si>
  <si>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</si>
  <si>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</si>
  <si>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</si>
  <si>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</si>
  <si>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</si>
  <si>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</si>
  <si>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</si>
  <si>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</si>
  <si>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</si>
  <si>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</si>
  <si>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</si>
  <si>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</si>
  <si>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</si>
  <si>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</si>
  <si>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</si>
  <si>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</si>
  <si>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</si>
  <si>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</si>
  <si>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</si>
  <si>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</si>
  <si>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</si>
  <si>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</si>
  <si>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</si>
  <si>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</si>
  <si>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</si>
  <si>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</si>
  <si>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</si>
  <si>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</si>
  <si>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</si>
  <si>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</si>
  <si>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</si>
  <si>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</si>
  <si>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</si>
  <si>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</si>
  <si>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</si>
  <si>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</si>
  <si>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</si>
  <si>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</si>
  <si>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</si>
  <si>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</si>
  <si>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</si>
  <si>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</si>
  <si>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</si>
  <si>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</si>
  <si>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</si>
  <si>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</si>
  <si>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</si>
  <si>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</si>
  <si>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</si>
  <si>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</si>
  <si>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</si>
  <si>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</si>
  <si>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</si>
  <si>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</si>
  <si>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</si>
  <si>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</si>
  <si>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</si>
  <si>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</si>
  <si>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</si>
  <si>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</si>
  <si>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</si>
  <si>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</si>
  <si>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</si>
  <si>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</si>
  <si>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</si>
  <si>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</si>
  <si>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</si>
  <si>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</si>
  <si>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</si>
  <si>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</si>
  <si>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</si>
  <si>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</si>
  <si>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</si>
  <si>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</si>
  <si>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</si>
  <si>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</si>
  <si>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</si>
  <si>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</si>
  <si>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</si>
  <si>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</si>
  <si>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</si>
  <si>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</si>
  <si>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</si>
  <si>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</si>
  <si>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</si>
  <si>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</si>
  <si>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</si>
  <si>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</si>
  <si>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</si>
  <si>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</si>
  <si>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</si>
  <si>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</si>
  <si>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</si>
  <si>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</si>
  <si>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</si>
  <si>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</si>
  <si>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</si>
  <si>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</si>
  <si>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</si>
  <si>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</si>
  <si>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</si>
  <si>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</si>
  <si>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</si>
  <si>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</si>
  <si>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</si>
  <si>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</si>
  <si>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</si>
  <si>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</si>
  <si>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</si>
  <si>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</si>
  <si>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</si>
  <si>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</si>
  <si>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</si>
  <si>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</si>
  <si>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</si>
  <si>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</si>
  <si>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</si>
  <si>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</si>
  <si>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</si>
  <si>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</si>
  <si>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</si>
  <si>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</si>
  <si>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</si>
  <si>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</si>
  <si>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</si>
  <si>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</si>
  <si>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</si>
  <si>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</si>
  <si>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</si>
  <si>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</si>
  <si>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</si>
  <si>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</si>
  <si>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</si>
  <si>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</si>
  <si>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</si>
  <si>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</si>
  <si>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</si>
  <si>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</si>
  <si>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</si>
  <si>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</si>
  <si>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</si>
  <si>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</si>
  <si>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</si>
  <si>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</si>
  <si>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</si>
  <si>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</si>
  <si>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</si>
  <si>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</si>
  <si>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</si>
  <si>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</si>
  <si>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</si>
  <si>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</si>
  <si>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</si>
  <si>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</si>
  <si>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</si>
  <si>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</si>
  <si>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</si>
  <si>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</si>
  <si>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</si>
  <si>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</si>
  <si>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</si>
  <si>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</si>
  <si>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</si>
  <si>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</si>
  <si>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</si>
  <si>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</si>
  <si>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</si>
  <si>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</si>
  <si>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</si>
  <si>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</si>
  <si>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</si>
  <si>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</si>
  <si>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</si>
  <si>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</si>
  <si>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</si>
  <si>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</si>
  <si>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</si>
  <si>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</si>
  <si>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</si>
  <si>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</si>
  <si>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</si>
  <si>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</si>
  <si>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</si>
  <si>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</si>
  <si>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</si>
  <si>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</si>
  <si>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</si>
  <si>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</si>
  <si>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</si>
  <si>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</si>
  <si>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</si>
  <si>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</si>
  <si>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</si>
  <si>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</si>
  <si>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</si>
  <si>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</si>
  <si>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</si>
  <si>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</si>
  <si>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</si>
  <si>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</si>
  <si>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</si>
  <si>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</si>
  <si>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</si>
  <si>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</si>
  <si>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</si>
  <si>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</si>
  <si>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</si>
  <si>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</si>
  <si>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</si>
  <si>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</si>
  <si>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</si>
  <si>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</si>
  <si>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</si>
  <si>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</si>
  <si>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</si>
  <si>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</si>
  <si>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</si>
  <si>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</si>
  <si>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</si>
  <si>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</si>
  <si>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</si>
  <si>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</si>
  <si>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</si>
  <si>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</si>
  <si>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</si>
  <si>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</si>
  <si>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</si>
  <si>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</si>
  <si>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</si>
  <si>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</si>
  <si>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</si>
  <si>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</si>
  <si>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</si>
  <si>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</si>
  <si>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</si>
  <si>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</si>
  <si>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</si>
  <si>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</si>
  <si>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</si>
  <si>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</si>
  <si>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</si>
  <si>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</si>
  <si>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</si>
  <si>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</si>
  <si>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</si>
  <si>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</si>
  <si>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</si>
  <si>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</si>
  <si>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</si>
  <si>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</si>
  <si>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</si>
  <si>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</si>
  <si>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</si>
  <si>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</si>
  <si>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</si>
  <si>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</si>
  <si>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</si>
  <si>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</si>
  <si>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</si>
  <si>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</si>
  <si>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</si>
  <si>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</si>
  <si>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</si>
  <si>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</si>
  <si>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</si>
  <si>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</si>
  <si>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</si>
  <si>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</si>
  <si>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</si>
  <si>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</si>
  <si>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</si>
  <si>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</si>
  <si>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</si>
  <si>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</si>
  <si>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</si>
  <si>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</si>
  <si>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</si>
  <si>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</si>
  <si>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</si>
  <si>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</si>
  <si>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</si>
  <si>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</si>
  <si>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</si>
  <si>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</si>
  <si>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</si>
  <si>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</si>
  <si>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</si>
  <si>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</si>
  <si>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</si>
  <si>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</si>
  <si>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</si>
  <si>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</si>
  <si>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</si>
  <si>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</si>
  <si>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</si>
  <si>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</si>
  <si>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</si>
  <si>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</si>
  <si>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</si>
  <si>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</si>
  <si>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</si>
  <si>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</si>
  <si>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</si>
  <si>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</si>
  <si>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</si>
  <si>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</si>
  <si>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</si>
  <si>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</si>
  <si>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</si>
  <si>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</si>
  <si>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</si>
  <si>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</si>
  <si>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</si>
  <si>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</si>
  <si>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</si>
  <si>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</si>
  <si>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</si>
  <si>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</si>
  <si>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</si>
  <si>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</si>
  <si>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</si>
  <si>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</si>
  <si>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</si>
  <si>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</si>
  <si>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</si>
  <si>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</si>
  <si>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</si>
  <si>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</si>
  <si>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</si>
  <si>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</si>
  <si>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</si>
  <si>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</si>
  <si>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</si>
  <si>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</si>
  <si>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</si>
  <si>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</si>
  <si>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</si>
  <si>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</si>
  <si>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</si>
  <si>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</si>
  <si>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</si>
  <si>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</si>
  <si>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</si>
  <si>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</si>
  <si>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</si>
  <si>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</si>
  <si>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</si>
  <si>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</si>
  <si>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</si>
  <si>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</si>
  <si>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</si>
  <si>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</si>
  <si>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</si>
  <si>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</si>
  <si>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</si>
  <si>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</si>
  <si>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</si>
  <si>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</si>
  <si>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</si>
  <si>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</si>
  <si>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</si>
  <si>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</si>
  <si>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</si>
  <si>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</si>
  <si>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</si>
  <si>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</si>
  <si>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</si>
  <si>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</si>
  <si>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</si>
  <si>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</si>
  <si>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</si>
  <si>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</si>
  <si>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</si>
  <si>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</si>
  <si>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</si>
  <si>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</si>
  <si>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</si>
  <si>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</si>
  <si>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</si>
  <si>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</si>
  <si>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</si>
  <si>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</si>
  <si>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</si>
  <si>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</si>
  <si>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</si>
  <si>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</si>
  <si>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</si>
  <si>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</si>
  <si>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</si>
  <si>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</si>
  <si>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</si>
  <si>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</si>
  <si>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</si>
  <si>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</si>
  <si>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</si>
  <si>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</si>
  <si>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</si>
  <si>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</si>
  <si>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</si>
  <si>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</si>
  <si>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</si>
  <si>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</si>
  <si>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</si>
  <si>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</si>
  <si>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</si>
  <si>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</si>
  <si>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</si>
  <si>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</si>
  <si>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</si>
  <si>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</si>
  <si>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</si>
  <si>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</si>
  <si>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</si>
  <si>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</si>
  <si>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</si>
  <si>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</si>
  <si>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</si>
  <si>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</si>
  <si>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</si>
  <si>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</si>
  <si>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</si>
  <si>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</si>
  <si>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</si>
  <si>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</si>
  <si>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</si>
  <si>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</si>
  <si>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</si>
  <si>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</si>
  <si>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</si>
  <si>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</si>
  <si>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</si>
  <si>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</si>
  <si>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</si>
  <si>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</si>
  <si>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</si>
  <si>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</si>
  <si>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</si>
  <si>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</si>
  <si>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</si>
  <si>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</si>
  <si>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</si>
  <si>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</si>
  <si>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</si>
  <si>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</si>
  <si>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</si>
  <si>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</si>
  <si>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</si>
  <si>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</si>
  <si>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</si>
  <si>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</si>
  <si>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</si>
  <si>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</si>
  <si>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</si>
  <si>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</si>
  <si>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</si>
  <si>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</si>
  <si>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</si>
  <si>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</si>
  <si>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</si>
  <si>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</si>
  <si>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</si>
  <si>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</si>
  <si>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</si>
  <si>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</si>
  <si>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</si>
  <si>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</si>
  <si>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</si>
  <si>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</si>
  <si>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</si>
  <si>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</si>
  <si>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</si>
  <si>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</si>
  <si>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</si>
  <si>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</si>
  <si>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</si>
  <si>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</si>
  <si>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</si>
  <si>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</si>
  <si>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</si>
  <si>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</si>
  <si>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</si>
  <si>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</si>
  <si>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</si>
  <si>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</si>
  <si>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</si>
  <si>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</si>
  <si>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</si>
  <si>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</si>
  <si>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</si>
  <si>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</si>
  <si>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</si>
  <si>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</si>
  <si>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</si>
  <si>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</si>
  <si>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</si>
  <si>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</si>
  <si>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</si>
  <si>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</si>
  <si>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</si>
  <si>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</si>
  <si>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</si>
  <si>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</si>
  <si>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</si>
  <si>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</si>
  <si>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</si>
  <si>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</si>
  <si>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</si>
  <si>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</si>
  <si>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</si>
  <si>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</si>
  <si>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</si>
  <si>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</si>
  <si>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</si>
  <si>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</si>
  <si>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</si>
  <si>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</si>
  <si>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</si>
  <si>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</si>
  <si>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</si>
  <si>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</si>
  <si>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</si>
  <si>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</si>
  <si>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</si>
  <si>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</si>
  <si>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</si>
  <si>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</si>
  <si>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</si>
  <si>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</si>
  <si>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</si>
  <si>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</si>
  <si>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</si>
  <si>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</si>
  <si>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</si>
  <si>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</si>
  <si>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</si>
  <si>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</si>
  <si>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</si>
  <si>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</si>
  <si>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</si>
  <si>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</si>
  <si>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</si>
  <si>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</si>
  <si>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</si>
  <si>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</si>
  <si>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</si>
  <si>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</si>
  <si>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</si>
  <si>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</si>
  <si>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</si>
  <si>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</si>
  <si>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</si>
  <si>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</si>
  <si>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</si>
  <si>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</si>
  <si>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</si>
  <si>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</si>
  <si>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</si>
  <si>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</si>
  <si>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</si>
  <si>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</si>
  <si>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</si>
  <si>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</si>
  <si>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</si>
  <si>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</si>
  <si>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</si>
  <si>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</si>
  <si>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</si>
  <si>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</si>
  <si>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</si>
  <si>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</si>
  <si>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</si>
  <si>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</si>
  <si>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</si>
  <si>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</si>
  <si>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</si>
  <si>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</si>
  <si>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</si>
  <si>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</si>
  <si>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</si>
  <si>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</si>
  <si>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</si>
  <si>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</si>
  <si>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</si>
  <si>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</si>
  <si>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</si>
  <si>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</si>
  <si>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</si>
  <si>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</si>
  <si>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</si>
  <si>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</si>
  <si>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</si>
  <si>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</si>
  <si>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</si>
  <si>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</si>
  <si>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</si>
  <si>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</si>
  <si>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</si>
  <si>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</si>
  <si>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</si>
  <si>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</si>
  <si>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</si>
  <si>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</si>
  <si>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</si>
  <si>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</si>
  <si>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</si>
  <si>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</si>
  <si>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</si>
  <si>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</si>
  <si>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</si>
  <si>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</si>
  <si>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</si>
  <si>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</si>
  <si>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</si>
  <si>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</si>
  <si>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</si>
  <si>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</si>
  <si>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</si>
  <si>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</si>
  <si>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</si>
  <si>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</si>
  <si>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</si>
  <si>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</si>
  <si>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</si>
  <si>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</si>
  <si>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</si>
  <si>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</si>
  <si>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</si>
  <si>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</si>
  <si>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</si>
  <si>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</si>
  <si>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</si>
  <si>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</si>
  <si>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</si>
  <si>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</si>
  <si>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</si>
  <si>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</si>
  <si>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</si>
  <si>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</si>
  <si>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</si>
  <si>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</si>
  <si>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</si>
  <si>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</si>
  <si>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</si>
  <si>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</si>
  <si>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</si>
  <si>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</si>
  <si>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</si>
  <si>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</si>
  <si>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</si>
  <si>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</si>
  <si>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</si>
  <si>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</si>
  <si>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</si>
  <si>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</si>
  <si>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</si>
  <si>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</si>
  <si>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</si>
  <si>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</si>
  <si>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</si>
  <si>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</si>
  <si>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</si>
  <si>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</si>
  <si>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</si>
  <si>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</si>
  <si>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</si>
  <si>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</si>
  <si>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</si>
  <si>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</si>
  <si>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</si>
  <si>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</si>
  <si>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</si>
  <si>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</si>
  <si>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</si>
  <si>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</si>
  <si>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</si>
  <si>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</si>
  <si>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</si>
  <si>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</si>
  <si>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</si>
  <si>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</si>
  <si>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</si>
  <si>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</si>
  <si>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</si>
  <si>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</si>
  <si>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</si>
  <si>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</si>
  <si>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</si>
  <si>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</si>
  <si>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</si>
  <si>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</si>
  <si>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</si>
  <si>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</si>
  <si>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</si>
  <si>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</si>
  <si>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</si>
  <si>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</si>
  <si>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</si>
  <si>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</si>
  <si>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</si>
  <si>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</si>
  <si>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</si>
  <si>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</si>
  <si>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</si>
  <si>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</si>
  <si>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</si>
  <si>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</si>
  <si>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</si>
  <si>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</si>
  <si>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</si>
  <si>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</si>
  <si>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</si>
  <si>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</si>
  <si>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</si>
  <si>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</si>
  <si>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</si>
  <si>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</si>
  <si>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</si>
  <si>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</si>
  <si>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</si>
  <si>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</si>
  <si>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</si>
  <si>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</si>
  <si>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</si>
  <si>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</si>
  <si>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</si>
  <si>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</si>
  <si>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</si>
  <si>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</si>
  <si>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</si>
  <si>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</si>
  <si>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</si>
  <si>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</si>
  <si>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</si>
  <si>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</si>
  <si>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</si>
  <si>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</si>
  <si>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</si>
  <si>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</si>
  <si>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</si>
  <si>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</si>
  <si>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</si>
  <si>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</si>
  <si>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</si>
  <si>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</si>
  <si>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</si>
  <si>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</si>
  <si>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</si>
  <si>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</si>
  <si>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</si>
  <si>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</si>
  <si>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</si>
  <si>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</si>
  <si>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</si>
  <si>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</si>
  <si>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</si>
  <si>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</si>
  <si>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</si>
  <si>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</si>
  <si>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</si>
  <si>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</si>
  <si>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</si>
  <si>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</si>
  <si>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</si>
  <si>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</si>
  <si>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</si>
  <si>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</si>
  <si>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</si>
  <si>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</si>
  <si>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</si>
  <si>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</si>
  <si>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</si>
  <si>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</si>
  <si>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</si>
  <si>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</si>
  <si>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</si>
  <si>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</si>
  <si>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</si>
  <si>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</si>
  <si>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</si>
  <si>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</si>
  <si>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</si>
  <si>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</si>
  <si>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</si>
  <si>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</si>
  <si>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</si>
  <si>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</si>
  <si>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</si>
  <si>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</si>
  <si>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</si>
  <si>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</si>
  <si>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</si>
  <si>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</si>
  <si>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</si>
  <si>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</si>
  <si>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</si>
  <si>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</si>
  <si>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</si>
  <si>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</si>
  <si>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</si>
  <si>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</si>
  <si>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</si>
  <si>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</si>
  <si>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</si>
  <si>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</si>
  <si>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</si>
  <si>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</si>
  <si>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</si>
  <si>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</si>
  <si>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</si>
  <si>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</si>
  <si>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</si>
  <si>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</si>
  <si>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</si>
  <si>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</si>
  <si>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</si>
  <si>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</si>
  <si>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</si>
  <si>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</si>
  <si>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</si>
  <si>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</si>
  <si>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</si>
  <si>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</si>
  <si>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</si>
  <si>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</si>
  <si>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</si>
  <si>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</si>
  <si>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</si>
  <si>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</si>
  <si>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</si>
  <si>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</si>
  <si>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</si>
  <si>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</si>
  <si>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</si>
  <si>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</si>
  <si>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</si>
  <si>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</si>
  <si>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</si>
  <si>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</si>
  <si>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</si>
  <si>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</si>
  <si>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</si>
  <si>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</si>
  <si>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</si>
  <si>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</si>
  <si>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</si>
  <si>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</si>
  <si>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</si>
  <si>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</si>
  <si>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</si>
  <si>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</si>
  <si>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</si>
  <si>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</si>
  <si>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</si>
  <si>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</si>
  <si>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</si>
  <si>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</si>
  <si>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</si>
  <si>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</si>
  <si>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</si>
  <si>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</si>
  <si>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</si>
  <si>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</si>
  <si>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</si>
  <si>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</si>
  <si>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</si>
  <si>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</si>
  <si>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</si>
  <si>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</si>
  <si>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</si>
  <si>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</si>
  <si>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</si>
  <si>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</si>
  <si>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</si>
  <si>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</si>
  <si>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</si>
  <si>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</si>
  <si>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</si>
  <si>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</si>
  <si>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</si>
  <si>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</si>
  <si>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</si>
  <si>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</si>
  <si>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</si>
  <si>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</si>
  <si>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</si>
  <si>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</si>
  <si>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</si>
  <si>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</si>
  <si>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</si>
  <si>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</si>
  <si>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</si>
  <si>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</si>
  <si>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</si>
  <si>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</si>
  <si>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</si>
  <si>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</si>
  <si>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</si>
  <si>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</si>
  <si>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</si>
  <si>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</si>
  <si>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</si>
  <si>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</si>
  <si>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</si>
  <si>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</si>
  <si>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</si>
  <si>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</si>
  <si>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</si>
  <si>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</si>
  <si>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</si>
  <si>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</si>
  <si>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</si>
  <si>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</si>
  <si>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</si>
  <si>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</si>
  <si>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</si>
  <si>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</si>
  <si>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</si>
  <si>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</si>
  <si>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</si>
  <si>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</si>
  <si>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</si>
  <si>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</si>
  <si>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</si>
  <si>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</si>
  <si>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</si>
  <si>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</si>
  <si>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</si>
  <si>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</si>
  <si>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</si>
  <si>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</si>
  <si>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</si>
  <si>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</si>
  <si>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</si>
  <si>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</si>
  <si>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</si>
  <si>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</si>
  <si>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</si>
  <si>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</si>
  <si>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</si>
  <si>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</si>
  <si>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</si>
  <si>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</si>
  <si>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</si>
  <si>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</si>
  <si>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</si>
  <si>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</si>
  <si>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</si>
  <si>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</si>
  <si>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</si>
  <si>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</si>
  <si>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</si>
  <si>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</si>
  <si>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</si>
  <si>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</si>
  <si>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</si>
  <si>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</si>
  <si>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</si>
  <si>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</si>
  <si>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</si>
  <si>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</si>
  <si>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</si>
  <si>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</si>
  <si>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</si>
  <si>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</si>
  <si>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</si>
  <si>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</si>
  <si>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</si>
  <si>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</si>
  <si>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</si>
  <si>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</si>
  <si>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</si>
  <si>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</si>
  <si>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</si>
  <si>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</si>
  <si>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</si>
  <si>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</si>
  <si>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</si>
  <si>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</si>
  <si>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</si>
  <si>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</si>
  <si>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</si>
  <si>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</si>
  <si>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</si>
  <si>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</si>
  <si>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</si>
  <si>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</si>
  <si>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</si>
  <si>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</si>
  <si>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</si>
  <si>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</si>
  <si>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</si>
  <si>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</si>
  <si>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</si>
  <si>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</si>
  <si>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</si>
  <si>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</si>
  <si>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</si>
  <si>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</si>
  <si>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</si>
  <si>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</si>
  <si>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</si>
  <si>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</si>
  <si>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</si>
  <si>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</si>
  <si>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</si>
  <si>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</si>
  <si>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</si>
  <si>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</si>
  <si>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</si>
  <si>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</si>
  <si>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</si>
  <si>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</si>
  <si>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</si>
  <si>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</si>
  <si>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</si>
  <si>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</si>
  <si>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</si>
  <si>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</si>
  <si>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</si>
  <si>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</si>
  <si>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</si>
  <si>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</si>
  <si>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</si>
  <si>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</si>
  <si>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</si>
  <si>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</si>
  <si>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</si>
  <si>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</si>
  <si>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</si>
  <si>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</si>
  <si>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</si>
  <si>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</si>
  <si>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</si>
  <si>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</si>
  <si>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</si>
  <si>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</si>
  <si>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</si>
  <si>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</si>
  <si>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</si>
  <si>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</si>
  <si>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</si>
  <si>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</si>
  <si>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</si>
  <si>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</si>
  <si>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</si>
  <si>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</si>
  <si>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</si>
  <si>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</si>
  <si>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</si>
  <si>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</si>
  <si>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</si>
  <si>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</si>
  <si>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</si>
  <si>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</si>
  <si>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</si>
  <si>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</si>
  <si>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</si>
  <si>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</si>
  <si>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</si>
  <si>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</si>
  <si>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</si>
  <si>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</si>
  <si>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</si>
  <si>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</si>
  <si>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</si>
  <si>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</si>
  <si>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</si>
  <si>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</si>
  <si>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</si>
  <si>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</si>
  <si>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</si>
  <si>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</si>
  <si>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</si>
  <si>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</si>
  <si>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</si>
  <si>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</si>
  <si>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</si>
  <si>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</si>
  <si>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>3 (2fixo+1escala)</t>
  </si>
  <si>
    <t>Descarga de dormentes km 225,2 10 min, descarga de trilho km 240,8 5 min</t>
  </si>
  <si>
    <t>1 Palazi</t>
  </si>
  <si>
    <t>Execulção de solda - Condicionado a temperatura</t>
  </si>
  <si>
    <t>Socaria mecanizada</t>
  </si>
  <si>
    <t xml:space="preserve">Cleibson </t>
  </si>
  <si>
    <t>ISMAEL</t>
  </si>
  <si>
    <t xml:space="preserve">Higor </t>
  </si>
  <si>
    <t>Edson</t>
  </si>
  <si>
    <t>Substituição de trilho</t>
  </si>
  <si>
    <t>Descarga de material</t>
  </si>
  <si>
    <t xml:space="preserve">1 Allan </t>
  </si>
  <si>
    <t>ZEM-ZKE</t>
  </si>
  <si>
    <t>ZEMZKE</t>
  </si>
  <si>
    <t xml:space="preserve">Ronda 7 dias </t>
  </si>
  <si>
    <t>Matheus</t>
  </si>
  <si>
    <t>Walter</t>
  </si>
  <si>
    <t>Adenilson</t>
  </si>
  <si>
    <t xml:space="preserve">Deslocamento para ZPT descarga de dormentes </t>
  </si>
  <si>
    <t>Deslocamento de turmas</t>
  </si>
  <si>
    <t>PDM - AMV - JACARÉ</t>
  </si>
  <si>
    <t xml:space="preserve">Antoni  </t>
  </si>
  <si>
    <t>Substituição de jacaré</t>
  </si>
  <si>
    <t>Anderson</t>
  </si>
  <si>
    <t>Huelton</t>
  </si>
  <si>
    <t>Diego</t>
  </si>
  <si>
    <t>Danilo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</si>
  <si>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</si>
  <si>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</si>
  <si>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</si>
  <si>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</si>
  <si>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</si>
  <si>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</si>
  <si>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</si>
  <si>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</si>
  <si>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</si>
  <si>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</si>
  <si>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</si>
  <si>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</si>
  <si>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</si>
  <si>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</si>
  <si>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</si>
  <si>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</si>
  <si>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</si>
  <si>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</si>
  <si>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</si>
  <si>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</si>
  <si>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</si>
  <si>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</si>
  <si>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</si>
  <si>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</si>
  <si>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</si>
  <si>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</si>
  <si>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</si>
  <si>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</si>
  <si>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</si>
  <si>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</si>
  <si>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</si>
  <si>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</si>
  <si>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</si>
  <si>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</si>
  <si>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</si>
  <si>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</si>
  <si>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</si>
  <si>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</si>
  <si>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</si>
  <si>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</si>
  <si>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</si>
  <si>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</si>
  <si>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</si>
  <si>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</si>
  <si>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</si>
  <si>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</si>
  <si>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</si>
  <si>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</si>
  <si>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</si>
  <si>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</si>
  <si>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</si>
  <si>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</si>
  <si>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</si>
  <si>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</si>
  <si>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</si>
  <si>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</si>
  <si>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</si>
  <si>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</si>
  <si>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</si>
  <si>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</si>
  <si>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</si>
  <si>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</si>
  <si>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</si>
  <si>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</si>
  <si>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</si>
  <si>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</si>
  <si>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</si>
  <si>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</si>
  <si>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</si>
  <si>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</si>
  <si>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</si>
  <si>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</si>
  <si>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</si>
  <si>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</si>
  <si>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</si>
  <si>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</si>
  <si>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</si>
  <si>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</si>
  <si>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</si>
  <si>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</si>
  <si>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</si>
  <si>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</si>
  <si>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</si>
  <si>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</si>
  <si>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</si>
  <si>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</si>
  <si>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</si>
  <si>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</si>
  <si>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</si>
  <si>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</si>
  <si>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</si>
  <si>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</si>
  <si>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</si>
  <si>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</si>
  <si>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</si>
  <si>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</si>
  <si>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</si>
  <si>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</si>
  <si>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</si>
  <si>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</si>
  <si>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</si>
  <si>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</si>
  <si>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</si>
  <si>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</si>
  <si>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</si>
  <si>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</si>
  <si>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</si>
  <si>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</si>
  <si>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</si>
  <si>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</si>
  <si>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</si>
  <si>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</si>
  <si>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</si>
  <si>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</si>
  <si>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</si>
  <si>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</si>
  <si>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</si>
  <si>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</si>
  <si>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</si>
  <si>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</si>
  <si>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</si>
  <si>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</si>
  <si>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</si>
  <si>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</si>
  <si>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</si>
  <si>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</si>
  <si>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</si>
  <si>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</si>
  <si>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</si>
  <si>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</si>
  <si>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</si>
  <si>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</si>
  <si>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</si>
  <si>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</si>
  <si>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</si>
  <si>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</si>
  <si>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</si>
  <si>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</si>
  <si>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</si>
  <si>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</si>
  <si>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</si>
  <si>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</si>
  <si>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</si>
  <si>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</si>
  <si>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</si>
  <si>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</si>
  <si>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</si>
  <si>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</si>
  <si>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</si>
  <si>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</si>
  <si>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</si>
  <si>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</si>
  <si>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</si>
  <si>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</si>
  <si>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</si>
  <si>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</si>
  <si>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</si>
  <si>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</si>
  <si>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</si>
  <si>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</si>
  <si>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</si>
  <si>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</si>
  <si>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</si>
  <si>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</si>
  <si>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</si>
  <si>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</si>
  <si>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</si>
  <si>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</si>
  <si>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</si>
  <si>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</si>
  <si>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</si>
  <si>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</si>
  <si>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</si>
  <si>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</si>
  <si>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</si>
  <si>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</si>
  <si>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</si>
  <si>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</si>
  <si>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</si>
  <si>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</si>
  <si>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</si>
  <si>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</si>
  <si>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</si>
  <si>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</si>
  <si>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</si>
  <si>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</si>
  <si>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</si>
  <si>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</si>
  <si>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</si>
  <si>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</si>
  <si>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</si>
  <si>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</si>
  <si>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</si>
  <si>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</si>
  <si>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</si>
  <si>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</si>
  <si>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</si>
  <si>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</si>
  <si>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</si>
  <si>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</si>
  <si>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</si>
  <si>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</si>
  <si>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</si>
  <si>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</si>
  <si>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</si>
  <si>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</si>
  <si>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</si>
  <si>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</si>
  <si>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</si>
  <si>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</si>
  <si>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</si>
  <si>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</si>
  <si>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</si>
  <si>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</si>
  <si>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</si>
  <si>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</si>
  <si>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</si>
  <si>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</si>
  <si>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</si>
  <si>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</si>
  <si>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</si>
  <si>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</si>
  <si>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</si>
  <si>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</si>
  <si>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</si>
  <si>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</si>
  <si>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</si>
  <si>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</si>
  <si>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</si>
  <si>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</si>
  <si>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</si>
  <si>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</si>
  <si>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</si>
  <si>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</si>
  <si>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</si>
  <si>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</si>
  <si>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</si>
  <si>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</si>
  <si>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</si>
  <si>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</si>
  <si>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</si>
  <si>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</si>
  <si>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</si>
  <si>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</si>
  <si>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</si>
  <si>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</si>
  <si>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</si>
  <si>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</si>
  <si>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</si>
  <si>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</si>
  <si>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</si>
  <si>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</si>
  <si>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</si>
  <si>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</si>
  <si>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</si>
  <si>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</si>
  <si>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</si>
  <si>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</si>
  <si>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</si>
  <si>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</si>
  <si>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</si>
  <si>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</si>
  <si>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</si>
  <si>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</si>
  <si>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</si>
  <si>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</si>
  <si>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</si>
  <si>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</si>
  <si>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</si>
  <si>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</si>
  <si>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</si>
  <si>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</si>
  <si>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</si>
  <si>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</si>
  <si>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</si>
  <si>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</si>
  <si>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</si>
  <si>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</si>
  <si>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</si>
  <si>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</si>
  <si>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</si>
  <si>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</si>
  <si>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</si>
  <si>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</si>
  <si>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</si>
  <si>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</si>
  <si>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</si>
  <si>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</si>
  <si>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</si>
  <si>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</si>
  <si>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</si>
  <si>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</si>
  <si>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</si>
  <si>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</si>
  <si>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</si>
  <si>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</si>
  <si>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</si>
  <si>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</si>
  <si>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</si>
  <si>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</si>
  <si>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</si>
  <si>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</si>
  <si>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</si>
  <si>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</si>
  <si>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</si>
  <si>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</si>
  <si>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</si>
  <si>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</si>
  <si>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</si>
  <si>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</si>
  <si>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</si>
  <si>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</si>
  <si>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</si>
  <si>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</si>
  <si>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</si>
  <si>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</si>
  <si>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</si>
  <si>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</si>
  <si>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</si>
  <si>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</si>
  <si>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</si>
  <si>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</si>
  <si>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</si>
  <si>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</si>
  <si>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</si>
  <si>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</si>
  <si>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</si>
  <si>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</si>
  <si>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</si>
  <si>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</si>
  <si>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</si>
  <si>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</si>
  <si>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</si>
  <si>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</si>
  <si>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</si>
  <si>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</si>
  <si>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</si>
  <si>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</si>
  <si>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</si>
  <si>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</si>
  <si>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</si>
  <si>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</si>
  <si>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</si>
  <si>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</si>
  <si>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</si>
  <si>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</si>
  <si>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</si>
  <si>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</si>
  <si>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</si>
  <si>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</si>
  <si>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</si>
  <si>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</si>
  <si>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</si>
  <si>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</si>
  <si>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- 18/2/2026*
----------------------------
⚪ *Ativo:* V95
   ├ KM: 70
   └ Status: Previsão de MC1 13h
⚪ *Ativo:* EXPANSÃO TURMA 1
   ├ KM: 170
   └ Status: Equipe pronta 08:10, em intervalo 08:11, realizou 2 soldas 
⚪ *Ativo:* KLECIO (TP-699)
   ├ KM: 68
   └ Status: Equipe no local, previsão de faixa 09:50 após D72, em intervalo 09:28. realizou 1 solda 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10h, autorizado 10:26, em deslocamento, cancelado faixa CCO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Equipe pronta 11:17, aguarda oportunidade, em intervalo 11:53
⚪ *Ativo:* W60
   ├ KM: 55
   └ Status: Equipe em deslocamento para ZKW, MC1 10h, MC1 10:49, sem oportunidade 
⚪ *Ativo:* V89
   ├ KM: 55
   └ Status: MC1 08:39, sem oportunidade 
⚪ *Ativo:* E17
   ├ KM: 55
   └ Status: MC1 09:36, sem oportunidade 
⚪ *Ativo:* CLEBISON (TP-728)
   ├ KM: 55
   └ Status: Equipe pronta 09:26, aguarda oportunidade, previsão 12:30 após L92
⚪ *Ativo:* ISMAEL(TP-726)
   ├ KM: 55
   └ Status: Equipe pronta 09:26, aguarda oportunidade, previsão 12:30 após L92
⚪ *Ativo:* WALTER (TP-810)
   ├ KM: 48
   └ Status: Equiipe pronta 08:55, sem oportunidade 
⚪ *Ativo:* ADENISON (TP-810)
   ├ KM: 48
   └ Status: Equiipe pronta 08:55, sem oportunidade 
⚪ *Ativo:* MATEUS (TP-809)
   ├ KM: 48
   └ Status: Equiipe pronta 08:55, sem oportunidade 
⚪ *Ativo:* W61
   ├ KM: 92
   └ Status: MC1 12h
⚪ *Ativo:* HUELTON (TP-725)
   ├ KM: 54
   └ Status: Equipe pronta 09:54, sem oportunidade 
⚪ *Ativo:* ANDERSON (TF-680)
   ├ KM: 92
   └ Status: Equipe deslocou para km 116,8 devido anomália de via, em intervalo 11:08 até 13:08
⚪ *Ativo:* A84
   ├ KM: 54
   └ Status: MC1 08:21, aguarda autorização CCO, autorizado 11:04, em inspeção a ZEV
⚪ *Ativo:* W62
   ├ KM: 53
   └ Status: MC1 07:41, aguarda autorização CCO, sem faixa devido fila de vazios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*Total:*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</si>
</sst>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zoomScaleNormal="100" workbookViewId="0">
      <pane xSplit="6" topLeftCell="BQ1" activePane="topRight" state="frozen"/>
      <selection pane="topRight" activeCell="BU1009" sqref="BU100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6" t="s">
        <v>583</v>
      </c>
      <c r="C1" s="207"/>
      <c r="D1" s="207"/>
      <c r="E1" s="3"/>
      <c r="F1" s="206" t="s">
        <v>584</v>
      </c>
      <c r="G1" s="207"/>
      <c r="H1" s="208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9"/>
      <c r="AH1" s="5"/>
      <c r="AI1" s="213" t="s">
        <v>585</v>
      </c>
      <c r="AJ1" s="214"/>
      <c r="AK1" s="214"/>
      <c r="AL1" s="214"/>
      <c r="AM1" s="215"/>
      <c r="AN1" s="216"/>
      <c r="AO1" s="214"/>
      <c r="AP1" s="214"/>
      <c r="AQ1" s="214"/>
      <c r="AR1" s="214"/>
      <c r="AS1" s="214"/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4"/>
      <c r="BE1" s="214"/>
      <c r="BF1" s="217"/>
      <c r="BG1" s="5"/>
      <c r="BH1" s="218" t="s">
        <v>586</v>
      </c>
      <c r="BI1" s="219"/>
      <c r="BJ1" s="219"/>
      <c r="BK1" s="220"/>
      <c r="BL1" s="5"/>
      <c r="BM1" s="210" t="s">
        <v>587</v>
      </c>
      <c r="BN1" s="211"/>
      <c r="BO1" s="211"/>
      <c r="BP1" s="211"/>
      <c r="BQ1" s="211"/>
      <c r="BR1" s="211"/>
      <c r="BS1" s="212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3" t="s">
        <v>588</v>
      </c>
      <c r="AJ2" s="214"/>
      <c r="AK2" s="214"/>
      <c r="AL2" s="214"/>
      <c r="AM2" s="215"/>
      <c r="AN2" s="216"/>
      <c r="AO2" s="214"/>
      <c r="AP2" s="214"/>
      <c r="AQ2" s="217"/>
      <c r="AR2" s="6"/>
      <c r="AS2" s="213" t="s">
        <v>591</v>
      </c>
      <c r="AT2" s="214"/>
      <c r="AU2" s="214"/>
      <c r="AV2" s="214"/>
      <c r="AW2" s="214"/>
      <c r="AX2" s="214"/>
      <c r="AY2" s="217"/>
      <c r="AZ2" s="6"/>
      <c r="BA2" s="199" t="s">
        <v>592</v>
      </c>
      <c r="BB2" s="203"/>
      <c r="BC2" s="213" t="s">
        <v>589</v>
      </c>
      <c r="BD2" s="214"/>
      <c r="BE2" s="214"/>
      <c r="BF2" s="217"/>
      <c r="BG2" s="5"/>
      <c r="BH2" s="221"/>
      <c r="BI2" s="222"/>
      <c r="BJ2" s="222"/>
      <c r="BK2" s="223"/>
      <c r="BL2" s="5"/>
      <c r="BM2" s="224"/>
      <c r="BN2" s="225"/>
      <c r="BO2" s="225"/>
      <c r="BP2" s="225"/>
      <c r="BQ2" s="225"/>
      <c r="BR2" s="225"/>
      <c r="BS2" s="226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9" t="s">
        <v>593</v>
      </c>
      <c r="AJ3" s="203"/>
      <c r="AK3" s="199" t="s">
        <v>594</v>
      </c>
      <c r="AL3" s="200"/>
      <c r="AM3" s="201"/>
      <c r="AN3" s="202"/>
      <c r="AO3" s="200"/>
      <c r="AP3" s="200"/>
      <c r="AQ3" s="203"/>
      <c r="AR3" s="63"/>
      <c r="AS3" s="204" t="s">
        <v>600</v>
      </c>
      <c r="AT3" s="205"/>
      <c r="AU3" s="204" t="s">
        <v>601</v>
      </c>
      <c r="AV3" s="205"/>
      <c r="AW3" s="204" t="s">
        <v>602</v>
      </c>
      <c r="AX3" s="205"/>
      <c r="AY3" s="63" t="s">
        <v>603</v>
      </c>
      <c r="AZ3" s="63"/>
      <c r="BA3" s="227"/>
      <c r="BB3" s="228"/>
      <c r="BC3" s="199" t="s">
        <v>596</v>
      </c>
      <c r="BD3" s="200"/>
      <c r="BE3" s="200"/>
      <c r="BF3" s="203"/>
      <c r="BG3" s="62"/>
      <c r="BH3" s="221"/>
      <c r="BI3" s="222"/>
      <c r="BJ3" s="222"/>
      <c r="BK3" s="223"/>
      <c r="BL3" s="62"/>
      <c r="BM3" s="210" t="s">
        <v>604</v>
      </c>
      <c r="BN3" s="211"/>
      <c r="BO3" s="211"/>
      <c r="BP3" s="212"/>
      <c r="BQ3" s="210" t="s">
        <v>605</v>
      </c>
      <c r="BR3" s="211"/>
      <c r="BS3" s="212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1020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1020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1020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1020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437</v>
      </c>
      <c r="BN228" s="130" t="s">
        <v>457</v>
      </c>
      <c r="BO228" s="130" t="s">
        <v>562</v>
      </c>
      <c r="BP228" s="18" t="s">
        <v>679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8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1530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1020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1020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1020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1020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1530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1530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>
        <v>0</v>
      </c>
      <c r="AS434" s="108">
        <v>0</v>
      </c>
      <c r="AT434" s="108">
        <v>0</v>
      </c>
      <c r="AU434" s="136"/>
      <c r="AV434" s="136"/>
      <c r="AW434" s="14"/>
      <c r="AX434" s="14"/>
      <c r="AY434" s="162">
        <f t="shared" si="42"/>
        <v>0</v>
      </c>
      <c r="AZ434" s="153"/>
      <c r="BA434" s="109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>
        <v>0</v>
      </c>
      <c r="BI434" s="17"/>
      <c r="BJ434" s="17" t="s">
        <v>1329</v>
      </c>
      <c r="BK434" s="17" t="s">
        <v>1330</v>
      </c>
      <c r="BL434" s="16"/>
      <c r="BM434" s="130" t="s">
        <v>437</v>
      </c>
      <c r="BN434" s="130" t="s">
        <v>467</v>
      </c>
      <c r="BO434" s="130" t="s">
        <v>554</v>
      </c>
      <c r="BP434" s="18" t="s">
        <v>679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>MecanizaçãoAtivos</v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1331</v>
      </c>
      <c r="BK435" s="17" t="s">
        <v>1331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1332</v>
      </c>
      <c r="BK436" s="17" t="s">
        <v>1332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1333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1334</v>
      </c>
      <c r="BK437" s="17" t="s">
        <v>1334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>
        <v>0</v>
      </c>
      <c r="AS439" s="108">
        <v>0</v>
      </c>
      <c r="AT439" s="108">
        <v>0</v>
      </c>
      <c r="AU439" s="136"/>
      <c r="AV439" s="136"/>
      <c r="AW439" s="14"/>
      <c r="AX439" s="14"/>
      <c r="AY439" s="162">
        <f t="shared" si="42"/>
        <v>0</v>
      </c>
      <c r="AZ439" s="153"/>
      <c r="BA439" s="109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>
        <v>0</v>
      </c>
      <c r="BI439" s="17"/>
      <c r="BJ439" s="17" t="s">
        <v>1335</v>
      </c>
      <c r="BK439" s="17" t="s">
        <v>985</v>
      </c>
      <c r="BL439" s="16"/>
      <c r="BM439" s="130" t="s">
        <v>441</v>
      </c>
      <c r="BN439" s="130" t="s">
        <v>470</v>
      </c>
      <c r="BO439" s="130" t="s">
        <v>532</v>
      </c>
      <c r="BP439" s="18" t="s">
        <v>985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>SuperExecução</v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1530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1336</v>
      </c>
      <c r="BK440" s="17" t="s">
        <v>1336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1337</v>
      </c>
      <c r="BK441" s="17" t="s">
        <v>1337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>
        <v>0</v>
      </c>
      <c r="AS442" s="108">
        <v>0</v>
      </c>
      <c r="AT442" s="108">
        <v>0</v>
      </c>
      <c r="AU442" s="136"/>
      <c r="AV442" s="136"/>
      <c r="AW442" s="14"/>
      <c r="AX442" s="14"/>
      <c r="AY442" s="162">
        <f t="shared" si="42"/>
        <v>0</v>
      </c>
      <c r="AZ442" s="153"/>
      <c r="BA442" s="109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>
        <v>0</v>
      </c>
      <c r="BI442" s="17"/>
      <c r="BJ442" s="17" t="s">
        <v>1335</v>
      </c>
      <c r="BK442" s="17" t="s">
        <v>985</v>
      </c>
      <c r="BL442" s="16"/>
      <c r="BM442" s="130" t="s">
        <v>441</v>
      </c>
      <c r="BN442" s="130" t="s">
        <v>470</v>
      </c>
      <c r="BO442" s="130" t="s">
        <v>532</v>
      </c>
      <c r="BP442" s="18" t="s">
        <v>679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>SuperExecução</v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>
        <v>0</v>
      </c>
      <c r="AS443" s="108">
        <v>0</v>
      </c>
      <c r="AT443" s="108">
        <v>0</v>
      </c>
      <c r="AU443" s="136"/>
      <c r="AV443" s="136"/>
      <c r="AW443" s="14"/>
      <c r="AX443" s="14"/>
      <c r="AY443" s="162">
        <f t="shared" si="42"/>
        <v>0</v>
      </c>
      <c r="AZ443" s="153"/>
      <c r="BA443" s="109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>
        <v>0</v>
      </c>
      <c r="BI443" s="17"/>
      <c r="BJ443" s="17" t="s">
        <v>1335</v>
      </c>
      <c r="BK443" s="17" t="s">
        <v>985</v>
      </c>
      <c r="BL443" s="16"/>
      <c r="BM443" s="130" t="s">
        <v>441</v>
      </c>
      <c r="BN443" s="130" t="s">
        <v>470</v>
      </c>
      <c r="BO443" s="130" t="s">
        <v>532</v>
      </c>
      <c r="BP443" s="18" t="s">
        <v>679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>SuperExecução</v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>
        <v>0</v>
      </c>
      <c r="AS444" s="108">
        <v>0</v>
      </c>
      <c r="AT444" s="108">
        <v>0</v>
      </c>
      <c r="AU444" s="136"/>
      <c r="AV444" s="136"/>
      <c r="AW444" s="14"/>
      <c r="AX444" s="14"/>
      <c r="AY444" s="162">
        <f t="shared" si="42"/>
        <v>0</v>
      </c>
      <c r="AZ444" s="153"/>
      <c r="BA444" s="109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>
        <v>0</v>
      </c>
      <c r="BI444" s="17"/>
      <c r="BJ444" s="17" t="s">
        <v>1335</v>
      </c>
      <c r="BK444" s="17" t="s">
        <v>985</v>
      </c>
      <c r="BL444" s="16"/>
      <c r="BM444" s="130" t="s">
        <v>441</v>
      </c>
      <c r="BN444" s="130" t="s">
        <v>470</v>
      </c>
      <c r="BO444" s="130" t="s">
        <v>532</v>
      </c>
      <c r="BP444" s="18" t="s">
        <v>679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>SuperExecução</v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4.1666666666666664E-2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>
        <v>0.49513888888888891</v>
      </c>
      <c r="AT446" s="108">
        <v>0.53680555555555554</v>
      </c>
      <c r="AU446" s="136"/>
      <c r="AV446" s="136"/>
      <c r="AW446" s="14"/>
      <c r="AX446" s="14"/>
      <c r="AY446" s="162">
        <f t="shared" si="42"/>
        <v>4.166666666666663E-2</v>
      </c>
      <c r="AZ446" s="153"/>
      <c r="BA446" s="109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>
        <v>2</v>
      </c>
      <c r="BI446" s="17"/>
      <c r="BJ446" s="17" t="s">
        <v>1338</v>
      </c>
      <c r="BK446" s="17" t="s">
        <v>1338</v>
      </c>
      <c r="BL446" s="16"/>
      <c r="BM446" s="130" t="s">
        <v>445</v>
      </c>
      <c r="BN446" s="130" t="s">
        <v>445</v>
      </c>
      <c r="BO446" s="130" t="s">
        <v>445</v>
      </c>
      <c r="BP446" s="18" t="s">
        <v>679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8" t="str">
        <f t="shared" si="47"/>
        <v>OKOK</v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1339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1340</v>
      </c>
      <c r="BK447" s="17" t="s">
        <v>1340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1341</v>
      </c>
      <c r="BK448" s="17" t="s">
        <v>1341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1342</v>
      </c>
      <c r="BK449" s="17" t="s">
        <v>1342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>
        <v>0</v>
      </c>
      <c r="AT450" s="108">
        <v>0</v>
      </c>
      <c r="AU450" s="136"/>
      <c r="AV450" s="136"/>
      <c r="AW450" s="14"/>
      <c r="AX450" s="14"/>
      <c r="AY450" s="162">
        <f t="shared" si="42"/>
        <v>0</v>
      </c>
      <c r="AZ450" s="153"/>
      <c r="BA450" s="109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>
        <v>0</v>
      </c>
      <c r="BI450" s="17"/>
      <c r="BJ450" s="17" t="s">
        <v>1343</v>
      </c>
      <c r="BK450" s="17" t="s">
        <v>1344</v>
      </c>
      <c r="BL450" s="16"/>
      <c r="BM450" s="130" t="s">
        <v>440</v>
      </c>
      <c r="BN450" s="130" t="s">
        <v>469</v>
      </c>
      <c r="BO450" s="130" t="s">
        <v>568</v>
      </c>
      <c r="BP450" s="18" t="s">
        <v>679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>
        <v>0</v>
      </c>
      <c r="AT451" s="108">
        <v>0</v>
      </c>
      <c r="AU451" s="136"/>
      <c r="AV451" s="136"/>
      <c r="AW451" s="14"/>
      <c r="AX451" s="14"/>
      <c r="AY451" s="162">
        <f t="shared" si="42"/>
        <v>0</v>
      </c>
      <c r="AZ451" s="153"/>
      <c r="BA451" s="109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>
        <v>0</v>
      </c>
      <c r="BI451" s="17"/>
      <c r="BJ451" s="110" t="s">
        <v>1343</v>
      </c>
      <c r="BK451" s="17" t="s">
        <v>1344</v>
      </c>
      <c r="BL451" s="16"/>
      <c r="BM451" s="130" t="s">
        <v>440</v>
      </c>
      <c r="BN451" s="130" t="s">
        <v>469</v>
      </c>
      <c r="BO451" s="130" t="s">
        <v>568</v>
      </c>
      <c r="BP451" s="18" t="s">
        <v>679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>CCOCirculaçãoIntervaloOportunidade</v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1345</v>
      </c>
      <c r="BK453" s="17" t="s">
        <v>1345</v>
      </c>
      <c r="BL453" s="16"/>
      <c r="BM453" s="130" t="s">
        <v>440</v>
      </c>
      <c r="BN453" s="130" t="s">
        <v>469</v>
      </c>
      <c r="BO453" s="130" t="s">
        <v>568</v>
      </c>
      <c r="BP453" s="18" t="s">
        <v>679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1345</v>
      </c>
      <c r="BK454" s="17" t="s">
        <v>1345</v>
      </c>
      <c r="BL454" s="16"/>
      <c r="BM454" s="130" t="s">
        <v>440</v>
      </c>
      <c r="BN454" s="130" t="s">
        <v>469</v>
      </c>
      <c r="BO454" s="130" t="s">
        <v>568</v>
      </c>
      <c r="BP454" s="18" t="s">
        <v>679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1345</v>
      </c>
      <c r="BK455" s="17" t="s">
        <v>1345</v>
      </c>
      <c r="BL455" s="16"/>
      <c r="BM455" s="130" t="s">
        <v>440</v>
      </c>
      <c r="BN455" s="130" t="s">
        <v>469</v>
      </c>
      <c r="BO455" s="130" t="s">
        <v>568</v>
      </c>
      <c r="BP455" s="18" t="s">
        <v>679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>
        <v>0.56666666666666665</v>
      </c>
      <c r="AS456" s="108">
        <v>0</v>
      </c>
      <c r="AT456" s="108">
        <v>0</v>
      </c>
      <c r="AU456" s="136"/>
      <c r="AV456" s="136"/>
      <c r="AW456" s="14"/>
      <c r="AX456" s="14"/>
      <c r="AY456" s="162">
        <f t="shared" si="48"/>
        <v>0</v>
      </c>
      <c r="AZ456" s="153"/>
      <c r="BA456" s="109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>
        <v>0</v>
      </c>
      <c r="BI456" s="17"/>
      <c r="BJ456" s="17" t="s">
        <v>1346</v>
      </c>
      <c r="BK456" s="17" t="s">
        <v>1334</v>
      </c>
      <c r="BL456" s="16"/>
      <c r="BM456" s="130" t="s">
        <v>440</v>
      </c>
      <c r="BN456" s="130" t="s">
        <v>469</v>
      </c>
      <c r="BO456" s="130" t="s">
        <v>568</v>
      </c>
      <c r="BP456" s="18" t="s">
        <v>679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>
        <v>0</v>
      </c>
      <c r="AT457" s="108">
        <v>0</v>
      </c>
      <c r="AU457" s="136"/>
      <c r="AV457" s="136"/>
      <c r="AW457" s="14"/>
      <c r="AX457" s="14"/>
      <c r="AY457" s="162">
        <f t="shared" si="48"/>
        <v>0</v>
      </c>
      <c r="AZ457" s="153"/>
      <c r="BA457" s="109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>
        <v>0</v>
      </c>
      <c r="BI457" s="17"/>
      <c r="BJ457" s="17" t="s">
        <v>1347</v>
      </c>
      <c r="BK457" s="17" t="s">
        <v>1347</v>
      </c>
      <c r="BL457" s="16"/>
      <c r="BM457" s="130" t="s">
        <v>440</v>
      </c>
      <c r="BN457" s="130" t="s">
        <v>469</v>
      </c>
      <c r="BO457" s="130" t="s">
        <v>568</v>
      </c>
      <c r="BP457" s="18" t="s">
        <v>679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1348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2</v>
      </c>
      <c r="BI458" s="17"/>
      <c r="BJ458" s="17" t="s">
        <v>1349</v>
      </c>
      <c r="BK458" s="17" t="s">
        <v>1349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1350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1351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1352</v>
      </c>
      <c r="N459" s="127" t="s">
        <v>1353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2</v>
      </c>
      <c r="BI459" s="17"/>
      <c r="BJ459" s="17" t="s">
        <v>1354</v>
      </c>
      <c r="BK459" s="17" t="s">
        <v>1354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1355</v>
      </c>
      <c r="BK460" s="17" t="s">
        <v>1355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1</v>
      </c>
      <c r="BI461" s="17"/>
      <c r="BJ461" s="17" t="s">
        <v>1356</v>
      </c>
      <c r="BK461" s="17" t="s">
        <v>1356</v>
      </c>
      <c r="BL461" s="16"/>
      <c r="BM461" s="130" t="s">
        <v>440</v>
      </c>
      <c r="BN461" s="130" t="s">
        <v>469</v>
      </c>
      <c r="BO461" s="130" t="s">
        <v>547</v>
      </c>
      <c r="BP461" s="18" t="s">
        <v>679</v>
      </c>
      <c r="BQ461" s="12" t="str">
        <f t="shared" si="50"/>
        <v>Produção e Intervalo</v>
      </c>
      <c r="BR461" s="19">
        <f t="shared" si="51"/>
        <v>0.50000000000000022</v>
      </c>
      <c r="BS461" s="19">
        <f t="shared" si="52"/>
        <v>0</v>
      </c>
      <c r="BT461" s="188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1357</v>
      </c>
      <c r="BK462" s="17" t="s">
        <v>1357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>V95</v>
      </c>
      <c r="B465" s="102"/>
      <c r="C465" s="135" t="str">
        <f>IF(BS_CONTROLE[[#This Row],[DATA]]="","",WEEKNUM(BS_CONTROLE[[#This Row],[DATA]]))</f>
        <v/>
      </c>
      <c r="D465" s="104" t="s">
        <v>1252</v>
      </c>
      <c r="E465" s="157">
        <v>428</v>
      </c>
      <c r="F465" s="126" t="s">
        <v>678</v>
      </c>
      <c r="G465" s="142" t="str">
        <f>IF(D465="","*",VLOOKUP(F465,BS_ATIVIDADE[],3,FALSE))</f>
        <v>OUTROS</v>
      </c>
      <c r="H465" s="106" t="s">
        <v>394</v>
      </c>
      <c r="I465" s="106" t="s">
        <v>1325</v>
      </c>
      <c r="J465" s="105">
        <v>70</v>
      </c>
      <c r="K465" s="105">
        <v>134</v>
      </c>
      <c r="L465" s="105" t="s">
        <v>679</v>
      </c>
      <c r="M465" s="127" t="s">
        <v>1326</v>
      </c>
      <c r="N465" s="127" t="s">
        <v>1327</v>
      </c>
      <c r="O465" s="106">
        <v>0.41666666666666669</v>
      </c>
      <c r="P465" s="106">
        <v>4.1666666666666664E-2</v>
      </c>
      <c r="Q465" s="105">
        <v>1</v>
      </c>
      <c r="R465" s="10" t="str">
        <f>IFERROR(_xlfn.XLOOKUP(F465, BS_ATIVIDADE[ATIVIDADE],BS_ATIVIDADE[UNIDADE] ), "*")</f>
        <v>BINÁRIO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5" t="s">
        <v>1328</v>
      </c>
      <c r="W465" s="151" t="s">
        <v>774</v>
      </c>
      <c r="X465" s="104" t="s">
        <v>421</v>
      </c>
      <c r="Y465" s="129"/>
      <c r="Z465" s="104"/>
      <c r="AA465" s="105">
        <v>1</v>
      </c>
      <c r="AB465" s="103" t="s">
        <v>418</v>
      </c>
      <c r="AC465" s="152"/>
      <c r="AD465" s="107">
        <v>0.375</v>
      </c>
      <c r="AE465" s="105" t="s">
        <v>679</v>
      </c>
      <c r="AF465" s="105" t="s">
        <v>679</v>
      </c>
      <c r="AG465" s="105"/>
      <c r="AH465" s="15"/>
      <c r="AI465" s="126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5" t="str">
        <f>IF(BS_CONTROLE[[#This Row],[Entre - Estações]]=0, "-", BS_CONTROLE[[#This Row],[Entre - Estações]])</f>
        <v>ZRX-ZXP</v>
      </c>
      <c r="AN465" s="105" t="str">
        <f>IF(BS_CONTROLE[[#This Row],[SB]]=0, "-", BS_CONTROLE[[#This Row],[SB]])</f>
        <v>ZRXZXP</v>
      </c>
      <c r="AO465" s="105">
        <f>IF(BS_CONTROLE[[#This Row],[SUB]]=0, "-", BS_CONTROLE[[#This Row],[SUB]])</f>
        <v>70</v>
      </c>
      <c r="AP465" s="105">
        <f>BS_CONTROLE[[#This Row],[KM - Inicio]]</f>
        <v>134</v>
      </c>
      <c r="AQ465" s="105">
        <f>BS_CONTROLE[[#This Row],[KM - Inicio]]</f>
        <v>134</v>
      </c>
      <c r="AR465" s="108"/>
      <c r="AS465" s="108"/>
      <c r="AT465" s="108"/>
      <c r="AU465" s="136"/>
      <c r="AV465" s="136"/>
      <c r="AW465" s="14"/>
      <c r="AX465" s="14"/>
      <c r="AY465" s="162">
        <f t="shared" si="48"/>
        <v>0</v>
      </c>
      <c r="AZ465" s="153"/>
      <c r="BA465" s="109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>EXPANSÃO TURMA 1</v>
      </c>
      <c r="B466" s="102"/>
      <c r="C466" s="135" t="str">
        <f>IF(BS_CONTROLE[[#This Row],[DATA]]="","",WEEKNUM(BS_CONTROLE[[#This Row],[DATA]]))</f>
        <v/>
      </c>
      <c r="D466" s="104" t="s">
        <v>703</v>
      </c>
      <c r="E466" s="157">
        <v>185</v>
      </c>
      <c r="F466" s="126" t="s">
        <v>704</v>
      </c>
      <c r="G466" s="142" t="str">
        <f>IF(D466="","*",VLOOKUP(F466,BS_ATIVIDADE[],3,FALSE))</f>
        <v>EXPANSÃO</v>
      </c>
      <c r="H466" s="106" t="s">
        <v>679</v>
      </c>
      <c r="I466" s="106" t="s">
        <v>679</v>
      </c>
      <c r="J466" s="105">
        <v>170</v>
      </c>
      <c r="K466" s="105">
        <v>110.87</v>
      </c>
      <c r="L466" s="105">
        <v>111.62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6">
        <v>0.35416666666666669</v>
      </c>
      <c r="P466" s="106">
        <v>0.125</v>
      </c>
      <c r="Q466" s="105">
        <v>1</v>
      </c>
      <c r="R466" s="10" t="str">
        <f>IFERROR(_xlfn.XLOOKUP(F466, BS_ATIVIDADE[ATIVIDADE],BS_ATIVIDADE[UNIDADE] ), "*")</f>
        <v>Nº DE SOLDA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5" t="s">
        <v>961</v>
      </c>
      <c r="W466" s="151" t="s">
        <v>1165</v>
      </c>
      <c r="X466" s="104" t="s">
        <v>421</v>
      </c>
      <c r="Y466" s="129"/>
      <c r="Z466" s="104"/>
      <c r="AA466" s="105" t="s">
        <v>679</v>
      </c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5" t="str">
        <f>IF(BS_CONTROLE[[#This Row],[Entre - Estações]]=0, "-", BS_CONTROLE[[#This Row],[Entre - Estações]])</f>
        <v>ZCD</v>
      </c>
      <c r="AN466" s="105" t="str">
        <f>IF(BS_CONTROLE[[#This Row],[SB]]=0, "-", BS_CONTROLE[[#This Row],[SB]])</f>
        <v>109ZCD2</v>
      </c>
      <c r="AO466" s="105">
        <f>IF(BS_CONTROLE[[#This Row],[SUB]]=0, "-", BS_CONTROLE[[#This Row],[SUB]])</f>
        <v>170</v>
      </c>
      <c r="AP466" s="105">
        <f>BS_CONTROLE[[#This Row],[KM - Inicio]]</f>
        <v>110.87</v>
      </c>
      <c r="AQ466" s="105">
        <f>BS_CONTROLE[[#This Row],[KM - Inicio]]</f>
        <v>110.87</v>
      </c>
      <c r="AR466" s="108"/>
      <c r="AS466" s="108"/>
      <c r="AT466" s="108"/>
      <c r="AU466" s="136"/>
      <c r="AV466" s="136"/>
      <c r="AW466" s="14"/>
      <c r="AX466" s="14"/>
      <c r="AY466" s="162">
        <f t="shared" si="48"/>
        <v>0</v>
      </c>
      <c r="AZ466" s="153"/>
      <c r="BA466" s="109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>KLECIO (TP-699)46072</v>
      </c>
      <c r="B467" s="102">
        <v>46072</v>
      </c>
      <c r="C467" s="135">
        <f>IF(BS_CONTROLE[[#This Row],[DATA]]="","",WEEKNUM(BS_CONTROLE[[#This Row],[DATA]]))</f>
        <v>8</v>
      </c>
      <c r="D467" s="104" t="s">
        <v>695</v>
      </c>
      <c r="E467" s="157"/>
      <c r="F467" s="126" t="s">
        <v>696</v>
      </c>
      <c r="G467" s="142" t="str">
        <f>IF(D467="","*",VLOOKUP(F467,BS_ATIVIDADE[],3,FALSE))</f>
        <v>SOLDA</v>
      </c>
      <c r="H467" s="106" t="s">
        <v>679</v>
      </c>
      <c r="I467" s="106" t="s">
        <v>679</v>
      </c>
      <c r="J467" s="105">
        <v>68</v>
      </c>
      <c r="K467" s="105">
        <v>77.212999999999994</v>
      </c>
      <c r="L467" s="105" t="s">
        <v>679</v>
      </c>
      <c r="M467" s="127" t="s">
        <v>1239</v>
      </c>
      <c r="N467" s="127" t="s">
        <v>1240</v>
      </c>
      <c r="O467" s="106">
        <v>0.375</v>
      </c>
      <c r="P467" s="106">
        <v>6.25E-2</v>
      </c>
      <c r="Q467" s="105">
        <v>1</v>
      </c>
      <c r="R467" s="10" t="str">
        <f>IFERROR(_xlfn.XLOOKUP(F467, BS_ATIVIDADE[ATIVIDADE],BS_ATIVIDADE[UNIDADE] ), "*")</f>
        <v>Nº DE SOLDA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5" t="s">
        <v>699</v>
      </c>
      <c r="W467" s="151" t="s">
        <v>700</v>
      </c>
      <c r="X467" s="104" t="s">
        <v>421</v>
      </c>
      <c r="Y467" s="129"/>
      <c r="Z467" s="104"/>
      <c r="AA467" s="105" t="s">
        <v>679</v>
      </c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5" t="str">
        <f>IF(BS_CONTROLE[[#This Row],[Entre - Estações]]=0, "-", BS_CONTROLE[[#This Row],[Entre - Estações]])</f>
        <v>ZAC-S</v>
      </c>
      <c r="AN467" s="105" t="str">
        <f>IF(BS_CONTROLE[[#This Row],[SB]]=0, "-", BS_CONTROLE[[#This Row],[SB]])</f>
        <v>ZACS</v>
      </c>
      <c r="AO467" s="105">
        <f>IF(BS_CONTROLE[[#This Row],[SUB]]=0, "-", BS_CONTROLE[[#This Row],[SUB]])</f>
        <v>68</v>
      </c>
      <c r="AP467" s="105">
        <f>BS_CONTROLE[[#This Row],[KM - Inicio]]</f>
        <v>77.212999999999994</v>
      </c>
      <c r="AQ467" s="105">
        <f>BS_CONTROLE[[#This Row],[KM - Inicio]]</f>
        <v>77.212999999999994</v>
      </c>
      <c r="AR467" s="108"/>
      <c r="AS467" s="108"/>
      <c r="AT467" s="108"/>
      <c r="AU467" s="136"/>
      <c r="AV467" s="136"/>
      <c r="AW467" s="14"/>
      <c r="AX467" s="14"/>
      <c r="AY467" s="162">
        <f t="shared" si="48"/>
        <v>0</v>
      </c>
      <c r="AZ467" s="153"/>
      <c r="BA467" s="109"/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8" t="str">
        <f t="shared" si="53"/>
        <v/>
      </c>
    </row>
    <row r="468" spans="1:72" hidden="1">
      <c r="A468" s="47" t="str">
        <f t="shared" si="49"/>
        <v>E4246072</v>
      </c>
      <c r="B468" s="102">
        <v>46072</v>
      </c>
      <c r="C468" s="135">
        <f>IF(BS_CONTROLE[[#This Row],[DATA]]="","",WEEKNUM(BS_CONTROLE[[#This Row],[DATA]]))</f>
        <v>8</v>
      </c>
      <c r="D468" s="104" t="s">
        <v>749</v>
      </c>
      <c r="E468" s="157">
        <v>193</v>
      </c>
      <c r="F468" s="126" t="s">
        <v>750</v>
      </c>
      <c r="G468" s="142" t="str">
        <f>IF(D468="","*",VLOOKUP(F468,BS_ATIVIDADE[],3,FALSE))</f>
        <v>TRILHEIRO - DESCARGA</v>
      </c>
      <c r="H468" s="106" t="s">
        <v>1017</v>
      </c>
      <c r="I468" s="106" t="s">
        <v>1017</v>
      </c>
      <c r="J468" s="105">
        <v>68</v>
      </c>
      <c r="K468" s="105">
        <v>54.96</v>
      </c>
      <c r="L468" s="105">
        <v>57.484000000000002</v>
      </c>
      <c r="M468" s="127" t="s">
        <v>286</v>
      </c>
      <c r="N468" s="127" t="s">
        <v>1283</v>
      </c>
      <c r="O468" s="106">
        <v>0.4375</v>
      </c>
      <c r="P468" s="106">
        <v>0.125</v>
      </c>
      <c r="Q468" s="105">
        <v>2496</v>
      </c>
      <c r="R468" s="10" t="str">
        <f>IFERROR(_xlfn.XLOOKUP(F468, BS_ATIVIDADE[ATIVIDADE],BS_ATIVIDADE[UNIDADE] ), "*")</f>
        <v>M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5" t="s">
        <v>714</v>
      </c>
      <c r="W468" s="151" t="s">
        <v>754</v>
      </c>
      <c r="X468" s="104" t="s">
        <v>421</v>
      </c>
      <c r="Y468" s="129"/>
      <c r="Z468" s="104"/>
      <c r="AA468" s="105" t="s">
        <v>1358</v>
      </c>
      <c r="AB468" s="103" t="s">
        <v>423</v>
      </c>
      <c r="AC468" s="152"/>
      <c r="AD468" s="107">
        <v>0.41666666666666669</v>
      </c>
      <c r="AE468" s="105" t="s">
        <v>1020</v>
      </c>
      <c r="AF468" s="105" t="s">
        <v>1021</v>
      </c>
      <c r="AG468" s="105" t="s">
        <v>679</v>
      </c>
      <c r="AH468" s="15"/>
      <c r="AI468" s="126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5" t="str">
        <f>IF(BS_CONTROLE[[#This Row],[Entre - Estações]]=0, "-", BS_CONTROLE[[#This Row],[Entre - Estações]])</f>
        <v>ZBM-ZHO</v>
      </c>
      <c r="AN468" s="105" t="str">
        <f>IF(BS_CONTROLE[[#This Row],[SB]]=0, "-", BS_CONTROLE[[#This Row],[SB]])</f>
        <v>ZBM1/ZK57ZHO</v>
      </c>
      <c r="AO468" s="105">
        <f>IF(BS_CONTROLE[[#This Row],[SUB]]=0, "-", BS_CONTROLE[[#This Row],[SUB]])</f>
        <v>68</v>
      </c>
      <c r="AP468" s="105">
        <f>BS_CONTROLE[[#This Row],[KM - Inicio]]</f>
        <v>54.96</v>
      </c>
      <c r="AQ468" s="105">
        <f>BS_CONTROLE[[#This Row],[KM - Inicio]]</f>
        <v>54.96</v>
      </c>
      <c r="AR468" s="108"/>
      <c r="AS468" s="108"/>
      <c r="AT468" s="108"/>
      <c r="AU468" s="136"/>
      <c r="AV468" s="136"/>
      <c r="AW468" s="14"/>
      <c r="AX468" s="14"/>
      <c r="AY468" s="162">
        <f t="shared" si="48"/>
        <v>0</v>
      </c>
      <c r="AZ468" s="153"/>
      <c r="BA468" s="109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>W5946072</v>
      </c>
      <c r="B471" s="102">
        <v>46072</v>
      </c>
      <c r="C471" s="135">
        <f>IF(BS_CONTROLE[[#This Row],[DATA]]="","",WEEKNUM(BS_CONTROLE[[#This Row],[DATA]]))</f>
        <v>8</v>
      </c>
      <c r="D471" s="104" t="s">
        <v>726</v>
      </c>
      <c r="E471" s="157">
        <v>465</v>
      </c>
      <c r="F471" s="126" t="s">
        <v>1221</v>
      </c>
      <c r="G471" s="142" t="str">
        <f>IF(D471="","*",VLOOKUP(F471,BS_ATIVIDADE[],3,FALSE))</f>
        <v>OUTROS</v>
      </c>
      <c r="H471" s="106" t="s">
        <v>104</v>
      </c>
      <c r="I471" s="106" t="s">
        <v>104</v>
      </c>
      <c r="J471" s="105">
        <v>49</v>
      </c>
      <c r="K471" s="105">
        <v>240.8</v>
      </c>
      <c r="L471" s="105" t="s">
        <v>679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6">
        <v>0.35416666666666669</v>
      </c>
      <c r="P471" s="106">
        <v>4.1666666666666664E-2</v>
      </c>
      <c r="Q471" s="105">
        <v>1</v>
      </c>
      <c r="R471" s="10" t="str">
        <f>IFERROR(_xlfn.XLOOKUP(F471, BS_ATIVIDADE[ATIVIDADE],BS_ATIVIDADE[UNIDADE] ), "*")</f>
        <v>BINÁRIO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5" t="s">
        <v>773</v>
      </c>
      <c r="W471" s="151" t="s">
        <v>1359</v>
      </c>
      <c r="X471" s="104" t="s">
        <v>421</v>
      </c>
      <c r="Y471" s="129"/>
      <c r="Z471" s="104"/>
      <c r="AA471" s="105" t="s">
        <v>1360</v>
      </c>
      <c r="AB471" s="103" t="s">
        <v>412</v>
      </c>
      <c r="AC471" s="152"/>
      <c r="AD471" s="107">
        <v>0.29166666666666669</v>
      </c>
      <c r="AE471" s="105">
        <v>7629</v>
      </c>
      <c r="AF471" s="105" t="s">
        <v>679</v>
      </c>
      <c r="AG471" s="105" t="s">
        <v>679</v>
      </c>
      <c r="AH471" s="15" t="s">
        <v>679</v>
      </c>
      <c r="AI471" s="126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5" t="str">
        <f>IF(BS_CONTROLE[[#This Row],[Entre - Estações]]=0, "-", BS_CONTROLE[[#This Row],[Entre - Estações]])</f>
        <v>ZDS</v>
      </c>
      <c r="AN471" s="105" t="str">
        <f>IF(BS_CONTROLE[[#This Row],[SB]]=0, "-", BS_CONTROLE[[#This Row],[SB]])</f>
        <v>ZDS1</v>
      </c>
      <c r="AO471" s="105">
        <f>IF(BS_CONTROLE[[#This Row],[SUB]]=0, "-", BS_CONTROLE[[#This Row],[SUB]])</f>
        <v>49</v>
      </c>
      <c r="AP471" s="105">
        <f>BS_CONTROLE[[#This Row],[KM - Inicio]]</f>
        <v>240.8</v>
      </c>
      <c r="AQ471" s="105">
        <f>BS_CONTROLE[[#This Row],[KM - Inicio]]</f>
        <v>240.8</v>
      </c>
      <c r="AR471" s="108"/>
      <c r="AS471" s="108"/>
      <c r="AT471" s="108"/>
      <c r="AU471" s="136"/>
      <c r="AV471" s="136"/>
      <c r="AW471" s="14"/>
      <c r="AX471" s="14"/>
      <c r="AY471" s="162">
        <f t="shared" si="48"/>
        <v>0</v>
      </c>
      <c r="AZ471" s="153"/>
      <c r="BA471" s="109"/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8" t="str">
        <f t="shared" si="53"/>
        <v/>
      </c>
    </row>
    <row r="472" spans="1:72" hidden="1">
      <c r="A472" s="47" t="str">
        <f t="shared" si="49"/>
        <v>DANIEL (TP-647)46072</v>
      </c>
      <c r="B472" s="102">
        <v>46072</v>
      </c>
      <c r="C472" s="135">
        <f>IF(BS_CONTROLE[[#This Row],[DATA]]="","",WEEKNUM(BS_CONTROLE[[#This Row],[DATA]]))</f>
        <v>8</v>
      </c>
      <c r="D472" s="104" t="s">
        <v>801</v>
      </c>
      <c r="E472" s="157">
        <v>465</v>
      </c>
      <c r="F472" s="126" t="s">
        <v>696</v>
      </c>
      <c r="G472" s="142" t="str">
        <f>IF(D472="","*",VLOOKUP(F472,BS_ATIVIDADE[],3,FALSE))</f>
        <v>SOLDA</v>
      </c>
      <c r="H472" s="106" t="s">
        <v>679</v>
      </c>
      <c r="I472" s="106" t="s">
        <v>679</v>
      </c>
      <c r="J472" s="105">
        <v>56</v>
      </c>
      <c r="K472" s="105">
        <v>208.7</v>
      </c>
      <c r="L472" s="105" t="s">
        <v>679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6">
        <v>0.375</v>
      </c>
      <c r="P472" s="106">
        <v>6.25E-2</v>
      </c>
      <c r="Q472" s="105">
        <v>1</v>
      </c>
      <c r="R472" s="10" t="str">
        <f>IFERROR(_xlfn.XLOOKUP(F472, BS_ATIVIDADE[ATIVIDADE],BS_ATIVIDADE[UNIDADE] ), "*")</f>
        <v>Nº DE SOLDA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5" t="s">
        <v>900</v>
      </c>
      <c r="W472" s="151" t="s">
        <v>1361</v>
      </c>
      <c r="X472" s="104" t="s">
        <v>421</v>
      </c>
      <c r="Y472" s="129"/>
      <c r="Z472" s="104"/>
      <c r="AA472" s="105" t="s">
        <v>679</v>
      </c>
      <c r="AB472" s="103"/>
      <c r="AC472" s="152"/>
      <c r="AD472" s="107" t="s">
        <v>679</v>
      </c>
      <c r="AE472" s="105" t="s">
        <v>679</v>
      </c>
      <c r="AF472" s="105" t="s">
        <v>679</v>
      </c>
      <c r="AG472" s="105" t="s">
        <v>679</v>
      </c>
      <c r="AH472" s="15"/>
      <c r="AI472" s="126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5" t="str">
        <f>IF(BS_CONTROLE[[#This Row],[Entre - Estações]]=0, "-", BS_CONTROLE[[#This Row],[Entre - Estações]])</f>
        <v>ZST</v>
      </c>
      <c r="AN472" s="105" t="str">
        <f>IF(BS_CONTROLE[[#This Row],[SB]]=0, "-", BS_CONTROLE[[#This Row],[SB]])</f>
        <v>ZST2</v>
      </c>
      <c r="AO472" s="105">
        <f>IF(BS_CONTROLE[[#This Row],[SUB]]=0, "-", BS_CONTROLE[[#This Row],[SUB]])</f>
        <v>56</v>
      </c>
      <c r="AP472" s="105">
        <f>BS_CONTROLE[[#This Row],[KM - Inicio]]</f>
        <v>208.7</v>
      </c>
      <c r="AQ472" s="105">
        <f>BS_CONTROLE[[#This Row],[KM - Inicio]]</f>
        <v>208.7</v>
      </c>
      <c r="AR472" s="108"/>
      <c r="AS472" s="108"/>
      <c r="AT472" s="108"/>
      <c r="AU472" s="136"/>
      <c r="AV472" s="136"/>
      <c r="AW472" s="14"/>
      <c r="AX472" s="14"/>
      <c r="AY472" s="162">
        <f t="shared" si="48"/>
        <v>0</v>
      </c>
      <c r="AZ472" s="153"/>
      <c r="BA472" s="109"/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Produção e Intervalo</v>
      </c>
      <c r="BR472" s="19">
        <f t="shared" si="51"/>
        <v>0</v>
      </c>
      <c r="BS472" s="19">
        <f t="shared" si="52"/>
        <v>0</v>
      </c>
      <c r="BT472" s="188" t="str">
        <f t="shared" si="53"/>
        <v/>
      </c>
    </row>
    <row r="473" spans="1:72" hidden="1">
      <c r="A473" s="47" t="str">
        <f t="shared" si="49"/>
        <v>V9346072</v>
      </c>
      <c r="B473" s="102">
        <v>46072</v>
      </c>
      <c r="C473" s="135">
        <f>IF(BS_CONTROLE[[#This Row],[DATA]]="","",WEEKNUM(BS_CONTROLE[[#This Row],[DATA]]))</f>
        <v>8</v>
      </c>
      <c r="D473" s="104" t="s">
        <v>978</v>
      </c>
      <c r="E473" s="157">
        <v>162</v>
      </c>
      <c r="F473" s="126" t="s">
        <v>687</v>
      </c>
      <c r="G473" s="142" t="str">
        <f>IF(D473="","*",VLOOKUP(F473,BS_ATIVIDADE[],3,FALSE))</f>
        <v>MECANIZAÇÃO - SOCADORA</v>
      </c>
      <c r="H473" s="105" t="s">
        <v>104</v>
      </c>
      <c r="I473" s="105" t="s">
        <v>104</v>
      </c>
      <c r="J473" s="105">
        <v>56</v>
      </c>
      <c r="K473" s="105">
        <v>204.4</v>
      </c>
      <c r="L473" s="105">
        <v>205.8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6">
        <v>0.375</v>
      </c>
      <c r="P473" s="106">
        <v>8.3333333333333329E-2</v>
      </c>
      <c r="Q473" s="105">
        <v>1020</v>
      </c>
      <c r="R473" s="10" t="str">
        <f>IFERROR(_xlfn.XLOOKUP(F473, BS_ATIVIDADE[ATIVIDADE],BS_ATIVIDADE[UNIDADE] ), "*")</f>
        <v>M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5" t="s">
        <v>773</v>
      </c>
      <c r="W473" s="151" t="s">
        <v>1362</v>
      </c>
      <c r="X473" s="104" t="s">
        <v>421</v>
      </c>
      <c r="Y473" s="129"/>
      <c r="Z473" s="104"/>
      <c r="AA473" s="105">
        <v>1</v>
      </c>
      <c r="AB473" s="103" t="s">
        <v>418</v>
      </c>
      <c r="AC473" s="152" t="s">
        <v>419</v>
      </c>
      <c r="AD473" s="107">
        <v>0.33333333333333331</v>
      </c>
      <c r="AE473" s="105">
        <v>7309</v>
      </c>
      <c r="AF473" s="105" t="s">
        <v>679</v>
      </c>
      <c r="AG473" s="105" t="s">
        <v>679</v>
      </c>
      <c r="AH473" s="15"/>
      <c r="AI473" s="126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5" t="str">
        <f>IF(BS_CONTROLE[[#This Row],[Entre - Estações]]=0, "-", BS_CONTROLE[[#This Row],[Entre - Estações]])</f>
        <v>ZYU-ZST</v>
      </c>
      <c r="AN473" s="105" t="str">
        <f>IF(BS_CONTROLE[[#This Row],[SB]]=0, "-", BS_CONTROLE[[#This Row],[SB]])</f>
        <v>ZYU206</v>
      </c>
      <c r="AO473" s="105">
        <f>IF(BS_CONTROLE[[#This Row],[SUB]]=0, "-", BS_CONTROLE[[#This Row],[SUB]])</f>
        <v>56</v>
      </c>
      <c r="AP473" s="105">
        <f>BS_CONTROLE[[#This Row],[KM - Inicio]]</f>
        <v>204.4</v>
      </c>
      <c r="AQ473" s="105">
        <f>BS_CONTROLE[[#This Row],[KM - Inicio]]</f>
        <v>204.4</v>
      </c>
      <c r="AR473" s="108"/>
      <c r="AS473" s="108"/>
      <c r="AT473" s="108"/>
      <c r="AU473" s="136"/>
      <c r="AV473" s="136"/>
      <c r="AW473" s="14"/>
      <c r="AX473" s="14"/>
      <c r="AY473" s="162">
        <f t="shared" si="48"/>
        <v>0</v>
      </c>
      <c r="AZ473" s="153"/>
      <c r="BA473" s="109"/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>V8946072</v>
      </c>
      <c r="B477" s="102">
        <v>46072</v>
      </c>
      <c r="C477" s="135">
        <f>IF(BS_CONTROLE[[#This Row],[DATA]]="","",WEEKNUM(BS_CONTROLE[[#This Row],[DATA]]))</f>
        <v>8</v>
      </c>
      <c r="D477" s="104" t="s">
        <v>746</v>
      </c>
      <c r="E477" s="157"/>
      <c r="F477" s="126" t="s">
        <v>687</v>
      </c>
      <c r="G477" s="142" t="str">
        <f>IF(D477="","*",VLOOKUP(F477,BS_ATIVIDADE[],3,FALSE))</f>
        <v>MECANIZAÇÃO - SOCADORA</v>
      </c>
      <c r="H477" s="106" t="s">
        <v>201</v>
      </c>
      <c r="I477" s="106" t="s">
        <v>201</v>
      </c>
      <c r="J477" s="105">
        <v>55</v>
      </c>
      <c r="K477" s="105">
        <v>97.9</v>
      </c>
      <c r="L477" s="105">
        <v>100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6">
        <v>0.39583333333333331</v>
      </c>
      <c r="P477" s="106">
        <v>8.3333333333333329E-2</v>
      </c>
      <c r="Q477" s="105">
        <v>480</v>
      </c>
      <c r="R477" s="10" t="str">
        <f>IFERROR(_xlfn.XLOOKUP(F477, BS_ATIVIDADE[ATIVIDADE],BS_ATIVIDADE[UNIDADE] ), "*")</f>
        <v>M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5" t="s">
        <v>709</v>
      </c>
      <c r="W477" s="151" t="s">
        <v>1362</v>
      </c>
      <c r="X477" s="104" t="s">
        <v>421</v>
      </c>
      <c r="Y477" s="129"/>
      <c r="Z477" s="104"/>
      <c r="AA477" s="105">
        <v>1</v>
      </c>
      <c r="AB477" s="103" t="s">
        <v>412</v>
      </c>
      <c r="AC477" s="152"/>
      <c r="AD477" s="107">
        <v>0.29166666666666669</v>
      </c>
      <c r="AE477" s="105">
        <v>6239</v>
      </c>
      <c r="AF477" s="105">
        <v>6809</v>
      </c>
      <c r="AG477" s="105" t="s">
        <v>679</v>
      </c>
      <c r="AH477" s="15"/>
      <c r="AI477" s="126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5" t="str">
        <f>IF(BS_CONTROLE[[#This Row],[Entre - Estações]]=0, "-", BS_CONTROLE[[#This Row],[Entre - Estações]])</f>
        <v>ZKW-ZLU</v>
      </c>
      <c r="AN477" s="105" t="str">
        <f>IF(BS_CONTROLE[[#This Row],[SB]]=0, "-", BS_CONTROLE[[#This Row],[SB]])</f>
        <v>102ZKW2</v>
      </c>
      <c r="AO477" s="105">
        <f>IF(BS_CONTROLE[[#This Row],[SUB]]=0, "-", BS_CONTROLE[[#This Row],[SUB]])</f>
        <v>55</v>
      </c>
      <c r="AP477" s="105">
        <f>BS_CONTROLE[[#This Row],[KM - Inicio]]</f>
        <v>97.9</v>
      </c>
      <c r="AQ477" s="105">
        <f>BS_CONTROLE[[#This Row],[KM - Inicio]]</f>
        <v>97.9</v>
      </c>
      <c r="AR477" s="108"/>
      <c r="AS477" s="108"/>
      <c r="AT477" s="108"/>
      <c r="AU477" s="136"/>
      <c r="AV477" s="136"/>
      <c r="AW477" s="14"/>
      <c r="AX477" s="14"/>
      <c r="AY477" s="162">
        <f t="shared" si="48"/>
        <v>0</v>
      </c>
      <c r="AZ477" s="153"/>
      <c r="BA477" s="109"/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8" t="str">
        <f t="shared" si="53"/>
        <v/>
      </c>
    </row>
    <row r="478" spans="1:72" hidden="1">
      <c r="A478" s="47" t="str">
        <f t="shared" si="49"/>
        <v>CLEBISON (TP-728)46072</v>
      </c>
      <c r="B478" s="102">
        <v>46072</v>
      </c>
      <c r="C478" s="135">
        <f>IF(BS_CONTROLE[[#This Row],[DATA]]="","",WEEKNUM(BS_CONTROLE[[#This Row],[DATA]]))</f>
        <v>8</v>
      </c>
      <c r="D478" s="104" t="s">
        <v>813</v>
      </c>
      <c r="E478" s="157">
        <v>4</v>
      </c>
      <c r="F478" s="126" t="s">
        <v>696</v>
      </c>
      <c r="G478" s="142" t="str">
        <f>IF(D478="","*",VLOOKUP(F478,BS_ATIVIDADE[],3,FALSE))</f>
        <v>SOLDA</v>
      </c>
      <c r="H478" s="106" t="s">
        <v>679</v>
      </c>
      <c r="I478" s="106" t="s">
        <v>679</v>
      </c>
      <c r="J478" s="105">
        <v>55</v>
      </c>
      <c r="K478" s="105">
        <v>102.255</v>
      </c>
      <c r="L478" s="105" t="s">
        <v>679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7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6">
        <v>0.375</v>
      </c>
      <c r="P478" s="106">
        <v>0.125</v>
      </c>
      <c r="Q478" s="105">
        <v>1</v>
      </c>
      <c r="R478" s="10" t="str">
        <f>IFERROR(_xlfn.XLOOKUP(F478, BS_ATIVIDADE[ATIVIDADE],BS_ATIVIDADE[UNIDADE] ), "*")</f>
        <v>Nº DE SOLDA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5" t="s">
        <v>1363</v>
      </c>
      <c r="W478" s="151" t="s">
        <v>700</v>
      </c>
      <c r="X478" s="104" t="s">
        <v>421</v>
      </c>
      <c r="Y478" s="129"/>
      <c r="Z478" s="104"/>
      <c r="AA478" s="105" t="s">
        <v>679</v>
      </c>
      <c r="AB478" s="103"/>
      <c r="AC478" s="152"/>
      <c r="AD478" s="107" t="s">
        <v>679</v>
      </c>
      <c r="AE478" s="105" t="s">
        <v>679</v>
      </c>
      <c r="AF478" s="105" t="s">
        <v>679</v>
      </c>
      <c r="AG478" s="105" t="s">
        <v>679</v>
      </c>
      <c r="AH478" s="15"/>
      <c r="AI478" s="126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5" t="str">
        <f>IF(BS_CONTROLE[[#This Row],[Entre - Estações]]=0, "-", BS_CONTROLE[[#This Row],[Entre - Estações]])</f>
        <v>ZKW-ZLU</v>
      </c>
      <c r="AN478" s="105">
        <f>IF(BS_CONTROLE[[#This Row],[SB]]=0, "-", BS_CONTROLE[[#This Row],[SB]])</f>
        <v>1031022</v>
      </c>
      <c r="AO478" s="105">
        <f>IF(BS_CONTROLE[[#This Row],[SUB]]=0, "-", BS_CONTROLE[[#This Row],[SUB]])</f>
        <v>55</v>
      </c>
      <c r="AP478" s="105">
        <f>BS_CONTROLE[[#This Row],[KM - Inicio]]</f>
        <v>102.255</v>
      </c>
      <c r="AQ478" s="105">
        <f>BS_CONTROLE[[#This Row],[KM - Inicio]]</f>
        <v>102.255</v>
      </c>
      <c r="AR478" s="108"/>
      <c r="AS478" s="108"/>
      <c r="AT478" s="108"/>
      <c r="AU478" s="136"/>
      <c r="AV478" s="136"/>
      <c r="AW478" s="14"/>
      <c r="AX478" s="14"/>
      <c r="AY478" s="162">
        <f t="shared" si="48"/>
        <v>0</v>
      </c>
      <c r="AZ478" s="153"/>
      <c r="BA478" s="109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Produção e Intervalo</v>
      </c>
      <c r="BR478" s="19">
        <f t="shared" si="51"/>
        <v>0</v>
      </c>
      <c r="BS478" s="19">
        <f t="shared" si="52"/>
        <v>0</v>
      </c>
      <c r="BT478" s="188" t="str">
        <f t="shared" si="53"/>
        <v/>
      </c>
    </row>
    <row r="479" spans="1:72" hidden="1">
      <c r="A479" s="47" t="str">
        <f t="shared" si="49"/>
        <v>ISMAEL(TP-726)46072</v>
      </c>
      <c r="B479" s="102">
        <v>46072</v>
      </c>
      <c r="C479" s="135">
        <f>IF(BS_CONTROLE[[#This Row],[DATA]]="","",WEEKNUM(BS_CONTROLE[[#This Row],[DATA]]))</f>
        <v>8</v>
      </c>
      <c r="D479" s="104" t="s">
        <v>755</v>
      </c>
      <c r="E479" s="157" t="s">
        <v>1364</v>
      </c>
      <c r="F479" s="126" t="s">
        <v>696</v>
      </c>
      <c r="G479" s="142" t="str">
        <f>IF(D479="","*",VLOOKUP(F479,BS_ATIVIDADE[],3,FALSE))</f>
        <v>SOLDA</v>
      </c>
      <c r="H479" s="106" t="s">
        <v>679</v>
      </c>
      <c r="I479" s="106" t="s">
        <v>679</v>
      </c>
      <c r="J479" s="105">
        <v>55</v>
      </c>
      <c r="K479" s="105">
        <v>102.928</v>
      </c>
      <c r="L479" s="105" t="s">
        <v>679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7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6">
        <v>0.375</v>
      </c>
      <c r="P479" s="106">
        <v>0.125</v>
      </c>
      <c r="Q479" s="105">
        <v>1</v>
      </c>
      <c r="R479" s="10" t="str">
        <f>IFERROR(_xlfn.XLOOKUP(F479, BS_ATIVIDADE[ATIVIDADE],BS_ATIVIDADE[UNIDADE] ), "*")</f>
        <v>Nº DE SOLDA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5" t="s">
        <v>756</v>
      </c>
      <c r="W479" s="151" t="s">
        <v>700</v>
      </c>
      <c r="X479" s="104" t="s">
        <v>421</v>
      </c>
      <c r="Y479" s="129"/>
      <c r="Z479" s="104"/>
      <c r="AA479" s="105" t="s">
        <v>679</v>
      </c>
      <c r="AB479" s="103"/>
      <c r="AC479" s="152"/>
      <c r="AD479" s="107" t="s">
        <v>679</v>
      </c>
      <c r="AE479" s="105" t="s">
        <v>679</v>
      </c>
      <c r="AF479" s="105" t="s">
        <v>679</v>
      </c>
      <c r="AG479" s="105" t="s">
        <v>679</v>
      </c>
      <c r="AH479" s="15"/>
      <c r="AI479" s="126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5" t="str">
        <f>IF(BS_CONTROLE[[#This Row],[Entre - Estações]]=0, "-", BS_CONTROLE[[#This Row],[Entre - Estações]])</f>
        <v>ZKW-ZLU</v>
      </c>
      <c r="AN479" s="105">
        <f>IF(BS_CONTROLE[[#This Row],[SB]]=0, "-", BS_CONTROLE[[#This Row],[SB]])</f>
        <v>1031022</v>
      </c>
      <c r="AO479" s="105">
        <f>IF(BS_CONTROLE[[#This Row],[SUB]]=0, "-", BS_CONTROLE[[#This Row],[SUB]])</f>
        <v>55</v>
      </c>
      <c r="AP479" s="105">
        <f>BS_CONTROLE[[#This Row],[KM - Inicio]]</f>
        <v>102.928</v>
      </c>
      <c r="AQ479" s="105">
        <f>BS_CONTROLE[[#This Row],[KM - Inicio]]</f>
        <v>102.928</v>
      </c>
      <c r="AR479" s="108"/>
      <c r="AS479" s="108"/>
      <c r="AT479" s="108"/>
      <c r="AU479" s="136"/>
      <c r="AV479" s="136"/>
      <c r="AW479" s="14"/>
      <c r="AX479" s="14"/>
      <c r="AY479" s="162">
        <f t="shared" si="48"/>
        <v>0</v>
      </c>
      <c r="AZ479" s="153"/>
      <c r="BA479" s="109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Produção e Intervalo</v>
      </c>
      <c r="BR479" s="19">
        <f t="shared" si="51"/>
        <v>0</v>
      </c>
      <c r="BS479" s="19">
        <f t="shared" si="52"/>
        <v>0</v>
      </c>
      <c r="BT479" s="188" t="str">
        <f t="shared" si="53"/>
        <v/>
      </c>
    </row>
    <row r="480" spans="1:72" hidden="1">
      <c r="A480" s="47" t="str">
        <f t="shared" si="49"/>
        <v>E1746072</v>
      </c>
      <c r="B480" s="102">
        <v>46072</v>
      </c>
      <c r="C480" s="135">
        <f>IF(BS_CONTROLE[[#This Row],[DATA]]="","",WEEKNUM(BS_CONTROLE[[#This Row],[DATA]]))</f>
        <v>8</v>
      </c>
      <c r="D480" s="104" t="s">
        <v>692</v>
      </c>
      <c r="E480" s="157">
        <v>4</v>
      </c>
      <c r="F480" s="126" t="s">
        <v>693</v>
      </c>
      <c r="G480" s="142" t="str">
        <f>IF(D480="","*",VLOOKUP(F480,BS_ATIVIDADE[],3,FALSE))</f>
        <v>CAMINHÂO - SOLDA</v>
      </c>
      <c r="H480" s="106" t="s">
        <v>201</v>
      </c>
      <c r="I480" s="106" t="s">
        <v>201</v>
      </c>
      <c r="J480" s="105">
        <v>55</v>
      </c>
      <c r="K480" s="105">
        <v>103.9</v>
      </c>
      <c r="L480" s="105">
        <v>104.4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7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6">
        <v>0.375</v>
      </c>
      <c r="P480" s="106">
        <v>0.125</v>
      </c>
      <c r="Q480" s="105">
        <v>2</v>
      </c>
      <c r="R480" s="10" t="str">
        <f>IFERROR(_xlfn.XLOOKUP(F480, BS_ATIVIDADE[ATIVIDADE],BS_ATIVIDADE[UNIDADE] ), "*")</f>
        <v>Nº DE SOLDA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5" t="s">
        <v>1365</v>
      </c>
      <c r="W480" s="151" t="s">
        <v>743</v>
      </c>
      <c r="X480" s="104" t="s">
        <v>421</v>
      </c>
      <c r="Y480" s="129"/>
      <c r="Z480" s="104"/>
      <c r="AA480" s="105">
        <v>1</v>
      </c>
      <c r="AB480" s="103" t="s">
        <v>412</v>
      </c>
      <c r="AC480" s="152"/>
      <c r="AD480" s="107">
        <v>0.29166666666666669</v>
      </c>
      <c r="AE480" s="105">
        <v>6251</v>
      </c>
      <c r="AF480" s="105" t="s">
        <v>679</v>
      </c>
      <c r="AG480" s="105" t="s">
        <v>679</v>
      </c>
      <c r="AH480" s="15"/>
      <c r="AI480" s="126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5" t="str">
        <f>IF(BS_CONTROLE[[#This Row],[Entre - Estações]]=0, "-", BS_CONTROLE[[#This Row],[Entre - Estações]])</f>
        <v>ZKW-ZLU</v>
      </c>
      <c r="AN480" s="105">
        <f>IF(BS_CONTROLE[[#This Row],[SB]]=0, "-", BS_CONTROLE[[#This Row],[SB]])</f>
        <v>1051032</v>
      </c>
      <c r="AO480" s="105">
        <f>IF(BS_CONTROLE[[#This Row],[SUB]]=0, "-", BS_CONTROLE[[#This Row],[SUB]])</f>
        <v>55</v>
      </c>
      <c r="AP480" s="105">
        <f>BS_CONTROLE[[#This Row],[KM - Inicio]]</f>
        <v>103.9</v>
      </c>
      <c r="AQ480" s="105">
        <f>BS_CONTROLE[[#This Row],[KM - Inicio]]</f>
        <v>103.9</v>
      </c>
      <c r="AR480" s="108"/>
      <c r="AS480" s="108"/>
      <c r="AT480" s="108"/>
      <c r="AU480" s="136"/>
      <c r="AV480" s="136"/>
      <c r="AW480" s="14"/>
      <c r="AX480" s="14"/>
      <c r="AY480" s="162">
        <f t="shared" si="48"/>
        <v>0</v>
      </c>
      <c r="AZ480" s="153"/>
      <c r="BA480" s="109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Produção e Intervalo</v>
      </c>
      <c r="BR480" s="19">
        <f t="shared" si="51"/>
        <v>0</v>
      </c>
      <c r="BS480" s="19">
        <f t="shared" si="52"/>
        <v>0</v>
      </c>
      <c r="BT480" s="188" t="str">
        <f t="shared" si="53"/>
        <v/>
      </c>
    </row>
    <row r="481" spans="1:72" hidden="1">
      <c r="A481" s="47" t="str">
        <f t="shared" si="49"/>
        <v>EDSON (TP-719)46072</v>
      </c>
      <c r="B481" s="102">
        <v>46072</v>
      </c>
      <c r="C481" s="135">
        <f>IF(BS_CONTROLE[[#This Row],[DATA]]="","",WEEKNUM(BS_CONTROLE[[#This Row],[DATA]]))</f>
        <v>8</v>
      </c>
      <c r="D481" s="104" t="s">
        <v>1076</v>
      </c>
      <c r="E481" s="157">
        <v>475</v>
      </c>
      <c r="F481" s="126" t="s">
        <v>870</v>
      </c>
      <c r="G481" s="142" t="str">
        <f>IF(D481="","*",VLOOKUP(F481,BS_ATIVIDADE[],3,FALSE))</f>
        <v>TRILHO - SUBSTITUIÇÂO</v>
      </c>
      <c r="H481" s="106" t="s">
        <v>679</v>
      </c>
      <c r="I481" s="106" t="s">
        <v>679</v>
      </c>
      <c r="J481" s="105">
        <v>55</v>
      </c>
      <c r="K481" s="105">
        <v>103.696</v>
      </c>
      <c r="L481" s="105" t="s">
        <v>679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7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6">
        <v>0.375</v>
      </c>
      <c r="P481" s="106">
        <v>0.125</v>
      </c>
      <c r="Q481" s="105">
        <v>312</v>
      </c>
      <c r="R481" s="10" t="str">
        <f>IFERROR(_xlfn.XLOOKUP(F481, BS_ATIVIDADE[ATIVIDADE],BS_ATIVIDADE[UNIDADE] ), "*")</f>
        <v>M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5" t="s">
        <v>1366</v>
      </c>
      <c r="W481" s="151" t="s">
        <v>1367</v>
      </c>
      <c r="X481" s="104" t="s">
        <v>421</v>
      </c>
      <c r="Y481" s="129"/>
      <c r="Z481" s="104"/>
      <c r="AA481" s="105" t="s">
        <v>679</v>
      </c>
      <c r="AB481" s="103"/>
      <c r="AC481" s="152"/>
      <c r="AD481" s="107" t="s">
        <v>679</v>
      </c>
      <c r="AE481" s="105" t="s">
        <v>679</v>
      </c>
      <c r="AF481" s="105" t="s">
        <v>679</v>
      </c>
      <c r="AG481" s="105" t="s">
        <v>679</v>
      </c>
      <c r="AH481" s="15"/>
      <c r="AI481" s="126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5" t="str">
        <f>IF(BS_CONTROLE[[#This Row],[Entre - Estações]]=0, "-", BS_CONTROLE[[#This Row],[Entre - Estações]])</f>
        <v>ZKW-ZLU</v>
      </c>
      <c r="AN481" s="105">
        <f>IF(BS_CONTROLE[[#This Row],[SB]]=0, "-", BS_CONTROLE[[#This Row],[SB]])</f>
        <v>1051032</v>
      </c>
      <c r="AO481" s="105">
        <f>IF(BS_CONTROLE[[#This Row],[SUB]]=0, "-", BS_CONTROLE[[#This Row],[SUB]])</f>
        <v>55</v>
      </c>
      <c r="AP481" s="105">
        <f>BS_CONTROLE[[#This Row],[KM - Inicio]]</f>
        <v>103.696</v>
      </c>
      <c r="AQ481" s="105">
        <f>BS_CONTROLE[[#This Row],[KM - Inicio]]</f>
        <v>103.696</v>
      </c>
      <c r="AR481" s="108"/>
      <c r="AS481" s="108"/>
      <c r="AT481" s="108"/>
      <c r="AU481" s="136"/>
      <c r="AV481" s="136"/>
      <c r="AW481" s="14"/>
      <c r="AX481" s="14"/>
      <c r="AY481" s="162">
        <f t="shared" si="48"/>
        <v>0</v>
      </c>
      <c r="AZ481" s="153"/>
      <c r="BA481" s="109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Produção e Intervalo</v>
      </c>
      <c r="BR481" s="19">
        <f t="shared" si="51"/>
        <v>0</v>
      </c>
      <c r="BS481" s="19">
        <f t="shared" si="52"/>
        <v>0</v>
      </c>
      <c r="BT481" s="188" t="str">
        <f t="shared" si="53"/>
        <v/>
      </c>
    </row>
    <row r="482" spans="1:72" hidden="1">
      <c r="A482" s="47" t="str">
        <f t="shared" si="49"/>
        <v>W6046072</v>
      </c>
      <c r="B482" s="102">
        <v>46072</v>
      </c>
      <c r="C482" s="135">
        <f>IF(BS_CONTROLE[[#This Row],[DATA]]="","",WEEKNUM(BS_CONTROLE[[#This Row],[DATA]]))</f>
        <v>8</v>
      </c>
      <c r="D482" s="104" t="s">
        <v>760</v>
      </c>
      <c r="E482" s="157">
        <v>476</v>
      </c>
      <c r="F482" s="126" t="s">
        <v>1221</v>
      </c>
      <c r="G482" s="142" t="str">
        <f>IF(D482="","*",VLOOKUP(F482,BS_ATIVIDADE[],3,FALSE))</f>
        <v>OUTROS</v>
      </c>
      <c r="H482" s="106" t="s">
        <v>201</v>
      </c>
      <c r="I482" s="106" t="s">
        <v>201</v>
      </c>
      <c r="J482" s="105">
        <v>55</v>
      </c>
      <c r="K482" s="105">
        <v>106.76</v>
      </c>
      <c r="L482" s="105" t="s">
        <v>679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6">
        <v>0.35416666666666669</v>
      </c>
      <c r="P482" s="106">
        <v>8.3333333333333329E-2</v>
      </c>
      <c r="Q482" s="105">
        <v>1</v>
      </c>
      <c r="R482" s="10" t="str">
        <f>IFERROR(_xlfn.XLOOKUP(F482, BS_ATIVIDADE[ATIVIDADE],BS_ATIVIDADE[UNIDADE] ), "*")</f>
        <v>BINÁRIO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5" t="s">
        <v>753</v>
      </c>
      <c r="W482" s="151" t="s">
        <v>1368</v>
      </c>
      <c r="X482" s="104" t="s">
        <v>421</v>
      </c>
      <c r="Y482" s="129"/>
      <c r="Z482" s="104"/>
      <c r="AA482" s="105" t="s">
        <v>1369</v>
      </c>
      <c r="AB482" s="103" t="s">
        <v>412</v>
      </c>
      <c r="AC482" s="152"/>
      <c r="AD482" s="107">
        <v>0.29166666666666669</v>
      </c>
      <c r="AE482" s="105">
        <v>7694</v>
      </c>
      <c r="AF482" s="105" t="s">
        <v>679</v>
      </c>
      <c r="AG482" s="105" t="s">
        <v>679</v>
      </c>
      <c r="AH482" s="15"/>
      <c r="AI482" s="126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5" t="str">
        <f>IF(BS_CONTROLE[[#This Row],[Entre - Estações]]=0, "-", BS_CONTROLE[[#This Row],[Entre - Estações]])</f>
        <v>ZKW-ZLU</v>
      </c>
      <c r="AN482" s="105" t="str">
        <f>IF(BS_CONTROLE[[#This Row],[SB]]=0, "-", BS_CONTROLE[[#This Row],[SB]])</f>
        <v>ZLU1052</v>
      </c>
      <c r="AO482" s="105">
        <f>IF(BS_CONTROLE[[#This Row],[SUB]]=0, "-", BS_CONTROLE[[#This Row],[SUB]])</f>
        <v>55</v>
      </c>
      <c r="AP482" s="105">
        <f>BS_CONTROLE[[#This Row],[KM - Inicio]]</f>
        <v>106.76</v>
      </c>
      <c r="AQ482" s="105">
        <f>BS_CONTROLE[[#This Row],[KM - Inicio]]</f>
        <v>106.76</v>
      </c>
      <c r="AR482" s="108"/>
      <c r="AS482" s="108"/>
      <c r="AT482" s="108"/>
      <c r="AU482" s="136"/>
      <c r="AV482" s="136"/>
      <c r="AW482" s="14"/>
      <c r="AX482" s="14"/>
      <c r="AY482" s="162">
        <f t="shared" si="48"/>
        <v>0</v>
      </c>
      <c r="AZ482" s="153"/>
      <c r="BA482" s="109"/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>A8446072</v>
      </c>
      <c r="B485" s="102">
        <v>46072</v>
      </c>
      <c r="C485" s="135">
        <f>IF(BS_CONTROLE[[#This Row],[DATA]]="","",WEEKNUM(BS_CONTROLE[[#This Row],[DATA]]))</f>
        <v>8</v>
      </c>
      <c r="D485" s="104" t="s">
        <v>1036</v>
      </c>
      <c r="E485" s="157">
        <v>479</v>
      </c>
      <c r="F485" s="126" t="s">
        <v>1037</v>
      </c>
      <c r="G485" s="142" t="str">
        <f>IF(D485="","*",VLOOKUP(F485,BS_ATIVIDADE[],3,FALSE))</f>
        <v>DETECÇÃO</v>
      </c>
      <c r="H485" s="106" t="s">
        <v>55</v>
      </c>
      <c r="I485" s="106" t="s">
        <v>74</v>
      </c>
      <c r="J485" s="105">
        <v>48</v>
      </c>
      <c r="K485" s="105">
        <v>136.30000000000001</v>
      </c>
      <c r="L485" s="105" t="s">
        <v>679</v>
      </c>
      <c r="M485" s="127" t="s">
        <v>1370</v>
      </c>
      <c r="N485" s="127" t="s">
        <v>1371</v>
      </c>
      <c r="O485" s="106">
        <v>0.3125</v>
      </c>
      <c r="P485" s="106">
        <v>4.1666666666666664E-2</v>
      </c>
      <c r="Q485" s="105">
        <v>75</v>
      </c>
      <c r="R485" s="10" t="str">
        <f>IFERROR(_xlfn.XLOOKUP(F485, BS_ATIVIDADE[ATIVIDADE],BS_ATIVIDADE[UNIDADE] ), "*")</f>
        <v>KM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5" t="s">
        <v>900</v>
      </c>
      <c r="W485" s="151" t="s">
        <v>1372</v>
      </c>
      <c r="X485" s="104" t="s">
        <v>416</v>
      </c>
      <c r="Y485" s="129"/>
      <c r="Z485" s="104"/>
      <c r="AA485" s="105">
        <v>1</v>
      </c>
      <c r="AB485" s="103" t="s">
        <v>412</v>
      </c>
      <c r="AC485" s="152"/>
      <c r="AD485" s="107">
        <v>0.29166666666666669</v>
      </c>
      <c r="AE485" s="105">
        <v>2720</v>
      </c>
      <c r="AF485" s="105" t="s">
        <v>679</v>
      </c>
      <c r="AG485" s="105" t="s">
        <v>679</v>
      </c>
      <c r="AH485" s="15"/>
      <c r="AI485" s="126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5" t="str">
        <f>IF(BS_CONTROLE[[#This Row],[Entre - Estações]]=0, "-", BS_CONTROLE[[#This Row],[Entre - Estações]])</f>
        <v>ZEM-ZKE</v>
      </c>
      <c r="AN485" s="105" t="str">
        <f>IF(BS_CONTROLE[[#This Row],[SB]]=0, "-", BS_CONTROLE[[#This Row],[SB]])</f>
        <v>ZEMZKE</v>
      </c>
      <c r="AO485" s="105">
        <f>IF(BS_CONTROLE[[#This Row],[SUB]]=0, "-", BS_CONTROLE[[#This Row],[SUB]])</f>
        <v>48</v>
      </c>
      <c r="AP485" s="105">
        <f>BS_CONTROLE[[#This Row],[KM - Inicio]]</f>
        <v>136.30000000000001</v>
      </c>
      <c r="AQ485" s="105">
        <f>BS_CONTROLE[[#This Row],[KM - Inicio]]</f>
        <v>136.30000000000001</v>
      </c>
      <c r="AR485" s="108"/>
      <c r="AS485" s="108"/>
      <c r="AT485" s="108"/>
      <c r="AU485" s="136"/>
      <c r="AV485" s="136"/>
      <c r="AW485" s="14"/>
      <c r="AX485" s="14"/>
      <c r="AY485" s="162">
        <f t="shared" si="48"/>
        <v>0</v>
      </c>
      <c r="AZ485" s="153"/>
      <c r="BA485" s="109"/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>MATEUS (TP-809)46072</v>
      </c>
      <c r="B487" s="102">
        <v>46072</v>
      </c>
      <c r="C487" s="135">
        <f>IF(BS_CONTROLE[[#This Row],[DATA]]="","",WEEKNUM(BS_CONTROLE[[#This Row],[DATA]]))</f>
        <v>8</v>
      </c>
      <c r="D487" s="104" t="s">
        <v>1196</v>
      </c>
      <c r="E487" s="157">
        <v>481</v>
      </c>
      <c r="F487" s="126" t="s">
        <v>758</v>
      </c>
      <c r="G487" s="142" t="str">
        <f>IF(D487="","*",VLOOKUP(F487,BS_ATIVIDADE[],3,FALSE))</f>
        <v>MODERNIZAÇÃO</v>
      </c>
      <c r="H487" s="106" t="s">
        <v>679</v>
      </c>
      <c r="I487" s="106" t="s">
        <v>679</v>
      </c>
      <c r="J487" s="105">
        <v>48</v>
      </c>
      <c r="K487" s="105">
        <v>155.39599999999999</v>
      </c>
      <c r="L487" s="105" t="s">
        <v>679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7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6">
        <v>0.35416666666666669</v>
      </c>
      <c r="P487" s="106">
        <v>6.25E-2</v>
      </c>
      <c r="Q487" s="105">
        <v>1</v>
      </c>
      <c r="R487" s="10" t="str">
        <f>IFERROR(_xlfn.XLOOKUP(F487, BS_ATIVIDADE[ATIVIDADE],BS_ATIVIDADE[UNIDADE] ), "*")</f>
        <v>Nº DE SOLDA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5" t="s">
        <v>1373</v>
      </c>
      <c r="W487" s="151" t="s">
        <v>700</v>
      </c>
      <c r="X487" s="104" t="s">
        <v>421</v>
      </c>
      <c r="Y487" s="129"/>
      <c r="Z487" s="104"/>
      <c r="AA487" s="105" t="s">
        <v>679</v>
      </c>
      <c r="AB487" s="103"/>
      <c r="AC487" s="152"/>
      <c r="AD487" s="107" t="s">
        <v>679</v>
      </c>
      <c r="AE487" s="105" t="s">
        <v>679</v>
      </c>
      <c r="AF487" s="105" t="s">
        <v>679</v>
      </c>
      <c r="AG487" s="105" t="s">
        <v>679</v>
      </c>
      <c r="AH487" s="15"/>
      <c r="AI487" s="126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5" t="str">
        <f>IF(BS_CONTROLE[[#This Row],[Entre - Estações]]=0, "-", BS_CONTROLE[[#This Row],[Entre - Estações]])</f>
        <v>ZRB-ZEV</v>
      </c>
      <c r="AN487" s="105">
        <f>IF(BS_CONTROLE[[#This Row],[SB]]=0, "-", BS_CONTROLE[[#This Row],[SB]])</f>
        <v>1561551</v>
      </c>
      <c r="AO487" s="105">
        <f>IF(BS_CONTROLE[[#This Row],[SUB]]=0, "-", BS_CONTROLE[[#This Row],[SUB]])</f>
        <v>48</v>
      </c>
      <c r="AP487" s="105">
        <f>BS_CONTROLE[[#This Row],[KM - Inicio]]</f>
        <v>155.39599999999999</v>
      </c>
      <c r="AQ487" s="105">
        <f>BS_CONTROLE[[#This Row],[KM - Inicio]]</f>
        <v>155.39599999999999</v>
      </c>
      <c r="AR487" s="108"/>
      <c r="AS487" s="108"/>
      <c r="AT487" s="108"/>
      <c r="AU487" s="136"/>
      <c r="AV487" s="136"/>
      <c r="AW487" s="14"/>
      <c r="AX487" s="14"/>
      <c r="AY487" s="162">
        <f t="shared" si="48"/>
        <v>0</v>
      </c>
      <c r="AZ487" s="153"/>
      <c r="BA487" s="109"/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8" t="str">
        <f t="shared" si="53"/>
        <v/>
      </c>
    </row>
    <row r="488" spans="1:72" hidden="1">
      <c r="A488" s="47" t="str">
        <f t="shared" si="49"/>
        <v>WALTER (TP-810)46072</v>
      </c>
      <c r="B488" s="102">
        <v>46072</v>
      </c>
      <c r="C488" s="135">
        <f>IF(BS_CONTROLE[[#This Row],[DATA]]="","",WEEKNUM(BS_CONTROLE[[#This Row],[DATA]]))</f>
        <v>8</v>
      </c>
      <c r="D488" s="104" t="s">
        <v>812</v>
      </c>
      <c r="E488" s="157">
        <v>482</v>
      </c>
      <c r="F488" s="126" t="s">
        <v>758</v>
      </c>
      <c r="G488" s="142" t="str">
        <f>IF(D488="","*",VLOOKUP(F488,BS_ATIVIDADE[],3,FALSE))</f>
        <v>MODERNIZAÇÃO</v>
      </c>
      <c r="H488" s="106" t="s">
        <v>679</v>
      </c>
      <c r="I488" s="106" t="s">
        <v>679</v>
      </c>
      <c r="J488" s="105">
        <v>48</v>
      </c>
      <c r="K488" s="105">
        <v>155.37899999999999</v>
      </c>
      <c r="L488" s="105" t="s">
        <v>679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7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6">
        <v>0.35416666666666669</v>
      </c>
      <c r="P488" s="106">
        <v>6.25E-2</v>
      </c>
      <c r="Q488" s="105">
        <v>1</v>
      </c>
      <c r="R488" s="10" t="str">
        <f>IFERROR(_xlfn.XLOOKUP(F488, BS_ATIVIDADE[ATIVIDADE],BS_ATIVIDADE[UNIDADE] ), "*")</f>
        <v>Nº DE SOLDA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5" t="s">
        <v>1374</v>
      </c>
      <c r="W488" s="151" t="s">
        <v>700</v>
      </c>
      <c r="X488" s="104" t="s">
        <v>421</v>
      </c>
      <c r="Y488" s="129"/>
      <c r="Z488" s="104"/>
      <c r="AA488" s="105" t="s">
        <v>679</v>
      </c>
      <c r="AB488" s="103"/>
      <c r="AC488" s="152"/>
      <c r="AD488" s="107" t="s">
        <v>679</v>
      </c>
      <c r="AE488" s="105" t="s">
        <v>679</v>
      </c>
      <c r="AF488" s="105" t="s">
        <v>679</v>
      </c>
      <c r="AG488" s="105" t="s">
        <v>679</v>
      </c>
      <c r="AH488" s="15"/>
      <c r="AI488" s="126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5" t="str">
        <f>IF(BS_CONTROLE[[#This Row],[Entre - Estações]]=0, "-", BS_CONTROLE[[#This Row],[Entre - Estações]])</f>
        <v>ZRB-ZEV</v>
      </c>
      <c r="AN488" s="105">
        <f>IF(BS_CONTROLE[[#This Row],[SB]]=0, "-", BS_CONTROLE[[#This Row],[SB]])</f>
        <v>1561551</v>
      </c>
      <c r="AO488" s="105">
        <f>IF(BS_CONTROLE[[#This Row],[SUB]]=0, "-", BS_CONTROLE[[#This Row],[SUB]])</f>
        <v>48</v>
      </c>
      <c r="AP488" s="105">
        <f>BS_CONTROLE[[#This Row],[KM - Inicio]]</f>
        <v>155.37899999999999</v>
      </c>
      <c r="AQ488" s="105">
        <f>BS_CONTROLE[[#This Row],[KM - Inicio]]</f>
        <v>155.37899999999999</v>
      </c>
      <c r="AR488" s="108"/>
      <c r="AS488" s="108"/>
      <c r="AT488" s="108"/>
      <c r="AU488" s="136"/>
      <c r="AV488" s="136"/>
      <c r="AW488" s="14"/>
      <c r="AX488" s="14"/>
      <c r="AY488" s="162">
        <f t="shared" si="48"/>
        <v>0</v>
      </c>
      <c r="AZ488" s="153"/>
      <c r="BA488" s="109"/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8" t="str">
        <f t="shared" si="53"/>
        <v/>
      </c>
    </row>
    <row r="489" spans="1:72" hidden="1">
      <c r="A489" s="47" t="str">
        <f t="shared" si="49"/>
        <v>ADENISON (TP-810)46072</v>
      </c>
      <c r="B489" s="102">
        <v>46072</v>
      </c>
      <c r="C489" s="135">
        <f>IF(BS_CONTROLE[[#This Row],[DATA]]="","",WEEKNUM(BS_CONTROLE[[#This Row],[DATA]]))</f>
        <v>8</v>
      </c>
      <c r="D489" s="104" t="s">
        <v>1122</v>
      </c>
      <c r="E489" s="157">
        <v>483</v>
      </c>
      <c r="F489" s="126" t="s">
        <v>758</v>
      </c>
      <c r="G489" s="142" t="str">
        <f>IF(D489="","*",VLOOKUP(F489,BS_ATIVIDADE[],3,FALSE))</f>
        <v>MODERNIZAÇÃO</v>
      </c>
      <c r="H489" s="106" t="s">
        <v>679</v>
      </c>
      <c r="I489" s="106" t="s">
        <v>679</v>
      </c>
      <c r="J489" s="105">
        <v>48</v>
      </c>
      <c r="K489" s="105">
        <v>155.36799999999999</v>
      </c>
      <c r="L489" s="105" t="s">
        <v>679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7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6">
        <v>0.35416666666666669</v>
      </c>
      <c r="P489" s="106">
        <v>6.25E-2</v>
      </c>
      <c r="Q489" s="105">
        <v>1</v>
      </c>
      <c r="R489" s="10" t="str">
        <f>IFERROR(_xlfn.XLOOKUP(F489, BS_ATIVIDADE[ATIVIDADE],BS_ATIVIDADE[UNIDADE] ), "*")</f>
        <v>Nº DE SOLDA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5" t="s">
        <v>1375</v>
      </c>
      <c r="W489" s="151" t="s">
        <v>700</v>
      </c>
      <c r="X489" s="104" t="s">
        <v>421</v>
      </c>
      <c r="Y489" s="129"/>
      <c r="Z489" s="104"/>
      <c r="AA489" s="105" t="s">
        <v>679</v>
      </c>
      <c r="AB489" s="103"/>
      <c r="AC489" s="152"/>
      <c r="AD489" s="107" t="s">
        <v>679</v>
      </c>
      <c r="AE489" s="105" t="s">
        <v>679</v>
      </c>
      <c r="AF489" s="105" t="s">
        <v>679</v>
      </c>
      <c r="AG489" s="105" t="s">
        <v>679</v>
      </c>
      <c r="AH489" s="15"/>
      <c r="AI489" s="126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5" t="str">
        <f>IF(BS_CONTROLE[[#This Row],[Entre - Estações]]=0, "-", BS_CONTROLE[[#This Row],[Entre - Estações]])</f>
        <v>ZRB-ZEV</v>
      </c>
      <c r="AN489" s="105">
        <f>IF(BS_CONTROLE[[#This Row],[SB]]=0, "-", BS_CONTROLE[[#This Row],[SB]])</f>
        <v>1561551</v>
      </c>
      <c r="AO489" s="105">
        <f>IF(BS_CONTROLE[[#This Row],[SUB]]=0, "-", BS_CONTROLE[[#This Row],[SUB]])</f>
        <v>48</v>
      </c>
      <c r="AP489" s="105">
        <f>BS_CONTROLE[[#This Row],[KM - Inicio]]</f>
        <v>155.36799999999999</v>
      </c>
      <c r="AQ489" s="105">
        <f>BS_CONTROLE[[#This Row],[KM - Inicio]]</f>
        <v>155.36799999999999</v>
      </c>
      <c r="AR489" s="108"/>
      <c r="AS489" s="108"/>
      <c r="AT489" s="108"/>
      <c r="AU489" s="136"/>
      <c r="AV489" s="136"/>
      <c r="AW489" s="14"/>
      <c r="AX489" s="14"/>
      <c r="AY489" s="162">
        <f t="shared" si="48"/>
        <v>0</v>
      </c>
      <c r="AZ489" s="153"/>
      <c r="BA489" s="109"/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>W6146072</v>
      </c>
      <c r="B491" s="102">
        <v>46072</v>
      </c>
      <c r="C491" s="135">
        <f>IF(BS_CONTROLE[[#This Row],[DATA]]="","",WEEKNUM(BS_CONTROLE[[#This Row],[DATA]]))</f>
        <v>8</v>
      </c>
      <c r="D491" s="104" t="s">
        <v>772</v>
      </c>
      <c r="E491" s="157">
        <v>485</v>
      </c>
      <c r="F491" s="126" t="s">
        <v>678</v>
      </c>
      <c r="G491" s="142" t="str">
        <f>IF(D491="","*",VLOOKUP(F491,BS_ATIVIDADE[],3,FALSE))</f>
        <v>OUTROS</v>
      </c>
      <c r="H491" s="106" t="s">
        <v>148</v>
      </c>
      <c r="I491" s="106" t="s">
        <v>337</v>
      </c>
      <c r="J491" s="105">
        <v>92</v>
      </c>
      <c r="K491" s="105">
        <v>108</v>
      </c>
      <c r="L491" s="105" t="s">
        <v>679</v>
      </c>
      <c r="M491" s="127" t="s">
        <v>11</v>
      </c>
      <c r="N491" s="127" t="s">
        <v>1050</v>
      </c>
      <c r="O491" s="106">
        <v>0.3125</v>
      </c>
      <c r="P491" s="106">
        <v>4.1666666666666664E-2</v>
      </c>
      <c r="Q491" s="105">
        <v>1</v>
      </c>
      <c r="R491" s="10" t="str">
        <f>IFERROR(_xlfn.XLOOKUP(F491, BS_ATIVIDADE[ATIVIDADE],BS_ATIVIDADE[UNIDADE] ), "*")</f>
        <v>BINÁRIO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5" t="s">
        <v>822</v>
      </c>
      <c r="W491" s="151" t="s">
        <v>1376</v>
      </c>
      <c r="X491" s="104" t="s">
        <v>421</v>
      </c>
      <c r="Y491" s="129"/>
      <c r="Z491" s="104"/>
      <c r="AA491" s="105">
        <v>1</v>
      </c>
      <c r="AB491" s="103" t="s">
        <v>412</v>
      </c>
      <c r="AC491" s="152"/>
      <c r="AD491" s="107">
        <v>0.29166666666666669</v>
      </c>
      <c r="AE491" s="105">
        <v>9402</v>
      </c>
      <c r="AF491" s="105" t="s">
        <v>679</v>
      </c>
      <c r="AG491" s="105" t="s">
        <v>679</v>
      </c>
      <c r="AH491" s="15"/>
      <c r="AI491" s="126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5" t="str">
        <f>IF(BS_CONTROLE[[#This Row],[Entre - Estações]]=0, "-", BS_CONTROLE[[#This Row],[Entre - Estações]])</f>
        <v>ZEV-ZPT</v>
      </c>
      <c r="AN491" s="105" t="str">
        <f>IF(BS_CONTROLE[[#This Row],[SB]]=0, "-", BS_CONTROLE[[#This Row],[SB]])</f>
        <v>ZEVZPT</v>
      </c>
      <c r="AO491" s="105">
        <f>IF(BS_CONTROLE[[#This Row],[SUB]]=0, "-", BS_CONTROLE[[#This Row],[SUB]])</f>
        <v>92</v>
      </c>
      <c r="AP491" s="105">
        <f>BS_CONTROLE[[#This Row],[KM - Inicio]]</f>
        <v>108</v>
      </c>
      <c r="AQ491" s="105">
        <f>BS_CONTROLE[[#This Row],[KM - Inicio]]</f>
        <v>108</v>
      </c>
      <c r="AR491" s="108"/>
      <c r="AS491" s="108"/>
      <c r="AT491" s="108"/>
      <c r="AU491" s="136"/>
      <c r="AV491" s="136"/>
      <c r="AW491" s="14"/>
      <c r="AX491" s="14"/>
      <c r="AY491" s="162">
        <f t="shared" si="48"/>
        <v>0</v>
      </c>
      <c r="AZ491" s="153"/>
      <c r="BA491" s="109"/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Produção e Intervalo</v>
      </c>
      <c r="BR491" s="19">
        <f t="shared" si="51"/>
        <v>0</v>
      </c>
      <c r="BS491" s="19">
        <f t="shared" si="52"/>
        <v>0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>W6246072</v>
      </c>
      <c r="B493" s="102">
        <v>46072</v>
      </c>
      <c r="C493" s="135">
        <f>IF(BS_CONTROLE[[#This Row],[DATA]]="","",WEEKNUM(BS_CONTROLE[[#This Row],[DATA]]))</f>
        <v>8</v>
      </c>
      <c r="D493" s="104" t="s">
        <v>776</v>
      </c>
      <c r="E493" s="157">
        <v>487</v>
      </c>
      <c r="F493" s="126" t="s">
        <v>678</v>
      </c>
      <c r="G493" s="142" t="str">
        <f>IF(D493="","*",VLOOKUP(F493,BS_ATIVIDADE[],3,FALSE))</f>
        <v>OUTROS</v>
      </c>
      <c r="H493" s="106" t="s">
        <v>184</v>
      </c>
      <c r="I493" s="106" t="s">
        <v>337</v>
      </c>
      <c r="J493" s="105">
        <v>92</v>
      </c>
      <c r="K493" s="105">
        <v>83.7</v>
      </c>
      <c r="L493" s="105" t="s">
        <v>679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6">
        <v>0.32291666666666669</v>
      </c>
      <c r="P493" s="106">
        <v>4.1666666666666664E-2</v>
      </c>
      <c r="Q493" s="105">
        <v>1</v>
      </c>
      <c r="R493" s="10" t="str">
        <f>IFERROR(_xlfn.XLOOKUP(F493, BS_ATIVIDADE[ATIVIDADE],BS_ATIVIDADE[UNIDADE] ), "*")</f>
        <v>BINÁRIO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5" t="s">
        <v>773</v>
      </c>
      <c r="W493" s="151" t="s">
        <v>1377</v>
      </c>
      <c r="X493" s="104" t="s">
        <v>416</v>
      </c>
      <c r="Y493" s="129"/>
      <c r="Z493" s="104"/>
      <c r="AA493" s="105">
        <v>1</v>
      </c>
      <c r="AB493" s="103" t="s">
        <v>412</v>
      </c>
      <c r="AC493" s="152"/>
      <c r="AD493" s="107">
        <v>0.29166666666666669</v>
      </c>
      <c r="AE493" s="105">
        <v>9038</v>
      </c>
      <c r="AF493" s="105" t="s">
        <v>679</v>
      </c>
      <c r="AG493" s="105" t="s">
        <v>679</v>
      </c>
      <c r="AH493" s="15"/>
      <c r="AI493" s="126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5" t="str">
        <f>IF(BS_CONTROLE[[#This Row],[Entre - Estações]]=0, "-", BS_CONTROLE[[#This Row],[Entre - Estações]])</f>
        <v>ZXW-ZGP</v>
      </c>
      <c r="AN493" s="105" t="str">
        <f>IF(BS_CONTROLE[[#This Row],[SB]]=0, "-", BS_CONTROLE[[#This Row],[SB]])</f>
        <v>K84ZXW2</v>
      </c>
      <c r="AO493" s="105">
        <f>IF(BS_CONTROLE[[#This Row],[SUB]]=0, "-", BS_CONTROLE[[#This Row],[SUB]])</f>
        <v>92</v>
      </c>
      <c r="AP493" s="105">
        <f>BS_CONTROLE[[#This Row],[KM - Inicio]]</f>
        <v>83.7</v>
      </c>
      <c r="AQ493" s="105">
        <f>BS_CONTROLE[[#This Row],[KM - Inicio]]</f>
        <v>83.7</v>
      </c>
      <c r="AR493" s="108"/>
      <c r="AS493" s="108"/>
      <c r="AT493" s="108"/>
      <c r="AU493" s="136"/>
      <c r="AV493" s="136"/>
      <c r="AW493" s="14"/>
      <c r="AX493" s="14"/>
      <c r="AY493" s="162">
        <f t="shared" si="48"/>
        <v>0</v>
      </c>
      <c r="AZ493" s="153"/>
      <c r="BA493" s="109"/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8" t="str">
        <f t="shared" si="53"/>
        <v/>
      </c>
    </row>
    <row r="494" spans="1:72" hidden="1">
      <c r="A494" s="47" t="str">
        <f t="shared" si="49"/>
        <v>ANTONI  (TP-720)46072</v>
      </c>
      <c r="B494" s="102">
        <v>46072</v>
      </c>
      <c r="C494" s="135">
        <f>IF(BS_CONTROLE[[#This Row],[DATA]]="","",WEEKNUM(BS_CONTROLE[[#This Row],[DATA]]))</f>
        <v>8</v>
      </c>
      <c r="D494" s="104" t="s">
        <v>1205</v>
      </c>
      <c r="E494" s="157">
        <v>488</v>
      </c>
      <c r="F494" s="126" t="s">
        <v>1378</v>
      </c>
      <c r="G494" s="142" t="str">
        <f>IF(D494="","*",VLOOKUP(F494,BS_ATIVIDADE[],3,FALSE))</f>
        <v>AMV</v>
      </c>
      <c r="H494" s="106" t="s">
        <v>679</v>
      </c>
      <c r="I494" s="106" t="s">
        <v>679</v>
      </c>
      <c r="J494" s="105">
        <v>92</v>
      </c>
      <c r="K494" s="105">
        <v>87.3</v>
      </c>
      <c r="L494" s="105" t="s">
        <v>679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6">
        <v>0.5</v>
      </c>
      <c r="P494" s="106">
        <v>8.3333333333333329E-2</v>
      </c>
      <c r="Q494" s="105">
        <v>1</v>
      </c>
      <c r="R494" s="10" t="str">
        <f>IFERROR(_xlfn.XLOOKUP(F494, BS_ATIVIDADE[ATIVIDADE],BS_ATIVIDADE[UNIDADE] ), "*")</f>
        <v>Nº DE PEÇAS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5" t="s">
        <v>1379</v>
      </c>
      <c r="W494" s="151" t="s">
        <v>1380</v>
      </c>
      <c r="X494" s="104" t="s">
        <v>421</v>
      </c>
      <c r="Y494" s="129"/>
      <c r="Z494" s="104"/>
      <c r="AA494" s="105" t="s">
        <v>679</v>
      </c>
      <c r="AB494" s="103"/>
      <c r="AC494" s="152"/>
      <c r="AD494" s="107" t="s">
        <v>679</v>
      </c>
      <c r="AE494" s="105" t="s">
        <v>679</v>
      </c>
      <c r="AF494" s="105" t="s">
        <v>679</v>
      </c>
      <c r="AG494" s="105" t="s">
        <v>679</v>
      </c>
      <c r="AH494" s="15"/>
      <c r="AI494" s="126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5" t="str">
        <f>IF(BS_CONTROLE[[#This Row],[Entre - Estações]]=0, "-", BS_CONTROLE[[#This Row],[Entre - Estações]])</f>
        <v>ZXW-ZGP</v>
      </c>
      <c r="AN494" s="105" t="str">
        <f>IF(BS_CONTROLE[[#This Row],[SB]]=0, "-", BS_CONTROLE[[#This Row],[SB]])</f>
        <v>K89ZES2</v>
      </c>
      <c r="AO494" s="105">
        <f>IF(BS_CONTROLE[[#This Row],[SUB]]=0, "-", BS_CONTROLE[[#This Row],[SUB]])</f>
        <v>92</v>
      </c>
      <c r="AP494" s="105">
        <f>BS_CONTROLE[[#This Row],[KM - Inicio]]</f>
        <v>87.3</v>
      </c>
      <c r="AQ494" s="105">
        <f>BS_CONTROLE[[#This Row],[KM - Inicio]]</f>
        <v>87.3</v>
      </c>
      <c r="AR494" s="108"/>
      <c r="AS494" s="108"/>
      <c r="AT494" s="108"/>
      <c r="AU494" s="136"/>
      <c r="AV494" s="136"/>
      <c r="AW494" s="14"/>
      <c r="AX494" s="14"/>
      <c r="AY494" s="162">
        <f t="shared" si="48"/>
        <v>0</v>
      </c>
      <c r="AZ494" s="153"/>
      <c r="BA494" s="109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8" t="str">
        <f t="shared" si="53"/>
        <v/>
      </c>
    </row>
    <row r="495" spans="1:72" hidden="1">
      <c r="A495" s="47" t="str">
        <f t="shared" si="49"/>
        <v>ANDERSON (TF-680)46072</v>
      </c>
      <c r="B495" s="102">
        <v>46072</v>
      </c>
      <c r="C495" s="135">
        <f>IF(BS_CONTROLE[[#This Row],[DATA]]="","",WEEKNUM(BS_CONTROLE[[#This Row],[DATA]]))</f>
        <v>8</v>
      </c>
      <c r="D495" s="104" t="s">
        <v>1320</v>
      </c>
      <c r="E495" s="157">
        <v>489</v>
      </c>
      <c r="F495" s="126" t="s">
        <v>1378</v>
      </c>
      <c r="G495" s="142" t="str">
        <f>IF(D495="","*",VLOOKUP(F495,BS_ATIVIDADE[],3,FALSE))</f>
        <v>AMV</v>
      </c>
      <c r="H495" s="106" t="s">
        <v>679</v>
      </c>
      <c r="I495" s="106" t="s">
        <v>679</v>
      </c>
      <c r="J495" s="105">
        <v>92</v>
      </c>
      <c r="K495" s="105">
        <v>101.87</v>
      </c>
      <c r="L495" s="105" t="s">
        <v>679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6">
        <v>0.45833333333333331</v>
      </c>
      <c r="P495" s="106">
        <v>8.3333333333333329E-2</v>
      </c>
      <c r="Q495" s="105">
        <v>1</v>
      </c>
      <c r="R495" s="10" t="str">
        <f>IFERROR(_xlfn.XLOOKUP(F495, BS_ATIVIDADE[ATIVIDADE],BS_ATIVIDADE[UNIDADE] ), "*")</f>
        <v>Nº DE PEÇAS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5" t="s">
        <v>1381</v>
      </c>
      <c r="W495" s="151" t="s">
        <v>1380</v>
      </c>
      <c r="X495" s="104" t="s">
        <v>421</v>
      </c>
      <c r="Y495" s="129"/>
      <c r="Z495" s="104"/>
      <c r="AA495" s="105" t="s">
        <v>679</v>
      </c>
      <c r="AB495" s="103"/>
      <c r="AC495" s="152"/>
      <c r="AD495" s="107" t="s">
        <v>679</v>
      </c>
      <c r="AE495" s="105" t="s">
        <v>679</v>
      </c>
      <c r="AF495" s="105" t="s">
        <v>679</v>
      </c>
      <c r="AG495" s="105" t="s">
        <v>679</v>
      </c>
      <c r="AH495" s="15"/>
      <c r="AI495" s="126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5" t="str">
        <f>IF(BS_CONTROLE[[#This Row],[Entre - Estações]]=0, "-", BS_CONTROLE[[#This Row],[Entre - Estações]])</f>
        <v>ZXW-ZGP</v>
      </c>
      <c r="AN495" s="105" t="str">
        <f>IF(BS_CONTROLE[[#This Row],[SB]]=0, "-", BS_CONTROLE[[#This Row],[SB]])</f>
        <v>ZGP1002</v>
      </c>
      <c r="AO495" s="105">
        <f>IF(BS_CONTROLE[[#This Row],[SUB]]=0, "-", BS_CONTROLE[[#This Row],[SUB]])</f>
        <v>92</v>
      </c>
      <c r="AP495" s="105">
        <f>BS_CONTROLE[[#This Row],[KM - Inicio]]</f>
        <v>101.87</v>
      </c>
      <c r="AQ495" s="105">
        <f>BS_CONTROLE[[#This Row],[KM - Inicio]]</f>
        <v>101.87</v>
      </c>
      <c r="AR495" s="108"/>
      <c r="AS495" s="108"/>
      <c r="AT495" s="108"/>
      <c r="AU495" s="136"/>
      <c r="AV495" s="136"/>
      <c r="AW495" s="14"/>
      <c r="AX495" s="14"/>
      <c r="AY495" s="162">
        <f t="shared" si="48"/>
        <v>0</v>
      </c>
      <c r="AZ495" s="153"/>
      <c r="BA495" s="109"/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8" t="str">
        <f t="shared" si="53"/>
        <v/>
      </c>
    </row>
    <row r="496" spans="1:72" hidden="1">
      <c r="A496" s="47" t="str">
        <f t="shared" si="49"/>
        <v>HUELTON (TP-725)46072</v>
      </c>
      <c r="B496" s="102">
        <v>46072</v>
      </c>
      <c r="C496" s="135">
        <f>IF(BS_CONTROLE[[#This Row],[DATA]]="","",WEEKNUM(BS_CONTROLE[[#This Row],[DATA]]))</f>
        <v>8</v>
      </c>
      <c r="D496" s="104" t="s">
        <v>782</v>
      </c>
      <c r="E496" s="157">
        <v>490</v>
      </c>
      <c r="F496" s="126" t="s">
        <v>696</v>
      </c>
      <c r="G496" s="142" t="str">
        <f>IF(D496="","*",VLOOKUP(F496,BS_ATIVIDADE[],3,FALSE))</f>
        <v>SOLDA</v>
      </c>
      <c r="H496" s="106" t="s">
        <v>679</v>
      </c>
      <c r="I496" s="106" t="s">
        <v>679</v>
      </c>
      <c r="J496" s="105">
        <v>92</v>
      </c>
      <c r="K496" s="105">
        <v>106.7</v>
      </c>
      <c r="L496" s="105" t="s">
        <v>679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6">
        <v>0.375</v>
      </c>
      <c r="P496" s="106">
        <v>6.25E-2</v>
      </c>
      <c r="Q496" s="105">
        <v>1</v>
      </c>
      <c r="R496" s="10" t="str">
        <f>IFERROR(_xlfn.XLOOKUP(F496, BS_ATIVIDADE[ATIVIDADE],BS_ATIVIDADE[UNIDADE] ), "*")</f>
        <v>Nº DE SOLDA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5" t="s">
        <v>1382</v>
      </c>
      <c r="W496" s="151" t="s">
        <v>700</v>
      </c>
      <c r="X496" s="104" t="s">
        <v>421</v>
      </c>
      <c r="Y496" s="129"/>
      <c r="Z496" s="104"/>
      <c r="AA496" s="105" t="s">
        <v>679</v>
      </c>
      <c r="AB496" s="103"/>
      <c r="AC496" s="152"/>
      <c r="AD496" s="107" t="s">
        <v>679</v>
      </c>
      <c r="AE496" s="105" t="s">
        <v>679</v>
      </c>
      <c r="AF496" s="105" t="s">
        <v>679</v>
      </c>
      <c r="AG496" s="105" t="s">
        <v>679</v>
      </c>
      <c r="AH496" s="15"/>
      <c r="AI496" s="126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5" t="str">
        <f>IF(BS_CONTROLE[[#This Row],[Entre - Estações]]=0, "-", BS_CONTROLE[[#This Row],[Entre - Estações]])</f>
        <v>ZPT</v>
      </c>
      <c r="AN496" s="105" t="str">
        <f>IF(BS_CONTROLE[[#This Row],[SB]]=0, "-", BS_CONTROLE[[#This Row],[SB]])</f>
        <v>ZPT1</v>
      </c>
      <c r="AO496" s="105">
        <f>IF(BS_CONTROLE[[#This Row],[SUB]]=0, "-", BS_CONTROLE[[#This Row],[SUB]])</f>
        <v>92</v>
      </c>
      <c r="AP496" s="105">
        <f>BS_CONTROLE[[#This Row],[KM - Inicio]]</f>
        <v>106.7</v>
      </c>
      <c r="AQ496" s="105">
        <f>BS_CONTROLE[[#This Row],[KM - Inicio]]</f>
        <v>106.7</v>
      </c>
      <c r="AR496" s="108"/>
      <c r="AS496" s="108"/>
      <c r="AT496" s="108"/>
      <c r="AU496" s="136"/>
      <c r="AV496" s="136"/>
      <c r="AW496" s="14"/>
      <c r="AX496" s="14"/>
      <c r="AY496" s="162">
        <f t="shared" si="48"/>
        <v>0</v>
      </c>
      <c r="AZ496" s="153"/>
      <c r="BA496" s="109"/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>DIEGO (TF-42)46072</v>
      </c>
      <c r="B498" s="102">
        <v>46072</v>
      </c>
      <c r="C498" s="135">
        <f>IF(BS_CONTROLE[[#This Row],[DATA]]="","",WEEKNUM(BS_CONTROLE[[#This Row],[DATA]]))</f>
        <v>8</v>
      </c>
      <c r="D498" s="104" t="s">
        <v>876</v>
      </c>
      <c r="E498" s="157">
        <v>492</v>
      </c>
      <c r="F498" s="126" t="s">
        <v>877</v>
      </c>
      <c r="G498" s="142" t="str">
        <f>IF(D498="","*",VLOOKUP(F498,BS_ATIVIDADE[],3,FALSE))</f>
        <v>LIMPEZA LASTRO</v>
      </c>
      <c r="H498" s="106" t="s">
        <v>679</v>
      </c>
      <c r="I498" s="106" t="s">
        <v>679</v>
      </c>
      <c r="J498" s="105">
        <v>53</v>
      </c>
      <c r="K498" s="105">
        <v>109.15</v>
      </c>
      <c r="L498" s="105" t="s">
        <v>679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6">
        <v>0.375</v>
      </c>
      <c r="P498" s="106">
        <v>4.1666666666666664E-2</v>
      </c>
      <c r="Q498" s="105">
        <v>10</v>
      </c>
      <c r="R498" s="10" t="str">
        <f>IFERROR(_xlfn.XLOOKUP(F498, BS_ATIVIDADE[ATIVIDADE],BS_ATIVIDADE[UNIDADE] ), "*")</f>
        <v>M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5" t="s">
        <v>1383</v>
      </c>
      <c r="W498" s="151" t="s">
        <v>878</v>
      </c>
      <c r="X498" s="104" t="s">
        <v>421</v>
      </c>
      <c r="Y498" s="129"/>
      <c r="Z498" s="104"/>
      <c r="AA498" s="105" t="s">
        <v>679</v>
      </c>
      <c r="AB498" s="103"/>
      <c r="AC498" s="152"/>
      <c r="AD498" s="107" t="s">
        <v>679</v>
      </c>
      <c r="AE498" s="105" t="s">
        <v>679</v>
      </c>
      <c r="AF498" s="105" t="s">
        <v>679</v>
      </c>
      <c r="AG498" s="105" t="s">
        <v>679</v>
      </c>
      <c r="AH498" s="15"/>
      <c r="AI498" s="126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5" t="str">
        <f>IF(BS_CONTROLE[[#This Row],[Entre - Estações]]=0, "-", BS_CONTROLE[[#This Row],[Entre - Estações]])</f>
        <v>PAT-ZGM</v>
      </c>
      <c r="AN498" s="105" t="str">
        <f>IF(BS_CONTROLE[[#This Row],[SB]]=0, "-", BS_CONTROLE[[#This Row],[SB]])</f>
        <v>PAT1102</v>
      </c>
      <c r="AO498" s="105">
        <f>IF(BS_CONTROLE[[#This Row],[SUB]]=0, "-", BS_CONTROLE[[#This Row],[SUB]])</f>
        <v>53</v>
      </c>
      <c r="AP498" s="105">
        <f>BS_CONTROLE[[#This Row],[KM - Inicio]]</f>
        <v>109.15</v>
      </c>
      <c r="AQ498" s="105">
        <f>BS_CONTROLE[[#This Row],[KM - Inicio]]</f>
        <v>109.15</v>
      </c>
      <c r="AR498" s="108"/>
      <c r="AS498" s="108"/>
      <c r="AT498" s="108"/>
      <c r="AU498" s="136"/>
      <c r="AV498" s="136"/>
      <c r="AW498" s="14"/>
      <c r="AX498" s="14"/>
      <c r="AY498" s="162">
        <f t="shared" si="48"/>
        <v>0</v>
      </c>
      <c r="AZ498" s="153"/>
      <c r="BA498" s="109"/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8" t="str">
        <f t="shared" si="53"/>
        <v/>
      </c>
    </row>
    <row r="499" spans="1:72" hidden="1">
      <c r="A499" s="47" t="str">
        <f t="shared" si="49"/>
        <v>EXPANSÃO TURMA 146072</v>
      </c>
      <c r="B499" s="102">
        <v>46072</v>
      </c>
      <c r="C499" s="135">
        <f>IF(BS_CONTROLE[[#This Row],[DATA]]="","",WEEKNUM(BS_CONTROLE[[#This Row],[DATA]]))</f>
        <v>8</v>
      </c>
      <c r="D499" s="104" t="s">
        <v>703</v>
      </c>
      <c r="E499" s="157">
        <v>280</v>
      </c>
      <c r="F499" s="126" t="s">
        <v>704</v>
      </c>
      <c r="G499" s="142" t="str">
        <f>IF(D499="","*",VLOOKUP(F499,BS_ATIVIDADE[],3,FALSE))</f>
        <v>EXPANSÃO</v>
      </c>
      <c r="H499" s="106" t="s">
        <v>679</v>
      </c>
      <c r="I499" s="106" t="s">
        <v>679</v>
      </c>
      <c r="J499" s="105">
        <v>53</v>
      </c>
      <c r="K499" s="105">
        <v>109.8</v>
      </c>
      <c r="L499" s="105" t="s">
        <v>679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6">
        <v>0.35416666666666669</v>
      </c>
      <c r="P499" s="106">
        <v>6.25E-2</v>
      </c>
      <c r="Q499" s="105">
        <v>1</v>
      </c>
      <c r="R499" s="10" t="str">
        <f>IFERROR(_xlfn.XLOOKUP(F499, BS_ATIVIDADE[ATIVIDADE],BS_ATIVIDADE[UNIDADE] ), "*")</f>
        <v>Nº DE SOLDA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5" t="s">
        <v>1384</v>
      </c>
      <c r="W499" s="151" t="s">
        <v>700</v>
      </c>
      <c r="X499" s="104" t="s">
        <v>421</v>
      </c>
      <c r="Y499" s="129"/>
      <c r="Z499" s="104"/>
      <c r="AA499" s="105" t="s">
        <v>679</v>
      </c>
      <c r="AB499" s="103"/>
      <c r="AC499" s="152"/>
      <c r="AD499" s="107" t="s">
        <v>679</v>
      </c>
      <c r="AE499" s="105" t="s">
        <v>679</v>
      </c>
      <c r="AF499" s="105" t="s">
        <v>679</v>
      </c>
      <c r="AG499" s="105" t="s">
        <v>679</v>
      </c>
      <c r="AH499" s="15"/>
      <c r="AI499" s="126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5" t="str">
        <f>IF(BS_CONTROLE[[#This Row],[Entre - Estações]]=0, "-", BS_CONTROLE[[#This Row],[Entre - Estações]])</f>
        <v>PAT-ZGM</v>
      </c>
      <c r="AN499" s="105" t="str">
        <f>IF(BS_CONTROLE[[#This Row],[SB]]=0, "-", BS_CONTROLE[[#This Row],[SB]])</f>
        <v>PAT1102</v>
      </c>
      <c r="AO499" s="105">
        <f>IF(BS_CONTROLE[[#This Row],[SUB]]=0, "-", BS_CONTROLE[[#This Row],[SUB]])</f>
        <v>53</v>
      </c>
      <c r="AP499" s="105">
        <f>BS_CONTROLE[[#This Row],[KM - Inicio]]</f>
        <v>109.8</v>
      </c>
      <c r="AQ499" s="105">
        <f>BS_CONTROLE[[#This Row],[KM - Inicio]]</f>
        <v>109.8</v>
      </c>
      <c r="AR499" s="108"/>
      <c r="AS499" s="108"/>
      <c r="AT499" s="108"/>
      <c r="AU499" s="136"/>
      <c r="AV499" s="136"/>
      <c r="AW499" s="14"/>
      <c r="AX499" s="14"/>
      <c r="AY499" s="162">
        <f t="shared" si="48"/>
        <v>0</v>
      </c>
      <c r="AZ499" s="153"/>
      <c r="BA499" s="109"/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Produção e Intervalo</v>
      </c>
      <c r="BR499" s="19">
        <f t="shared" si="51"/>
        <v>0</v>
      </c>
      <c r="BS499" s="19">
        <f t="shared" si="52"/>
        <v>0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910" operator="equal">
      <formula>"OPORTUNIDADE"</formula>
    </cfRule>
  </conditionalFormatting>
  <conditionalFormatting sqref="Y6:Z27 Y29:Z1001">
    <cfRule type="cellIs" dxfId="177" priority="11496" operator="equal">
      <formula>"NÃO"</formula>
    </cfRule>
    <cfRule type="cellIs" dxfId="176" priority="11497" operator="equal">
      <formula>"SIM"</formula>
    </cfRule>
  </conditionalFormatting>
  <conditionalFormatting sqref="AZ6:AZ1001">
    <cfRule type="expression" dxfId="175" priority="53952">
      <formula>#REF!=1</formula>
    </cfRule>
  </conditionalFormatting>
  <conditionalFormatting sqref="BE6:BE1001 U6:U1001 AY6:AY1001">
    <cfRule type="cellIs" dxfId="174" priority="53936" operator="equal">
      <formula>"ERRO"</formula>
    </cfRule>
  </conditionalFormatting>
  <conditionalFormatting sqref="BQ6:BQ1001">
    <cfRule type="cellIs" dxfId="173" priority="53931" operator="equal">
      <formula>"Produção e Intervalo"</formula>
    </cfRule>
    <cfRule type="cellIs" dxfId="172" priority="53932" operator="equal">
      <formula>"Aderente"</formula>
    </cfRule>
    <cfRule type="cellIs" dxfId="171" priority="53933" operator="equal">
      <formula>"Intervalo"</formula>
    </cfRule>
    <cfRule type="cellIs" dxfId="170" priority="53934" operator="equal">
      <formula>"Produção"</formula>
    </cfRule>
    <cfRule type="cellIs" dxfId="169" priority="53935" operator="equal">
      <formula>"ERRO"</formula>
    </cfRule>
  </conditionalFormatting>
  <conditionalFormatting sqref="BR6:BS1001">
    <cfRule type="cellIs" dxfId="168" priority="53913" operator="equal">
      <formula>"*"</formula>
    </cfRule>
    <cfRule type="cellIs" dxfId="167" priority="53914" operator="greaterThanOrEqual">
      <formula>1</formula>
    </cfRule>
    <cfRule type="cellIs" dxfId="166" priority="53915" operator="lessThan">
      <formula>1</formula>
    </cfRule>
  </conditionalFormatting>
  <conditionalFormatting sqref="BH6:BH1001">
    <cfRule type="iconSet" priority="60697">
      <iconSet showValue="0">
        <cfvo type="percent" val="0"/>
        <cfvo type="num" val="1"/>
        <cfvo type="num" val="1" gte="0"/>
      </iconSet>
    </cfRule>
    <cfRule type="iconSet" priority="60698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99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1001 BK452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39" operator="equal">
      <formula>"OPORTUNIDADE"</formula>
    </cfRule>
  </conditionalFormatting>
  <conditionalFormatting sqref="Z28">
    <cfRule type="cellIs" dxfId="164" priority="37" operator="equal">
      <formula>"NÃO"</formula>
    </cfRule>
    <cfRule type="cellIs" dxfId="163" priority="38" operator="equal">
      <formula>"SIM"</formula>
    </cfRule>
  </conditionalFormatting>
  <conditionalFormatting sqref="Y28">
    <cfRule type="cellIs" dxfId="162" priority="36" operator="equal">
      <formula>"OPORTUNIDADE"</formula>
    </cfRule>
  </conditionalFormatting>
  <conditionalFormatting sqref="Y28">
    <cfRule type="cellIs" dxfId="161" priority="34" operator="equal">
      <formula>"NÃO"</formula>
    </cfRule>
    <cfRule type="cellIs" dxfId="160" priority="35" operator="equal">
      <formula>"SIM"</formula>
    </cfRule>
  </conditionalFormatting>
  <conditionalFormatting sqref="BK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9" t="s">
        <v>1385</v>
      </c>
      <c r="C2" s="229"/>
      <c r="D2" s="229"/>
      <c r="E2" s="229"/>
      <c r="F2" s="229"/>
      <c r="G2" s="229"/>
    </row>
    <row r="3" spans="2:7" ht="15" customHeight="1">
      <c r="B3" s="230"/>
      <c r="C3" s="230"/>
      <c r="D3" s="230"/>
      <c r="E3" s="230"/>
      <c r="F3" s="230"/>
      <c r="G3" s="230"/>
    </row>
    <row r="4" spans="2:7">
      <c r="B4" s="158" t="s">
        <v>1386</v>
      </c>
      <c r="C4" s="158" t="s">
        <v>1387</v>
      </c>
      <c r="D4" s="158" t="s">
        <v>1388</v>
      </c>
      <c r="E4" s="158" t="s">
        <v>1389</v>
      </c>
      <c r="F4" s="158" t="s">
        <v>4</v>
      </c>
      <c r="G4" s="158" t="s">
        <v>1390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1391</v>
      </c>
      <c r="C6" s="159">
        <v>407867</v>
      </c>
      <c r="D6" s="159" t="s">
        <v>1392</v>
      </c>
      <c r="E6" s="159" t="s">
        <v>712</v>
      </c>
      <c r="F6" s="159" t="s">
        <v>1393</v>
      </c>
      <c r="G6" s="160"/>
    </row>
    <row r="7" spans="2:7">
      <c r="B7" s="180" t="s">
        <v>1394</v>
      </c>
      <c r="C7" s="180">
        <v>293644</v>
      </c>
      <c r="D7" s="180" t="s">
        <v>1395</v>
      </c>
      <c r="E7" s="180" t="s">
        <v>712</v>
      </c>
      <c r="F7" s="180" t="s">
        <v>1393</v>
      </c>
      <c r="G7" s="181" t="s">
        <v>1396</v>
      </c>
    </row>
    <row r="8" spans="2:7">
      <c r="B8" s="159" t="s">
        <v>1397</v>
      </c>
      <c r="C8" s="159">
        <v>256790</v>
      </c>
      <c r="D8" s="159" t="s">
        <v>1398</v>
      </c>
      <c r="E8" s="159" t="s">
        <v>726</v>
      </c>
      <c r="F8" s="159" t="s">
        <v>1399</v>
      </c>
      <c r="G8" s="160">
        <v>46357</v>
      </c>
    </row>
    <row r="9" spans="2:7" ht="29.25">
      <c r="B9" s="159" t="s">
        <v>1400</v>
      </c>
      <c r="C9" s="159"/>
      <c r="D9" s="159"/>
      <c r="E9" s="159" t="s">
        <v>726</v>
      </c>
      <c r="F9" s="159" t="s">
        <v>1399</v>
      </c>
      <c r="G9" s="160" t="s">
        <v>1401</v>
      </c>
    </row>
    <row r="10" spans="2:7">
      <c r="B10" s="159" t="s">
        <v>1402</v>
      </c>
      <c r="C10" s="159">
        <v>265193</v>
      </c>
      <c r="D10" s="159" t="s">
        <v>1403</v>
      </c>
      <c r="E10" s="159" t="s">
        <v>760</v>
      </c>
      <c r="F10" s="159" t="s">
        <v>54</v>
      </c>
      <c r="G10" s="159" t="s">
        <v>1404</v>
      </c>
    </row>
    <row r="11" spans="2:7">
      <c r="B11" s="159" t="s">
        <v>1405</v>
      </c>
      <c r="C11" s="159">
        <v>293716</v>
      </c>
      <c r="D11" s="159" t="s">
        <v>1406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1407</v>
      </c>
      <c r="C12" s="159">
        <v>257258</v>
      </c>
      <c r="D12" s="159" t="s">
        <v>1408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1409</v>
      </c>
      <c r="C13" s="159">
        <v>371147</v>
      </c>
      <c r="D13" s="159" t="s">
        <v>1410</v>
      </c>
      <c r="E13" s="159" t="s">
        <v>772</v>
      </c>
      <c r="F13" s="159" t="s">
        <v>71</v>
      </c>
      <c r="G13" s="159" t="s">
        <v>1404</v>
      </c>
    </row>
    <row r="14" spans="2:7">
      <c r="B14" s="159" t="s">
        <v>1411</v>
      </c>
      <c r="C14" s="159">
        <v>259230</v>
      </c>
      <c r="D14" s="159" t="s">
        <v>1412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1413</v>
      </c>
      <c r="C15" s="159">
        <v>370705</v>
      </c>
      <c r="D15" s="159"/>
      <c r="E15" s="159" t="s">
        <v>772</v>
      </c>
      <c r="F15" s="159" t="s">
        <v>71</v>
      </c>
      <c r="G15" s="159" t="s">
        <v>1404</v>
      </c>
    </row>
    <row r="16" spans="2:7" ht="29.25">
      <c r="B16" s="159" t="s">
        <v>1414</v>
      </c>
      <c r="C16" s="159">
        <v>258542</v>
      </c>
      <c r="D16" s="159" t="s">
        <v>1415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1416</v>
      </c>
      <c r="C17" s="159">
        <v>257050</v>
      </c>
      <c r="D17" s="159" t="s">
        <v>1417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1" t="s">
        <v>1418</v>
      </c>
      <c r="C2" s="231"/>
      <c r="D2" s="231"/>
      <c r="E2" s="231"/>
      <c r="F2" s="231"/>
      <c r="G2" s="231"/>
    </row>
    <row r="3" spans="2:7" ht="19.5" customHeight="1">
      <c r="B3" s="231"/>
      <c r="C3" s="231"/>
      <c r="D3" s="231"/>
      <c r="E3" s="231"/>
      <c r="F3" s="231"/>
      <c r="G3" s="231"/>
    </row>
    <row r="4" spans="2:7" ht="19.5" customHeight="1">
      <c r="B4" s="161" t="s">
        <v>1419</v>
      </c>
      <c r="C4" s="161" t="s">
        <v>1420</v>
      </c>
      <c r="D4" s="161" t="s">
        <v>1421</v>
      </c>
      <c r="E4" s="161" t="s">
        <v>1422</v>
      </c>
      <c r="F4" s="158" t="s">
        <v>1423</v>
      </c>
      <c r="G4" s="161" t="s">
        <v>1424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1425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1426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1425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1425</v>
      </c>
      <c r="G9" s="195" t="s">
        <v>1427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1425</v>
      </c>
      <c r="G10" s="165"/>
    </row>
    <row r="11" spans="2:7" ht="19.5" customHeight="1">
      <c r="B11" s="165" t="s">
        <v>1428</v>
      </c>
      <c r="C11" s="165">
        <v>9038</v>
      </c>
      <c r="D11" s="166">
        <v>46070</v>
      </c>
      <c r="E11" s="165">
        <v>9637</v>
      </c>
      <c r="F11" s="167" t="s">
        <v>1429</v>
      </c>
      <c r="G11" s="165"/>
    </row>
    <row r="12" spans="2:7" ht="19.5" customHeight="1">
      <c r="B12" s="165" t="s">
        <v>749</v>
      </c>
      <c r="C12" s="165" t="s">
        <v>1430</v>
      </c>
      <c r="D12" s="166">
        <v>46066</v>
      </c>
      <c r="E12" s="165">
        <v>9500</v>
      </c>
      <c r="F12" s="167" t="s">
        <v>1431</v>
      </c>
      <c r="G12" s="165"/>
    </row>
    <row r="13" spans="2:7" ht="19.5" customHeight="1">
      <c r="B13" s="165" t="s">
        <v>749</v>
      </c>
      <c r="C13" s="165" t="s">
        <v>1432</v>
      </c>
      <c r="D13" s="166">
        <v>46066</v>
      </c>
      <c r="E13" s="165">
        <v>10500</v>
      </c>
      <c r="F13" s="167" t="s">
        <v>1431</v>
      </c>
      <c r="G13" s="165"/>
    </row>
    <row r="14" spans="2:7" ht="19.5" customHeight="1">
      <c r="B14" s="165" t="s">
        <v>749</v>
      </c>
      <c r="C14" s="165" t="s">
        <v>1433</v>
      </c>
      <c r="D14" s="166">
        <v>46066</v>
      </c>
      <c r="E14" s="165">
        <v>9000</v>
      </c>
      <c r="F14" s="167" t="s">
        <v>1431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2" t="s">
        <v>1434</v>
      </c>
      <c r="D5" s="233"/>
      <c r="E5" s="233"/>
      <c r="F5" s="233"/>
      <c r="G5" s="233"/>
      <c r="H5" s="233"/>
      <c r="I5" s="233"/>
      <c r="J5" s="234"/>
      <c r="K5" s="235" t="s">
        <v>1435</v>
      </c>
      <c r="L5" s="236"/>
      <c r="M5" s="236"/>
      <c r="N5" s="236"/>
      <c r="O5" s="237" t="s">
        <v>1436</v>
      </c>
      <c r="P5" s="238"/>
    </row>
    <row r="6" spans="1:16" s="74" customFormat="1" ht="15" customHeight="1">
      <c r="A6" s="66" t="s">
        <v>1437</v>
      </c>
      <c r="B6" s="75" t="s">
        <v>1438</v>
      </c>
      <c r="C6" s="76" t="s">
        <v>626</v>
      </c>
      <c r="D6" s="77" t="s">
        <v>627</v>
      </c>
      <c r="E6" s="76" t="s">
        <v>1439</v>
      </c>
      <c r="F6" s="76" t="s">
        <v>617</v>
      </c>
      <c r="G6" s="76" t="s">
        <v>621</v>
      </c>
      <c r="H6" s="115" t="s">
        <v>1440</v>
      </c>
      <c r="I6" s="78" t="s">
        <v>622</v>
      </c>
      <c r="J6" s="78" t="s">
        <v>623</v>
      </c>
      <c r="K6" s="79" t="s">
        <v>617</v>
      </c>
      <c r="L6" s="79" t="s">
        <v>1441</v>
      </c>
      <c r="M6" s="80" t="s">
        <v>1440</v>
      </c>
      <c r="N6" s="81" t="s">
        <v>621</v>
      </c>
      <c r="O6" s="156" t="s">
        <v>664</v>
      </c>
      <c r="P6" s="133" t="s">
        <v>1442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>
        <f>IF(SP_SUL!BH434="","*",SP_SUL!BH434)</f>
        <v>0</v>
      </c>
      <c r="P434" s="147" t="str">
        <f>IF($A$2=1,IF(SP_SUL!BJ434="","*",SP_SUL!BJ434),IF(SP_SUL!BK434="","*",SP_SUL!BK434))</f>
        <v>Cancelado partida devido horario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>
        <f>IF(SP_SUL!BH439="","*",SP_SUL!BH439)</f>
        <v>0</v>
      </c>
      <c r="P439" s="147" t="str">
        <f>IF($A$2=1,IF(SP_SUL!BJ439="","*",SP_SUL!BJ439),IF(SP_SUL!BK439="","*",SP_SUL!BK439))</f>
        <v xml:space="preserve">Não solicitou intervalo 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>
        <f>IF(SP_SUL!BH442="","*",SP_SUL!BH442)</f>
        <v>0</v>
      </c>
      <c r="P442" s="147" t="str">
        <f>IF($A$2=1,IF(SP_SUL!BJ442="","*",SP_SUL!BJ442),IF(SP_SUL!BK442="","*",SP_SUL!BK442))</f>
        <v xml:space="preserve">Não solicitou intervalo 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>
        <f>IF(SP_SUL!BH443="","*",SP_SUL!BH443)</f>
        <v>0</v>
      </c>
      <c r="P443" s="147" t="str">
        <f>IF($A$2=1,IF(SP_SUL!BJ443="","*",SP_SUL!BJ443),IF(SP_SUL!BK443="","*",SP_SUL!BK443))</f>
        <v xml:space="preserve">Não solicitou intervalo 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>
        <f>IF(SP_SUL!BH444="","*",SP_SUL!BH444)</f>
        <v>0</v>
      </c>
      <c r="P444" s="147" t="str">
        <f>IF($A$2=1,IF(SP_SUL!BJ444="","*",SP_SUL!BJ444),IF(SP_SUL!BK444="","*",SP_SUL!BK444))</f>
        <v xml:space="preserve">Não solicitou intervalo 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4.1666666666666664E-2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>
        <f>IF(SP_SUL!BH446="","*",SP_SUL!BH446)</f>
        <v>2</v>
      </c>
      <c r="P446" s="147" t="str">
        <f>IF($A$2=1,IF(SP_SUL!BJ446="","*",SP_SUL!BJ446),IF(SP_SUL!BK446="","*",SP_SUL!BK446))</f>
        <v>Equipe pronta 11:17, aguarda oportunidade, em intervalo 11:53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>
        <f>IF(SP_SUL!BH450="","*",SP_SUL!BH450)</f>
        <v>0</v>
      </c>
      <c r="P450" s="147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>
        <f>IF(SP_SUL!BH451="","*",SP_SUL!BH451)</f>
        <v>0</v>
      </c>
      <c r="P451" s="147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>
        <f>IF(SP_SUL!BH456="","*",SP_SUL!BH456)</f>
        <v>0</v>
      </c>
      <c r="P456" s="147" t="str">
        <f>IF($A$2=1,IF(SP_SUL!BJ456="","*",SP_SUL!BJ456),IF(SP_SUL!BK456="","*",SP_SUL!BK456))</f>
        <v xml:space="preserve">Sem oportunidade 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>
        <f>IF(SP_SUL!BH457="","*",SP_SUL!BH457)</f>
        <v>0</v>
      </c>
      <c r="P457" s="147" t="str">
        <f>IF($A$2=1,IF(SP_SUL!BJ457="","*",SP_SUL!BJ457),IF(SP_SUL!BK457="","*",SP_SUL!BK457))</f>
        <v xml:space="preserve">Equipe pronta 09:54, sem oportunidade 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2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2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1</v>
      </c>
      <c r="P461" s="147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Oportunidade</v>
      </c>
      <c r="C465" s="83" t="str">
        <f>IF(SP_SUL!S465="","*",SP_SUL!S465)</f>
        <v>SP SUL</v>
      </c>
      <c r="D465" s="83" t="str">
        <f>IF(SP_SUL!T465="","*",SP_SUL!T465)</f>
        <v>ZBV-ZRX</v>
      </c>
      <c r="E465" s="83" t="str">
        <f>IF(SP_SUL!D465="","*",SP_SUL!D465)</f>
        <v>V95</v>
      </c>
      <c r="F465" s="83" t="str">
        <f>IF(SP_SUL!H465="","*",SP_SUL!H465)</f>
        <v>ZRX</v>
      </c>
      <c r="G465" s="83" t="str">
        <f>IF(SP_SUL!M465="","*",SP_SUL!M465)</f>
        <v>ZRX-ZXP</v>
      </c>
      <c r="H465" s="116">
        <f>IF(SP_SUL!K465="","*",SP_SUL!K465)</f>
        <v>134</v>
      </c>
      <c r="I465" s="113">
        <f>IF(SP_SUL!O465="","*",SP_SUL!O465)</f>
        <v>0.41666666666666669</v>
      </c>
      <c r="J465" s="113">
        <f>IF(SP_SUL!P465="","*",SP_SUL!P465)</f>
        <v>4.1666666666666664E-2</v>
      </c>
      <c r="K465" s="83" t="str">
        <f>IF(SP_SUL!AK465="","*",SP_SUL!AK465)</f>
        <v>ZRX</v>
      </c>
      <c r="L465" s="83" t="str">
        <f>IF(SP_SUL!AM465="","*",SP_SUL!AM465)</f>
        <v>ZRX-ZXP</v>
      </c>
      <c r="M465" s="83">
        <f>IF(SP_SUL!AP465="","*",SP_SUL!AP465)</f>
        <v>134</v>
      </c>
      <c r="N465" s="83" t="str">
        <f>IF(SP_SUL!AM465="","*",SP_SUL!AM465)</f>
        <v>ZRX-ZXP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Oportunidade</v>
      </c>
      <c r="C466" s="83" t="str">
        <f>IF(SP_SUL!S466="","*",SP_SUL!S466)</f>
        <v>SP SUL</v>
      </c>
      <c r="D466" s="83" t="str">
        <f>IF(SP_SUL!T466="","*",SP_SUL!T466)</f>
        <v>ZBV-ZRX</v>
      </c>
      <c r="E466" s="83" t="str">
        <f>IF(SP_SUL!D466="","*",SP_SUL!D466)</f>
        <v>EXPANSÃO TURMA 1</v>
      </c>
      <c r="F466" s="83" t="str">
        <f>IF(SP_SUL!H466="","*",SP_SUL!H466)</f>
        <v>-</v>
      </c>
      <c r="G466" s="83" t="str">
        <f>IF(SP_SUL!M466="","*",SP_SUL!M466)</f>
        <v>ZCD</v>
      </c>
      <c r="H466" s="116">
        <f>IF(SP_SUL!K466="","*",SP_SUL!K466)</f>
        <v>110.87</v>
      </c>
      <c r="I466" s="113">
        <f>IF(SP_SUL!O466="","*",SP_SUL!O466)</f>
        <v>0.35416666666666669</v>
      </c>
      <c r="J466" s="113">
        <f>IF(SP_SUL!P466="","*",SP_SUL!P466)</f>
        <v>0.125</v>
      </c>
      <c r="K466" s="83" t="str">
        <f>IF(SP_SUL!AK466="","*",SP_SUL!AK466)</f>
        <v>-</v>
      </c>
      <c r="L466" s="83" t="str">
        <f>IF(SP_SUL!AM466="","*",SP_SUL!AM466)</f>
        <v>ZCD</v>
      </c>
      <c r="M466" s="83">
        <f>IF(SP_SUL!AP466="","*",SP_SUL!AP466)</f>
        <v>110.87</v>
      </c>
      <c r="N466" s="83" t="str">
        <f>IF(SP_SUL!AM466="","*",SP_SUL!AM466)</f>
        <v>ZCD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>
        <f>IF(SP_SUL!B467="","*",SP_SUL!B467)</f>
        <v>46072</v>
      </c>
      <c r="B467" s="83" t="str">
        <f>IF(SP_SUL!X467="","*",SP_SUL!X467)</f>
        <v>Oportunidade</v>
      </c>
      <c r="C467" s="83" t="str">
        <f>IF(SP_SUL!S467="","*",SP_SUL!S467)</f>
        <v>SP SUL</v>
      </c>
      <c r="D467" s="83" t="str">
        <f>IF(SP_SUL!T467="","*",SP_SUL!T467)</f>
        <v>ZBV-ZRX</v>
      </c>
      <c r="E467" s="83" t="str">
        <f>IF(SP_SUL!D467="","*",SP_SUL!D467)</f>
        <v>KLECIO (TP-699)</v>
      </c>
      <c r="F467" s="83" t="str">
        <f>IF(SP_SUL!H467="","*",SP_SUL!H467)</f>
        <v>-</v>
      </c>
      <c r="G467" s="83" t="str">
        <f>IF(SP_SUL!M467="","*",SP_SUL!M467)</f>
        <v>ZAC-S</v>
      </c>
      <c r="H467" s="116">
        <f>IF(SP_SUL!K467="","*",SP_SUL!K467)</f>
        <v>77.212999999999994</v>
      </c>
      <c r="I467" s="113">
        <f>IF(SP_SUL!O467="","*",SP_SUL!O467)</f>
        <v>0.375</v>
      </c>
      <c r="J467" s="113">
        <f>IF(SP_SUL!P467="","*",SP_SUL!P467)</f>
        <v>6.25E-2</v>
      </c>
      <c r="K467" s="83" t="str">
        <f>IF(SP_SUL!AK467="","*",SP_SUL!AK467)</f>
        <v>-</v>
      </c>
      <c r="L467" s="83" t="str">
        <f>IF(SP_SUL!AM467="","*",SP_SUL!AM467)</f>
        <v>ZAC-S</v>
      </c>
      <c r="M467" s="83">
        <f>IF(SP_SUL!AP467="","*",SP_SUL!AP467)</f>
        <v>77.212999999999994</v>
      </c>
      <c r="N467" s="83" t="str">
        <f>IF(SP_SUL!AM467="","*",SP_SUL!AM467)</f>
        <v>ZAC-S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>
        <f>IF(SP_SUL!B468="","*",SP_SUL!B468)</f>
        <v>46072</v>
      </c>
      <c r="B468" s="83" t="str">
        <f>IF(SP_SUL!X468="","*",SP_SUL!X468)</f>
        <v>Oportunidade</v>
      </c>
      <c r="C468" s="83" t="str">
        <f>IF(SP_SUL!S468="","*",SP_SUL!S468)</f>
        <v>SP SUL</v>
      </c>
      <c r="D468" s="83" t="str">
        <f>IF(SP_SUL!T468="","*",SP_SUL!T468)</f>
        <v>ZBV-ZRX</v>
      </c>
      <c r="E468" s="83" t="str">
        <f>IF(SP_SUL!D468="","*",SP_SUL!D468)</f>
        <v>E42</v>
      </c>
      <c r="F468" s="83" t="str">
        <f>IF(SP_SUL!H468="","*",SP_SUL!H468)</f>
        <v>ZBV3</v>
      </c>
      <c r="G468" s="83" t="str">
        <f>IF(SP_SUL!M468="","*",SP_SUL!M468)</f>
        <v>ZBM-ZHO</v>
      </c>
      <c r="H468" s="116">
        <f>IF(SP_SUL!K468="","*",SP_SUL!K468)</f>
        <v>54.96</v>
      </c>
      <c r="I468" s="113">
        <f>IF(SP_SUL!O468="","*",SP_SUL!O468)</f>
        <v>0.4375</v>
      </c>
      <c r="J468" s="113">
        <f>IF(SP_SUL!P468="","*",SP_SUL!P468)</f>
        <v>0.125</v>
      </c>
      <c r="K468" s="83" t="str">
        <f>IF(SP_SUL!AK468="","*",SP_SUL!AK468)</f>
        <v>ZBV3</v>
      </c>
      <c r="L468" s="83" t="str">
        <f>IF(SP_SUL!AM468="","*",SP_SUL!AM468)</f>
        <v>ZBM-ZHO</v>
      </c>
      <c r="M468" s="83">
        <f>IF(SP_SUL!AP468="","*",SP_SUL!AP468)</f>
        <v>54.96</v>
      </c>
      <c r="N468" s="83" t="str">
        <f>IF(SP_SUL!AM468="","*",SP_SUL!AM468)</f>
        <v>ZBM-ZHO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>
        <f>IF(SP_SUL!B471="","*",SP_SUL!B471)</f>
        <v>46072</v>
      </c>
      <c r="B471" s="83" t="str">
        <f>IF(SP_SUL!X471="","*",SP_SUL!X471)</f>
        <v>Oportunidade</v>
      </c>
      <c r="C471" s="83" t="str">
        <f>IF(SP_SUL!S471="","*",SP_SUL!S471)</f>
        <v>SP SUL</v>
      </c>
      <c r="D471" s="83" t="str">
        <f>IF(SP_SUL!T471="","*",SP_SUL!T471)</f>
        <v>ZBV-ZKE</v>
      </c>
      <c r="E471" s="83" t="str">
        <f>IF(SP_SUL!D471="","*",SP_SUL!D471)</f>
        <v>W59</v>
      </c>
      <c r="F471" s="83" t="str">
        <f>IF(SP_SUL!H471="","*",SP_SUL!H471)</f>
        <v>ZYU1</v>
      </c>
      <c r="G471" s="83" t="str">
        <f>IF(SP_SUL!M471="","*",SP_SUL!M471)</f>
        <v>ZDS</v>
      </c>
      <c r="H471" s="116">
        <f>IF(SP_SUL!K471="","*",SP_SUL!K471)</f>
        <v>240.8</v>
      </c>
      <c r="I471" s="113">
        <f>IF(SP_SUL!O471="","*",SP_SUL!O471)</f>
        <v>0.35416666666666669</v>
      </c>
      <c r="J471" s="113">
        <f>IF(SP_SUL!P471="","*",SP_SUL!P471)</f>
        <v>4.1666666666666664E-2</v>
      </c>
      <c r="K471" s="83" t="str">
        <f>IF(SP_SUL!AK471="","*",SP_SUL!AK471)</f>
        <v>ZYU1</v>
      </c>
      <c r="L471" s="83" t="str">
        <f>IF(SP_SUL!AM471="","*",SP_SUL!AM471)</f>
        <v>ZDS</v>
      </c>
      <c r="M471" s="83">
        <f>IF(SP_SUL!AP471="","*",SP_SUL!AP471)</f>
        <v>240.8</v>
      </c>
      <c r="N471" s="83" t="str">
        <f>IF(SP_SUL!AM471="","*",SP_SUL!AM471)</f>
        <v>ZDS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>
        <f>IF(SP_SUL!B472="","*",SP_SUL!B472)</f>
        <v>46072</v>
      </c>
      <c r="B472" s="83" t="str">
        <f>IF(SP_SUL!X472="","*",SP_SUL!X472)</f>
        <v>Oportunidade</v>
      </c>
      <c r="C472" s="83" t="str">
        <f>IF(SP_SUL!S472="","*",SP_SUL!S472)</f>
        <v>SP SUL</v>
      </c>
      <c r="D472" s="83" t="str">
        <f>IF(SP_SUL!T472="","*",SP_SUL!T472)</f>
        <v>ZBV-ZKE</v>
      </c>
      <c r="E472" s="83" t="str">
        <f>IF(SP_SUL!D472="","*",SP_SUL!D472)</f>
        <v>DANIEL (TP-647)</v>
      </c>
      <c r="F472" s="83" t="str">
        <f>IF(SP_SUL!H472="","*",SP_SUL!H472)</f>
        <v>-</v>
      </c>
      <c r="G472" s="83" t="str">
        <f>IF(SP_SUL!M472="","*",SP_SUL!M472)</f>
        <v>ZST</v>
      </c>
      <c r="H472" s="116">
        <f>IF(SP_SUL!K472="","*",SP_SUL!K472)</f>
        <v>208.7</v>
      </c>
      <c r="I472" s="113">
        <f>IF(SP_SUL!O472="","*",SP_SUL!O472)</f>
        <v>0.375</v>
      </c>
      <c r="J472" s="113">
        <f>IF(SP_SUL!P472="","*",SP_SUL!P472)</f>
        <v>6.25E-2</v>
      </c>
      <c r="K472" s="83" t="str">
        <f>IF(SP_SUL!AK472="","*",SP_SUL!AK472)</f>
        <v>-</v>
      </c>
      <c r="L472" s="83" t="str">
        <f>IF(SP_SUL!AM472="","*",SP_SUL!AM472)</f>
        <v>ZST</v>
      </c>
      <c r="M472" s="83">
        <f>IF(SP_SUL!AP472="","*",SP_SUL!AP472)</f>
        <v>208.7</v>
      </c>
      <c r="N472" s="83" t="str">
        <f>IF(SP_SUL!AM472="","*",SP_SUL!AM472)</f>
        <v>ZST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>
        <f>IF(SP_SUL!B473="","*",SP_SUL!B473)</f>
        <v>46072</v>
      </c>
      <c r="B473" s="83" t="str">
        <f>IF(SP_SUL!X473="","*",SP_SUL!X473)</f>
        <v>Oportunidade</v>
      </c>
      <c r="C473" s="83" t="str">
        <f>IF(SP_SUL!S473="","*",SP_SUL!S473)</f>
        <v>SP SUL</v>
      </c>
      <c r="D473" s="83" t="str">
        <f>IF(SP_SUL!T473="","*",SP_SUL!T473)</f>
        <v>ZBV-ZKE</v>
      </c>
      <c r="E473" s="83" t="str">
        <f>IF(SP_SUL!D473="","*",SP_SUL!D473)</f>
        <v>V93</v>
      </c>
      <c r="F473" s="83" t="str">
        <f>IF(SP_SUL!H473="","*",SP_SUL!H473)</f>
        <v>ZYU1</v>
      </c>
      <c r="G473" s="83" t="str">
        <f>IF(SP_SUL!M473="","*",SP_SUL!M473)</f>
        <v>ZYU-ZST</v>
      </c>
      <c r="H473" s="116">
        <f>IF(SP_SUL!K473="","*",SP_SUL!K473)</f>
        <v>204.4</v>
      </c>
      <c r="I473" s="113">
        <f>IF(SP_SUL!O473="","*",SP_SUL!O473)</f>
        <v>0.375</v>
      </c>
      <c r="J473" s="113">
        <f>IF(SP_SUL!P473="","*",SP_SUL!P473)</f>
        <v>8.3333333333333329E-2</v>
      </c>
      <c r="K473" s="83" t="str">
        <f>IF(SP_SUL!AK473="","*",SP_SUL!AK473)</f>
        <v>ZYU1</v>
      </c>
      <c r="L473" s="83" t="str">
        <f>IF(SP_SUL!AM473="","*",SP_SUL!AM473)</f>
        <v>ZYU-ZST</v>
      </c>
      <c r="M473" s="83">
        <f>IF(SP_SUL!AP473="","*",SP_SUL!AP473)</f>
        <v>204.4</v>
      </c>
      <c r="N473" s="83" t="str">
        <f>IF(SP_SUL!AM473="","*",SP_SUL!AM473)</f>
        <v>ZYU-ZST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>
        <f>IF(SP_SUL!B477="","*",SP_SUL!B477)</f>
        <v>46072</v>
      </c>
      <c r="B477" s="83" t="str">
        <f>IF(SP_SUL!X477="","*",SP_SUL!X477)</f>
        <v>Oportunidade</v>
      </c>
      <c r="C477" s="83" t="str">
        <f>IF(SP_SUL!S477="","*",SP_SUL!S477)</f>
        <v>SP SUL</v>
      </c>
      <c r="D477" s="83" t="str">
        <f>IF(SP_SUL!T477="","*",SP_SUL!T477)</f>
        <v>ZKE-ZEV</v>
      </c>
      <c r="E477" s="83" t="str">
        <f>IF(SP_SUL!D477="","*",SP_SUL!D477)</f>
        <v>V89</v>
      </c>
      <c r="F477" s="83" t="str">
        <f>IF(SP_SUL!H477="","*",SP_SUL!H477)</f>
        <v>102ZKW2</v>
      </c>
      <c r="G477" s="83" t="str">
        <f>IF(SP_SUL!M477="","*",SP_SUL!M477)</f>
        <v>ZKW-ZLU</v>
      </c>
      <c r="H477" s="116">
        <f>IF(SP_SUL!K477="","*",SP_SUL!K477)</f>
        <v>97.9</v>
      </c>
      <c r="I477" s="113">
        <f>IF(SP_SUL!O477="","*",SP_SUL!O477)</f>
        <v>0.39583333333333331</v>
      </c>
      <c r="J477" s="113">
        <f>IF(SP_SUL!P477="","*",SP_SUL!P477)</f>
        <v>8.3333333333333329E-2</v>
      </c>
      <c r="K477" s="83" t="str">
        <f>IF(SP_SUL!AK477="","*",SP_SUL!AK477)</f>
        <v>102ZKW2</v>
      </c>
      <c r="L477" s="83" t="str">
        <f>IF(SP_SUL!AM477="","*",SP_SUL!AM477)</f>
        <v>ZKW-ZLU</v>
      </c>
      <c r="M477" s="83">
        <f>IF(SP_SUL!AP477="","*",SP_SUL!AP477)</f>
        <v>97.9</v>
      </c>
      <c r="N477" s="83" t="str">
        <f>IF(SP_SUL!AM477="","*",SP_SUL!AM477)</f>
        <v>ZKW-ZLU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>
        <f>IF(SP_SUL!B478="","*",SP_SUL!B478)</f>
        <v>46072</v>
      </c>
      <c r="B478" s="83" t="str">
        <f>IF(SP_SUL!X478="","*",SP_SUL!X478)</f>
        <v>Oportunidade</v>
      </c>
      <c r="C478" s="83" t="str">
        <f>IF(SP_SUL!S478="","*",SP_SUL!S478)</f>
        <v>SP SUL</v>
      </c>
      <c r="D478" s="83" t="str">
        <f>IF(SP_SUL!T478="","*",SP_SUL!T478)</f>
        <v>ZKE-ZEV</v>
      </c>
      <c r="E478" s="83" t="str">
        <f>IF(SP_SUL!D478="","*",SP_SUL!D478)</f>
        <v>CLEBISON (TP-728)</v>
      </c>
      <c r="F478" s="83" t="str">
        <f>IF(SP_SUL!H478="","*",SP_SUL!H478)</f>
        <v>-</v>
      </c>
      <c r="G478" s="83" t="str">
        <f>IF(SP_SUL!M478="","*",SP_SUL!M478)</f>
        <v>ZKW-ZLU</v>
      </c>
      <c r="H478" s="116">
        <f>IF(SP_SUL!K478="","*",SP_SUL!K478)</f>
        <v>102.255</v>
      </c>
      <c r="I478" s="113">
        <f>IF(SP_SUL!O478="","*",SP_SUL!O478)</f>
        <v>0.375</v>
      </c>
      <c r="J478" s="113">
        <f>IF(SP_SUL!P478="","*",SP_SUL!P478)</f>
        <v>0.125</v>
      </c>
      <c r="K478" s="83" t="str">
        <f>IF(SP_SUL!AK478="","*",SP_SUL!AK478)</f>
        <v>-</v>
      </c>
      <c r="L478" s="83" t="str">
        <f>IF(SP_SUL!AM478="","*",SP_SUL!AM478)</f>
        <v>ZKW-ZLU</v>
      </c>
      <c r="M478" s="83">
        <f>IF(SP_SUL!AP478="","*",SP_SUL!AP478)</f>
        <v>102.255</v>
      </c>
      <c r="N478" s="83" t="str">
        <f>IF(SP_SUL!AM478="","*",SP_SUL!AM478)</f>
        <v>ZKW-ZLU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>
        <f>IF(SP_SUL!B479="","*",SP_SUL!B479)</f>
        <v>46072</v>
      </c>
      <c r="B479" s="83" t="str">
        <f>IF(SP_SUL!X479="","*",SP_SUL!X479)</f>
        <v>Oportunidade</v>
      </c>
      <c r="C479" s="83" t="str">
        <f>IF(SP_SUL!S479="","*",SP_SUL!S479)</f>
        <v>SP SUL</v>
      </c>
      <c r="D479" s="83" t="str">
        <f>IF(SP_SUL!T479="","*",SP_SUL!T479)</f>
        <v>ZKE-ZEV</v>
      </c>
      <c r="E479" s="83" t="str">
        <f>IF(SP_SUL!D479="","*",SP_SUL!D479)</f>
        <v>ISMAEL(TP-726)</v>
      </c>
      <c r="F479" s="83" t="str">
        <f>IF(SP_SUL!H479="","*",SP_SUL!H479)</f>
        <v>-</v>
      </c>
      <c r="G479" s="83" t="str">
        <f>IF(SP_SUL!M479="","*",SP_SUL!M479)</f>
        <v>ZKW-ZLU</v>
      </c>
      <c r="H479" s="116">
        <f>IF(SP_SUL!K479="","*",SP_SUL!K479)</f>
        <v>102.928</v>
      </c>
      <c r="I479" s="113">
        <f>IF(SP_SUL!O479="","*",SP_SUL!O479)</f>
        <v>0.375</v>
      </c>
      <c r="J479" s="113">
        <f>IF(SP_SUL!P479="","*",SP_SUL!P479)</f>
        <v>0.125</v>
      </c>
      <c r="K479" s="83" t="str">
        <f>IF(SP_SUL!AK479="","*",SP_SUL!AK479)</f>
        <v>-</v>
      </c>
      <c r="L479" s="83" t="str">
        <f>IF(SP_SUL!AM479="","*",SP_SUL!AM479)</f>
        <v>ZKW-ZLU</v>
      </c>
      <c r="M479" s="83">
        <f>IF(SP_SUL!AP479="","*",SP_SUL!AP479)</f>
        <v>102.928</v>
      </c>
      <c r="N479" s="83" t="str">
        <f>IF(SP_SUL!AM479="","*",SP_SUL!AM479)</f>
        <v>ZKW-ZLU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>
        <f>IF(SP_SUL!B480="","*",SP_SUL!B480)</f>
        <v>46072</v>
      </c>
      <c r="B480" s="83" t="str">
        <f>IF(SP_SUL!X480="","*",SP_SUL!X480)</f>
        <v>Oportunidade</v>
      </c>
      <c r="C480" s="83" t="str">
        <f>IF(SP_SUL!S480="","*",SP_SUL!S480)</f>
        <v>SP SUL</v>
      </c>
      <c r="D480" s="83" t="str">
        <f>IF(SP_SUL!T480="","*",SP_SUL!T480)</f>
        <v>ZKE-ZEV</v>
      </c>
      <c r="E480" s="83" t="str">
        <f>IF(SP_SUL!D480="","*",SP_SUL!D480)</f>
        <v>E17</v>
      </c>
      <c r="F480" s="83" t="str">
        <f>IF(SP_SUL!H480="","*",SP_SUL!H480)</f>
        <v>102ZKW2</v>
      </c>
      <c r="G480" s="83" t="str">
        <f>IF(SP_SUL!M480="","*",SP_SUL!M480)</f>
        <v>ZKW-ZLU</v>
      </c>
      <c r="H480" s="116">
        <f>IF(SP_SUL!K480="","*",SP_SUL!K480)</f>
        <v>103.9</v>
      </c>
      <c r="I480" s="113">
        <f>IF(SP_SUL!O480="","*",SP_SUL!O480)</f>
        <v>0.375</v>
      </c>
      <c r="J480" s="113">
        <f>IF(SP_SUL!P480="","*",SP_SUL!P480)</f>
        <v>0.125</v>
      </c>
      <c r="K480" s="83" t="str">
        <f>IF(SP_SUL!AK480="","*",SP_SUL!AK480)</f>
        <v>102ZKW2</v>
      </c>
      <c r="L480" s="83" t="str">
        <f>IF(SP_SUL!AM480="","*",SP_SUL!AM480)</f>
        <v>ZKW-ZLU</v>
      </c>
      <c r="M480" s="83">
        <f>IF(SP_SUL!AP480="","*",SP_SUL!AP480)</f>
        <v>103.9</v>
      </c>
      <c r="N480" s="83" t="str">
        <f>IF(SP_SUL!AM480="","*",SP_SUL!AM480)</f>
        <v>ZKW-ZLU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>
        <f>IF(SP_SUL!B481="","*",SP_SUL!B481)</f>
        <v>46072</v>
      </c>
      <c r="B481" s="83" t="str">
        <f>IF(SP_SUL!X481="","*",SP_SUL!X481)</f>
        <v>Oportunidade</v>
      </c>
      <c r="C481" s="83" t="str">
        <f>IF(SP_SUL!S481="","*",SP_SUL!S481)</f>
        <v>SP SUL</v>
      </c>
      <c r="D481" s="83" t="str">
        <f>IF(SP_SUL!T481="","*",SP_SUL!T481)</f>
        <v>ZKE-ZEV</v>
      </c>
      <c r="E481" s="83" t="str">
        <f>IF(SP_SUL!D481="","*",SP_SUL!D481)</f>
        <v>EDSON (TP-719)</v>
      </c>
      <c r="F481" s="83" t="str">
        <f>IF(SP_SUL!H481="","*",SP_SUL!H481)</f>
        <v>-</v>
      </c>
      <c r="G481" s="83" t="str">
        <f>IF(SP_SUL!M481="","*",SP_SUL!M481)</f>
        <v>ZKW-ZLU</v>
      </c>
      <c r="H481" s="116">
        <f>IF(SP_SUL!K481="","*",SP_SUL!K481)</f>
        <v>103.696</v>
      </c>
      <c r="I481" s="113">
        <f>IF(SP_SUL!O481="","*",SP_SUL!O481)</f>
        <v>0.375</v>
      </c>
      <c r="J481" s="113">
        <f>IF(SP_SUL!P481="","*",SP_SUL!P481)</f>
        <v>0.125</v>
      </c>
      <c r="K481" s="83" t="str">
        <f>IF(SP_SUL!AK481="","*",SP_SUL!AK481)</f>
        <v>-</v>
      </c>
      <c r="L481" s="83" t="str">
        <f>IF(SP_SUL!AM481="","*",SP_SUL!AM481)</f>
        <v>ZKW-ZLU</v>
      </c>
      <c r="M481" s="83">
        <f>IF(SP_SUL!AP481="","*",SP_SUL!AP481)</f>
        <v>103.696</v>
      </c>
      <c r="N481" s="83" t="str">
        <f>IF(SP_SUL!AM481="","*",SP_SUL!AM481)</f>
        <v>ZKW-ZLU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>
        <f>IF(SP_SUL!B482="","*",SP_SUL!B482)</f>
        <v>46072</v>
      </c>
      <c r="B482" s="83" t="str">
        <f>IF(SP_SUL!X482="","*",SP_SUL!X482)</f>
        <v>Oportunidade</v>
      </c>
      <c r="C482" s="83" t="str">
        <f>IF(SP_SUL!S482="","*",SP_SUL!S482)</f>
        <v>SP SUL</v>
      </c>
      <c r="D482" s="83" t="str">
        <f>IF(SP_SUL!T482="","*",SP_SUL!T482)</f>
        <v>ZKE-ZEV</v>
      </c>
      <c r="E482" s="83" t="str">
        <f>IF(SP_SUL!D482="","*",SP_SUL!D482)</f>
        <v>W60</v>
      </c>
      <c r="F482" s="83" t="str">
        <f>IF(SP_SUL!H482="","*",SP_SUL!H482)</f>
        <v>102ZKW2</v>
      </c>
      <c r="G482" s="83" t="str">
        <f>IF(SP_SUL!M482="","*",SP_SUL!M482)</f>
        <v>ZKW-ZLU</v>
      </c>
      <c r="H482" s="116">
        <f>IF(SP_SUL!K482="","*",SP_SUL!K482)</f>
        <v>106.76</v>
      </c>
      <c r="I482" s="113">
        <f>IF(SP_SUL!O482="","*",SP_SUL!O482)</f>
        <v>0.35416666666666669</v>
      </c>
      <c r="J482" s="113">
        <f>IF(SP_SUL!P482="","*",SP_SUL!P482)</f>
        <v>8.3333333333333329E-2</v>
      </c>
      <c r="K482" s="83" t="str">
        <f>IF(SP_SUL!AK482="","*",SP_SUL!AK482)</f>
        <v>102ZKW2</v>
      </c>
      <c r="L482" s="83" t="str">
        <f>IF(SP_SUL!AM482="","*",SP_SUL!AM482)</f>
        <v>ZKW-ZLU</v>
      </c>
      <c r="M482" s="83">
        <f>IF(SP_SUL!AP482="","*",SP_SUL!AP482)</f>
        <v>106.76</v>
      </c>
      <c r="N482" s="83" t="str">
        <f>IF(SP_SUL!AM482="","*",SP_SUL!AM482)</f>
        <v>ZKW-ZLU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>
        <f>IF(SP_SUL!B485="","*",SP_SUL!B485)</f>
        <v>46072</v>
      </c>
      <c r="B485" s="83" t="str">
        <f>IF(SP_SUL!X485="","*",SP_SUL!X485)</f>
        <v>Contrato</v>
      </c>
      <c r="C485" s="83" t="str">
        <f>IF(SP_SUL!S485="","*",SP_SUL!S485)</f>
        <v>SP SUL</v>
      </c>
      <c r="D485" s="83" t="str">
        <f>IF(SP_SUL!T485="","*",SP_SUL!T485)</f>
        <v>ZKE-ZEV</v>
      </c>
      <c r="E485" s="83" t="str">
        <f>IF(SP_SUL!D485="","*",SP_SUL!D485)</f>
        <v>A84</v>
      </c>
      <c r="F485" s="83" t="str">
        <f>IF(SP_SUL!H485="","*",SP_SUL!H485)</f>
        <v>ZEM1</v>
      </c>
      <c r="G485" s="83" t="str">
        <f>IF(SP_SUL!M485="","*",SP_SUL!M485)</f>
        <v>ZEM-ZKE</v>
      </c>
      <c r="H485" s="116">
        <f>IF(SP_SUL!K485="","*",SP_SUL!K485)</f>
        <v>136.30000000000001</v>
      </c>
      <c r="I485" s="113">
        <f>IF(SP_SUL!O485="","*",SP_SUL!O485)</f>
        <v>0.3125</v>
      </c>
      <c r="J485" s="113">
        <f>IF(SP_SUL!P485="","*",SP_SUL!P485)</f>
        <v>4.1666666666666664E-2</v>
      </c>
      <c r="K485" s="83" t="str">
        <f>IF(SP_SUL!AK485="","*",SP_SUL!AK485)</f>
        <v>ZEM1</v>
      </c>
      <c r="L485" s="83" t="str">
        <f>IF(SP_SUL!AM485="","*",SP_SUL!AM485)</f>
        <v>ZEM-ZKE</v>
      </c>
      <c r="M485" s="83">
        <f>IF(SP_SUL!AP485="","*",SP_SUL!AP485)</f>
        <v>136.30000000000001</v>
      </c>
      <c r="N485" s="83" t="str">
        <f>IF(SP_SUL!AM485="","*",SP_SUL!AM485)</f>
        <v>ZEM-ZKE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>
        <f>IF(SP_SUL!B487="","*",SP_SUL!B487)</f>
        <v>46072</v>
      </c>
      <c r="B487" s="83" t="str">
        <f>IF(SP_SUL!X487="","*",SP_SUL!X487)</f>
        <v>Oportunidade</v>
      </c>
      <c r="C487" s="83" t="str">
        <f>IF(SP_SUL!S487="","*",SP_SUL!S487)</f>
        <v>SP SUL</v>
      </c>
      <c r="D487" s="83" t="str">
        <f>IF(SP_SUL!T487="","*",SP_SUL!T487)</f>
        <v>ZKE-ZEV</v>
      </c>
      <c r="E487" s="83" t="str">
        <f>IF(SP_SUL!D487="","*",SP_SUL!D487)</f>
        <v>MATEUS (TP-809)</v>
      </c>
      <c r="F487" s="83" t="str">
        <f>IF(SP_SUL!H487="","*",SP_SUL!H487)</f>
        <v>-</v>
      </c>
      <c r="G487" s="83" t="str">
        <f>IF(SP_SUL!M487="","*",SP_SUL!M487)</f>
        <v>ZRB-ZEV</v>
      </c>
      <c r="H487" s="116">
        <f>IF(SP_SUL!K487="","*",SP_SUL!K487)</f>
        <v>155.39599999999999</v>
      </c>
      <c r="I487" s="113">
        <f>IF(SP_SUL!O487="","*",SP_SUL!O487)</f>
        <v>0.35416666666666669</v>
      </c>
      <c r="J487" s="113">
        <f>IF(SP_SUL!P487="","*",SP_SUL!P487)</f>
        <v>6.25E-2</v>
      </c>
      <c r="K487" s="83" t="str">
        <f>IF(SP_SUL!AK487="","*",SP_SUL!AK487)</f>
        <v>-</v>
      </c>
      <c r="L487" s="83" t="str">
        <f>IF(SP_SUL!AM487="","*",SP_SUL!AM487)</f>
        <v>ZRB-ZEV</v>
      </c>
      <c r="M487" s="83">
        <f>IF(SP_SUL!AP487="","*",SP_SUL!AP487)</f>
        <v>155.39599999999999</v>
      </c>
      <c r="N487" s="83" t="str">
        <f>IF(SP_SUL!AM487="","*",SP_SUL!AM487)</f>
        <v>ZRB-ZEV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>
        <f>IF(SP_SUL!B488="","*",SP_SUL!B488)</f>
        <v>46072</v>
      </c>
      <c r="B488" s="83" t="str">
        <f>IF(SP_SUL!X488="","*",SP_SUL!X488)</f>
        <v>Oportunidade</v>
      </c>
      <c r="C488" s="83" t="str">
        <f>IF(SP_SUL!S488="","*",SP_SUL!S488)</f>
        <v>SP SUL</v>
      </c>
      <c r="D488" s="83" t="str">
        <f>IF(SP_SUL!T488="","*",SP_SUL!T488)</f>
        <v>ZKE-ZEV</v>
      </c>
      <c r="E488" s="83" t="str">
        <f>IF(SP_SUL!D488="","*",SP_SUL!D488)</f>
        <v>WALTER (TP-810)</v>
      </c>
      <c r="F488" s="83" t="str">
        <f>IF(SP_SUL!H488="","*",SP_SUL!H488)</f>
        <v>-</v>
      </c>
      <c r="G488" s="83" t="str">
        <f>IF(SP_SUL!M488="","*",SP_SUL!M488)</f>
        <v>ZRB-ZEV</v>
      </c>
      <c r="H488" s="116">
        <f>IF(SP_SUL!K488="","*",SP_SUL!K488)</f>
        <v>155.37899999999999</v>
      </c>
      <c r="I488" s="113">
        <f>IF(SP_SUL!O488="","*",SP_SUL!O488)</f>
        <v>0.35416666666666669</v>
      </c>
      <c r="J488" s="113">
        <f>IF(SP_SUL!P488="","*",SP_SUL!P488)</f>
        <v>6.25E-2</v>
      </c>
      <c r="K488" s="83" t="str">
        <f>IF(SP_SUL!AK488="","*",SP_SUL!AK488)</f>
        <v>-</v>
      </c>
      <c r="L488" s="83" t="str">
        <f>IF(SP_SUL!AM488="","*",SP_SUL!AM488)</f>
        <v>ZRB-ZEV</v>
      </c>
      <c r="M488" s="83">
        <f>IF(SP_SUL!AP488="","*",SP_SUL!AP488)</f>
        <v>155.37899999999999</v>
      </c>
      <c r="N488" s="83" t="str">
        <f>IF(SP_SUL!AM488="","*",SP_SUL!AM488)</f>
        <v>ZRB-ZEV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>
        <f>IF(SP_SUL!B489="","*",SP_SUL!B489)</f>
        <v>46072</v>
      </c>
      <c r="B489" s="83" t="str">
        <f>IF(SP_SUL!X489="","*",SP_SUL!X489)</f>
        <v>Oportunidade</v>
      </c>
      <c r="C489" s="83" t="str">
        <f>IF(SP_SUL!S489="","*",SP_SUL!S489)</f>
        <v>SP SUL</v>
      </c>
      <c r="D489" s="83" t="str">
        <f>IF(SP_SUL!T489="","*",SP_SUL!T489)</f>
        <v>ZKE-ZEV</v>
      </c>
      <c r="E489" s="83" t="str">
        <f>IF(SP_SUL!D489="","*",SP_SUL!D489)</f>
        <v>ADENISON (TP-810)</v>
      </c>
      <c r="F489" s="83" t="str">
        <f>IF(SP_SUL!H489="","*",SP_SUL!H489)</f>
        <v>-</v>
      </c>
      <c r="G489" s="83" t="str">
        <f>IF(SP_SUL!M489="","*",SP_SUL!M489)</f>
        <v>ZRB-ZEV</v>
      </c>
      <c r="H489" s="116">
        <f>IF(SP_SUL!K489="","*",SP_SUL!K489)</f>
        <v>155.36799999999999</v>
      </c>
      <c r="I489" s="113">
        <f>IF(SP_SUL!O489="","*",SP_SUL!O489)</f>
        <v>0.35416666666666669</v>
      </c>
      <c r="J489" s="113">
        <f>IF(SP_SUL!P489="","*",SP_SUL!P489)</f>
        <v>6.25E-2</v>
      </c>
      <c r="K489" s="83" t="str">
        <f>IF(SP_SUL!AK489="","*",SP_SUL!AK489)</f>
        <v>-</v>
      </c>
      <c r="L489" s="83" t="str">
        <f>IF(SP_SUL!AM489="","*",SP_SUL!AM489)</f>
        <v>ZRB-ZEV</v>
      </c>
      <c r="M489" s="83">
        <f>IF(SP_SUL!AP489="","*",SP_SUL!AP489)</f>
        <v>155.36799999999999</v>
      </c>
      <c r="N489" s="83" t="str">
        <f>IF(SP_SUL!AM489="","*",SP_SUL!AM489)</f>
        <v>ZRB-ZEV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>
        <f>IF(SP_SUL!B491="","*",SP_SUL!B491)</f>
        <v>46072</v>
      </c>
      <c r="B491" s="83" t="str">
        <f>IF(SP_SUL!X491="","*",SP_SUL!X491)</f>
        <v>Oportunidade</v>
      </c>
      <c r="C491" s="83" t="str">
        <f>IF(SP_SUL!S491="","*",SP_SUL!S491)</f>
        <v>SP SUL</v>
      </c>
      <c r="D491" s="83" t="str">
        <f>IF(SP_SUL!T491="","*",SP_SUL!T491)</f>
        <v>ZEV-ZPT</v>
      </c>
      <c r="E491" s="83" t="str">
        <f>IF(SP_SUL!D491="","*",SP_SUL!D491)</f>
        <v>W61</v>
      </c>
      <c r="F491" s="83" t="str">
        <f>IF(SP_SUL!H491="","*",SP_SUL!H491)</f>
        <v>K67ZEV1</v>
      </c>
      <c r="G491" s="83" t="str">
        <f>IF(SP_SUL!M491="","*",SP_SUL!M491)</f>
        <v>ZEV-ZPT</v>
      </c>
      <c r="H491" s="116">
        <f>IF(SP_SUL!K491="","*",SP_SUL!K491)</f>
        <v>108</v>
      </c>
      <c r="I491" s="113">
        <f>IF(SP_SUL!O491="","*",SP_SUL!O491)</f>
        <v>0.3125</v>
      </c>
      <c r="J491" s="113">
        <f>IF(SP_SUL!P491="","*",SP_SUL!P491)</f>
        <v>4.1666666666666664E-2</v>
      </c>
      <c r="K491" s="83" t="str">
        <f>IF(SP_SUL!AK491="","*",SP_SUL!AK491)</f>
        <v>K67ZEV1</v>
      </c>
      <c r="L491" s="83" t="str">
        <f>IF(SP_SUL!AM491="","*",SP_SUL!AM491)</f>
        <v>ZEV-ZPT</v>
      </c>
      <c r="M491" s="83">
        <f>IF(SP_SUL!AP491="","*",SP_SUL!AP491)</f>
        <v>108</v>
      </c>
      <c r="N491" s="83" t="str">
        <f>IF(SP_SUL!AM491="","*",SP_SUL!AM491)</f>
        <v>ZEV-ZPT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>
        <f>IF(SP_SUL!B493="","*",SP_SUL!B493)</f>
        <v>46072</v>
      </c>
      <c r="B493" s="83" t="str">
        <f>IF(SP_SUL!X493="","*",SP_SUL!X493)</f>
        <v>Contrato</v>
      </c>
      <c r="C493" s="83" t="str">
        <f>IF(SP_SUL!S493="","*",SP_SUL!S493)</f>
        <v>SP SUL</v>
      </c>
      <c r="D493" s="83" t="str">
        <f>IF(SP_SUL!T493="","*",SP_SUL!T493)</f>
        <v>ZEV-ZPT</v>
      </c>
      <c r="E493" s="83" t="str">
        <f>IF(SP_SUL!D493="","*",SP_SUL!D493)</f>
        <v>W62</v>
      </c>
      <c r="F493" s="83" t="str">
        <f>IF(SP_SUL!H493="","*",SP_SUL!H493)</f>
        <v>ZPT1051</v>
      </c>
      <c r="G493" s="83" t="str">
        <f>IF(SP_SUL!M493="","*",SP_SUL!M493)</f>
        <v>ZXW-ZGP</v>
      </c>
      <c r="H493" s="116">
        <f>IF(SP_SUL!K493="","*",SP_SUL!K493)</f>
        <v>83.7</v>
      </c>
      <c r="I493" s="113">
        <f>IF(SP_SUL!O493="","*",SP_SUL!O493)</f>
        <v>0.32291666666666669</v>
      </c>
      <c r="J493" s="113">
        <f>IF(SP_SUL!P493="","*",SP_SUL!P493)</f>
        <v>4.1666666666666664E-2</v>
      </c>
      <c r="K493" s="83" t="str">
        <f>IF(SP_SUL!AK493="","*",SP_SUL!AK493)</f>
        <v>ZPT1051</v>
      </c>
      <c r="L493" s="83" t="str">
        <f>IF(SP_SUL!AM493="","*",SP_SUL!AM493)</f>
        <v>ZXW-ZGP</v>
      </c>
      <c r="M493" s="83">
        <f>IF(SP_SUL!AP493="","*",SP_SUL!AP493)</f>
        <v>83.7</v>
      </c>
      <c r="N493" s="83" t="str">
        <f>IF(SP_SUL!AM493="","*",SP_SUL!AM493)</f>
        <v>ZXW-ZGP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>
        <f>IF(SP_SUL!B494="","*",SP_SUL!B494)</f>
        <v>46072</v>
      </c>
      <c r="B494" s="83" t="str">
        <f>IF(SP_SUL!X494="","*",SP_SUL!X494)</f>
        <v>Oportunidade</v>
      </c>
      <c r="C494" s="83" t="str">
        <f>IF(SP_SUL!S494="","*",SP_SUL!S494)</f>
        <v>SP SUL</v>
      </c>
      <c r="D494" s="83" t="str">
        <f>IF(SP_SUL!T494="","*",SP_SUL!T494)</f>
        <v>ZEV-ZPT</v>
      </c>
      <c r="E494" s="83" t="str">
        <f>IF(SP_SUL!D494="","*",SP_SUL!D494)</f>
        <v>ANTONI  (TP-720)</v>
      </c>
      <c r="F494" s="83" t="str">
        <f>IF(SP_SUL!H494="","*",SP_SUL!H494)</f>
        <v>-</v>
      </c>
      <c r="G494" s="83" t="str">
        <f>IF(SP_SUL!M494="","*",SP_SUL!M494)</f>
        <v>ZXW-ZGP</v>
      </c>
      <c r="H494" s="116">
        <f>IF(SP_SUL!K494="","*",SP_SUL!K494)</f>
        <v>87.3</v>
      </c>
      <c r="I494" s="113">
        <f>IF(SP_SUL!O494="","*",SP_SUL!O494)</f>
        <v>0.5</v>
      </c>
      <c r="J494" s="113">
        <f>IF(SP_SUL!P494="","*",SP_SUL!P494)</f>
        <v>8.3333333333333329E-2</v>
      </c>
      <c r="K494" s="83" t="str">
        <f>IF(SP_SUL!AK494="","*",SP_SUL!AK494)</f>
        <v>-</v>
      </c>
      <c r="L494" s="83" t="str">
        <f>IF(SP_SUL!AM494="","*",SP_SUL!AM494)</f>
        <v>ZXW-ZGP</v>
      </c>
      <c r="M494" s="83">
        <f>IF(SP_SUL!AP494="","*",SP_SUL!AP494)</f>
        <v>87.3</v>
      </c>
      <c r="N494" s="83" t="str">
        <f>IF(SP_SUL!AM494="","*",SP_SUL!AM494)</f>
        <v>ZXW-ZGP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>
        <f>IF(SP_SUL!B495="","*",SP_SUL!B495)</f>
        <v>46072</v>
      </c>
      <c r="B495" s="83" t="str">
        <f>IF(SP_SUL!X495="","*",SP_SUL!X495)</f>
        <v>Oportunidade</v>
      </c>
      <c r="C495" s="83" t="str">
        <f>IF(SP_SUL!S495="","*",SP_SUL!S495)</f>
        <v>SP SUL</v>
      </c>
      <c r="D495" s="83" t="str">
        <f>IF(SP_SUL!T495="","*",SP_SUL!T495)</f>
        <v>ZEV-ZPT</v>
      </c>
      <c r="E495" s="83" t="str">
        <f>IF(SP_SUL!D495="","*",SP_SUL!D495)</f>
        <v>ANDERSON (TF-680)</v>
      </c>
      <c r="F495" s="83" t="str">
        <f>IF(SP_SUL!H495="","*",SP_SUL!H495)</f>
        <v>-</v>
      </c>
      <c r="G495" s="83" t="str">
        <f>IF(SP_SUL!M495="","*",SP_SUL!M495)</f>
        <v>ZXW-ZGP</v>
      </c>
      <c r="H495" s="116">
        <f>IF(SP_SUL!K495="","*",SP_SUL!K495)</f>
        <v>101.87</v>
      </c>
      <c r="I495" s="113">
        <f>IF(SP_SUL!O495="","*",SP_SUL!O495)</f>
        <v>0.45833333333333331</v>
      </c>
      <c r="J495" s="113">
        <f>IF(SP_SUL!P495="","*",SP_SUL!P495)</f>
        <v>8.3333333333333329E-2</v>
      </c>
      <c r="K495" s="83" t="str">
        <f>IF(SP_SUL!AK495="","*",SP_SUL!AK495)</f>
        <v>-</v>
      </c>
      <c r="L495" s="83" t="str">
        <f>IF(SP_SUL!AM495="","*",SP_SUL!AM495)</f>
        <v>ZXW-ZGP</v>
      </c>
      <c r="M495" s="83">
        <f>IF(SP_SUL!AP495="","*",SP_SUL!AP495)</f>
        <v>101.87</v>
      </c>
      <c r="N495" s="83" t="str">
        <f>IF(SP_SUL!AM495="","*",SP_SUL!AM495)</f>
        <v>ZXW-ZGP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>
        <f>IF(SP_SUL!B496="","*",SP_SUL!B496)</f>
        <v>46072</v>
      </c>
      <c r="B496" s="83" t="str">
        <f>IF(SP_SUL!X496="","*",SP_SUL!X496)</f>
        <v>Oportunidade</v>
      </c>
      <c r="C496" s="83" t="str">
        <f>IF(SP_SUL!S496="","*",SP_SUL!S496)</f>
        <v>SP SUL</v>
      </c>
      <c r="D496" s="83" t="str">
        <f>IF(SP_SUL!T496="","*",SP_SUL!T496)</f>
        <v>ZEV-ZPT</v>
      </c>
      <c r="E496" s="83" t="str">
        <f>IF(SP_SUL!D496="","*",SP_SUL!D496)</f>
        <v>HUELTON (TP-725)</v>
      </c>
      <c r="F496" s="83" t="str">
        <f>IF(SP_SUL!H496="","*",SP_SUL!H496)</f>
        <v>-</v>
      </c>
      <c r="G496" s="83" t="str">
        <f>IF(SP_SUL!M496="","*",SP_SUL!M496)</f>
        <v>ZPT</v>
      </c>
      <c r="H496" s="116">
        <f>IF(SP_SUL!K496="","*",SP_SUL!K496)</f>
        <v>106.7</v>
      </c>
      <c r="I496" s="113">
        <f>IF(SP_SUL!O496="","*",SP_SUL!O496)</f>
        <v>0.375</v>
      </c>
      <c r="J496" s="113">
        <f>IF(SP_SUL!P496="","*",SP_SUL!P496)</f>
        <v>6.25E-2</v>
      </c>
      <c r="K496" s="83" t="str">
        <f>IF(SP_SUL!AK496="","*",SP_SUL!AK496)</f>
        <v>-</v>
      </c>
      <c r="L496" s="83" t="str">
        <f>IF(SP_SUL!AM496="","*",SP_SUL!AM496)</f>
        <v>ZPT</v>
      </c>
      <c r="M496" s="83">
        <f>IF(SP_SUL!AP496="","*",SP_SUL!AP496)</f>
        <v>106.7</v>
      </c>
      <c r="N496" s="83" t="str">
        <f>IF(SP_SUL!AM496="","*",SP_SUL!AM496)</f>
        <v>ZPT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>
        <f>IF(SP_SUL!B498="","*",SP_SUL!B498)</f>
        <v>46072</v>
      </c>
      <c r="B498" s="83" t="str">
        <f>IF(SP_SUL!X498="","*",SP_SUL!X498)</f>
        <v>Oportunidade</v>
      </c>
      <c r="C498" s="83" t="str">
        <f>IF(SP_SUL!S498="","*",SP_SUL!S498)</f>
        <v>SP SUL</v>
      </c>
      <c r="D498" s="83" t="str">
        <f>IF(SP_SUL!T498="","*",SP_SUL!T498)</f>
        <v>ZPT-ZPG</v>
      </c>
      <c r="E498" s="83" t="str">
        <f>IF(SP_SUL!D498="","*",SP_SUL!D498)</f>
        <v>DIEGO (TF-42)</v>
      </c>
      <c r="F498" s="83" t="str">
        <f>IF(SP_SUL!H498="","*",SP_SUL!H498)</f>
        <v>-</v>
      </c>
      <c r="G498" s="83" t="str">
        <f>IF(SP_SUL!M498="","*",SP_SUL!M498)</f>
        <v>PAT-ZGM</v>
      </c>
      <c r="H498" s="116">
        <f>IF(SP_SUL!K498="","*",SP_SUL!K498)</f>
        <v>109.15</v>
      </c>
      <c r="I498" s="113">
        <f>IF(SP_SUL!O498="","*",SP_SUL!O498)</f>
        <v>0.375</v>
      </c>
      <c r="J498" s="113">
        <f>IF(SP_SUL!P498="","*",SP_SUL!P498)</f>
        <v>4.1666666666666664E-2</v>
      </c>
      <c r="K498" s="83" t="str">
        <f>IF(SP_SUL!AK498="","*",SP_SUL!AK498)</f>
        <v>-</v>
      </c>
      <c r="L498" s="83" t="str">
        <f>IF(SP_SUL!AM498="","*",SP_SUL!AM498)</f>
        <v>PAT-ZGM</v>
      </c>
      <c r="M498" s="83">
        <f>IF(SP_SUL!AP498="","*",SP_SUL!AP498)</f>
        <v>109.15</v>
      </c>
      <c r="N498" s="83" t="str">
        <f>IF(SP_SUL!AM498="","*",SP_SUL!AM498)</f>
        <v>PAT-ZGM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>
        <f>IF(SP_SUL!B499="","*",SP_SUL!B499)</f>
        <v>46072</v>
      </c>
      <c r="B499" s="83" t="str">
        <f>IF(SP_SUL!X499="","*",SP_SUL!X499)</f>
        <v>Oportunidade</v>
      </c>
      <c r="C499" s="83" t="str">
        <f>IF(SP_SUL!S499="","*",SP_SUL!S499)</f>
        <v>SP SUL</v>
      </c>
      <c r="D499" s="83" t="str">
        <f>IF(SP_SUL!T499="","*",SP_SUL!T499)</f>
        <v>ZPT-ZPG</v>
      </c>
      <c r="E499" s="83" t="str">
        <f>IF(SP_SUL!D499="","*",SP_SUL!D499)</f>
        <v>EXPANSÃO TURMA 1</v>
      </c>
      <c r="F499" s="83" t="str">
        <f>IF(SP_SUL!H499="","*",SP_SUL!H499)</f>
        <v>-</v>
      </c>
      <c r="G499" s="83" t="str">
        <f>IF(SP_SUL!M499="","*",SP_SUL!M499)</f>
        <v>PAT-ZGM</v>
      </c>
      <c r="H499" s="116">
        <f>IF(SP_SUL!K499="","*",SP_SUL!K499)</f>
        <v>109.8</v>
      </c>
      <c r="I499" s="113">
        <f>IF(SP_SUL!O499="","*",SP_SUL!O499)</f>
        <v>0.35416666666666669</v>
      </c>
      <c r="J499" s="113">
        <f>IF(SP_SUL!P499="","*",SP_SUL!P499)</f>
        <v>6.25E-2</v>
      </c>
      <c r="K499" s="83" t="str">
        <f>IF(SP_SUL!AK499="","*",SP_SUL!AK499)</f>
        <v>-</v>
      </c>
      <c r="L499" s="83" t="str">
        <f>IF(SP_SUL!AM499="","*",SP_SUL!AM499)</f>
        <v>PAT-ZGM</v>
      </c>
      <c r="M499" s="83">
        <f>IF(SP_SUL!AP499="","*",SP_SUL!AP499)</f>
        <v>109.8</v>
      </c>
      <c r="N499" s="83" t="str">
        <f>IF(SP_SUL!AM499="","*",SP_SUL!AM499)</f>
        <v>PAT-ZGM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496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674</v>
      </c>
      <c r="Q1" s="243"/>
      <c r="R1" s="111"/>
      <c r="S1" s="84"/>
      <c r="T1" s="86"/>
      <c r="U1" s="244" t="s">
        <v>1443</v>
      </c>
      <c r="V1" s="244"/>
      <c r="W1" s="244"/>
    </row>
    <row r="2" spans="1:23" ht="15" customHeight="1">
      <c r="A2" s="87" t="s">
        <v>1444</v>
      </c>
      <c r="B2" s="87" t="s">
        <v>1438</v>
      </c>
      <c r="C2" s="87" t="s">
        <v>411</v>
      </c>
      <c r="D2" s="88" t="s">
        <v>626</v>
      </c>
      <c r="E2" s="88" t="s">
        <v>4</v>
      </c>
      <c r="F2" s="88" t="s">
        <v>1437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1445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1020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1020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1020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1020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1530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1020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1020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1020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1020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1530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1530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1530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4.1666666666666664E-2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Oportunidade</v>
      </c>
      <c r="C462" s="146" t="str">
        <f>IF(SP_SUL!Z465="","*",SP_SUL!Z465)</f>
        <v>*</v>
      </c>
      <c r="D462" s="139" t="str">
        <f>IF(SP_SUL!S465="","*",SP_SUL!S465)</f>
        <v>SP SUL</v>
      </c>
      <c r="E462" s="139" t="str">
        <f>IF(SP_SUL!T465="","*",SP_SUL!T465)</f>
        <v>ZBV-ZRX</v>
      </c>
      <c r="F462" s="145" t="str">
        <f>IF(SP_SUL!B465="","*",SP_SUL!B465)</f>
        <v>*</v>
      </c>
      <c r="G462" s="145" t="str">
        <f>IF(SP_SUL!D465="","*",SP_SUL!D465)</f>
        <v>V95</v>
      </c>
      <c r="H462" s="145" t="str">
        <f>IF(SP_SUL!F465="","*",SP_SUL!F465)</f>
        <v>DESLOCAMENTO</v>
      </c>
      <c r="I462" s="145" t="str">
        <f>IF(SP_SUL!H465="","*",SP_SUL!H465)</f>
        <v>ZRX</v>
      </c>
      <c r="J462" s="145" t="str">
        <f>IF(SP_SUL!I465="","*",SP_SUL!I465)</f>
        <v>ZXP</v>
      </c>
      <c r="K462" s="139" t="str">
        <f>IF(SP_SUL!M465="","*",SP_SUL!M465)</f>
        <v>ZRX-ZXP</v>
      </c>
      <c r="L462" s="139" t="str">
        <f>IF(SP_SUL!N465="","*",SP_SUL!N465)</f>
        <v>ZRXZXP</v>
      </c>
      <c r="M462" s="140">
        <f>IF(SP_SUL!J465="","*",SP_SUL!J465)</f>
        <v>70</v>
      </c>
      <c r="N462" s="144">
        <f>IF(SP_SUL!K465="","*",SP_SUL!K465)</f>
        <v>134</v>
      </c>
      <c r="O462" s="144" t="str">
        <f>IF(SP_SUL!L465="","*",SP_SUL!L465)</f>
        <v>-</v>
      </c>
      <c r="P462" s="143">
        <f>IF(SP_SUL!O465="","*",SP_SUL!O465)</f>
        <v>0.41666666666666669</v>
      </c>
      <c r="Q462" s="143">
        <f>IF(SP_SUL!P465="","*",SP_SUL!P465)</f>
        <v>4.1666666666666664E-2</v>
      </c>
      <c r="R462" s="145" t="str">
        <f>IF(SP_SUL!Q465="","*",CONCATENATE(SP_SUL!Q465," ",SP_SUL!R465))</f>
        <v>1 BINÁRIO</v>
      </c>
      <c r="S462" s="145" t="str">
        <f>IF(SP_SUL!V465="","*",SP_SUL!V465)</f>
        <v>Guilherme</v>
      </c>
      <c r="T462" s="145" t="str">
        <f>IF(SP_SUL!W465="","*",SP_SUL!W465)</f>
        <v>Deslocamento das turmas</v>
      </c>
      <c r="U462" s="137" t="str">
        <f ca="1">_xlfn.XLOOKUP(G462&amp;$U$2,BS_CONTROLE[CHAVE],BS_CONTROLE[Quantidade_11],"-")</f>
        <v>-</v>
      </c>
      <c r="V462" s="137">
        <f ca="1">_xlfn.XLOOKUP(G462&amp;$V$2,BS_CONTROLE[CHAVE],BS_CONTROLE[Quantidade_11],"-")</f>
        <v>0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Oportunidade</v>
      </c>
      <c r="C463" s="146" t="str">
        <f>IF(SP_SUL!Z466="","*",SP_SUL!Z466)</f>
        <v>*</v>
      </c>
      <c r="D463" s="139" t="str">
        <f>IF(SP_SUL!S466="","*",SP_SUL!S466)</f>
        <v>SP SUL</v>
      </c>
      <c r="E463" s="139" t="str">
        <f>IF(SP_SUL!T466="","*",SP_SUL!T466)</f>
        <v>ZBV-ZRX</v>
      </c>
      <c r="F463" s="145" t="str">
        <f>IF(SP_SUL!B466="","*",SP_SUL!B466)</f>
        <v>*</v>
      </c>
      <c r="G463" s="145" t="str">
        <f>IF(SP_SUL!D466="","*",SP_SUL!D466)</f>
        <v>EXPANSÃO TURMA 1</v>
      </c>
      <c r="H463" s="145" t="str">
        <f>IF(SP_SUL!F466="","*",SP_SUL!F466)</f>
        <v>EXPANSÃO - SOLDA</v>
      </c>
      <c r="I463" s="145" t="str">
        <f>IF(SP_SUL!H466="","*",SP_SUL!H466)</f>
        <v>-</v>
      </c>
      <c r="J463" s="145" t="str">
        <f>IF(SP_SUL!I466="","*",SP_SUL!I466)</f>
        <v>-</v>
      </c>
      <c r="K463" s="139" t="str">
        <f>IF(SP_SUL!M466="","*",SP_SUL!M466)</f>
        <v>ZCD</v>
      </c>
      <c r="L463" s="139" t="str">
        <f>IF(SP_SUL!N466="","*",SP_SUL!N466)</f>
        <v>109ZCD2</v>
      </c>
      <c r="M463" s="140">
        <f>IF(SP_SUL!J466="","*",SP_SUL!J466)</f>
        <v>170</v>
      </c>
      <c r="N463" s="144">
        <f>IF(SP_SUL!K466="","*",SP_SUL!K466)</f>
        <v>110.87</v>
      </c>
      <c r="O463" s="144">
        <f>IF(SP_SUL!L466="","*",SP_SUL!L466)</f>
        <v>111.62</v>
      </c>
      <c r="P463" s="143">
        <f>IF(SP_SUL!O466="","*",SP_SUL!O466)</f>
        <v>0.35416666666666669</v>
      </c>
      <c r="Q463" s="143">
        <f>IF(SP_SUL!P466="","*",SP_SUL!P466)</f>
        <v>0.125</v>
      </c>
      <c r="R463" s="145" t="str">
        <f>IF(SP_SUL!Q466="","*",CONCATENATE(SP_SUL!Q466," ",SP_SUL!R466))</f>
        <v>1 Nº DE SOLDA</v>
      </c>
      <c r="S463" s="145" t="str">
        <f>IF(SP_SUL!V466="","*",SP_SUL!V466)</f>
        <v>Fabio</v>
      </c>
      <c r="T463" s="145" t="str">
        <f>IF(SP_SUL!W466="","*",SP_SUL!W466)</f>
        <v>Execução de solda - Condicionado a temperatura + Alívio de tensão</v>
      </c>
      <c r="U463" s="137">
        <f ca="1">_xlfn.XLOOKUP(G463&amp;$U$2,BS_CONTROLE[CHAVE],BS_CONTROLE[Quantidade_11],"-")</f>
        <v>2</v>
      </c>
      <c r="V463" s="137">
        <f ca="1">_xlfn.XLOOKUP(G463&amp;$V$2,BS_CONTROLE[CHAVE],BS_CONTROLE[Quantidade_11],"-")</f>
        <v>1040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Oportunidade</v>
      </c>
      <c r="C464" s="146" t="str">
        <f>IF(SP_SUL!Z467="","*",SP_SUL!Z467)</f>
        <v>*</v>
      </c>
      <c r="D464" s="139" t="str">
        <f>IF(SP_SUL!S467="","*",SP_SUL!S467)</f>
        <v>SP SUL</v>
      </c>
      <c r="E464" s="139" t="str">
        <f>IF(SP_SUL!T467="","*",SP_SUL!T467)</f>
        <v>ZBV-ZRX</v>
      </c>
      <c r="F464" s="145">
        <f>IF(SP_SUL!B467="","*",SP_SUL!B467)</f>
        <v>46072</v>
      </c>
      <c r="G464" s="145" t="str">
        <f>IF(SP_SUL!D467="","*",SP_SUL!D467)</f>
        <v>KLECIO (TP-699)</v>
      </c>
      <c r="H464" s="145" t="str">
        <f>IF(SP_SUL!F467="","*",SP_SUL!F467)</f>
        <v>PDM - SOLDA</v>
      </c>
      <c r="I464" s="145" t="str">
        <f>IF(SP_SUL!H467="","*",SP_SUL!H467)</f>
        <v>-</v>
      </c>
      <c r="J464" s="145" t="str">
        <f>IF(SP_SUL!I467="","*",SP_SUL!I467)</f>
        <v>-</v>
      </c>
      <c r="K464" s="139" t="str">
        <f>IF(SP_SUL!M467="","*",SP_SUL!M467)</f>
        <v>ZAC-S</v>
      </c>
      <c r="L464" s="139" t="str">
        <f>IF(SP_SUL!N467="","*",SP_SUL!N467)</f>
        <v>ZACS</v>
      </c>
      <c r="M464" s="140">
        <f>IF(SP_SUL!J467="","*",SP_SUL!J467)</f>
        <v>68</v>
      </c>
      <c r="N464" s="144">
        <f>IF(SP_SUL!K467="","*",SP_SUL!K467)</f>
        <v>77.212999999999994</v>
      </c>
      <c r="O464" s="144" t="str">
        <f>IF(SP_SUL!L467="","*",SP_SUL!L467)</f>
        <v>-</v>
      </c>
      <c r="P464" s="143">
        <f>IF(SP_SUL!O467="","*",SP_SUL!O467)</f>
        <v>0.375</v>
      </c>
      <c r="Q464" s="143">
        <f>IF(SP_SUL!P467="","*",SP_SUL!P467)</f>
        <v>6.25E-2</v>
      </c>
      <c r="R464" s="145" t="str">
        <f>IF(SP_SUL!Q467="","*",CONCATENATE(SP_SUL!Q467," ",SP_SUL!R467))</f>
        <v>1 Nº DE SOLDA</v>
      </c>
      <c r="S464" s="145" t="str">
        <f>IF(SP_SUL!V467="","*",SP_SUL!V467)</f>
        <v xml:space="preserve">Klecio </v>
      </c>
      <c r="T464" s="145" t="str">
        <f>IF(SP_SUL!W467="","*",SP_SUL!W467)</f>
        <v xml:space="preserve">Execução de solda - Condicionado a temperatura </v>
      </c>
      <c r="U464" s="137">
        <f ca="1">_xlfn.XLOOKUP(G464&amp;$U$2,BS_CONTROLE[CHAVE],BS_CONTROLE[Quantidade_11],"-")</f>
        <v>1</v>
      </c>
      <c r="V464" s="137">
        <f ca="1">_xlfn.XLOOKUP(G464&amp;$V$2,BS_CONTROLE[CHAVE],BS_CONTROLE[Quantidade_11],"-")</f>
        <v>0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Oportunidade</v>
      </c>
      <c r="C465" s="146" t="str">
        <f>IF(SP_SUL!Z468="","*",SP_SUL!Z468)</f>
        <v>*</v>
      </c>
      <c r="D465" s="139" t="str">
        <f>IF(SP_SUL!S468="","*",SP_SUL!S468)</f>
        <v>SP SUL</v>
      </c>
      <c r="E465" s="139" t="str">
        <f>IF(SP_SUL!T468="","*",SP_SUL!T468)</f>
        <v>ZBV-ZRX</v>
      </c>
      <c r="F465" s="145">
        <f>IF(SP_SUL!B468="","*",SP_SUL!B468)</f>
        <v>46072</v>
      </c>
      <c r="G465" s="145" t="str">
        <f>IF(SP_SUL!D468="","*",SP_SUL!D468)</f>
        <v>E42</v>
      </c>
      <c r="H465" s="145" t="str">
        <f>IF(SP_SUL!F468="","*",SP_SUL!F468)</f>
        <v>TRILHEIRO - DESCARGA</v>
      </c>
      <c r="I465" s="145" t="str">
        <f>IF(SP_SUL!H468="","*",SP_SUL!H468)</f>
        <v>ZBV3</v>
      </c>
      <c r="J465" s="145" t="str">
        <f>IF(SP_SUL!I468="","*",SP_SUL!I468)</f>
        <v>ZBV3</v>
      </c>
      <c r="K465" s="139" t="str">
        <f>IF(SP_SUL!M468="","*",SP_SUL!M468)</f>
        <v>ZBM-ZHO</v>
      </c>
      <c r="L465" s="139" t="str">
        <f>IF(SP_SUL!N468="","*",SP_SUL!N468)</f>
        <v>ZBM1/ZK57ZHO</v>
      </c>
      <c r="M465" s="140">
        <f>IF(SP_SUL!J468="","*",SP_SUL!J468)</f>
        <v>68</v>
      </c>
      <c r="N465" s="144">
        <f>IF(SP_SUL!K468="","*",SP_SUL!K468)</f>
        <v>54.96</v>
      </c>
      <c r="O465" s="144">
        <f>IF(SP_SUL!L468="","*",SP_SUL!L468)</f>
        <v>57.484000000000002</v>
      </c>
      <c r="P465" s="143">
        <f>IF(SP_SUL!O468="","*",SP_SUL!O468)</f>
        <v>0.4375</v>
      </c>
      <c r="Q465" s="143">
        <f>IF(SP_SUL!P468="","*",SP_SUL!P468)</f>
        <v>0.125</v>
      </c>
      <c r="R465" s="145" t="str">
        <f>IF(SP_SUL!Q468="","*",CONCATENATE(SP_SUL!Q468," ",SP_SUL!R468))</f>
        <v>2496 M</v>
      </c>
      <c r="S465" s="145" t="str">
        <f>IF(SP_SUL!V468="","*",SP_SUL!V468)</f>
        <v>Israel</v>
      </c>
      <c r="T465" s="145" t="str">
        <f>IF(SP_SUL!W468="","*",SP_SUL!W468)</f>
        <v>Descarga de trilho</v>
      </c>
      <c r="U465" s="137">
        <f ca="1">_xlfn.XLOOKUP(G465&amp;$U$2,BS_CONTROLE[CHAVE],BS_CONTROLE[Quantidade_11],"-")</f>
        <v>0</v>
      </c>
      <c r="V465" s="137">
        <f ca="1">_xlfn.XLOOKUP(G465&amp;$V$2,BS_CONTROLE[CHAVE],BS_CONTROLE[Quantidade_11],"-")</f>
        <v>1872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Oportunidade</v>
      </c>
      <c r="C468" s="146" t="str">
        <f>IF(SP_SUL!Z471="","*",SP_SUL!Z471)</f>
        <v>*</v>
      </c>
      <c r="D468" s="139" t="str">
        <f>IF(SP_SUL!S471="","*",SP_SUL!S471)</f>
        <v>SP SUL</v>
      </c>
      <c r="E468" s="139" t="str">
        <f>IF(SP_SUL!T471="","*",SP_SUL!T471)</f>
        <v>ZBV-ZKE</v>
      </c>
      <c r="F468" s="145">
        <f>IF(SP_SUL!B471="","*",SP_SUL!B471)</f>
        <v>46072</v>
      </c>
      <c r="G468" s="145" t="str">
        <f>IF(SP_SUL!D471="","*",SP_SUL!D471)</f>
        <v>W59</v>
      </c>
      <c r="H468" s="145" t="str">
        <f>IF(SP_SUL!F471="","*",SP_SUL!F471)</f>
        <v>DESCARGA DE MATERIAL</v>
      </c>
      <c r="I468" s="145" t="str">
        <f>IF(SP_SUL!H471="","*",SP_SUL!H471)</f>
        <v>ZYU1</v>
      </c>
      <c r="J468" s="145" t="str">
        <f>IF(SP_SUL!I471="","*",SP_SUL!I471)</f>
        <v>ZYU1</v>
      </c>
      <c r="K468" s="139" t="str">
        <f>IF(SP_SUL!M471="","*",SP_SUL!M471)</f>
        <v>ZDS</v>
      </c>
      <c r="L468" s="139" t="str">
        <f>IF(SP_SUL!N471="","*",SP_SUL!N471)</f>
        <v>ZDS1</v>
      </c>
      <c r="M468" s="140">
        <f>IF(SP_SUL!J471="","*",SP_SUL!J471)</f>
        <v>49</v>
      </c>
      <c r="N468" s="144">
        <f>IF(SP_SUL!K471="","*",SP_SUL!K471)</f>
        <v>240.8</v>
      </c>
      <c r="O468" s="144" t="str">
        <f>IF(SP_SUL!L471="","*",SP_SUL!L471)</f>
        <v>-</v>
      </c>
      <c r="P468" s="143">
        <f>IF(SP_SUL!O471="","*",SP_SUL!O471)</f>
        <v>0.35416666666666669</v>
      </c>
      <c r="Q468" s="143">
        <f>IF(SP_SUL!P471="","*",SP_SUL!P471)</f>
        <v>4.1666666666666664E-2</v>
      </c>
      <c r="R468" s="145" t="str">
        <f>IF(SP_SUL!Q471="","*",CONCATENATE(SP_SUL!Q471," ",SP_SUL!R471))</f>
        <v>1 BINÁRIO</v>
      </c>
      <c r="S468" s="145" t="str">
        <f>IF(SP_SUL!V471="","*",SP_SUL!V471)</f>
        <v>Moises</v>
      </c>
      <c r="T468" s="145" t="str">
        <f>IF(SP_SUL!W471="","*",SP_SUL!W471)</f>
        <v>Descarga de dormentes km 225,2 10 min, descarga de trilho km 240,8 5 min</v>
      </c>
      <c r="U468" s="137">
        <f ca="1">_xlfn.XLOOKUP(G468&amp;$U$2,BS_CONTROLE[CHAVE],BS_CONTROLE[Quantidade_11],"-")</f>
        <v>196</v>
      </c>
      <c r="V468" s="137">
        <f ca="1">_xlfn.XLOOKUP(G468&amp;$V$2,BS_CONTROLE[CHAVE],BS_CONTROLE[Quantidade_11],"-")</f>
        <v>1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Oportunidade</v>
      </c>
      <c r="C469" s="146" t="str">
        <f>IF(SP_SUL!Z472="","*",SP_SUL!Z472)</f>
        <v>*</v>
      </c>
      <c r="D469" s="139" t="str">
        <f>IF(SP_SUL!S472="","*",SP_SUL!S472)</f>
        <v>SP SUL</v>
      </c>
      <c r="E469" s="139" t="str">
        <f>IF(SP_SUL!T472="","*",SP_SUL!T472)</f>
        <v>ZBV-ZKE</v>
      </c>
      <c r="F469" s="145">
        <f>IF(SP_SUL!B472="","*",SP_SUL!B472)</f>
        <v>46072</v>
      </c>
      <c r="G469" s="145" t="str">
        <f>IF(SP_SUL!D472="","*",SP_SUL!D472)</f>
        <v>DANIEL (TP-647)</v>
      </c>
      <c r="H469" s="145" t="str">
        <f>IF(SP_SUL!F472="","*",SP_SUL!F472)</f>
        <v>PDM - SOLDA</v>
      </c>
      <c r="I469" s="145" t="str">
        <f>IF(SP_SUL!H472="","*",SP_SUL!H472)</f>
        <v>-</v>
      </c>
      <c r="J469" s="145" t="str">
        <f>IF(SP_SUL!I472="","*",SP_SUL!I472)</f>
        <v>-</v>
      </c>
      <c r="K469" s="139" t="str">
        <f>IF(SP_SUL!M472="","*",SP_SUL!M472)</f>
        <v>ZST</v>
      </c>
      <c r="L469" s="139" t="str">
        <f>IF(SP_SUL!N472="","*",SP_SUL!N472)</f>
        <v>ZST2</v>
      </c>
      <c r="M469" s="140">
        <f>IF(SP_SUL!J472="","*",SP_SUL!J472)</f>
        <v>56</v>
      </c>
      <c r="N469" s="144">
        <f>IF(SP_SUL!K472="","*",SP_SUL!K472)</f>
        <v>208.7</v>
      </c>
      <c r="O469" s="144" t="str">
        <f>IF(SP_SUL!L472="","*",SP_SUL!L472)</f>
        <v>-</v>
      </c>
      <c r="P469" s="143">
        <f>IF(SP_SUL!O472="","*",SP_SUL!O472)</f>
        <v>0.375</v>
      </c>
      <c r="Q469" s="143">
        <f>IF(SP_SUL!P472="","*",SP_SUL!P472)</f>
        <v>6.25E-2</v>
      </c>
      <c r="R469" s="145" t="str">
        <f>IF(SP_SUL!Q472="","*",CONCATENATE(SP_SUL!Q472," ",SP_SUL!R472))</f>
        <v>1 Nº DE SOLDA</v>
      </c>
      <c r="S469" s="145" t="str">
        <f>IF(SP_SUL!V472="","*",SP_SUL!V472)</f>
        <v>Daniel</v>
      </c>
      <c r="T469" s="145" t="str">
        <f>IF(SP_SUL!W472="","*",SP_SUL!W472)</f>
        <v>Execulção de solda - Condicionado a temperatura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Oportunidade</v>
      </c>
      <c r="C470" s="146" t="str">
        <f>IF(SP_SUL!Z473="","*",SP_SUL!Z473)</f>
        <v>*</v>
      </c>
      <c r="D470" s="139" t="str">
        <f>IF(SP_SUL!S473="","*",SP_SUL!S473)</f>
        <v>SP SUL</v>
      </c>
      <c r="E470" s="139" t="str">
        <f>IF(SP_SUL!T473="","*",SP_SUL!T473)</f>
        <v>ZBV-ZKE</v>
      </c>
      <c r="F470" s="145">
        <f>IF(SP_SUL!B473="","*",SP_SUL!B473)</f>
        <v>46072</v>
      </c>
      <c r="G470" s="145" t="str">
        <f>IF(SP_SUL!D473="","*",SP_SUL!D473)</f>
        <v>V93</v>
      </c>
      <c r="H470" s="145" t="str">
        <f>IF(SP_SUL!F473="","*",SP_SUL!F473)</f>
        <v>MECANIZAÇÃO - SOCADORA</v>
      </c>
      <c r="I470" s="145" t="str">
        <f>IF(SP_SUL!H473="","*",SP_SUL!H473)</f>
        <v>ZYU1</v>
      </c>
      <c r="J470" s="145" t="str">
        <f>IF(SP_SUL!I473="","*",SP_SUL!I473)</f>
        <v>ZYU1</v>
      </c>
      <c r="K470" s="139" t="str">
        <f>IF(SP_SUL!M473="","*",SP_SUL!M473)</f>
        <v>ZYU-ZST</v>
      </c>
      <c r="L470" s="139" t="str">
        <f>IF(SP_SUL!N473="","*",SP_SUL!N473)</f>
        <v>ZYU206</v>
      </c>
      <c r="M470" s="140">
        <f>IF(SP_SUL!J473="","*",SP_SUL!J473)</f>
        <v>56</v>
      </c>
      <c r="N470" s="144">
        <f>IF(SP_SUL!K473="","*",SP_SUL!K473)</f>
        <v>204.4</v>
      </c>
      <c r="O470" s="144">
        <f>IF(SP_SUL!L473="","*",SP_SUL!L473)</f>
        <v>205.8</v>
      </c>
      <c r="P470" s="143">
        <f>IF(SP_SUL!O473="","*",SP_SUL!O473)</f>
        <v>0.375</v>
      </c>
      <c r="Q470" s="143">
        <f>IF(SP_SUL!P473="","*",SP_SUL!P473)</f>
        <v>8.3333333333333329E-2</v>
      </c>
      <c r="R470" s="145" t="str">
        <f>IF(SP_SUL!Q473="","*",CONCATENATE(SP_SUL!Q473," ",SP_SUL!R473))</f>
        <v>1020 M</v>
      </c>
      <c r="S470" s="145" t="str">
        <f>IF(SP_SUL!V473="","*",SP_SUL!V473)</f>
        <v>Moises</v>
      </c>
      <c r="T470" s="145" t="str">
        <f>IF(SP_SUL!W473="","*",SP_SUL!W473)</f>
        <v>Socaria mecanizada</v>
      </c>
      <c r="U470" s="137">
        <f ca="1">_xlfn.XLOOKUP(G470&amp;$U$2,BS_CONTROLE[CHAVE],BS_CONTROLE[Quantidade_11],"-")</f>
        <v>0</v>
      </c>
      <c r="V470" s="137">
        <f ca="1">_xlfn.XLOOKUP(G470&amp;$V$2,BS_CONTROLE[CHAVE],BS_CONTROLE[Quantidade_11],"-")</f>
        <v>229</v>
      </c>
      <c r="W470" s="137">
        <f ca="1">_xlfn.XLOOKUP(G470&amp;$W$2,BS_CONTROLE[CHAVE],BS_CONTROLE[Quantidade_11],"-")</f>
        <v>0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Oportunidade</v>
      </c>
      <c r="C474" s="146" t="str">
        <f>IF(SP_SUL!Z477="","*",SP_SUL!Z477)</f>
        <v>*</v>
      </c>
      <c r="D474" s="139" t="str">
        <f>IF(SP_SUL!S477="","*",SP_SUL!S477)</f>
        <v>SP SUL</v>
      </c>
      <c r="E474" s="139" t="str">
        <f>IF(SP_SUL!T477="","*",SP_SUL!T477)</f>
        <v>ZKE-ZEV</v>
      </c>
      <c r="F474" s="145">
        <f>IF(SP_SUL!B477="","*",SP_SUL!B477)</f>
        <v>46072</v>
      </c>
      <c r="G474" s="145" t="str">
        <f>IF(SP_SUL!D477="","*",SP_SUL!D477)</f>
        <v>V89</v>
      </c>
      <c r="H474" s="145" t="str">
        <f>IF(SP_SUL!F477="","*",SP_SUL!F477)</f>
        <v>MECANIZAÇÃO - SOCADORA</v>
      </c>
      <c r="I474" s="145" t="str">
        <f>IF(SP_SUL!H477="","*",SP_SUL!H477)</f>
        <v>102ZKW2</v>
      </c>
      <c r="J474" s="145" t="str">
        <f>IF(SP_SUL!I477="","*",SP_SUL!I477)</f>
        <v>102ZKW2</v>
      </c>
      <c r="K474" s="139" t="str">
        <f>IF(SP_SUL!M477="","*",SP_SUL!M477)</f>
        <v>ZKW-ZLU</v>
      </c>
      <c r="L474" s="139" t="str">
        <f>IF(SP_SUL!N477="","*",SP_SUL!N477)</f>
        <v>102ZKW2</v>
      </c>
      <c r="M474" s="140">
        <f>IF(SP_SUL!J477="","*",SP_SUL!J477)</f>
        <v>55</v>
      </c>
      <c r="N474" s="144">
        <f>IF(SP_SUL!K477="","*",SP_SUL!K477)</f>
        <v>97.9</v>
      </c>
      <c r="O474" s="144">
        <f>IF(SP_SUL!L477="","*",SP_SUL!L477)</f>
        <v>100</v>
      </c>
      <c r="P474" s="143">
        <f>IF(SP_SUL!O477="","*",SP_SUL!O477)</f>
        <v>0.39583333333333331</v>
      </c>
      <c r="Q474" s="143">
        <f>IF(SP_SUL!P477="","*",SP_SUL!P477)</f>
        <v>8.3333333333333329E-2</v>
      </c>
      <c r="R474" s="145" t="str">
        <f>IF(SP_SUL!Q477="","*",CONCATENATE(SP_SUL!Q477," ",SP_SUL!R477))</f>
        <v>480 M</v>
      </c>
      <c r="S474" s="145" t="str">
        <f>IF(SP_SUL!V477="","*",SP_SUL!V477)</f>
        <v>Antonioni</v>
      </c>
      <c r="T474" s="145" t="str">
        <f>IF(SP_SUL!W477="","*",SP_SUL!W477)</f>
        <v>Socaria mecanizada</v>
      </c>
      <c r="U474" s="137">
        <f ca="1">_xlfn.XLOOKUP(G474&amp;$U$2,BS_CONTROLE[CHAVE],BS_CONTROLE[Quantidade_11],"-")</f>
        <v>1</v>
      </c>
      <c r="V474" s="137">
        <f ca="1">_xlfn.XLOOKUP(G474&amp;$V$2,BS_CONTROLE[CHAVE],BS_CONTROLE[Quantidade_11],"-")</f>
        <v>0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Oportunidade</v>
      </c>
      <c r="C475" s="146" t="str">
        <f>IF(SP_SUL!Z478="","*",SP_SUL!Z478)</f>
        <v>*</v>
      </c>
      <c r="D475" s="139" t="str">
        <f>IF(SP_SUL!S478="","*",SP_SUL!S478)</f>
        <v>SP SUL</v>
      </c>
      <c r="E475" s="139" t="str">
        <f>IF(SP_SUL!T478="","*",SP_SUL!T478)</f>
        <v>ZKE-ZEV</v>
      </c>
      <c r="F475" s="145">
        <f>IF(SP_SUL!B478="","*",SP_SUL!B478)</f>
        <v>46072</v>
      </c>
      <c r="G475" s="145" t="str">
        <f>IF(SP_SUL!D478="","*",SP_SUL!D478)</f>
        <v>CLEBISON (TP-728)</v>
      </c>
      <c r="H475" s="145" t="str">
        <f>IF(SP_SUL!F478="","*",SP_SUL!F478)</f>
        <v>PDM - SOLDA</v>
      </c>
      <c r="I475" s="145" t="str">
        <f>IF(SP_SUL!H478="","*",SP_SUL!H478)</f>
        <v>-</v>
      </c>
      <c r="J475" s="145" t="str">
        <f>IF(SP_SUL!I478="","*",SP_SUL!I478)</f>
        <v>-</v>
      </c>
      <c r="K475" s="139" t="str">
        <f>IF(SP_SUL!M478="","*",SP_SUL!M478)</f>
        <v>ZKW-ZLU</v>
      </c>
      <c r="L475" s="139">
        <f>IF(SP_SUL!N478="","*",SP_SUL!N478)</f>
        <v>1031022</v>
      </c>
      <c r="M475" s="140">
        <f>IF(SP_SUL!J478="","*",SP_SUL!J478)</f>
        <v>55</v>
      </c>
      <c r="N475" s="144">
        <f>IF(SP_SUL!K478="","*",SP_SUL!K478)</f>
        <v>102.255</v>
      </c>
      <c r="O475" s="144" t="str">
        <f>IF(SP_SUL!L478="","*",SP_SUL!L478)</f>
        <v>-</v>
      </c>
      <c r="P475" s="143">
        <f>IF(SP_SUL!O478="","*",SP_SUL!O478)</f>
        <v>0.375</v>
      </c>
      <c r="Q475" s="143">
        <f>IF(SP_SUL!P478="","*",SP_SUL!P478)</f>
        <v>0.125</v>
      </c>
      <c r="R475" s="145" t="str">
        <f>IF(SP_SUL!Q478="","*",CONCATENATE(SP_SUL!Q478," ",SP_SUL!R478))</f>
        <v>1 Nº DE SOLDA</v>
      </c>
      <c r="S475" s="145" t="str">
        <f>IF(SP_SUL!V478="","*",SP_SUL!V478)</f>
        <v xml:space="preserve">Cleibson </v>
      </c>
      <c r="T475" s="145" t="str">
        <f>IF(SP_SUL!W478="","*",SP_SUL!W478)</f>
        <v xml:space="preserve">Execução de solda - Condicionado a temperatura </v>
      </c>
      <c r="U475" s="137" t="str">
        <f ca="1">_xlfn.XLOOKUP(G475&amp;$U$2,BS_CONTROLE[CHAVE],BS_CONTROLE[Quantidade_11],"-")</f>
        <v>-</v>
      </c>
      <c r="V475" s="137">
        <f ca="1">_xlfn.XLOOKUP(G475&amp;$V$2,BS_CONTROLE[CHAVE],BS_CONTROLE[Quantidade_11],"-")</f>
        <v>2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Oportunidade</v>
      </c>
      <c r="C476" s="146" t="str">
        <f>IF(SP_SUL!Z479="","*",SP_SUL!Z479)</f>
        <v>*</v>
      </c>
      <c r="D476" s="139" t="str">
        <f>IF(SP_SUL!S479="","*",SP_SUL!S479)</f>
        <v>SP SUL</v>
      </c>
      <c r="E476" s="139" t="str">
        <f>IF(SP_SUL!T479="","*",SP_SUL!T479)</f>
        <v>ZKE-ZEV</v>
      </c>
      <c r="F476" s="145">
        <f>IF(SP_SUL!B479="","*",SP_SUL!B479)</f>
        <v>46072</v>
      </c>
      <c r="G476" s="145" t="str">
        <f>IF(SP_SUL!D479="","*",SP_SUL!D479)</f>
        <v>ISMAEL(TP-726)</v>
      </c>
      <c r="H476" s="145" t="str">
        <f>IF(SP_SUL!F479="","*",SP_SUL!F479)</f>
        <v>PDM - SOLDA</v>
      </c>
      <c r="I476" s="145" t="str">
        <f>IF(SP_SUL!H479="","*",SP_SUL!H479)</f>
        <v>-</v>
      </c>
      <c r="J476" s="145" t="str">
        <f>IF(SP_SUL!I479="","*",SP_SUL!I479)</f>
        <v>-</v>
      </c>
      <c r="K476" s="139" t="str">
        <f>IF(SP_SUL!M479="","*",SP_SUL!M479)</f>
        <v>ZKW-ZLU</v>
      </c>
      <c r="L476" s="139">
        <f>IF(SP_SUL!N479="","*",SP_SUL!N479)</f>
        <v>1031022</v>
      </c>
      <c r="M476" s="140">
        <f>IF(SP_SUL!J479="","*",SP_SUL!J479)</f>
        <v>55</v>
      </c>
      <c r="N476" s="144">
        <f>IF(SP_SUL!K479="","*",SP_SUL!K479)</f>
        <v>102.928</v>
      </c>
      <c r="O476" s="144" t="str">
        <f>IF(SP_SUL!L479="","*",SP_SUL!L479)</f>
        <v>-</v>
      </c>
      <c r="P476" s="143">
        <f>IF(SP_SUL!O479="","*",SP_SUL!O479)</f>
        <v>0.375</v>
      </c>
      <c r="Q476" s="143">
        <f>IF(SP_SUL!P479="","*",SP_SUL!P479)</f>
        <v>0.125</v>
      </c>
      <c r="R476" s="145" t="str">
        <f>IF(SP_SUL!Q479="","*",CONCATENATE(SP_SUL!Q479," ",SP_SUL!R479))</f>
        <v>1 Nº DE SOLDA</v>
      </c>
      <c r="S476" s="145" t="str">
        <f>IF(SP_SUL!V479="","*",SP_SUL!V479)</f>
        <v>Ismael</v>
      </c>
      <c r="T476" s="145" t="str">
        <f>IF(SP_SUL!W479="","*",SP_SUL!W479)</f>
        <v xml:space="preserve">Execução de solda - Condicionado a temperatura </v>
      </c>
      <c r="U476" s="137" t="str">
        <f ca="1">_xlfn.XLOOKUP(G476&amp;$U$2,BS_CONTROLE[CHAVE],BS_CONTROLE[Quantidade_11],"-")</f>
        <v>-</v>
      </c>
      <c r="V476" s="137">
        <f ca="1">_xlfn.XLOOKUP(G476&amp;$V$2,BS_CONTROLE[CHAVE],BS_CONTROLE[Quantidade_11],"-")</f>
        <v>2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Oportunidade</v>
      </c>
      <c r="C477" s="146" t="str">
        <f>IF(SP_SUL!Z480="","*",SP_SUL!Z480)</f>
        <v>*</v>
      </c>
      <c r="D477" s="139" t="str">
        <f>IF(SP_SUL!S480="","*",SP_SUL!S480)</f>
        <v>SP SUL</v>
      </c>
      <c r="E477" s="139" t="str">
        <f>IF(SP_SUL!T480="","*",SP_SUL!T480)</f>
        <v>ZKE-ZEV</v>
      </c>
      <c r="F477" s="145">
        <f>IF(SP_SUL!B480="","*",SP_SUL!B480)</f>
        <v>46072</v>
      </c>
      <c r="G477" s="145" t="str">
        <f>IF(SP_SUL!D480="","*",SP_SUL!D480)</f>
        <v>E17</v>
      </c>
      <c r="H477" s="145" t="str">
        <f>IF(SP_SUL!F480="","*",SP_SUL!F480)</f>
        <v>CAMINHÃO DE SOLDA</v>
      </c>
      <c r="I477" s="145" t="str">
        <f>IF(SP_SUL!H480="","*",SP_SUL!H480)</f>
        <v>102ZKW2</v>
      </c>
      <c r="J477" s="145" t="str">
        <f>IF(SP_SUL!I480="","*",SP_SUL!I480)</f>
        <v>102ZKW2</v>
      </c>
      <c r="K477" s="139" t="str">
        <f>IF(SP_SUL!M480="","*",SP_SUL!M480)</f>
        <v>ZKW-ZLU</v>
      </c>
      <c r="L477" s="139">
        <f>IF(SP_SUL!N480="","*",SP_SUL!N480)</f>
        <v>1051032</v>
      </c>
      <c r="M477" s="140">
        <f>IF(SP_SUL!J480="","*",SP_SUL!J480)</f>
        <v>55</v>
      </c>
      <c r="N477" s="144">
        <f>IF(SP_SUL!K480="","*",SP_SUL!K480)</f>
        <v>103.9</v>
      </c>
      <c r="O477" s="144">
        <f>IF(SP_SUL!L480="","*",SP_SUL!L480)</f>
        <v>104.4</v>
      </c>
      <c r="P477" s="143">
        <f>IF(SP_SUL!O480="","*",SP_SUL!O480)</f>
        <v>0.375</v>
      </c>
      <c r="Q477" s="143">
        <f>IF(SP_SUL!P480="","*",SP_SUL!P480)</f>
        <v>0.125</v>
      </c>
      <c r="R477" s="145" t="str">
        <f>IF(SP_SUL!Q480="","*",CONCATENATE(SP_SUL!Q480," ",SP_SUL!R480))</f>
        <v>2 Nº DE SOLDA</v>
      </c>
      <c r="S477" s="145" t="str">
        <f>IF(SP_SUL!V480="","*",SP_SUL!V480)</f>
        <v xml:space="preserve">Higor </v>
      </c>
      <c r="T477" s="145" t="str">
        <f>IF(SP_SUL!W480="","*",SP_SUL!W480)</f>
        <v>Caminhão de solda</v>
      </c>
      <c r="U477" s="137">
        <f ca="1">_xlfn.XLOOKUP(G477&amp;$U$2,BS_CONTROLE[CHAVE],BS_CONTROLE[Quantidade_11],"-")</f>
        <v>0</v>
      </c>
      <c r="V477" s="137">
        <f ca="1">_xlfn.XLOOKUP(G477&amp;$V$2,BS_CONTROLE[CHAVE],BS_CONTROLE[Quantidade_11],"-")</f>
        <v>2</v>
      </c>
      <c r="W477" s="137">
        <f ca="1">_xlfn.XLOOKUP(G477&amp;$W$2,BS_CONTROLE[CHAVE],BS_CONTROLE[Quantidade_11],"-")</f>
        <v>0</v>
      </c>
    </row>
    <row r="478" spans="1:23">
      <c r="A478" s="146" t="str">
        <f>IF(SP_SUL!Y481="","*",SP_SUL!Y481)</f>
        <v>*</v>
      </c>
      <c r="B478" s="146" t="str">
        <f>IF(SP_SUL!X481="","*",SP_SUL!X481)</f>
        <v>Oportunidade</v>
      </c>
      <c r="C478" s="146" t="str">
        <f>IF(SP_SUL!Z481="","*",SP_SUL!Z481)</f>
        <v>*</v>
      </c>
      <c r="D478" s="139" t="str">
        <f>IF(SP_SUL!S481="","*",SP_SUL!S481)</f>
        <v>SP SUL</v>
      </c>
      <c r="E478" s="139" t="str">
        <f>IF(SP_SUL!T481="","*",SP_SUL!T481)</f>
        <v>ZKE-ZEV</v>
      </c>
      <c r="F478" s="145">
        <f>IF(SP_SUL!B481="","*",SP_SUL!B481)</f>
        <v>46072</v>
      </c>
      <c r="G478" s="145" t="str">
        <f>IF(SP_SUL!D481="","*",SP_SUL!D481)</f>
        <v>EDSON (TP-719)</v>
      </c>
      <c r="H478" s="145" t="str">
        <f>IF(SP_SUL!F481="","*",SP_SUL!F481)</f>
        <v>PDM - SUBSTITUIÇÃO - TRILHO</v>
      </c>
      <c r="I478" s="145" t="str">
        <f>IF(SP_SUL!H481="","*",SP_SUL!H481)</f>
        <v>-</v>
      </c>
      <c r="J478" s="145" t="str">
        <f>IF(SP_SUL!I481="","*",SP_SUL!I481)</f>
        <v>-</v>
      </c>
      <c r="K478" s="139" t="str">
        <f>IF(SP_SUL!M481="","*",SP_SUL!M481)</f>
        <v>ZKW-ZLU</v>
      </c>
      <c r="L478" s="139">
        <f>IF(SP_SUL!N481="","*",SP_SUL!N481)</f>
        <v>1051032</v>
      </c>
      <c r="M478" s="140">
        <f>IF(SP_SUL!J481="","*",SP_SUL!J481)</f>
        <v>55</v>
      </c>
      <c r="N478" s="144">
        <f>IF(SP_SUL!K481="","*",SP_SUL!K481)</f>
        <v>103.696</v>
      </c>
      <c r="O478" s="144" t="str">
        <f>IF(SP_SUL!L481="","*",SP_SUL!L481)</f>
        <v>-</v>
      </c>
      <c r="P478" s="143">
        <f>IF(SP_SUL!O481="","*",SP_SUL!O481)</f>
        <v>0.375</v>
      </c>
      <c r="Q478" s="143">
        <f>IF(SP_SUL!P481="","*",SP_SUL!P481)</f>
        <v>0.125</v>
      </c>
      <c r="R478" s="145" t="str">
        <f>IF(SP_SUL!Q481="","*",CONCATENATE(SP_SUL!Q481," ",SP_SUL!R481))</f>
        <v>312 M</v>
      </c>
      <c r="S478" s="145" t="str">
        <f>IF(SP_SUL!V481="","*",SP_SUL!V481)</f>
        <v>Edson</v>
      </c>
      <c r="T478" s="145" t="str">
        <f>IF(SP_SUL!W481="","*",SP_SUL!W481)</f>
        <v>Substituição de trilho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Oportunidade</v>
      </c>
      <c r="C479" s="146" t="str">
        <f>IF(SP_SUL!Z482="","*",SP_SUL!Z482)</f>
        <v>*</v>
      </c>
      <c r="D479" s="139" t="str">
        <f>IF(SP_SUL!S482="","*",SP_SUL!S482)</f>
        <v>SP SUL</v>
      </c>
      <c r="E479" s="139" t="str">
        <f>IF(SP_SUL!T482="","*",SP_SUL!T482)</f>
        <v>ZKE-ZEV</v>
      </c>
      <c r="F479" s="145">
        <f>IF(SP_SUL!B482="","*",SP_SUL!B482)</f>
        <v>46072</v>
      </c>
      <c r="G479" s="145" t="str">
        <f>IF(SP_SUL!D482="","*",SP_SUL!D482)</f>
        <v>W60</v>
      </c>
      <c r="H479" s="145" t="str">
        <f>IF(SP_SUL!F482="","*",SP_SUL!F482)</f>
        <v>DESCARGA DE MATERIAL</v>
      </c>
      <c r="I479" s="145" t="str">
        <f>IF(SP_SUL!H482="","*",SP_SUL!H482)</f>
        <v>102ZKW2</v>
      </c>
      <c r="J479" s="145" t="str">
        <f>IF(SP_SUL!I482="","*",SP_SUL!I482)</f>
        <v>102ZKW2</v>
      </c>
      <c r="K479" s="139" t="str">
        <f>IF(SP_SUL!M482="","*",SP_SUL!M482)</f>
        <v>ZKW-ZLU</v>
      </c>
      <c r="L479" s="139" t="str">
        <f>IF(SP_SUL!N482="","*",SP_SUL!N482)</f>
        <v>ZLU1052</v>
      </c>
      <c r="M479" s="140">
        <f>IF(SP_SUL!J482="","*",SP_SUL!J482)</f>
        <v>55</v>
      </c>
      <c r="N479" s="144">
        <f>IF(SP_SUL!K482="","*",SP_SUL!K482)</f>
        <v>106.76</v>
      </c>
      <c r="O479" s="144" t="str">
        <f>IF(SP_SUL!L482="","*",SP_SUL!L482)</f>
        <v>-</v>
      </c>
      <c r="P479" s="143">
        <f>IF(SP_SUL!O482="","*",SP_SUL!O482)</f>
        <v>0.35416666666666669</v>
      </c>
      <c r="Q479" s="143">
        <f>IF(SP_SUL!P482="","*",SP_SUL!P482)</f>
        <v>8.3333333333333329E-2</v>
      </c>
      <c r="R479" s="145" t="str">
        <f>IF(SP_SUL!Q482="","*",CONCATENATE(SP_SUL!Q482," ",SP_SUL!R482))</f>
        <v>1 BINÁRIO</v>
      </c>
      <c r="S479" s="145" t="str">
        <f>IF(SP_SUL!V482="","*",SP_SUL!V482)</f>
        <v xml:space="preserve">Felipe </v>
      </c>
      <c r="T479" s="145" t="str">
        <f>IF(SP_SUL!W482="","*",SP_SUL!W482)</f>
        <v>Descarga de material</v>
      </c>
      <c r="U479" s="137" t="str">
        <f ca="1">_xlfn.XLOOKUP(G479&amp;$U$2,BS_CONTROLE[CHAVE],BS_CONTROLE[Quantidade_11],"-")</f>
        <v>-</v>
      </c>
      <c r="V479" s="137">
        <f ca="1">_xlfn.XLOOKUP(G479&amp;$V$2,BS_CONTROLE[CHAVE],BS_CONTROLE[Quantidade_11],"-")</f>
        <v>0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Contrato</v>
      </c>
      <c r="C482" s="146" t="str">
        <f>IF(SP_SUL!Z485="","*",SP_SUL!Z485)</f>
        <v>*</v>
      </c>
      <c r="D482" s="139" t="str">
        <f>IF(SP_SUL!S485="","*",SP_SUL!S485)</f>
        <v>SP SUL</v>
      </c>
      <c r="E482" s="139" t="str">
        <f>IF(SP_SUL!T485="","*",SP_SUL!T485)</f>
        <v>ZKE-ZEV</v>
      </c>
      <c r="F482" s="145">
        <f>IF(SP_SUL!B485="","*",SP_SUL!B485)</f>
        <v>46072</v>
      </c>
      <c r="G482" s="145" t="str">
        <f>IF(SP_SUL!D485="","*",SP_SUL!D485)</f>
        <v>A84</v>
      </c>
      <c r="H482" s="145" t="str">
        <f>IF(SP_SUL!F485="","*",SP_SUL!F485)</f>
        <v>DETECÇÃO - RONDA 7 DIAS</v>
      </c>
      <c r="I482" s="145" t="str">
        <f>IF(SP_SUL!H485="","*",SP_SUL!H485)</f>
        <v>ZEM1</v>
      </c>
      <c r="J482" s="145" t="str">
        <f>IF(SP_SUL!I485="","*",SP_SUL!I485)</f>
        <v>ZKEZGA1</v>
      </c>
      <c r="K482" s="139" t="str">
        <f>IF(SP_SUL!M485="","*",SP_SUL!M485)</f>
        <v>ZEM-ZKE</v>
      </c>
      <c r="L482" s="139" t="str">
        <f>IF(SP_SUL!N485="","*",SP_SUL!N485)</f>
        <v>ZEMZKE</v>
      </c>
      <c r="M482" s="140">
        <f>IF(SP_SUL!J485="","*",SP_SUL!J485)</f>
        <v>48</v>
      </c>
      <c r="N482" s="144">
        <f>IF(SP_SUL!K485="","*",SP_SUL!K485)</f>
        <v>136.30000000000001</v>
      </c>
      <c r="O482" s="144" t="str">
        <f>IF(SP_SUL!L485="","*",SP_SUL!L485)</f>
        <v>-</v>
      </c>
      <c r="P482" s="143">
        <f>IF(SP_SUL!O485="","*",SP_SUL!O485)</f>
        <v>0.3125</v>
      </c>
      <c r="Q482" s="143">
        <f>IF(SP_SUL!P485="","*",SP_SUL!P485)</f>
        <v>4.1666666666666664E-2</v>
      </c>
      <c r="R482" s="145" t="str">
        <f>IF(SP_SUL!Q485="","*",CONCATENATE(SP_SUL!Q485," ",SP_SUL!R485))</f>
        <v>75 KM</v>
      </c>
      <c r="S482" s="145" t="str">
        <f>IF(SP_SUL!V485="","*",SP_SUL!V485)</f>
        <v>Daniel</v>
      </c>
      <c r="T482" s="145" t="str">
        <f>IF(SP_SUL!W485="","*",SP_SUL!W485)</f>
        <v xml:space="preserve">Ronda 7 dias </v>
      </c>
      <c r="U482" s="137">
        <f ca="1">_xlfn.XLOOKUP(G482&amp;$U$2,BS_CONTROLE[CHAVE],BS_CONTROLE[Quantidade_11],"-")</f>
        <v>50</v>
      </c>
      <c r="V482" s="137">
        <f ca="1">_xlfn.XLOOKUP(G482&amp;$V$2,BS_CONTROLE[CHAVE],BS_CONTROLE[Quantidade_11],"-")</f>
        <v>52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Oportunidade</v>
      </c>
      <c r="C484" s="146" t="str">
        <f>IF(SP_SUL!Z487="","*",SP_SUL!Z487)</f>
        <v>*</v>
      </c>
      <c r="D484" s="139" t="str">
        <f>IF(SP_SUL!S487="","*",SP_SUL!S487)</f>
        <v>SP SUL</v>
      </c>
      <c r="E484" s="139" t="str">
        <f>IF(SP_SUL!T487="","*",SP_SUL!T487)</f>
        <v>ZKE-ZEV</v>
      </c>
      <c r="F484" s="145">
        <f>IF(SP_SUL!B487="","*",SP_SUL!B487)</f>
        <v>46072</v>
      </c>
      <c r="G484" s="145" t="str">
        <f>IF(SP_SUL!D487="","*",SP_SUL!D487)</f>
        <v>MATEUS (TP-809)</v>
      </c>
      <c r="H484" s="145" t="str">
        <f>IF(SP_SUL!F487="","*",SP_SUL!F487)</f>
        <v>MODERNIZAÇÃO - SOLDA</v>
      </c>
      <c r="I484" s="145" t="str">
        <f>IF(SP_SUL!H487="","*",SP_SUL!H487)</f>
        <v>-</v>
      </c>
      <c r="J484" s="145" t="str">
        <f>IF(SP_SUL!I487="","*",SP_SUL!I487)</f>
        <v>-</v>
      </c>
      <c r="K484" s="139" t="str">
        <f>IF(SP_SUL!M487="","*",SP_SUL!M487)</f>
        <v>ZRB-ZEV</v>
      </c>
      <c r="L484" s="139">
        <f>IF(SP_SUL!N487="","*",SP_SUL!N487)</f>
        <v>1561551</v>
      </c>
      <c r="M484" s="140">
        <f>IF(SP_SUL!J487="","*",SP_SUL!J487)</f>
        <v>48</v>
      </c>
      <c r="N484" s="144">
        <f>IF(SP_SUL!K487="","*",SP_SUL!K487)</f>
        <v>155.39599999999999</v>
      </c>
      <c r="O484" s="144" t="str">
        <f>IF(SP_SUL!L487="","*",SP_SUL!L487)</f>
        <v>-</v>
      </c>
      <c r="P484" s="143">
        <f>IF(SP_SUL!O487="","*",SP_SUL!O487)</f>
        <v>0.35416666666666669</v>
      </c>
      <c r="Q484" s="143">
        <f>IF(SP_SUL!P487="","*",SP_SUL!P487)</f>
        <v>6.25E-2</v>
      </c>
      <c r="R484" s="145" t="str">
        <f>IF(SP_SUL!Q487="","*",CONCATENATE(SP_SUL!Q487," ",SP_SUL!R487))</f>
        <v>1 Nº DE SOLDA</v>
      </c>
      <c r="S484" s="145" t="str">
        <f>IF(SP_SUL!V487="","*",SP_SUL!V487)</f>
        <v>Matheus</v>
      </c>
      <c r="T484" s="145" t="str">
        <f>IF(SP_SUL!W487="","*",SP_SUL!W487)</f>
        <v xml:space="preserve">Execução de solda - Condicionado a temperatura </v>
      </c>
      <c r="U484" s="137">
        <f ca="1">_xlfn.XLOOKUP(G484&amp;$U$2,BS_CONTROLE[CHAVE],BS_CONTROLE[Quantidade_11],"-")</f>
        <v>0</v>
      </c>
      <c r="V484" s="137">
        <f ca="1">_xlfn.XLOOKUP(G484&amp;$V$2,BS_CONTROLE[CHAVE],BS_CONTROLE[Quantidade_11],"-")</f>
        <v>2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Oportunidade</v>
      </c>
      <c r="C485" s="146" t="str">
        <f>IF(SP_SUL!Z488="","*",SP_SUL!Z488)</f>
        <v>*</v>
      </c>
      <c r="D485" s="139" t="str">
        <f>IF(SP_SUL!S488="","*",SP_SUL!S488)</f>
        <v>SP SUL</v>
      </c>
      <c r="E485" s="139" t="str">
        <f>IF(SP_SUL!T488="","*",SP_SUL!T488)</f>
        <v>ZKE-ZEV</v>
      </c>
      <c r="F485" s="145">
        <f>IF(SP_SUL!B488="","*",SP_SUL!B488)</f>
        <v>46072</v>
      </c>
      <c r="G485" s="145" t="str">
        <f>IF(SP_SUL!D488="","*",SP_SUL!D488)</f>
        <v>WALTER (TP-810)</v>
      </c>
      <c r="H485" s="145" t="str">
        <f>IF(SP_SUL!F488="","*",SP_SUL!F488)</f>
        <v>MODERNIZAÇÃO - SOLDA</v>
      </c>
      <c r="I485" s="145" t="str">
        <f>IF(SP_SUL!H488="","*",SP_SUL!H488)</f>
        <v>-</v>
      </c>
      <c r="J485" s="145" t="str">
        <f>IF(SP_SUL!I488="","*",SP_SUL!I488)</f>
        <v>-</v>
      </c>
      <c r="K485" s="139" t="str">
        <f>IF(SP_SUL!M488="","*",SP_SUL!M488)</f>
        <v>ZRB-ZEV</v>
      </c>
      <c r="L485" s="139">
        <f>IF(SP_SUL!N488="","*",SP_SUL!N488)</f>
        <v>1561551</v>
      </c>
      <c r="M485" s="140">
        <f>IF(SP_SUL!J488="","*",SP_SUL!J488)</f>
        <v>48</v>
      </c>
      <c r="N485" s="144">
        <f>IF(SP_SUL!K488="","*",SP_SUL!K488)</f>
        <v>155.37899999999999</v>
      </c>
      <c r="O485" s="144" t="str">
        <f>IF(SP_SUL!L488="","*",SP_SUL!L488)</f>
        <v>-</v>
      </c>
      <c r="P485" s="143">
        <f>IF(SP_SUL!O488="","*",SP_SUL!O488)</f>
        <v>0.35416666666666669</v>
      </c>
      <c r="Q485" s="143">
        <f>IF(SP_SUL!P488="","*",SP_SUL!P488)</f>
        <v>6.25E-2</v>
      </c>
      <c r="R485" s="145" t="str">
        <f>IF(SP_SUL!Q488="","*",CONCATENATE(SP_SUL!Q488," ",SP_SUL!R488))</f>
        <v>1 Nº DE SOLDA</v>
      </c>
      <c r="S485" s="145" t="str">
        <f>IF(SP_SUL!V488="","*",SP_SUL!V488)</f>
        <v>Walter</v>
      </c>
      <c r="T485" s="145" t="str">
        <f>IF(SP_SUL!W488="","*",SP_SUL!W488)</f>
        <v xml:space="preserve">Execução de solda - Condicionado a temperatura 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Oportunidade</v>
      </c>
      <c r="C486" s="146" t="str">
        <f>IF(SP_SUL!Z489="","*",SP_SUL!Z489)</f>
        <v>*</v>
      </c>
      <c r="D486" s="139" t="str">
        <f>IF(SP_SUL!S489="","*",SP_SUL!S489)</f>
        <v>SP SUL</v>
      </c>
      <c r="E486" s="139" t="str">
        <f>IF(SP_SUL!T489="","*",SP_SUL!T489)</f>
        <v>ZKE-ZEV</v>
      </c>
      <c r="F486" s="145">
        <f>IF(SP_SUL!B489="","*",SP_SUL!B489)</f>
        <v>46072</v>
      </c>
      <c r="G486" s="145" t="str">
        <f>IF(SP_SUL!D489="","*",SP_SUL!D489)</f>
        <v>ADENISON (TP-810)</v>
      </c>
      <c r="H486" s="145" t="str">
        <f>IF(SP_SUL!F489="","*",SP_SUL!F489)</f>
        <v>MODERNIZAÇÃO - SOLDA</v>
      </c>
      <c r="I486" s="145" t="str">
        <f>IF(SP_SUL!H489="","*",SP_SUL!H489)</f>
        <v>-</v>
      </c>
      <c r="J486" s="145" t="str">
        <f>IF(SP_SUL!I489="","*",SP_SUL!I489)</f>
        <v>-</v>
      </c>
      <c r="K486" s="139" t="str">
        <f>IF(SP_SUL!M489="","*",SP_SUL!M489)</f>
        <v>ZRB-ZEV</v>
      </c>
      <c r="L486" s="139">
        <f>IF(SP_SUL!N489="","*",SP_SUL!N489)</f>
        <v>1561551</v>
      </c>
      <c r="M486" s="140">
        <f>IF(SP_SUL!J489="","*",SP_SUL!J489)</f>
        <v>48</v>
      </c>
      <c r="N486" s="144">
        <f>IF(SP_SUL!K489="","*",SP_SUL!K489)</f>
        <v>155.36799999999999</v>
      </c>
      <c r="O486" s="144" t="str">
        <f>IF(SP_SUL!L489="","*",SP_SUL!L489)</f>
        <v>-</v>
      </c>
      <c r="P486" s="143">
        <f>IF(SP_SUL!O489="","*",SP_SUL!O489)</f>
        <v>0.35416666666666669</v>
      </c>
      <c r="Q486" s="143">
        <f>IF(SP_SUL!P489="","*",SP_SUL!P489)</f>
        <v>6.25E-2</v>
      </c>
      <c r="R486" s="145" t="str">
        <f>IF(SP_SUL!Q489="","*",CONCATENATE(SP_SUL!Q489," ",SP_SUL!R489))</f>
        <v>1 Nº DE SOLDA</v>
      </c>
      <c r="S486" s="145" t="str">
        <f>IF(SP_SUL!V489="","*",SP_SUL!V489)</f>
        <v>Adenilson</v>
      </c>
      <c r="T486" s="145" t="str">
        <f>IF(SP_SUL!W489="","*",SP_SUL!W489)</f>
        <v xml:space="preserve">Execução de solda - Condicionado a temperatura </v>
      </c>
      <c r="U486" s="137">
        <f ca="1">_xlfn.XLOOKUP(G486&amp;$U$2,BS_CONTROLE[CHAVE],BS_CONTROLE[Quantidade_11],"-")</f>
        <v>0</v>
      </c>
      <c r="V486" s="137">
        <f ca="1">_xlfn.XLOOKUP(G486&amp;$V$2,BS_CONTROLE[CHAVE],BS_CONTROLE[Quantidade_11],"-")</f>
        <v>1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Oportunidade</v>
      </c>
      <c r="C488" s="146" t="str">
        <f>IF(SP_SUL!Z491="","*",SP_SUL!Z491)</f>
        <v>*</v>
      </c>
      <c r="D488" s="139" t="str">
        <f>IF(SP_SUL!S491="","*",SP_SUL!S491)</f>
        <v>SP SUL</v>
      </c>
      <c r="E488" s="139" t="str">
        <f>IF(SP_SUL!T491="","*",SP_SUL!T491)</f>
        <v>ZEV-ZPT</v>
      </c>
      <c r="F488" s="145">
        <f>IF(SP_SUL!B491="","*",SP_SUL!B491)</f>
        <v>46072</v>
      </c>
      <c r="G488" s="145" t="str">
        <f>IF(SP_SUL!D491="","*",SP_SUL!D491)</f>
        <v>W61</v>
      </c>
      <c r="H488" s="145" t="str">
        <f>IF(SP_SUL!F491="","*",SP_SUL!F491)</f>
        <v>DESLOCAMENTO</v>
      </c>
      <c r="I488" s="145" t="str">
        <f>IF(SP_SUL!H491="","*",SP_SUL!H491)</f>
        <v>K67ZEV1</v>
      </c>
      <c r="J488" s="145" t="str">
        <f>IF(SP_SUL!I491="","*",SP_SUL!I491)</f>
        <v>ZPT2</v>
      </c>
      <c r="K488" s="139" t="str">
        <f>IF(SP_SUL!M491="","*",SP_SUL!M491)</f>
        <v>ZEV-ZPT</v>
      </c>
      <c r="L488" s="139" t="str">
        <f>IF(SP_SUL!N491="","*",SP_SUL!N491)</f>
        <v>ZEVZPT</v>
      </c>
      <c r="M488" s="140">
        <f>IF(SP_SUL!J491="","*",SP_SUL!J491)</f>
        <v>92</v>
      </c>
      <c r="N488" s="144">
        <f>IF(SP_SUL!K491="","*",SP_SUL!K491)</f>
        <v>108</v>
      </c>
      <c r="O488" s="144" t="str">
        <f>IF(SP_SUL!L491="","*",SP_SUL!L491)</f>
        <v>-</v>
      </c>
      <c r="P488" s="143">
        <f>IF(SP_SUL!O491="","*",SP_SUL!O491)</f>
        <v>0.3125</v>
      </c>
      <c r="Q488" s="143">
        <f>IF(SP_SUL!P491="","*",SP_SUL!P491)</f>
        <v>4.1666666666666664E-2</v>
      </c>
      <c r="R488" s="145" t="str">
        <f>IF(SP_SUL!Q491="","*",CONCATENATE(SP_SUL!Q491," ",SP_SUL!R491))</f>
        <v>1 BINÁRIO</v>
      </c>
      <c r="S488" s="145" t="str">
        <f>IF(SP_SUL!V491="","*",SP_SUL!V491)</f>
        <v>Augusto</v>
      </c>
      <c r="T488" s="145" t="str">
        <f>IF(SP_SUL!W491="","*",SP_SUL!W491)</f>
        <v xml:space="preserve">Deslocamento para ZPT descarga de dormentes </v>
      </c>
      <c r="U488" s="137">
        <f ca="1">_xlfn.XLOOKUP(G488&amp;$U$2,BS_CONTROLE[CHAVE],BS_CONTROLE[Quantidade_11],"-")</f>
        <v>1</v>
      </c>
      <c r="V488" s="137">
        <f ca="1">_xlfn.XLOOKUP(G488&amp;$V$2,BS_CONTROLE[CHAVE],BS_CONTROLE[Quantidade_11],"-")</f>
        <v>1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Contrato</v>
      </c>
      <c r="C490" s="146" t="str">
        <f>IF(SP_SUL!Z493="","*",SP_SUL!Z493)</f>
        <v>*</v>
      </c>
      <c r="D490" s="139" t="str">
        <f>IF(SP_SUL!S493="","*",SP_SUL!S493)</f>
        <v>SP SUL</v>
      </c>
      <c r="E490" s="139" t="str">
        <f>IF(SP_SUL!T493="","*",SP_SUL!T493)</f>
        <v>ZEV-ZPT</v>
      </c>
      <c r="F490" s="145">
        <f>IF(SP_SUL!B493="","*",SP_SUL!B493)</f>
        <v>46072</v>
      </c>
      <c r="G490" s="145" t="str">
        <f>IF(SP_SUL!D493="","*",SP_SUL!D493)</f>
        <v>W62</v>
      </c>
      <c r="H490" s="145" t="str">
        <f>IF(SP_SUL!F493="","*",SP_SUL!F493)</f>
        <v>DESLOCAMENTO</v>
      </c>
      <c r="I490" s="145" t="str">
        <f>IF(SP_SUL!H493="","*",SP_SUL!H493)</f>
        <v>ZPT1051</v>
      </c>
      <c r="J490" s="145" t="str">
        <f>IF(SP_SUL!I493="","*",SP_SUL!I493)</f>
        <v>ZPT2</v>
      </c>
      <c r="K490" s="139" t="str">
        <f>IF(SP_SUL!M493="","*",SP_SUL!M493)</f>
        <v>ZXW-ZGP</v>
      </c>
      <c r="L490" s="139" t="str">
        <f>IF(SP_SUL!N493="","*",SP_SUL!N493)</f>
        <v>K84ZXW2</v>
      </c>
      <c r="M490" s="140">
        <f>IF(SP_SUL!J493="","*",SP_SUL!J493)</f>
        <v>92</v>
      </c>
      <c r="N490" s="144">
        <f>IF(SP_SUL!K493="","*",SP_SUL!K493)</f>
        <v>83.7</v>
      </c>
      <c r="O490" s="144" t="str">
        <f>IF(SP_SUL!L493="","*",SP_SUL!L493)</f>
        <v>-</v>
      </c>
      <c r="P490" s="143">
        <f>IF(SP_SUL!O493="","*",SP_SUL!O493)</f>
        <v>0.32291666666666669</v>
      </c>
      <c r="Q490" s="143">
        <f>IF(SP_SUL!P493="","*",SP_SUL!P493)</f>
        <v>4.1666666666666664E-2</v>
      </c>
      <c r="R490" s="145" t="str">
        <f>IF(SP_SUL!Q493="","*",CONCATENATE(SP_SUL!Q493," ",SP_SUL!R493))</f>
        <v>1 BINÁRIO</v>
      </c>
      <c r="S490" s="145" t="str">
        <f>IF(SP_SUL!V493="","*",SP_SUL!V493)</f>
        <v>Moises</v>
      </c>
      <c r="T490" s="145" t="str">
        <f>IF(SP_SUL!W493="","*",SP_SUL!W493)</f>
        <v>Deslocamento de turmas</v>
      </c>
      <c r="U490" s="137">
        <f ca="1">_xlfn.XLOOKUP(G490&amp;$U$2,BS_CONTROLE[CHAVE],BS_CONTROLE[Quantidade_11],"-")</f>
        <v>0</v>
      </c>
      <c r="V490" s="137">
        <f ca="1">_xlfn.XLOOKUP(G490&amp;$V$2,BS_CONTROLE[CHAVE],BS_CONTROLE[Quantidade_11],"-")</f>
        <v>1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Oportunidade</v>
      </c>
      <c r="C491" s="146" t="str">
        <f>IF(SP_SUL!Z494="","*",SP_SUL!Z494)</f>
        <v>*</v>
      </c>
      <c r="D491" s="139" t="str">
        <f>IF(SP_SUL!S494="","*",SP_SUL!S494)</f>
        <v>SP SUL</v>
      </c>
      <c r="E491" s="139" t="str">
        <f>IF(SP_SUL!T494="","*",SP_SUL!T494)</f>
        <v>ZEV-ZPT</v>
      </c>
      <c r="F491" s="145">
        <f>IF(SP_SUL!B494="","*",SP_SUL!B494)</f>
        <v>46072</v>
      </c>
      <c r="G491" s="145" t="str">
        <f>IF(SP_SUL!D494="","*",SP_SUL!D494)</f>
        <v>ANTONI  (TP-720)</v>
      </c>
      <c r="H491" s="145" t="str">
        <f>IF(SP_SUL!F494="","*",SP_SUL!F494)</f>
        <v>PDM - AMV - JACARÉ</v>
      </c>
      <c r="I491" s="145" t="str">
        <f>IF(SP_SUL!H494="","*",SP_SUL!H494)</f>
        <v>-</v>
      </c>
      <c r="J491" s="145" t="str">
        <f>IF(SP_SUL!I494="","*",SP_SUL!I494)</f>
        <v>-</v>
      </c>
      <c r="K491" s="139" t="str">
        <f>IF(SP_SUL!M494="","*",SP_SUL!M494)</f>
        <v>ZXW-ZGP</v>
      </c>
      <c r="L491" s="139" t="str">
        <f>IF(SP_SUL!N494="","*",SP_SUL!N494)</f>
        <v>K89ZES2</v>
      </c>
      <c r="M491" s="140">
        <f>IF(SP_SUL!J494="","*",SP_SUL!J494)</f>
        <v>92</v>
      </c>
      <c r="N491" s="144">
        <f>IF(SP_SUL!K494="","*",SP_SUL!K494)</f>
        <v>87.3</v>
      </c>
      <c r="O491" s="144" t="str">
        <f>IF(SP_SUL!L494="","*",SP_SUL!L494)</f>
        <v>-</v>
      </c>
      <c r="P491" s="143">
        <f>IF(SP_SUL!O494="","*",SP_SUL!O494)</f>
        <v>0.5</v>
      </c>
      <c r="Q491" s="143">
        <f>IF(SP_SUL!P494="","*",SP_SUL!P494)</f>
        <v>8.3333333333333329E-2</v>
      </c>
      <c r="R491" s="145" t="str">
        <f>IF(SP_SUL!Q494="","*",CONCATENATE(SP_SUL!Q494," ",SP_SUL!R494))</f>
        <v>1 Nº DE PEÇAS</v>
      </c>
      <c r="S491" s="145" t="str">
        <f>IF(SP_SUL!V494="","*",SP_SUL!V494)</f>
        <v xml:space="preserve">Antoni  </v>
      </c>
      <c r="T491" s="145" t="str">
        <f>IF(SP_SUL!W494="","*",SP_SUL!W494)</f>
        <v>Substituição de jacaré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Oportunidade</v>
      </c>
      <c r="C492" s="146" t="str">
        <f>IF(SP_SUL!Z495="","*",SP_SUL!Z495)</f>
        <v>*</v>
      </c>
      <c r="D492" s="139" t="str">
        <f>IF(SP_SUL!S495="","*",SP_SUL!S495)</f>
        <v>SP SUL</v>
      </c>
      <c r="E492" s="139" t="str">
        <f>IF(SP_SUL!T495="","*",SP_SUL!T495)</f>
        <v>ZEV-ZPT</v>
      </c>
      <c r="F492" s="145">
        <f>IF(SP_SUL!B495="","*",SP_SUL!B495)</f>
        <v>46072</v>
      </c>
      <c r="G492" s="145" t="str">
        <f>IF(SP_SUL!D495="","*",SP_SUL!D495)</f>
        <v>ANDERSON (TF-680)</v>
      </c>
      <c r="H492" s="145" t="str">
        <f>IF(SP_SUL!F495="","*",SP_SUL!F495)</f>
        <v>PDM - AMV - JACARÉ</v>
      </c>
      <c r="I492" s="145" t="str">
        <f>IF(SP_SUL!H495="","*",SP_SUL!H495)</f>
        <v>-</v>
      </c>
      <c r="J492" s="145" t="str">
        <f>IF(SP_SUL!I495="","*",SP_SUL!I495)</f>
        <v>-</v>
      </c>
      <c r="K492" s="139" t="str">
        <f>IF(SP_SUL!M495="","*",SP_SUL!M495)</f>
        <v>ZXW-ZGP</v>
      </c>
      <c r="L492" s="139" t="str">
        <f>IF(SP_SUL!N495="","*",SP_SUL!N495)</f>
        <v>ZGP1002</v>
      </c>
      <c r="M492" s="140">
        <f>IF(SP_SUL!J495="","*",SP_SUL!J495)</f>
        <v>92</v>
      </c>
      <c r="N492" s="144">
        <f>IF(SP_SUL!K495="","*",SP_SUL!K495)</f>
        <v>101.87</v>
      </c>
      <c r="O492" s="144" t="str">
        <f>IF(SP_SUL!L495="","*",SP_SUL!L495)</f>
        <v>-</v>
      </c>
      <c r="P492" s="143">
        <f>IF(SP_SUL!O495="","*",SP_SUL!O495)</f>
        <v>0.45833333333333331</v>
      </c>
      <c r="Q492" s="143">
        <f>IF(SP_SUL!P495="","*",SP_SUL!P495)</f>
        <v>8.3333333333333329E-2</v>
      </c>
      <c r="R492" s="145" t="str">
        <f>IF(SP_SUL!Q495="","*",CONCATENATE(SP_SUL!Q495," ",SP_SUL!R495))</f>
        <v>1 Nº DE PEÇAS</v>
      </c>
      <c r="S492" s="145" t="str">
        <f>IF(SP_SUL!V495="","*",SP_SUL!V495)</f>
        <v>Anderson</v>
      </c>
      <c r="T492" s="145" t="str">
        <f>IF(SP_SUL!W495="","*",SP_SUL!W495)</f>
        <v>Substituição de jacaré</v>
      </c>
      <c r="U492" s="137">
        <f ca="1">_xlfn.XLOOKUP(G492&amp;$U$2,BS_CONTROLE[CHAVE],BS_CONTROLE[Quantidade_11],"-")</f>
        <v>0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Oportunidade</v>
      </c>
      <c r="C493" s="146" t="str">
        <f>IF(SP_SUL!Z496="","*",SP_SUL!Z496)</f>
        <v>*</v>
      </c>
      <c r="D493" s="139" t="str">
        <f>IF(SP_SUL!S496="","*",SP_SUL!S496)</f>
        <v>SP SUL</v>
      </c>
      <c r="E493" s="139" t="str">
        <f>IF(SP_SUL!T496="","*",SP_SUL!T496)</f>
        <v>ZEV-ZPT</v>
      </c>
      <c r="F493" s="145">
        <f>IF(SP_SUL!B496="","*",SP_SUL!B496)</f>
        <v>46072</v>
      </c>
      <c r="G493" s="145" t="str">
        <f>IF(SP_SUL!D496="","*",SP_SUL!D496)</f>
        <v>HUELTON (TP-725)</v>
      </c>
      <c r="H493" s="145" t="str">
        <f>IF(SP_SUL!F496="","*",SP_SUL!F496)</f>
        <v>PDM - SOLDA</v>
      </c>
      <c r="I493" s="145" t="str">
        <f>IF(SP_SUL!H496="","*",SP_SUL!H496)</f>
        <v>-</v>
      </c>
      <c r="J493" s="145" t="str">
        <f>IF(SP_SUL!I496="","*",SP_SUL!I496)</f>
        <v>-</v>
      </c>
      <c r="K493" s="139" t="str">
        <f>IF(SP_SUL!M496="","*",SP_SUL!M496)</f>
        <v>ZPT</v>
      </c>
      <c r="L493" s="139" t="str">
        <f>IF(SP_SUL!N496="","*",SP_SUL!N496)</f>
        <v>ZPT1</v>
      </c>
      <c r="M493" s="140">
        <f>IF(SP_SUL!J496="","*",SP_SUL!J496)</f>
        <v>92</v>
      </c>
      <c r="N493" s="144">
        <f>IF(SP_SUL!K496="","*",SP_SUL!K496)</f>
        <v>106.7</v>
      </c>
      <c r="O493" s="144" t="str">
        <f>IF(SP_SUL!L496="","*",SP_SUL!L496)</f>
        <v>-</v>
      </c>
      <c r="P493" s="143">
        <f>IF(SP_SUL!O496="","*",SP_SUL!O496)</f>
        <v>0.375</v>
      </c>
      <c r="Q493" s="143">
        <f>IF(SP_SUL!P496="","*",SP_SUL!P496)</f>
        <v>6.25E-2</v>
      </c>
      <c r="R493" s="145" t="str">
        <f>IF(SP_SUL!Q496="","*",CONCATENATE(SP_SUL!Q496," ",SP_SUL!R496))</f>
        <v>1 Nº DE SOLDA</v>
      </c>
      <c r="S493" s="145" t="str">
        <f>IF(SP_SUL!V496="","*",SP_SUL!V496)</f>
        <v>Huelton</v>
      </c>
      <c r="T493" s="145" t="str">
        <f>IF(SP_SUL!W496="","*",SP_SUL!W496)</f>
        <v xml:space="preserve">Execução de solda - Condicionado a temperatura 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Oportunidade</v>
      </c>
      <c r="C495" s="146" t="str">
        <f>IF(SP_SUL!Z498="","*",SP_SUL!Z498)</f>
        <v>*</v>
      </c>
      <c r="D495" s="139" t="str">
        <f>IF(SP_SUL!S498="","*",SP_SUL!S498)</f>
        <v>SP SUL</v>
      </c>
      <c r="E495" s="139" t="str">
        <f>IF(SP_SUL!T498="","*",SP_SUL!T498)</f>
        <v>ZPT-ZPG</v>
      </c>
      <c r="F495" s="145">
        <f>IF(SP_SUL!B498="","*",SP_SUL!B498)</f>
        <v>46072</v>
      </c>
      <c r="G495" s="145" t="str">
        <f>IF(SP_SUL!D498="","*",SP_SUL!D498)</f>
        <v>DIEGO (TF-42)</v>
      </c>
      <c r="H495" s="145" t="str">
        <f>IF(SP_SUL!F498="","*",SP_SUL!F498)</f>
        <v>LIMPEZA LASTRO</v>
      </c>
      <c r="I495" s="145" t="str">
        <f>IF(SP_SUL!H498="","*",SP_SUL!H498)</f>
        <v>-</v>
      </c>
      <c r="J495" s="145" t="str">
        <f>IF(SP_SUL!I498="","*",SP_SUL!I498)</f>
        <v>-</v>
      </c>
      <c r="K495" s="139" t="str">
        <f>IF(SP_SUL!M498="","*",SP_SUL!M498)</f>
        <v>PAT-ZGM</v>
      </c>
      <c r="L495" s="139" t="str">
        <f>IF(SP_SUL!N498="","*",SP_SUL!N498)</f>
        <v>PAT1102</v>
      </c>
      <c r="M495" s="140">
        <f>IF(SP_SUL!J498="","*",SP_SUL!J498)</f>
        <v>53</v>
      </c>
      <c r="N495" s="144">
        <f>IF(SP_SUL!K498="","*",SP_SUL!K498)</f>
        <v>109.15</v>
      </c>
      <c r="O495" s="144" t="str">
        <f>IF(SP_SUL!L498="","*",SP_SUL!L498)</f>
        <v>-</v>
      </c>
      <c r="P495" s="143">
        <f>IF(SP_SUL!O498="","*",SP_SUL!O498)</f>
        <v>0.375</v>
      </c>
      <c r="Q495" s="143">
        <f>IF(SP_SUL!P498="","*",SP_SUL!P498)</f>
        <v>4.1666666666666664E-2</v>
      </c>
      <c r="R495" s="145" t="str">
        <f>IF(SP_SUL!Q498="","*",CONCATENATE(SP_SUL!Q498," ",SP_SUL!R498))</f>
        <v>10 M</v>
      </c>
      <c r="S495" s="145" t="str">
        <f>IF(SP_SUL!V498="","*",SP_SUL!V498)</f>
        <v>Diego</v>
      </c>
      <c r="T495" s="145" t="str">
        <f>IF(SP_SUL!W498="","*",SP_SUL!W498)</f>
        <v>Limpeza de lastro</v>
      </c>
      <c r="U495" s="137">
        <f ca="1">_xlfn.XLOOKUP(G495&amp;$U$2,BS_CONTROLE[CHAVE],BS_CONTROLE[Quantidade_11],"-")</f>
        <v>20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Oportunidade</v>
      </c>
      <c r="C496" s="146" t="str">
        <f>IF(SP_SUL!Z499="","*",SP_SUL!Z499)</f>
        <v>*</v>
      </c>
      <c r="D496" s="139" t="str">
        <f>IF(SP_SUL!S499="","*",SP_SUL!S499)</f>
        <v>SP SUL</v>
      </c>
      <c r="E496" s="139" t="str">
        <f>IF(SP_SUL!T499="","*",SP_SUL!T499)</f>
        <v>ZPT-ZPG</v>
      </c>
      <c r="F496" s="145">
        <f>IF(SP_SUL!B499="","*",SP_SUL!B499)</f>
        <v>46072</v>
      </c>
      <c r="G496" s="145" t="str">
        <f>IF(SP_SUL!D499="","*",SP_SUL!D499)</f>
        <v>EXPANSÃO TURMA 1</v>
      </c>
      <c r="H496" s="145" t="str">
        <f>IF(SP_SUL!F499="","*",SP_SUL!F499)</f>
        <v>EXPANSÃO - SOLDA</v>
      </c>
      <c r="I496" s="145" t="str">
        <f>IF(SP_SUL!H499="","*",SP_SUL!H499)</f>
        <v>-</v>
      </c>
      <c r="J496" s="145" t="str">
        <f>IF(SP_SUL!I499="","*",SP_SUL!I499)</f>
        <v>-</v>
      </c>
      <c r="K496" s="139" t="str">
        <f>IF(SP_SUL!M499="","*",SP_SUL!M499)</f>
        <v>PAT-ZGM</v>
      </c>
      <c r="L496" s="139" t="str">
        <f>IF(SP_SUL!N499="","*",SP_SUL!N499)</f>
        <v>PAT1102</v>
      </c>
      <c r="M496" s="140">
        <f>IF(SP_SUL!J499="","*",SP_SUL!J499)</f>
        <v>53</v>
      </c>
      <c r="N496" s="144">
        <f>IF(SP_SUL!K499="","*",SP_SUL!K499)</f>
        <v>109.8</v>
      </c>
      <c r="O496" s="144" t="str">
        <f>IF(SP_SUL!L499="","*",SP_SUL!L499)</f>
        <v>-</v>
      </c>
      <c r="P496" s="143">
        <f>IF(SP_SUL!O499="","*",SP_SUL!O499)</f>
        <v>0.35416666666666669</v>
      </c>
      <c r="Q496" s="143">
        <f>IF(SP_SUL!P499="","*",SP_SUL!P499)</f>
        <v>6.25E-2</v>
      </c>
      <c r="R496" s="145" t="str">
        <f>IF(SP_SUL!Q499="","*",CONCATENATE(SP_SUL!Q499," ",SP_SUL!R499))</f>
        <v>1 Nº DE SOLDA</v>
      </c>
      <c r="S496" s="145" t="str">
        <f>IF(SP_SUL!V499="","*",SP_SUL!V499)</f>
        <v>Danilo</v>
      </c>
      <c r="T496" s="145" t="str">
        <f>IF(SP_SUL!W499="","*",SP_SUL!W499)</f>
        <v xml:space="preserve">Execução de solda - Condicionado a temperatura </v>
      </c>
      <c r="U496" s="137">
        <f ca="1">_xlfn.XLOOKUP(G496&amp;$U$2,BS_CONTROLE[CHAVE],BS_CONTROLE[Quantidade_11],"-")</f>
        <v>2</v>
      </c>
      <c r="V496" s="137">
        <f ca="1">_xlfn.XLOOKUP(G496&amp;$V$2,BS_CONTROLE[CHAVE],BS_CONTROLE[Quantidade_11],"-")</f>
        <v>1040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1446</v>
      </c>
      <c r="E1" s="64" t="s">
        <v>1447</v>
      </c>
      <c r="F1" s="64" t="s">
        <v>1448</v>
      </c>
      <c r="G1" s="64" t="s">
        <v>1449</v>
      </c>
      <c r="H1" s="64" t="s">
        <v>1450</v>
      </c>
      <c r="I1" s="64" t="s">
        <v>1451</v>
      </c>
      <c r="J1" s="64" t="s">
        <v>411</v>
      </c>
      <c r="K1" s="64" t="s">
        <v>1452</v>
      </c>
    </row>
    <row r="2" spans="1:11">
      <c r="A2" s="141" t="s">
        <v>820</v>
      </c>
      <c r="D2" t="s">
        <v>820</v>
      </c>
      <c r="E2" t="s">
        <v>1453</v>
      </c>
      <c r="F2" t="s">
        <v>1454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1455</v>
      </c>
      <c r="F3" t="s">
        <v>1456</v>
      </c>
      <c r="G3" t="s">
        <v>1457</v>
      </c>
      <c r="H3" t="s">
        <v>679</v>
      </c>
      <c r="I3">
        <v>1</v>
      </c>
      <c r="J3">
        <v>1</v>
      </c>
      <c r="K3" t="s">
        <v>1457</v>
      </c>
    </row>
    <row r="4" spans="1:11">
      <c r="A4" s="141" t="s">
        <v>1458</v>
      </c>
      <c r="D4" t="s">
        <v>1459</v>
      </c>
      <c r="E4" t="s">
        <v>1453</v>
      </c>
      <c r="F4" t="s">
        <v>1460</v>
      </c>
      <c r="G4" t="s">
        <v>1461</v>
      </c>
      <c r="H4" t="s">
        <v>679</v>
      </c>
      <c r="I4">
        <v>1</v>
      </c>
      <c r="J4">
        <v>1</v>
      </c>
      <c r="K4" t="s">
        <v>1461</v>
      </c>
    </row>
    <row r="5" spans="1:11">
      <c r="A5" s="141" t="s">
        <v>916</v>
      </c>
      <c r="D5" t="s">
        <v>1221</v>
      </c>
      <c r="E5" t="s">
        <v>1453</v>
      </c>
      <c r="F5" t="s">
        <v>1454</v>
      </c>
      <c r="G5" t="s">
        <v>1462</v>
      </c>
      <c r="H5" t="s">
        <v>679</v>
      </c>
      <c r="I5">
        <v>0</v>
      </c>
      <c r="J5">
        <v>0</v>
      </c>
      <c r="K5" t="s">
        <v>1462</v>
      </c>
    </row>
    <row r="6" spans="1:11">
      <c r="A6" s="141" t="s">
        <v>1463</v>
      </c>
      <c r="D6" t="s">
        <v>678</v>
      </c>
      <c r="E6" t="s">
        <v>1453</v>
      </c>
      <c r="F6" t="s">
        <v>1454</v>
      </c>
      <c r="G6" t="s">
        <v>1464</v>
      </c>
      <c r="H6" t="s">
        <v>679</v>
      </c>
      <c r="I6">
        <v>0</v>
      </c>
      <c r="J6">
        <v>4</v>
      </c>
      <c r="K6" t="s">
        <v>1464</v>
      </c>
    </row>
    <row r="7" spans="1:11">
      <c r="A7" s="141" t="s">
        <v>1465</v>
      </c>
      <c r="D7" t="s">
        <v>1466</v>
      </c>
      <c r="E7" t="s">
        <v>1440</v>
      </c>
      <c r="F7" t="s">
        <v>1467</v>
      </c>
      <c r="G7" t="s">
        <v>1467</v>
      </c>
      <c r="H7" t="s">
        <v>679</v>
      </c>
      <c r="I7">
        <v>1</v>
      </c>
      <c r="J7">
        <v>1</v>
      </c>
      <c r="K7" t="s">
        <v>1467</v>
      </c>
    </row>
    <row r="8" spans="1:11">
      <c r="A8" s="141" t="s">
        <v>1468</v>
      </c>
      <c r="D8" t="s">
        <v>1037</v>
      </c>
      <c r="E8" t="s">
        <v>1440</v>
      </c>
      <c r="F8" t="s">
        <v>1467</v>
      </c>
      <c r="G8" t="s">
        <v>1467</v>
      </c>
      <c r="H8" t="s">
        <v>679</v>
      </c>
      <c r="I8">
        <v>1</v>
      </c>
      <c r="J8">
        <v>1</v>
      </c>
      <c r="K8" t="s">
        <v>1467</v>
      </c>
    </row>
    <row r="9" spans="1:11">
      <c r="A9" s="141" t="s">
        <v>1469</v>
      </c>
      <c r="D9" t="s">
        <v>1470</v>
      </c>
      <c r="E9" t="s">
        <v>1440</v>
      </c>
      <c r="F9" t="s">
        <v>1467</v>
      </c>
      <c r="G9" t="s">
        <v>1467</v>
      </c>
      <c r="H9" t="s">
        <v>679</v>
      </c>
      <c r="I9">
        <v>1</v>
      </c>
      <c r="J9">
        <v>1</v>
      </c>
      <c r="K9" t="s">
        <v>1467</v>
      </c>
    </row>
    <row r="10" spans="1:11">
      <c r="A10" s="141" t="s">
        <v>986</v>
      </c>
      <c r="D10" t="s">
        <v>790</v>
      </c>
      <c r="E10" t="s">
        <v>1471</v>
      </c>
      <c r="F10" t="s">
        <v>1472</v>
      </c>
      <c r="G10" t="s">
        <v>1472</v>
      </c>
      <c r="H10" t="s">
        <v>679</v>
      </c>
      <c r="I10">
        <v>0</v>
      </c>
      <c r="J10">
        <v>0</v>
      </c>
      <c r="K10" t="s">
        <v>1473</v>
      </c>
    </row>
    <row r="11" spans="1:11">
      <c r="A11" s="141" t="s">
        <v>1474</v>
      </c>
      <c r="D11" t="s">
        <v>1475</v>
      </c>
      <c r="E11" t="s">
        <v>1476</v>
      </c>
      <c r="F11" t="s">
        <v>1472</v>
      </c>
      <c r="G11" t="s">
        <v>1472</v>
      </c>
      <c r="H11" t="s">
        <v>679</v>
      </c>
      <c r="I11">
        <v>0</v>
      </c>
      <c r="J11">
        <v>0</v>
      </c>
      <c r="K11" t="s">
        <v>1473</v>
      </c>
    </row>
    <row r="12" spans="1:11">
      <c r="A12" s="141" t="s">
        <v>1477</v>
      </c>
      <c r="D12" t="s">
        <v>1478</v>
      </c>
      <c r="E12" t="s">
        <v>1476</v>
      </c>
      <c r="F12" t="s">
        <v>1472</v>
      </c>
      <c r="G12" t="s">
        <v>1472</v>
      </c>
      <c r="H12" t="s">
        <v>679</v>
      </c>
      <c r="I12">
        <v>0</v>
      </c>
      <c r="J12">
        <v>0</v>
      </c>
      <c r="K12" t="s">
        <v>1473</v>
      </c>
    </row>
    <row r="13" spans="1:11">
      <c r="A13" s="141" t="s">
        <v>1479</v>
      </c>
      <c r="D13" t="s">
        <v>1480</v>
      </c>
      <c r="E13" t="s">
        <v>1481</v>
      </c>
      <c r="F13" t="s">
        <v>1472</v>
      </c>
      <c r="G13" t="s">
        <v>1472</v>
      </c>
      <c r="H13" t="s">
        <v>679</v>
      </c>
      <c r="I13">
        <v>0</v>
      </c>
      <c r="J13">
        <v>0</v>
      </c>
      <c r="K13" t="s">
        <v>1482</v>
      </c>
    </row>
    <row r="14" spans="1:11">
      <c r="A14" s="141" t="s">
        <v>829</v>
      </c>
      <c r="D14" t="s">
        <v>1483</v>
      </c>
      <c r="E14" t="s">
        <v>1484</v>
      </c>
      <c r="F14" t="s">
        <v>1472</v>
      </c>
      <c r="G14" t="s">
        <v>1472</v>
      </c>
      <c r="H14" t="s">
        <v>679</v>
      </c>
      <c r="I14">
        <v>0</v>
      </c>
      <c r="J14">
        <v>0</v>
      </c>
      <c r="K14" t="s">
        <v>1485</v>
      </c>
    </row>
    <row r="15" spans="1:11">
      <c r="A15" s="65" t="s">
        <v>819</v>
      </c>
      <c r="D15" t="s">
        <v>1486</v>
      </c>
      <c r="E15" t="s">
        <v>1484</v>
      </c>
      <c r="F15" t="s">
        <v>1472</v>
      </c>
      <c r="G15" t="s">
        <v>1472</v>
      </c>
      <c r="H15" t="s">
        <v>679</v>
      </c>
      <c r="I15">
        <v>0</v>
      </c>
      <c r="J15">
        <v>0</v>
      </c>
      <c r="K15" t="s">
        <v>1485</v>
      </c>
    </row>
    <row r="16" spans="1:11">
      <c r="A16" s="141" t="s">
        <v>1487</v>
      </c>
      <c r="D16" t="s">
        <v>1128</v>
      </c>
      <c r="E16" t="s">
        <v>1453</v>
      </c>
      <c r="F16" t="s">
        <v>1472</v>
      </c>
      <c r="G16" t="s">
        <v>1472</v>
      </c>
      <c r="H16" t="s">
        <v>679</v>
      </c>
      <c r="I16">
        <v>0</v>
      </c>
      <c r="J16">
        <v>0</v>
      </c>
      <c r="K16" t="s">
        <v>1488</v>
      </c>
    </row>
    <row r="17" spans="1:11">
      <c r="A17" s="141" t="s">
        <v>1489</v>
      </c>
      <c r="D17" t="s">
        <v>1490</v>
      </c>
      <c r="E17" t="s">
        <v>1471</v>
      </c>
      <c r="F17" t="s">
        <v>1472</v>
      </c>
      <c r="G17" t="s">
        <v>1472</v>
      </c>
      <c r="H17" t="s">
        <v>679</v>
      </c>
      <c r="I17">
        <v>1</v>
      </c>
      <c r="J17">
        <v>1</v>
      </c>
      <c r="K17" t="s">
        <v>1482</v>
      </c>
    </row>
    <row r="18" spans="1:11">
      <c r="A18" s="141" t="s">
        <v>1491</v>
      </c>
      <c r="D18" t="s">
        <v>1492</v>
      </c>
      <c r="E18" t="s">
        <v>1493</v>
      </c>
      <c r="F18" t="s">
        <v>1472</v>
      </c>
      <c r="G18" t="s">
        <v>1472</v>
      </c>
      <c r="H18" t="s">
        <v>679</v>
      </c>
      <c r="I18">
        <v>0</v>
      </c>
      <c r="J18">
        <v>0</v>
      </c>
      <c r="K18" t="s">
        <v>1485</v>
      </c>
    </row>
    <row r="19" spans="1:11">
      <c r="A19" s="141" t="s">
        <v>1494</v>
      </c>
      <c r="D19" t="s">
        <v>1495</v>
      </c>
      <c r="E19" t="s">
        <v>1493</v>
      </c>
      <c r="F19" t="s">
        <v>1472</v>
      </c>
      <c r="G19" t="s">
        <v>1472</v>
      </c>
      <c r="H19" t="s">
        <v>679</v>
      </c>
      <c r="I19">
        <v>0</v>
      </c>
      <c r="J19">
        <v>0</v>
      </c>
      <c r="K19" t="s">
        <v>1485</v>
      </c>
    </row>
    <row r="20" spans="1:11">
      <c r="A20" s="141" t="s">
        <v>1496</v>
      </c>
      <c r="D20" t="s">
        <v>1497</v>
      </c>
      <c r="E20" t="s">
        <v>1493</v>
      </c>
      <c r="F20" t="s">
        <v>1498</v>
      </c>
      <c r="G20" t="s">
        <v>1498</v>
      </c>
      <c r="H20" t="s">
        <v>679</v>
      </c>
      <c r="I20">
        <v>0</v>
      </c>
      <c r="J20">
        <v>0</v>
      </c>
      <c r="K20" t="s">
        <v>1499</v>
      </c>
    </row>
    <row r="21" spans="1:11">
      <c r="A21" s="141" t="s">
        <v>1500</v>
      </c>
      <c r="D21" t="s">
        <v>1501</v>
      </c>
      <c r="E21" t="s">
        <v>1471</v>
      </c>
      <c r="F21" t="s">
        <v>1472</v>
      </c>
      <c r="G21" t="s">
        <v>1472</v>
      </c>
      <c r="H21" t="s">
        <v>679</v>
      </c>
      <c r="I21">
        <v>0</v>
      </c>
      <c r="J21">
        <v>0</v>
      </c>
      <c r="K21" t="s">
        <v>1501</v>
      </c>
    </row>
    <row r="22" spans="1:11">
      <c r="A22" s="141" t="s">
        <v>1502</v>
      </c>
      <c r="D22" t="s">
        <v>704</v>
      </c>
      <c r="E22" t="s">
        <v>1455</v>
      </c>
      <c r="F22" t="s">
        <v>1472</v>
      </c>
      <c r="G22" t="s">
        <v>1472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1503</v>
      </c>
      <c r="D23" t="s">
        <v>1504</v>
      </c>
      <c r="E23" t="s">
        <v>1484</v>
      </c>
      <c r="F23" t="s">
        <v>1472</v>
      </c>
      <c r="G23" t="s">
        <v>1472</v>
      </c>
      <c r="H23" t="s">
        <v>679</v>
      </c>
      <c r="I23">
        <v>0</v>
      </c>
      <c r="J23">
        <v>0</v>
      </c>
      <c r="K23" t="s">
        <v>1473</v>
      </c>
    </row>
    <row r="24" spans="1:11">
      <c r="A24" s="141" t="s">
        <v>1074</v>
      </c>
      <c r="D24" t="s">
        <v>1505</v>
      </c>
      <c r="E24" t="s">
        <v>1481</v>
      </c>
      <c r="F24" t="s">
        <v>1472</v>
      </c>
      <c r="G24" t="s">
        <v>1472</v>
      </c>
      <c r="H24" t="s">
        <v>679</v>
      </c>
      <c r="I24">
        <v>0</v>
      </c>
      <c r="J24">
        <v>0</v>
      </c>
      <c r="K24" t="s">
        <v>1473</v>
      </c>
    </row>
    <row r="25" spans="1:11">
      <c r="A25" s="141" t="s">
        <v>1506</v>
      </c>
      <c r="D25" t="s">
        <v>1490</v>
      </c>
      <c r="E25" t="s">
        <v>1471</v>
      </c>
      <c r="F25" t="s">
        <v>750</v>
      </c>
      <c r="G25" t="s">
        <v>1507</v>
      </c>
      <c r="H25" t="s">
        <v>679</v>
      </c>
      <c r="I25">
        <v>1</v>
      </c>
      <c r="J25">
        <v>1</v>
      </c>
      <c r="K25" t="s">
        <v>1482</v>
      </c>
    </row>
    <row r="26" spans="1:11">
      <c r="A26" s="141" t="s">
        <v>1508</v>
      </c>
      <c r="D26" t="s">
        <v>1509</v>
      </c>
      <c r="E26" t="s">
        <v>1510</v>
      </c>
      <c r="F26" t="s">
        <v>1509</v>
      </c>
      <c r="G26" t="s">
        <v>1461</v>
      </c>
      <c r="H26" t="s">
        <v>679</v>
      </c>
      <c r="I26">
        <v>1</v>
      </c>
      <c r="J26">
        <v>1</v>
      </c>
      <c r="K26" t="s">
        <v>1509</v>
      </c>
    </row>
    <row r="27" spans="1:11">
      <c r="A27" s="141" t="s">
        <v>1511</v>
      </c>
      <c r="D27" t="s">
        <v>1512</v>
      </c>
      <c r="E27" t="s">
        <v>1453</v>
      </c>
      <c r="F27" t="s">
        <v>1454</v>
      </c>
      <c r="G27" t="s">
        <v>1513</v>
      </c>
      <c r="H27" t="s">
        <v>679</v>
      </c>
      <c r="I27">
        <v>0</v>
      </c>
      <c r="J27">
        <v>0</v>
      </c>
      <c r="K27" t="s">
        <v>1513</v>
      </c>
    </row>
    <row r="28" spans="1:11">
      <c r="A28" s="141" t="s">
        <v>1514</v>
      </c>
      <c r="D28" t="s">
        <v>1211</v>
      </c>
      <c r="E28" t="s">
        <v>1476</v>
      </c>
      <c r="F28" t="s">
        <v>1211</v>
      </c>
      <c r="G28" t="s">
        <v>1461</v>
      </c>
      <c r="H28" t="s">
        <v>1211</v>
      </c>
      <c r="I28">
        <v>1</v>
      </c>
      <c r="J28">
        <v>1</v>
      </c>
      <c r="K28" t="s">
        <v>1461</v>
      </c>
    </row>
    <row r="29" spans="1:11">
      <c r="A29" s="141" t="s">
        <v>1515</v>
      </c>
      <c r="D29" t="s">
        <v>877</v>
      </c>
      <c r="E29" t="s">
        <v>1471</v>
      </c>
      <c r="F29" t="s">
        <v>877</v>
      </c>
      <c r="G29" t="s">
        <v>1462</v>
      </c>
      <c r="H29" t="s">
        <v>1516</v>
      </c>
      <c r="I29">
        <v>1</v>
      </c>
      <c r="J29">
        <v>3</v>
      </c>
      <c r="K29" t="s">
        <v>1461</v>
      </c>
    </row>
    <row r="30" spans="1:11">
      <c r="A30" s="141" t="s">
        <v>1517</v>
      </c>
      <c r="D30" t="s">
        <v>1518</v>
      </c>
      <c r="E30" t="s">
        <v>1440</v>
      </c>
      <c r="F30" t="s">
        <v>1519</v>
      </c>
      <c r="G30" t="s">
        <v>1520</v>
      </c>
      <c r="H30" t="s">
        <v>679</v>
      </c>
      <c r="I30">
        <v>0</v>
      </c>
      <c r="J30">
        <v>2</v>
      </c>
      <c r="K30" t="s">
        <v>1521</v>
      </c>
    </row>
    <row r="31" spans="1:11">
      <c r="A31" s="141" t="s">
        <v>1522</v>
      </c>
      <c r="D31" t="s">
        <v>1523</v>
      </c>
      <c r="E31" t="s">
        <v>1471</v>
      </c>
      <c r="F31" t="s">
        <v>1523</v>
      </c>
      <c r="G31" t="s">
        <v>1520</v>
      </c>
      <c r="H31" t="s">
        <v>679</v>
      </c>
      <c r="I31">
        <v>0</v>
      </c>
      <c r="J31">
        <v>1</v>
      </c>
      <c r="K31" t="s">
        <v>1524</v>
      </c>
    </row>
    <row r="32" spans="1:11">
      <c r="A32" s="141" t="s">
        <v>1525</v>
      </c>
      <c r="D32" t="s">
        <v>1526</v>
      </c>
      <c r="E32" t="s">
        <v>1471</v>
      </c>
      <c r="F32" t="s">
        <v>1526</v>
      </c>
      <c r="G32" t="s">
        <v>1520</v>
      </c>
      <c r="H32" t="s">
        <v>679</v>
      </c>
      <c r="I32">
        <v>0</v>
      </c>
      <c r="J32">
        <v>1</v>
      </c>
      <c r="K32" t="s">
        <v>1527</v>
      </c>
    </row>
    <row r="33" spans="1:11">
      <c r="A33" s="141" t="s">
        <v>1528</v>
      </c>
      <c r="D33" t="s">
        <v>1529</v>
      </c>
      <c r="E33" t="s">
        <v>1493</v>
      </c>
      <c r="F33" t="s">
        <v>1419</v>
      </c>
      <c r="G33" t="s">
        <v>1520</v>
      </c>
      <c r="H33" t="s">
        <v>679</v>
      </c>
      <c r="I33">
        <v>0</v>
      </c>
      <c r="J33">
        <v>1</v>
      </c>
      <c r="K33" t="s">
        <v>1530</v>
      </c>
    </row>
    <row r="34" spans="1:11">
      <c r="A34" s="141" t="s">
        <v>1531</v>
      </c>
      <c r="D34" t="s">
        <v>1532</v>
      </c>
      <c r="E34" t="s">
        <v>1471</v>
      </c>
      <c r="F34" t="s">
        <v>1532</v>
      </c>
      <c r="G34" t="s">
        <v>1520</v>
      </c>
      <c r="H34" t="s">
        <v>679</v>
      </c>
      <c r="I34">
        <v>1</v>
      </c>
      <c r="J34">
        <v>1</v>
      </c>
      <c r="K34" t="s">
        <v>1533</v>
      </c>
    </row>
    <row r="35" spans="1:11">
      <c r="A35" s="141" t="s">
        <v>1534</v>
      </c>
      <c r="D35" t="s">
        <v>1535</v>
      </c>
      <c r="E35" t="s">
        <v>1453</v>
      </c>
      <c r="F35" t="s">
        <v>1519</v>
      </c>
      <c r="G35" t="s">
        <v>1520</v>
      </c>
      <c r="H35" t="s">
        <v>679</v>
      </c>
      <c r="I35">
        <v>0</v>
      </c>
      <c r="J35">
        <v>0</v>
      </c>
      <c r="K35" t="s">
        <v>1536</v>
      </c>
    </row>
    <row r="36" spans="1:11">
      <c r="A36" s="141" t="s">
        <v>1537</v>
      </c>
      <c r="D36" t="s">
        <v>1538</v>
      </c>
      <c r="E36" t="s">
        <v>1471</v>
      </c>
      <c r="F36" t="s">
        <v>1519</v>
      </c>
      <c r="G36" t="s">
        <v>1520</v>
      </c>
      <c r="H36" t="s">
        <v>1539</v>
      </c>
      <c r="I36">
        <v>0</v>
      </c>
      <c r="J36">
        <v>3</v>
      </c>
      <c r="K36" t="s">
        <v>1539</v>
      </c>
    </row>
    <row r="37" spans="1:11">
      <c r="A37" s="141" t="s">
        <v>1540</v>
      </c>
      <c r="D37" t="s">
        <v>687</v>
      </c>
      <c r="E37" t="s">
        <v>1471</v>
      </c>
      <c r="F37" t="s">
        <v>687</v>
      </c>
      <c r="G37" t="s">
        <v>1520</v>
      </c>
      <c r="H37" t="s">
        <v>679</v>
      </c>
      <c r="I37">
        <v>1</v>
      </c>
      <c r="J37">
        <v>1</v>
      </c>
      <c r="K37" t="s">
        <v>1541</v>
      </c>
    </row>
    <row r="38" spans="1:11">
      <c r="A38" s="141" t="s">
        <v>1542</v>
      </c>
      <c r="D38" t="s">
        <v>1543</v>
      </c>
      <c r="E38" t="s">
        <v>1471</v>
      </c>
      <c r="F38" t="s">
        <v>1544</v>
      </c>
      <c r="G38" t="s">
        <v>1544</v>
      </c>
      <c r="H38" t="s">
        <v>679</v>
      </c>
      <c r="I38">
        <v>0</v>
      </c>
      <c r="J38">
        <v>0</v>
      </c>
      <c r="K38" t="s">
        <v>1545</v>
      </c>
    </row>
    <row r="39" spans="1:11">
      <c r="A39" s="141" t="s">
        <v>1546</v>
      </c>
      <c r="D39" t="s">
        <v>1547</v>
      </c>
      <c r="E39" t="s">
        <v>1476</v>
      </c>
      <c r="F39" t="s">
        <v>1544</v>
      </c>
      <c r="G39" t="s">
        <v>1544</v>
      </c>
      <c r="H39" t="s">
        <v>679</v>
      </c>
      <c r="I39">
        <v>0</v>
      </c>
      <c r="J39">
        <v>0</v>
      </c>
      <c r="K39" t="s">
        <v>1545</v>
      </c>
    </row>
    <row r="40" spans="1:11">
      <c r="A40" s="141" t="s">
        <v>1548</v>
      </c>
      <c r="D40" t="s">
        <v>1549</v>
      </c>
      <c r="E40" t="s">
        <v>1476</v>
      </c>
      <c r="F40" t="s">
        <v>1544</v>
      </c>
      <c r="G40" t="s">
        <v>1544</v>
      </c>
      <c r="H40" t="s">
        <v>679</v>
      </c>
      <c r="I40">
        <v>0</v>
      </c>
      <c r="J40">
        <v>0</v>
      </c>
      <c r="K40" t="s">
        <v>1545</v>
      </c>
    </row>
    <row r="41" spans="1:11">
      <c r="A41" s="141" t="s">
        <v>1550</v>
      </c>
      <c r="D41" t="s">
        <v>1551</v>
      </c>
      <c r="E41" t="s">
        <v>1481</v>
      </c>
      <c r="F41" t="s">
        <v>1544</v>
      </c>
      <c r="G41" t="s">
        <v>1544</v>
      </c>
      <c r="H41" t="s">
        <v>679</v>
      </c>
      <c r="I41">
        <v>0</v>
      </c>
      <c r="J41">
        <v>0</v>
      </c>
      <c r="K41" t="s">
        <v>1552</v>
      </c>
    </row>
    <row r="42" spans="1:11">
      <c r="A42" s="141" t="s">
        <v>1553</v>
      </c>
      <c r="D42" t="s">
        <v>1554</v>
      </c>
      <c r="E42" t="s">
        <v>1484</v>
      </c>
      <c r="F42" t="s">
        <v>1544</v>
      </c>
      <c r="G42" t="s">
        <v>1544</v>
      </c>
      <c r="H42" t="s">
        <v>679</v>
      </c>
      <c r="I42">
        <v>0</v>
      </c>
      <c r="J42">
        <v>0</v>
      </c>
      <c r="K42" t="s">
        <v>1555</v>
      </c>
    </row>
    <row r="43" spans="1:11">
      <c r="A43" s="141" t="s">
        <v>1556</v>
      </c>
      <c r="D43" t="s">
        <v>767</v>
      </c>
      <c r="E43" t="s">
        <v>1484</v>
      </c>
      <c r="F43" t="s">
        <v>1544</v>
      </c>
      <c r="G43" t="s">
        <v>1544</v>
      </c>
      <c r="H43" t="s">
        <v>679</v>
      </c>
      <c r="I43">
        <v>0</v>
      </c>
      <c r="J43">
        <v>0</v>
      </c>
      <c r="K43" t="s">
        <v>1555</v>
      </c>
    </row>
    <row r="44" spans="1:11">
      <c r="A44" s="141" t="s">
        <v>1557</v>
      </c>
      <c r="D44" t="s">
        <v>1558</v>
      </c>
      <c r="E44" t="s">
        <v>1453</v>
      </c>
      <c r="F44" t="s">
        <v>1544</v>
      </c>
      <c r="G44" t="s">
        <v>1544</v>
      </c>
      <c r="H44" t="s">
        <v>679</v>
      </c>
      <c r="I44">
        <v>0</v>
      </c>
      <c r="J44">
        <v>0</v>
      </c>
      <c r="K44" t="s">
        <v>1555</v>
      </c>
    </row>
    <row r="45" spans="1:11">
      <c r="A45" s="141" t="s">
        <v>1559</v>
      </c>
      <c r="D45" t="s">
        <v>1560</v>
      </c>
      <c r="E45" t="s">
        <v>1493</v>
      </c>
      <c r="F45" t="s">
        <v>1544</v>
      </c>
      <c r="G45" t="s">
        <v>1544</v>
      </c>
      <c r="H45" t="s">
        <v>679</v>
      </c>
      <c r="I45">
        <v>0</v>
      </c>
      <c r="J45">
        <v>0</v>
      </c>
      <c r="K45" t="s">
        <v>1561</v>
      </c>
    </row>
    <row r="46" spans="1:11">
      <c r="A46" s="141" t="s">
        <v>1562</v>
      </c>
      <c r="D46" t="s">
        <v>1093</v>
      </c>
      <c r="E46" t="s">
        <v>1493</v>
      </c>
      <c r="F46" t="s">
        <v>1544</v>
      </c>
      <c r="G46" t="s">
        <v>1544</v>
      </c>
      <c r="H46" t="s">
        <v>679</v>
      </c>
      <c r="I46">
        <v>0</v>
      </c>
      <c r="J46">
        <v>0</v>
      </c>
      <c r="K46" t="s">
        <v>1555</v>
      </c>
    </row>
    <row r="47" spans="1:11">
      <c r="A47" s="141" t="s">
        <v>1036</v>
      </c>
      <c r="D47" t="s">
        <v>1089</v>
      </c>
      <c r="E47" t="s">
        <v>1471</v>
      </c>
      <c r="F47" t="s">
        <v>1544</v>
      </c>
      <c r="G47" t="s">
        <v>1544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1563</v>
      </c>
      <c r="D48" t="s">
        <v>758</v>
      </c>
      <c r="E48" t="s">
        <v>1455</v>
      </c>
      <c r="F48" t="s">
        <v>1544</v>
      </c>
      <c r="G48" t="s">
        <v>1544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1564</v>
      </c>
      <c r="D49" t="s">
        <v>1565</v>
      </c>
      <c r="E49" t="s">
        <v>1484</v>
      </c>
      <c r="F49" t="s">
        <v>1544</v>
      </c>
      <c r="G49" t="s">
        <v>1544</v>
      </c>
      <c r="H49" t="s">
        <v>679</v>
      </c>
      <c r="I49">
        <v>0</v>
      </c>
      <c r="J49">
        <v>0</v>
      </c>
      <c r="K49" t="s">
        <v>1545</v>
      </c>
    </row>
    <row r="50" spans="1:11">
      <c r="A50" s="141" t="s">
        <v>1566</v>
      </c>
      <c r="D50" t="s">
        <v>825</v>
      </c>
      <c r="E50" t="s">
        <v>1484</v>
      </c>
      <c r="F50" t="s">
        <v>1544</v>
      </c>
      <c r="G50" t="s">
        <v>1544</v>
      </c>
      <c r="H50" t="s">
        <v>679</v>
      </c>
      <c r="I50">
        <v>0</v>
      </c>
      <c r="J50">
        <v>0</v>
      </c>
      <c r="K50" t="s">
        <v>1555</v>
      </c>
    </row>
    <row r="51" spans="1:11">
      <c r="A51" s="141" t="s">
        <v>1567</v>
      </c>
      <c r="D51" t="s">
        <v>1568</v>
      </c>
      <c r="E51" t="s">
        <v>1481</v>
      </c>
      <c r="F51" t="s">
        <v>1544</v>
      </c>
      <c r="G51" t="s">
        <v>1544</v>
      </c>
      <c r="H51" t="s">
        <v>679</v>
      </c>
      <c r="I51">
        <v>0</v>
      </c>
      <c r="J51">
        <v>0</v>
      </c>
      <c r="K51" t="s">
        <v>1545</v>
      </c>
    </row>
    <row r="52" spans="1:11">
      <c r="A52" s="141" t="s">
        <v>1569</v>
      </c>
      <c r="D52" t="s">
        <v>1570</v>
      </c>
      <c r="E52" t="s">
        <v>1471</v>
      </c>
      <c r="F52" t="s">
        <v>1544</v>
      </c>
      <c r="G52" t="s">
        <v>1544</v>
      </c>
      <c r="H52" t="s">
        <v>679</v>
      </c>
      <c r="I52">
        <v>0</v>
      </c>
      <c r="J52">
        <v>0</v>
      </c>
      <c r="K52" t="s">
        <v>1552</v>
      </c>
    </row>
    <row r="53" spans="1:11">
      <c r="A53" s="141" t="s">
        <v>1571</v>
      </c>
      <c r="D53" t="s">
        <v>847</v>
      </c>
      <c r="E53" t="s">
        <v>1453</v>
      </c>
      <c r="F53" t="s">
        <v>1454</v>
      </c>
      <c r="G53" t="s">
        <v>1464</v>
      </c>
      <c r="H53" t="s">
        <v>679</v>
      </c>
      <c r="I53">
        <v>0</v>
      </c>
      <c r="J53">
        <v>4</v>
      </c>
      <c r="K53" t="s">
        <v>1464</v>
      </c>
    </row>
    <row r="54" spans="1:11">
      <c r="A54" s="141" t="s">
        <v>692</v>
      </c>
      <c r="D54" t="s">
        <v>1572</v>
      </c>
      <c r="E54" t="s">
        <v>1573</v>
      </c>
      <c r="F54" t="s">
        <v>1454</v>
      </c>
      <c r="G54" t="s">
        <v>1464</v>
      </c>
      <c r="H54" t="s">
        <v>679</v>
      </c>
      <c r="I54">
        <v>0</v>
      </c>
      <c r="J54">
        <v>4</v>
      </c>
      <c r="K54" t="s">
        <v>1462</v>
      </c>
    </row>
    <row r="55" spans="1:11">
      <c r="A55" s="141" t="s">
        <v>1574</v>
      </c>
      <c r="D55" t="s">
        <v>1575</v>
      </c>
      <c r="E55" t="s">
        <v>605</v>
      </c>
      <c r="F55" t="s">
        <v>1576</v>
      </c>
      <c r="G55" t="s">
        <v>1464</v>
      </c>
      <c r="H55" t="s">
        <v>679</v>
      </c>
      <c r="I55">
        <v>1</v>
      </c>
      <c r="J55">
        <v>2</v>
      </c>
      <c r="K55" t="s">
        <v>1462</v>
      </c>
    </row>
    <row r="56" spans="1:11">
      <c r="A56" s="141" t="s">
        <v>749</v>
      </c>
      <c r="D56" t="s">
        <v>1577</v>
      </c>
      <c r="E56" t="s">
        <v>1471</v>
      </c>
      <c r="F56" t="s">
        <v>1578</v>
      </c>
      <c r="G56" t="s">
        <v>1461</v>
      </c>
      <c r="H56" t="s">
        <v>1579</v>
      </c>
      <c r="I56">
        <v>1</v>
      </c>
      <c r="J56">
        <v>1</v>
      </c>
      <c r="K56" t="s">
        <v>1461</v>
      </c>
    </row>
    <row r="57" spans="1:11">
      <c r="A57" s="141" t="s">
        <v>1580</v>
      </c>
      <c r="D57" t="s">
        <v>1378</v>
      </c>
      <c r="E57" t="s">
        <v>1476</v>
      </c>
      <c r="F57" t="s">
        <v>1581</v>
      </c>
      <c r="G57" t="s">
        <v>1461</v>
      </c>
      <c r="H57" t="s">
        <v>1582</v>
      </c>
      <c r="I57">
        <v>1</v>
      </c>
      <c r="J57">
        <v>2</v>
      </c>
      <c r="K57" t="s">
        <v>1461</v>
      </c>
    </row>
    <row r="58" spans="1:11">
      <c r="A58" t="s">
        <v>1583</v>
      </c>
      <c r="D58" t="s">
        <v>738</v>
      </c>
      <c r="E58" t="s">
        <v>1476</v>
      </c>
      <c r="F58" t="s">
        <v>1581</v>
      </c>
      <c r="G58" t="s">
        <v>1461</v>
      </c>
      <c r="H58" t="s">
        <v>1584</v>
      </c>
      <c r="I58">
        <v>1</v>
      </c>
      <c r="J58">
        <v>2</v>
      </c>
      <c r="K58" t="s">
        <v>1461</v>
      </c>
    </row>
    <row r="59" spans="1:11">
      <c r="A59" s="141" t="s">
        <v>1585</v>
      </c>
      <c r="D59" t="s">
        <v>713</v>
      </c>
      <c r="E59" t="s">
        <v>1484</v>
      </c>
      <c r="F59" t="s">
        <v>1586</v>
      </c>
      <c r="G59" t="s">
        <v>1462</v>
      </c>
      <c r="H59" t="s">
        <v>1587</v>
      </c>
      <c r="I59">
        <v>1</v>
      </c>
      <c r="J59">
        <v>2</v>
      </c>
      <c r="K59" t="s">
        <v>1462</v>
      </c>
    </row>
    <row r="60" spans="1:11">
      <c r="A60" s="141" t="s">
        <v>1588</v>
      </c>
      <c r="D60" t="s">
        <v>1589</v>
      </c>
      <c r="E60" t="s">
        <v>1484</v>
      </c>
      <c r="F60" t="s">
        <v>1454</v>
      </c>
      <c r="G60" t="s">
        <v>1462</v>
      </c>
      <c r="H60" t="s">
        <v>679</v>
      </c>
      <c r="I60">
        <v>0</v>
      </c>
      <c r="J60">
        <v>3</v>
      </c>
      <c r="K60" t="s">
        <v>1462</v>
      </c>
    </row>
    <row r="61" spans="1:11">
      <c r="A61" s="141" t="s">
        <v>1590</v>
      </c>
      <c r="D61" t="s">
        <v>1591</v>
      </c>
      <c r="E61" t="s">
        <v>1471</v>
      </c>
      <c r="F61" t="s">
        <v>1592</v>
      </c>
      <c r="G61" t="s">
        <v>1462</v>
      </c>
      <c r="H61" t="s">
        <v>1593</v>
      </c>
      <c r="I61">
        <v>1</v>
      </c>
      <c r="J61">
        <v>2</v>
      </c>
      <c r="K61" t="s">
        <v>1461</v>
      </c>
    </row>
    <row r="62" spans="1:11">
      <c r="A62" s="141" t="s">
        <v>1594</v>
      </c>
      <c r="D62" t="s">
        <v>1595</v>
      </c>
      <c r="E62" t="s">
        <v>1493</v>
      </c>
      <c r="F62" t="s">
        <v>1454</v>
      </c>
      <c r="G62" t="s">
        <v>1462</v>
      </c>
      <c r="H62" t="s">
        <v>679</v>
      </c>
      <c r="I62">
        <v>0</v>
      </c>
      <c r="J62">
        <v>3</v>
      </c>
      <c r="K62" t="s">
        <v>1462</v>
      </c>
    </row>
    <row r="63" spans="1:11">
      <c r="A63" t="s">
        <v>686</v>
      </c>
      <c r="D63" t="s">
        <v>885</v>
      </c>
      <c r="E63" t="s">
        <v>1493</v>
      </c>
      <c r="F63" t="s">
        <v>1596</v>
      </c>
      <c r="G63" t="s">
        <v>1462</v>
      </c>
      <c r="H63" t="s">
        <v>1597</v>
      </c>
      <c r="I63">
        <v>1</v>
      </c>
      <c r="J63">
        <v>1</v>
      </c>
      <c r="K63" t="s">
        <v>1462</v>
      </c>
    </row>
    <row r="64" spans="1:11">
      <c r="A64" t="s">
        <v>1598</v>
      </c>
      <c r="D64" t="s">
        <v>1599</v>
      </c>
      <c r="E64" t="s">
        <v>1471</v>
      </c>
      <c r="F64" t="s">
        <v>1600</v>
      </c>
      <c r="G64" t="s">
        <v>1461</v>
      </c>
      <c r="H64" t="s">
        <v>679</v>
      </c>
      <c r="I64">
        <v>1</v>
      </c>
      <c r="J64">
        <v>2</v>
      </c>
      <c r="K64" t="s">
        <v>1462</v>
      </c>
    </row>
    <row r="65" spans="1:11">
      <c r="A65" s="141" t="s">
        <v>1601</v>
      </c>
      <c r="D65" t="s">
        <v>696</v>
      </c>
      <c r="E65" t="s">
        <v>1455</v>
      </c>
      <c r="F65" t="s">
        <v>1602</v>
      </c>
      <c r="G65" t="s">
        <v>1461</v>
      </c>
      <c r="H65" t="s">
        <v>1602</v>
      </c>
      <c r="I65">
        <v>1</v>
      </c>
      <c r="J65">
        <v>1</v>
      </c>
      <c r="K65" t="s">
        <v>1603</v>
      </c>
    </row>
    <row r="66" spans="1:11">
      <c r="A66" s="141" t="s">
        <v>1604</v>
      </c>
      <c r="D66" t="s">
        <v>721</v>
      </c>
      <c r="E66" t="s">
        <v>1484</v>
      </c>
      <c r="F66" t="s">
        <v>1605</v>
      </c>
      <c r="G66" t="s">
        <v>1461</v>
      </c>
      <c r="H66" t="s">
        <v>679</v>
      </c>
      <c r="I66">
        <v>1</v>
      </c>
      <c r="J66">
        <v>4</v>
      </c>
      <c r="K66" t="s">
        <v>1461</v>
      </c>
    </row>
    <row r="67" spans="1:11">
      <c r="A67" s="141" t="s">
        <v>1606</v>
      </c>
      <c r="D67" t="s">
        <v>870</v>
      </c>
      <c r="E67" t="s">
        <v>1471</v>
      </c>
      <c r="F67" t="s">
        <v>1607</v>
      </c>
      <c r="G67" t="s">
        <v>1461</v>
      </c>
      <c r="H67" t="s">
        <v>1608</v>
      </c>
      <c r="I67">
        <v>1</v>
      </c>
      <c r="J67">
        <v>1</v>
      </c>
      <c r="K67" t="s">
        <v>1461</v>
      </c>
    </row>
    <row r="68" spans="1:11">
      <c r="A68" s="141" t="s">
        <v>1609</v>
      </c>
      <c r="D68" t="s">
        <v>717</v>
      </c>
      <c r="E68" t="s">
        <v>1476</v>
      </c>
      <c r="F68" t="s">
        <v>1454</v>
      </c>
      <c r="G68" t="s">
        <v>1462</v>
      </c>
      <c r="H68" t="s">
        <v>679</v>
      </c>
      <c r="I68">
        <v>0</v>
      </c>
      <c r="J68">
        <v>4</v>
      </c>
      <c r="K68" t="s">
        <v>1462</v>
      </c>
    </row>
    <row r="69" spans="1:11">
      <c r="A69" s="141" t="s">
        <v>1610</v>
      </c>
      <c r="D69" t="s">
        <v>761</v>
      </c>
      <c r="E69" t="s">
        <v>1453</v>
      </c>
      <c r="F69" t="s">
        <v>1454</v>
      </c>
      <c r="G69" t="s">
        <v>1462</v>
      </c>
      <c r="H69" t="s">
        <v>679</v>
      </c>
      <c r="I69">
        <v>0</v>
      </c>
      <c r="J69">
        <v>4</v>
      </c>
      <c r="K69" t="s">
        <v>1462</v>
      </c>
    </row>
    <row r="70" spans="1:11">
      <c r="A70" s="141" t="s">
        <v>1611</v>
      </c>
      <c r="D70" t="s">
        <v>750</v>
      </c>
      <c r="E70" t="s">
        <v>1471</v>
      </c>
      <c r="F70" t="s">
        <v>750</v>
      </c>
      <c r="G70" t="s">
        <v>1507</v>
      </c>
      <c r="H70" t="s">
        <v>679</v>
      </c>
      <c r="I70">
        <v>1</v>
      </c>
      <c r="J70">
        <v>1</v>
      </c>
      <c r="K70" t="s">
        <v>1612</v>
      </c>
    </row>
    <row r="71" spans="1:11">
      <c r="A71" s="141" t="s">
        <v>708</v>
      </c>
      <c r="D71" t="s">
        <v>1613</v>
      </c>
      <c r="E71" t="s">
        <v>1471</v>
      </c>
      <c r="F71" t="s">
        <v>1614</v>
      </c>
      <c r="G71" t="s">
        <v>1507</v>
      </c>
      <c r="H71" t="s">
        <v>679</v>
      </c>
      <c r="I71">
        <v>1</v>
      </c>
      <c r="J71">
        <v>1</v>
      </c>
      <c r="K71" t="s">
        <v>1612</v>
      </c>
    </row>
    <row r="72" spans="1:11">
      <c r="A72" s="141" t="s">
        <v>690</v>
      </c>
      <c r="D72" t="s">
        <v>1615</v>
      </c>
      <c r="E72" t="s">
        <v>1453</v>
      </c>
      <c r="F72" t="s">
        <v>1454</v>
      </c>
      <c r="G72" t="s">
        <v>1513</v>
      </c>
      <c r="H72" t="s">
        <v>679</v>
      </c>
      <c r="I72">
        <v>0</v>
      </c>
      <c r="J72">
        <v>0</v>
      </c>
      <c r="K72" t="s">
        <v>1513</v>
      </c>
    </row>
    <row r="73" spans="1:11">
      <c r="A73" s="141" t="s">
        <v>1616</v>
      </c>
      <c r="D73" t="s">
        <v>1617</v>
      </c>
      <c r="E73" t="s">
        <v>1453</v>
      </c>
      <c r="F73" t="s">
        <v>1454</v>
      </c>
      <c r="G73" t="s">
        <v>1467</v>
      </c>
      <c r="H73" t="s">
        <v>679</v>
      </c>
      <c r="I73">
        <v>0</v>
      </c>
      <c r="J73">
        <v>0</v>
      </c>
      <c r="K73" t="s">
        <v>1618</v>
      </c>
    </row>
    <row r="74" spans="1:11">
      <c r="A74" s="141" t="s">
        <v>1619</v>
      </c>
      <c r="D74" t="s">
        <v>1620</v>
      </c>
      <c r="E74" t="s">
        <v>1493</v>
      </c>
      <c r="F74" t="s">
        <v>1596</v>
      </c>
      <c r="G74" t="s">
        <v>1462</v>
      </c>
      <c r="H74" t="s">
        <v>679</v>
      </c>
      <c r="I74">
        <v>1</v>
      </c>
      <c r="J74">
        <v>1</v>
      </c>
      <c r="K74" t="s">
        <v>1462</v>
      </c>
    </row>
    <row r="75" spans="1:11">
      <c r="A75" s="141" t="s">
        <v>1621</v>
      </c>
      <c r="D75" t="s">
        <v>1622</v>
      </c>
      <c r="E75" t="s">
        <v>1471</v>
      </c>
      <c r="F75" t="s">
        <v>1454</v>
      </c>
      <c r="G75" t="s">
        <v>1461</v>
      </c>
      <c r="H75" t="s">
        <v>679</v>
      </c>
      <c r="I75">
        <v>1</v>
      </c>
      <c r="J75">
        <v>1</v>
      </c>
      <c r="K75" t="s">
        <v>1461</v>
      </c>
    </row>
    <row r="76" spans="1:11">
      <c r="A76" s="141" t="s">
        <v>746</v>
      </c>
      <c r="D76" t="s">
        <v>1623</v>
      </c>
      <c r="E76" t="s">
        <v>1471</v>
      </c>
      <c r="F76" t="s">
        <v>1454</v>
      </c>
      <c r="G76" t="s">
        <v>1461</v>
      </c>
      <c r="I76">
        <v>1</v>
      </c>
      <c r="J76">
        <v>1</v>
      </c>
      <c r="K76" t="s">
        <v>1461</v>
      </c>
    </row>
    <row r="77" spans="1:11">
      <c r="A77" s="141" t="s">
        <v>1624</v>
      </c>
      <c r="D77" t="s">
        <v>1625</v>
      </c>
      <c r="E77" t="s">
        <v>1453</v>
      </c>
      <c r="F77" t="s">
        <v>1454</v>
      </c>
      <c r="G77" t="s">
        <v>1461</v>
      </c>
      <c r="H77" t="s">
        <v>1625</v>
      </c>
      <c r="I77">
        <v>1</v>
      </c>
      <c r="J77">
        <v>1</v>
      </c>
      <c r="K77" t="s">
        <v>1461</v>
      </c>
    </row>
    <row r="78" spans="1:11">
      <c r="A78" s="141" t="s">
        <v>1626</v>
      </c>
      <c r="D78" t="s">
        <v>1627</v>
      </c>
      <c r="E78" t="s">
        <v>1453</v>
      </c>
      <c r="F78" t="s">
        <v>1454</v>
      </c>
      <c r="G78" t="s">
        <v>1461</v>
      </c>
      <c r="H78" t="s">
        <v>1628</v>
      </c>
      <c r="I78">
        <v>1</v>
      </c>
      <c r="J78">
        <v>1</v>
      </c>
      <c r="K78" t="s">
        <v>1461</v>
      </c>
    </row>
    <row r="79" spans="1:11">
      <c r="A79" s="141" t="s">
        <v>978</v>
      </c>
      <c r="D79" t="s">
        <v>1629</v>
      </c>
      <c r="E79" t="s">
        <v>1453</v>
      </c>
      <c r="F79" t="s">
        <v>1454</v>
      </c>
      <c r="G79" t="s">
        <v>1461</v>
      </c>
      <c r="H79" t="s">
        <v>414</v>
      </c>
      <c r="I79">
        <v>0</v>
      </c>
      <c r="J79">
        <v>0</v>
      </c>
      <c r="K79" t="s">
        <v>1461</v>
      </c>
    </row>
    <row r="80" spans="1:11">
      <c r="A80" s="141" t="s">
        <v>1630</v>
      </c>
      <c r="D80" t="s">
        <v>1631</v>
      </c>
      <c r="E80" t="s">
        <v>1453</v>
      </c>
      <c r="F80" t="s">
        <v>1454</v>
      </c>
      <c r="G80" t="s">
        <v>1461</v>
      </c>
      <c r="H80" t="s">
        <v>414</v>
      </c>
      <c r="I80">
        <v>0</v>
      </c>
      <c r="J80">
        <v>0</v>
      </c>
      <c r="K80" t="s">
        <v>1461</v>
      </c>
    </row>
    <row r="81" spans="1:11">
      <c r="A81" s="141" t="s">
        <v>1252</v>
      </c>
      <c r="D81" t="s">
        <v>733</v>
      </c>
      <c r="E81" t="s">
        <v>1453</v>
      </c>
      <c r="F81" t="s">
        <v>1454</v>
      </c>
      <c r="G81" t="s">
        <v>1632</v>
      </c>
      <c r="H81" t="s">
        <v>414</v>
      </c>
      <c r="I81">
        <v>0</v>
      </c>
      <c r="J81">
        <v>0</v>
      </c>
      <c r="K81" t="s">
        <v>1461</v>
      </c>
    </row>
    <row r="82" spans="1:11">
      <c r="A82" s="141" t="s">
        <v>1088</v>
      </c>
    </row>
    <row r="83" spans="1:11">
      <c r="A83" s="141" t="s">
        <v>1633</v>
      </c>
    </row>
    <row r="84" spans="1:11">
      <c r="A84" s="141" t="s">
        <v>1634</v>
      </c>
    </row>
    <row r="85" spans="1:11">
      <c r="A85" s="141" t="s">
        <v>1635</v>
      </c>
    </row>
    <row r="86" spans="1:11">
      <c r="A86" s="141" t="s">
        <v>1636</v>
      </c>
    </row>
    <row r="87" spans="1:11">
      <c r="A87" s="141" t="s">
        <v>1637</v>
      </c>
    </row>
    <row r="88" spans="1:11">
      <c r="A88" s="141" t="s">
        <v>1638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1639</v>
      </c>
    </row>
    <row r="95" spans="1:11">
      <c r="A95" s="141" t="s">
        <v>1640</v>
      </c>
    </row>
    <row r="96" spans="1:11">
      <c r="A96" s="141" t="s">
        <v>1641</v>
      </c>
    </row>
    <row r="97" spans="1:1">
      <c r="A97" s="141" t="s">
        <v>1642</v>
      </c>
    </row>
    <row r="98" spans="1:1">
      <c r="A98" s="141" t="s">
        <v>1643</v>
      </c>
    </row>
    <row r="99" spans="1:1">
      <c r="A99" s="141" t="s">
        <v>1644</v>
      </c>
    </row>
    <row r="100" spans="1:1">
      <c r="A100" s="141" t="s">
        <v>1645</v>
      </c>
    </row>
    <row r="101" spans="1:1">
      <c r="A101" s="141" t="s">
        <v>1646</v>
      </c>
    </row>
    <row r="102" spans="1:1">
      <c r="A102" s="141" t="s">
        <v>1647</v>
      </c>
    </row>
    <row r="103" spans="1:1">
      <c r="A103" s="141" t="s">
        <v>1648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1649</v>
      </c>
    </row>
    <row r="108" spans="1:1">
      <c r="A108" s="141" t="s">
        <v>1650</v>
      </c>
    </row>
    <row r="109" spans="1:1">
      <c r="A109" s="141" t="s">
        <v>1651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1652</v>
      </c>
    </row>
    <row r="113" spans="1:1">
      <c r="A113" s="141" t="s">
        <v>1122</v>
      </c>
    </row>
    <row r="114" spans="1:1">
      <c r="A114" s="141" t="s">
        <v>1653</v>
      </c>
    </row>
    <row r="115" spans="1:1">
      <c r="A115" s="141" t="s">
        <v>1654</v>
      </c>
    </row>
    <row r="116" spans="1:1">
      <c r="A116" s="141" t="s">
        <v>1655</v>
      </c>
    </row>
    <row r="117" spans="1:1">
      <c r="A117" s="141" t="s">
        <v>1320</v>
      </c>
    </row>
    <row r="118" spans="1:1">
      <c r="A118" s="141" t="s">
        <v>1656</v>
      </c>
    </row>
    <row r="119" spans="1:1">
      <c r="A119" s="141" t="s">
        <v>1205</v>
      </c>
    </row>
    <row r="120" spans="1:1">
      <c r="A120" t="s">
        <v>1657</v>
      </c>
    </row>
    <row r="121" spans="1:1">
      <c r="A121" s="141" t="s">
        <v>1658</v>
      </c>
    </row>
    <row r="122" spans="1:1">
      <c r="A122" s="141" t="s">
        <v>1659</v>
      </c>
    </row>
    <row r="123" spans="1:1">
      <c r="A123" s="141" t="s">
        <v>1660</v>
      </c>
    </row>
    <row r="124" spans="1:1">
      <c r="A124" s="141" t="s">
        <v>1661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1662</v>
      </c>
    </row>
    <row r="129" spans="1:1">
      <c r="A129" s="141" t="s">
        <v>1663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1664</v>
      </c>
    </row>
    <row r="133" spans="1:1">
      <c r="A133" s="141" t="s">
        <v>1665</v>
      </c>
    </row>
    <row r="134" spans="1:1">
      <c r="A134" t="s">
        <v>1666</v>
      </c>
    </row>
    <row r="135" spans="1:1">
      <c r="A135" s="141" t="s">
        <v>1667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1668</v>
      </c>
    </row>
    <row r="139" spans="1:1">
      <c r="A139" s="141" t="s">
        <v>1669</v>
      </c>
    </row>
    <row r="140" spans="1:1">
      <c r="A140" s="141" t="s">
        <v>1670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1671</v>
      </c>
    </row>
    <row r="144" spans="1:1">
      <c r="A144" s="141" t="s">
        <v>1672</v>
      </c>
    </row>
    <row r="145" spans="1:1">
      <c r="A145" t="s">
        <v>1673</v>
      </c>
    </row>
    <row r="146" spans="1:1">
      <c r="A146" s="141" t="s">
        <v>1674</v>
      </c>
    </row>
    <row r="147" spans="1:1">
      <c r="A147" s="141" t="s">
        <v>1675</v>
      </c>
    </row>
    <row r="148" spans="1:1">
      <c r="A148" s="141" t="s">
        <v>1676</v>
      </c>
    </row>
    <row r="149" spans="1:1">
      <c r="A149" s="141" t="s">
        <v>1677</v>
      </c>
    </row>
    <row r="150" spans="1:1">
      <c r="A150" s="141" t="s">
        <v>1678</v>
      </c>
    </row>
    <row r="151" spans="1:1">
      <c r="A151" s="141" t="s">
        <v>1679</v>
      </c>
    </row>
    <row r="152" spans="1:1">
      <c r="A152" s="141" t="s">
        <v>1680</v>
      </c>
    </row>
    <row r="153" spans="1:1">
      <c r="A153" s="141" t="s">
        <v>1681</v>
      </c>
    </row>
    <row r="154" spans="1:1">
      <c r="A154" s="141" t="s">
        <v>1682</v>
      </c>
    </row>
    <row r="155" spans="1:1">
      <c r="A155" s="141" t="s">
        <v>782</v>
      </c>
    </row>
    <row r="156" spans="1:1">
      <c r="A156" t="s">
        <v>1683</v>
      </c>
    </row>
    <row r="157" spans="1:1">
      <c r="A157" s="141" t="s">
        <v>1684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1685</v>
      </c>
    </row>
    <row r="161" spans="1:1">
      <c r="A161" s="141" t="s">
        <v>1686</v>
      </c>
    </row>
    <row r="162" spans="1:1">
      <c r="A162" s="141" t="s">
        <v>1687</v>
      </c>
    </row>
    <row r="163" spans="1:1">
      <c r="A163" t="s">
        <v>1688</v>
      </c>
    </row>
    <row r="164" spans="1:1">
      <c r="A164" s="141" t="s">
        <v>1689</v>
      </c>
    </row>
    <row r="165" spans="1:1">
      <c r="A165" s="141" t="s">
        <v>1690</v>
      </c>
    </row>
    <row r="166" spans="1:1">
      <c r="A166" s="141" t="s">
        <v>1691</v>
      </c>
    </row>
    <row r="167" spans="1:1">
      <c r="A167" s="141" t="s">
        <v>1692</v>
      </c>
    </row>
    <row r="168" spans="1:1">
      <c r="A168" s="141" t="s">
        <v>1693</v>
      </c>
    </row>
    <row r="169" spans="1:1">
      <c r="A169" s="141" t="s">
        <v>1694</v>
      </c>
    </row>
    <row r="170" spans="1:1">
      <c r="A170" s="141" t="s">
        <v>1695</v>
      </c>
    </row>
    <row r="171" spans="1:1">
      <c r="A171" s="141" t="s">
        <v>1696</v>
      </c>
    </row>
    <row r="172" spans="1:1">
      <c r="A172" s="141" t="s">
        <v>1697</v>
      </c>
    </row>
    <row r="173" spans="1:1">
      <c r="A173" s="141" t="s">
        <v>1698</v>
      </c>
    </row>
    <row r="174" spans="1:1">
      <c r="A174" s="141" t="s">
        <v>1699</v>
      </c>
    </row>
    <row r="175" spans="1:1">
      <c r="A175" t="s">
        <v>1700</v>
      </c>
    </row>
    <row r="176" spans="1:1">
      <c r="A176" s="141" t="s">
        <v>1701</v>
      </c>
    </row>
    <row r="177" spans="1:1">
      <c r="A177" s="141" t="s">
        <v>695</v>
      </c>
    </row>
    <row r="178" spans="1:1">
      <c r="A178" s="141" t="s">
        <v>1702</v>
      </c>
    </row>
    <row r="179" spans="1:1">
      <c r="A179" s="141" t="s">
        <v>1207</v>
      </c>
    </row>
    <row r="180" spans="1:1">
      <c r="A180" s="141" t="s">
        <v>1703</v>
      </c>
    </row>
    <row r="181" spans="1:1">
      <c r="A181" s="141" t="s">
        <v>1704</v>
      </c>
    </row>
    <row r="182" spans="1:1">
      <c r="A182" s="141" t="s">
        <v>1705</v>
      </c>
    </row>
    <row r="183" spans="1:1">
      <c r="A183" t="s">
        <v>1706</v>
      </c>
    </row>
    <row r="184" spans="1:1">
      <c r="A184" s="141" t="s">
        <v>1707</v>
      </c>
    </row>
    <row r="185" spans="1:1">
      <c r="A185" s="141" t="s">
        <v>1196</v>
      </c>
    </row>
    <row r="186" spans="1:1">
      <c r="A186" t="s">
        <v>1708</v>
      </c>
    </row>
    <row r="187" spans="1:1">
      <c r="A187" t="s">
        <v>1709</v>
      </c>
    </row>
    <row r="188" spans="1:1">
      <c r="A188" s="141" t="s">
        <v>1710</v>
      </c>
    </row>
    <row r="189" spans="1:1">
      <c r="A189" s="141" t="s">
        <v>1711</v>
      </c>
    </row>
    <row r="190" spans="1:1">
      <c r="A190" t="s">
        <v>737</v>
      </c>
    </row>
    <row r="191" spans="1:1">
      <c r="A191" t="s">
        <v>1712</v>
      </c>
    </row>
    <row r="192" spans="1:1">
      <c r="A192" s="141" t="s">
        <v>1713</v>
      </c>
    </row>
    <row r="193" spans="1:1">
      <c r="A193" s="141" t="s">
        <v>1003</v>
      </c>
    </row>
    <row r="194" spans="1:1">
      <c r="A194" t="s">
        <v>1714</v>
      </c>
    </row>
    <row r="195" spans="1:1">
      <c r="A195" t="s">
        <v>1715</v>
      </c>
    </row>
    <row r="196" spans="1:1">
      <c r="A196" s="141" t="s">
        <v>1716</v>
      </c>
    </row>
    <row r="197" spans="1:1">
      <c r="A197" s="141" t="s">
        <v>1717</v>
      </c>
    </row>
    <row r="198" spans="1:1">
      <c r="A198" s="141" t="s">
        <v>1718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1719</v>
      </c>
    </row>
    <row r="203" spans="1:1">
      <c r="A203" s="141" t="s">
        <v>1720</v>
      </c>
    </row>
    <row r="204" spans="1:1">
      <c r="A204" s="141" t="s">
        <v>1721</v>
      </c>
    </row>
    <row r="205" spans="1:1">
      <c r="A205" s="141" t="s">
        <v>1722</v>
      </c>
    </row>
    <row r="206" spans="1:1">
      <c r="A206" s="141" t="s">
        <v>1723</v>
      </c>
    </row>
    <row r="207" spans="1:1">
      <c r="A207" s="141" t="s">
        <v>1724</v>
      </c>
    </row>
    <row r="208" spans="1:1">
      <c r="A208" s="141" t="s">
        <v>1725</v>
      </c>
    </row>
    <row r="209" spans="1:1">
      <c r="A209" s="141" t="s">
        <v>1726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1727</v>
      </c>
    </row>
    <row r="213" spans="1:1">
      <c r="A213" s="141" t="s">
        <v>1728</v>
      </c>
    </row>
    <row r="214" spans="1:1">
      <c r="A214" s="141" t="s">
        <v>1729</v>
      </c>
    </row>
    <row r="215" spans="1:1">
      <c r="A215" s="141" t="s">
        <v>1730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1731</v>
      </c>
      <c r="C2" s="121" t="s">
        <v>611</v>
      </c>
      <c r="D2" s="76" t="s">
        <v>613</v>
      </c>
      <c r="E2" s="76" t="s">
        <v>1732</v>
      </c>
      <c r="F2" s="99" t="s">
        <v>1733</v>
      </c>
      <c r="G2" s="76" t="s">
        <v>1734</v>
      </c>
      <c r="H2" s="76" t="s">
        <v>1735</v>
      </c>
      <c r="I2" s="76" t="s">
        <v>1736</v>
      </c>
      <c r="J2" s="76" t="s">
        <v>1737</v>
      </c>
      <c r="K2" s="78" t="s">
        <v>1738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V95</v>
      </c>
      <c r="E461" s="94" t="str">
        <f>IF(SP_SUL!H465="","*",SP_SUL!H465)</f>
        <v>ZRX</v>
      </c>
      <c r="F461" s="100" t="str">
        <f>IF(SP_SUL!M465="","*",SP_SUL!M465)</f>
        <v>ZRX-ZXP</v>
      </c>
      <c r="G461" s="95" t="str">
        <f>IF(SP_SUL!I465="","*",SP_SUL!I465)</f>
        <v>ZXP</v>
      </c>
      <c r="H461" s="95" t="str">
        <f>IF(SP_SUL!AB465="","*",SP_SUL!AB465)</f>
        <v>ESCALA</v>
      </c>
      <c r="I461" s="95" t="str">
        <f>IF(SP_SUL!AC465="","*",SP_SUL!AC465)</f>
        <v>*</v>
      </c>
      <c r="J461" s="96">
        <f>IF(SP_SUL!AA465="","*",SP_SUL!AA465)</f>
        <v>1</v>
      </c>
      <c r="K461" s="97">
        <f>IF(SP_SUL!AD465="","*",SP_SUL!AD465)</f>
        <v>0.375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EXPANSÃO TURMA 1</v>
      </c>
      <c r="E462" s="94" t="str">
        <f>IF(SP_SUL!H466="","*",SP_SUL!H466)</f>
        <v>-</v>
      </c>
      <c r="F462" s="100" t="str">
        <f>IF(SP_SUL!M466="","*",SP_SUL!M466)</f>
        <v>ZCD</v>
      </c>
      <c r="G462" s="95" t="str">
        <f>IF(SP_SUL!I466="","*",SP_SUL!I466)</f>
        <v>-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-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>
        <f>IF(SP_SUL!B467="","*",SP_SUL!B467)</f>
        <v>46072</v>
      </c>
      <c r="D463" s="94" t="str">
        <f>IF(SP_SUL!D467="","*",SP_SUL!D467)</f>
        <v>KLECIO (TP-699)</v>
      </c>
      <c r="E463" s="94" t="str">
        <f>IF(SP_SUL!H467="","*",SP_SUL!H467)</f>
        <v>-</v>
      </c>
      <c r="F463" s="100" t="str">
        <f>IF(SP_SUL!M467="","*",SP_SUL!M467)</f>
        <v>ZAC-S</v>
      </c>
      <c r="G463" s="95" t="str">
        <f>IF(SP_SUL!I467="","*",SP_SUL!I467)</f>
        <v>-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-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>
        <f>IF(SP_SUL!B468="","*",SP_SUL!B468)</f>
        <v>46072</v>
      </c>
      <c r="D464" s="94" t="str">
        <f>IF(SP_SUL!D468="","*",SP_SUL!D468)</f>
        <v>E42</v>
      </c>
      <c r="E464" s="94" t="str">
        <f>IF(SP_SUL!H468="","*",SP_SUL!H468)</f>
        <v>ZBV3</v>
      </c>
      <c r="F464" s="100" t="str">
        <f>IF(SP_SUL!M468="","*",SP_SUL!M468)</f>
        <v>ZBM-ZHO</v>
      </c>
      <c r="G464" s="95" t="str">
        <f>IF(SP_SUL!I468="","*",SP_SUL!I468)</f>
        <v>ZBV3</v>
      </c>
      <c r="H464" s="95" t="str">
        <f>IF(SP_SUL!AB468="","*",SP_SUL!AB468)</f>
        <v>FIXO + ESCALA</v>
      </c>
      <c r="I464" s="95" t="str">
        <f>IF(SP_SUL!AC468="","*",SP_SUL!AC468)</f>
        <v>*</v>
      </c>
      <c r="J464" s="96" t="str">
        <f>IF(SP_SUL!AA468="","*",SP_SUL!AA468)</f>
        <v>3 (2fixo+1escala)</v>
      </c>
      <c r="K464" s="97">
        <f>IF(SP_SUL!AD468="","*",SP_SUL!AD468)</f>
        <v>0.41666666666666669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>
        <f>IF(SP_SUL!B471="","*",SP_SUL!B471)</f>
        <v>46072</v>
      </c>
      <c r="D467" s="94" t="str">
        <f>IF(SP_SUL!D471="","*",SP_SUL!D471)</f>
        <v>W59</v>
      </c>
      <c r="E467" s="94" t="str">
        <f>IF(SP_SUL!H471="","*",SP_SUL!H471)</f>
        <v>ZYU1</v>
      </c>
      <c r="F467" s="100" t="str">
        <f>IF(SP_SUL!M471="","*",SP_SUL!M471)</f>
        <v>ZDS</v>
      </c>
      <c r="G467" s="95" t="str">
        <f>IF(SP_SUL!I471="","*",SP_SUL!I471)</f>
        <v>ZYU1</v>
      </c>
      <c r="H467" s="95" t="str">
        <f>IF(SP_SUL!AB471="","*",SP_SUL!AB471)</f>
        <v>FIXO</v>
      </c>
      <c r="I467" s="95" t="str">
        <f>IF(SP_SUL!AC471="","*",SP_SUL!AC471)</f>
        <v>*</v>
      </c>
      <c r="J467" s="96" t="str">
        <f>IF(SP_SUL!AA471="","*",SP_SUL!AA471)</f>
        <v>1 Palazi</v>
      </c>
      <c r="K467" s="97">
        <f>IF(SP_SUL!AD471="","*",SP_SUL!AD471)</f>
        <v>0.29166666666666669</v>
      </c>
    </row>
    <row r="468" spans="2:11" hidden="1">
      <c r="B468" s="94" t="str">
        <f>IF(SP_SUL!Y472="","*",SP_SUL!Y472)</f>
        <v>*</v>
      </c>
      <c r="C468" s="95">
        <f>IF(SP_SUL!B472="","*",SP_SUL!B472)</f>
        <v>46072</v>
      </c>
      <c r="D468" s="94" t="str">
        <f>IF(SP_SUL!D472="","*",SP_SUL!D472)</f>
        <v>DANIEL (TP-647)</v>
      </c>
      <c r="E468" s="94" t="str">
        <f>IF(SP_SUL!H472="","*",SP_SUL!H472)</f>
        <v>-</v>
      </c>
      <c r="F468" s="100" t="str">
        <f>IF(SP_SUL!M472="","*",SP_SUL!M472)</f>
        <v>ZST</v>
      </c>
      <c r="G468" s="95" t="str">
        <f>IF(SP_SUL!I472="","*",SP_SUL!I472)</f>
        <v>-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-</v>
      </c>
      <c r="K468" s="97" t="str">
        <f>IF(SP_SUL!AD472="","*",SP_SUL!AD472)</f>
        <v>-</v>
      </c>
    </row>
    <row r="469" spans="2:11" hidden="1">
      <c r="B469" s="94" t="str">
        <f>IF(SP_SUL!Y473="","*",SP_SUL!Y473)</f>
        <v>*</v>
      </c>
      <c r="C469" s="95">
        <f>IF(SP_SUL!B473="","*",SP_SUL!B473)</f>
        <v>46072</v>
      </c>
      <c r="D469" s="94" t="str">
        <f>IF(SP_SUL!D473="","*",SP_SUL!D473)</f>
        <v>V93</v>
      </c>
      <c r="E469" s="94" t="str">
        <f>IF(SP_SUL!H473="","*",SP_SUL!H473)</f>
        <v>ZYU1</v>
      </c>
      <c r="F469" s="100" t="str">
        <f>IF(SP_SUL!M473="","*",SP_SUL!M473)</f>
        <v>ZYU-ZST</v>
      </c>
      <c r="G469" s="95" t="str">
        <f>IF(SP_SUL!I473="","*",SP_SUL!I473)</f>
        <v>ZYU1</v>
      </c>
      <c r="H469" s="95" t="str">
        <f>IF(SP_SUL!AB473="","*",SP_SUL!AB473)</f>
        <v>ESCALA</v>
      </c>
      <c r="I469" s="95" t="str">
        <f>IF(SP_SUL!AC473="","*",SP_SUL!AC473)</f>
        <v>AGD ACIONAMENTO PCM</v>
      </c>
      <c r="J469" s="96">
        <f>IF(SP_SUL!AA473="","*",SP_SUL!AA473)</f>
        <v>1</v>
      </c>
      <c r="K469" s="97">
        <f>IF(SP_SUL!AD473="","*",SP_SUL!AD473)</f>
        <v>0.33333333333333331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>
        <f>IF(SP_SUL!B477="","*",SP_SUL!B477)</f>
        <v>46072</v>
      </c>
      <c r="D473" s="94" t="str">
        <f>IF(SP_SUL!D477="","*",SP_SUL!D477)</f>
        <v>V89</v>
      </c>
      <c r="E473" s="94" t="str">
        <f>IF(SP_SUL!H477="","*",SP_SUL!H477)</f>
        <v>102ZKW2</v>
      </c>
      <c r="F473" s="100" t="str">
        <f>IF(SP_SUL!M477="","*",SP_SUL!M477)</f>
        <v>ZKW-ZLU</v>
      </c>
      <c r="G473" s="95" t="str">
        <f>IF(SP_SUL!I477="","*",SP_SUL!I477)</f>
        <v>102ZKW2</v>
      </c>
      <c r="H473" s="95" t="str">
        <f>IF(SP_SUL!AB477="","*",SP_SUL!AB477)</f>
        <v>FIXO</v>
      </c>
      <c r="I473" s="95" t="str">
        <f>IF(SP_SUL!AC477="","*",SP_SUL!AC477)</f>
        <v>*</v>
      </c>
      <c r="J473" s="96">
        <f>IF(SP_SUL!AA477="","*",SP_SUL!AA477)</f>
        <v>1</v>
      </c>
      <c r="K473" s="97">
        <f>IF(SP_SUL!AD477="","*",SP_SUL!AD477)</f>
        <v>0.29166666666666669</v>
      </c>
    </row>
    <row r="474" spans="2:11" hidden="1">
      <c r="B474" s="94" t="str">
        <f>IF(SP_SUL!Y478="","*",SP_SUL!Y478)</f>
        <v>*</v>
      </c>
      <c r="C474" s="95">
        <f>IF(SP_SUL!B478="","*",SP_SUL!B478)</f>
        <v>46072</v>
      </c>
      <c r="D474" s="94" t="str">
        <f>IF(SP_SUL!D478="","*",SP_SUL!D478)</f>
        <v>CLEBISON (TP-728)</v>
      </c>
      <c r="E474" s="94" t="str">
        <f>IF(SP_SUL!H478="","*",SP_SUL!H478)</f>
        <v>-</v>
      </c>
      <c r="F474" s="100" t="str">
        <f>IF(SP_SUL!M478="","*",SP_SUL!M478)</f>
        <v>ZKW-ZLU</v>
      </c>
      <c r="G474" s="95" t="str">
        <f>IF(SP_SUL!I478="","*",SP_SUL!I478)</f>
        <v>-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-</v>
      </c>
      <c r="K474" s="97" t="str">
        <f>IF(SP_SUL!AD478="","*",SP_SUL!AD478)</f>
        <v>-</v>
      </c>
    </row>
    <row r="475" spans="2:11" hidden="1">
      <c r="B475" s="94" t="str">
        <f>IF(SP_SUL!Y479="","*",SP_SUL!Y479)</f>
        <v>*</v>
      </c>
      <c r="C475" s="95">
        <f>IF(SP_SUL!B479="","*",SP_SUL!B479)</f>
        <v>46072</v>
      </c>
      <c r="D475" s="94" t="str">
        <f>IF(SP_SUL!D479="","*",SP_SUL!D479)</f>
        <v>ISMAEL(TP-726)</v>
      </c>
      <c r="E475" s="94" t="str">
        <f>IF(SP_SUL!H479="","*",SP_SUL!H479)</f>
        <v>-</v>
      </c>
      <c r="F475" s="100" t="str">
        <f>IF(SP_SUL!M479="","*",SP_SUL!M479)</f>
        <v>ZKW-ZLU</v>
      </c>
      <c r="G475" s="95" t="str">
        <f>IF(SP_SUL!I479="","*",SP_SUL!I479)</f>
        <v>-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-</v>
      </c>
      <c r="K475" s="97" t="str">
        <f>IF(SP_SUL!AD479="","*",SP_SUL!AD479)</f>
        <v>-</v>
      </c>
    </row>
    <row r="476" spans="2:11" hidden="1">
      <c r="B476" s="94" t="str">
        <f>IF(SP_SUL!Y480="","*",SP_SUL!Y480)</f>
        <v>*</v>
      </c>
      <c r="C476" s="95">
        <f>IF(SP_SUL!B480="","*",SP_SUL!B480)</f>
        <v>46072</v>
      </c>
      <c r="D476" s="94" t="str">
        <f>IF(SP_SUL!D480="","*",SP_SUL!D480)</f>
        <v>E17</v>
      </c>
      <c r="E476" s="94" t="str">
        <f>IF(SP_SUL!H480="","*",SP_SUL!H480)</f>
        <v>102ZKW2</v>
      </c>
      <c r="F476" s="100" t="str">
        <f>IF(SP_SUL!M480="","*",SP_SUL!M480)</f>
        <v>ZKW-ZLU</v>
      </c>
      <c r="G476" s="95" t="str">
        <f>IF(SP_SUL!I480="","*",SP_SUL!I480)</f>
        <v>102ZKW2</v>
      </c>
      <c r="H476" s="95" t="str">
        <f>IF(SP_SUL!AB480="","*",SP_SUL!AB480)</f>
        <v>FIXO</v>
      </c>
      <c r="I476" s="95" t="str">
        <f>IF(SP_SUL!AC480="","*",SP_SUL!AC480)</f>
        <v>*</v>
      </c>
      <c r="J476" s="96">
        <f>IF(SP_SUL!AA480="","*",SP_SUL!AA480)</f>
        <v>1</v>
      </c>
      <c r="K476" s="97">
        <f>IF(SP_SUL!AD480="","*",SP_SUL!AD480)</f>
        <v>0.29166666666666669</v>
      </c>
    </row>
    <row r="477" spans="2:11" hidden="1">
      <c r="B477" s="94" t="str">
        <f>IF(SP_SUL!Y481="","*",SP_SUL!Y481)</f>
        <v>*</v>
      </c>
      <c r="C477" s="95">
        <f>IF(SP_SUL!B481="","*",SP_SUL!B481)</f>
        <v>46072</v>
      </c>
      <c r="D477" s="94" t="str">
        <f>IF(SP_SUL!D481="","*",SP_SUL!D481)</f>
        <v>EDSON (TP-719)</v>
      </c>
      <c r="E477" s="94" t="str">
        <f>IF(SP_SUL!H481="","*",SP_SUL!H481)</f>
        <v>-</v>
      </c>
      <c r="F477" s="100" t="str">
        <f>IF(SP_SUL!M481="","*",SP_SUL!M481)</f>
        <v>ZKW-ZLU</v>
      </c>
      <c r="G477" s="95" t="str">
        <f>IF(SP_SUL!I481="","*",SP_SUL!I481)</f>
        <v>-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-</v>
      </c>
      <c r="K477" s="97" t="str">
        <f>IF(SP_SUL!AD481="","*",SP_SUL!AD481)</f>
        <v>-</v>
      </c>
    </row>
    <row r="478" spans="2:11" hidden="1">
      <c r="B478" s="94" t="str">
        <f>IF(SP_SUL!Y482="","*",SP_SUL!Y482)</f>
        <v>*</v>
      </c>
      <c r="C478" s="95">
        <f>IF(SP_SUL!B482="","*",SP_SUL!B482)</f>
        <v>46072</v>
      </c>
      <c r="D478" s="94" t="str">
        <f>IF(SP_SUL!D482="","*",SP_SUL!D482)</f>
        <v>W60</v>
      </c>
      <c r="E478" s="94" t="str">
        <f>IF(SP_SUL!H482="","*",SP_SUL!H482)</f>
        <v>102ZKW2</v>
      </c>
      <c r="F478" s="100" t="str">
        <f>IF(SP_SUL!M482="","*",SP_SUL!M482)</f>
        <v>ZKW-ZLU</v>
      </c>
      <c r="G478" s="95" t="str">
        <f>IF(SP_SUL!I482="","*",SP_SUL!I482)</f>
        <v>102ZKW2</v>
      </c>
      <c r="H478" s="95" t="str">
        <f>IF(SP_SUL!AB482="","*",SP_SUL!AB482)</f>
        <v>FIXO</v>
      </c>
      <c r="I478" s="95" t="str">
        <f>IF(SP_SUL!AC482="","*",SP_SUL!AC482)</f>
        <v>*</v>
      </c>
      <c r="J478" s="96" t="str">
        <f>IF(SP_SUL!AA482="","*",SP_SUL!AA482)</f>
        <v xml:space="preserve">1 Allan </v>
      </c>
      <c r="K478" s="97">
        <f>IF(SP_SUL!AD482="","*",SP_SUL!AD482)</f>
        <v>0.29166666666666669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>
        <f>IF(SP_SUL!B485="","*",SP_SUL!B485)</f>
        <v>46072</v>
      </c>
      <c r="D481" s="94" t="str">
        <f>IF(SP_SUL!D485="","*",SP_SUL!D485)</f>
        <v>A84</v>
      </c>
      <c r="E481" s="94" t="str">
        <f>IF(SP_SUL!H485="","*",SP_SUL!H485)</f>
        <v>ZEM1</v>
      </c>
      <c r="F481" s="100" t="str">
        <f>IF(SP_SUL!M485="","*",SP_SUL!M485)</f>
        <v>ZEM-ZKE</v>
      </c>
      <c r="G481" s="95" t="str">
        <f>IF(SP_SUL!I485="","*",SP_SUL!I485)</f>
        <v>ZKEZGA1</v>
      </c>
      <c r="H481" s="95" t="str">
        <f>IF(SP_SUL!AB485="","*",SP_SUL!AB485)</f>
        <v>FIXO</v>
      </c>
      <c r="I481" s="95" t="str">
        <f>IF(SP_SUL!AC485="","*",SP_SUL!AC485)</f>
        <v>*</v>
      </c>
      <c r="J481" s="96">
        <f>IF(SP_SUL!AA485="","*",SP_SUL!AA485)</f>
        <v>1</v>
      </c>
      <c r="K481" s="97">
        <f>IF(SP_SUL!AD485="","*",SP_SUL!AD485)</f>
        <v>0.29166666666666669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>
        <f>IF(SP_SUL!B487="","*",SP_SUL!B487)</f>
        <v>46072</v>
      </c>
      <c r="D483" s="94" t="str">
        <f>IF(SP_SUL!D487="","*",SP_SUL!D487)</f>
        <v>MATEUS (TP-809)</v>
      </c>
      <c r="E483" s="94" t="str">
        <f>IF(SP_SUL!H487="","*",SP_SUL!H487)</f>
        <v>-</v>
      </c>
      <c r="F483" s="100" t="str">
        <f>IF(SP_SUL!M487="","*",SP_SUL!M487)</f>
        <v>ZRB-ZEV</v>
      </c>
      <c r="G483" s="95" t="str">
        <f>IF(SP_SUL!I487="","*",SP_SUL!I487)</f>
        <v>-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-</v>
      </c>
      <c r="K483" s="97" t="str">
        <f>IF(SP_SUL!AD487="","*",SP_SUL!AD487)</f>
        <v>-</v>
      </c>
    </row>
    <row r="484" spans="2:11" hidden="1">
      <c r="B484" s="94" t="str">
        <f>IF(SP_SUL!Y488="","*",SP_SUL!Y488)</f>
        <v>*</v>
      </c>
      <c r="C484" s="95">
        <f>IF(SP_SUL!B488="","*",SP_SUL!B488)</f>
        <v>46072</v>
      </c>
      <c r="D484" s="94" t="str">
        <f>IF(SP_SUL!D488="","*",SP_SUL!D488)</f>
        <v>WALTER (TP-810)</v>
      </c>
      <c r="E484" s="94" t="str">
        <f>IF(SP_SUL!H488="","*",SP_SUL!H488)</f>
        <v>-</v>
      </c>
      <c r="F484" s="100" t="str">
        <f>IF(SP_SUL!M488="","*",SP_SUL!M488)</f>
        <v>ZRB-ZEV</v>
      </c>
      <c r="G484" s="95" t="str">
        <f>IF(SP_SUL!I488="","*",SP_SUL!I488)</f>
        <v>-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-</v>
      </c>
      <c r="K484" s="97" t="str">
        <f>IF(SP_SUL!AD488="","*",SP_SUL!AD488)</f>
        <v>-</v>
      </c>
    </row>
    <row r="485" spans="2:11" hidden="1">
      <c r="B485" s="94" t="str">
        <f>IF(SP_SUL!Y489="","*",SP_SUL!Y489)</f>
        <v>*</v>
      </c>
      <c r="C485" s="95">
        <f>IF(SP_SUL!B489="","*",SP_SUL!B489)</f>
        <v>46072</v>
      </c>
      <c r="D485" s="94" t="str">
        <f>IF(SP_SUL!D489="","*",SP_SUL!D489)</f>
        <v>ADENISON (TP-810)</v>
      </c>
      <c r="E485" s="94" t="str">
        <f>IF(SP_SUL!H489="","*",SP_SUL!H489)</f>
        <v>-</v>
      </c>
      <c r="F485" s="100" t="str">
        <f>IF(SP_SUL!M489="","*",SP_SUL!M489)</f>
        <v>ZRB-ZEV</v>
      </c>
      <c r="G485" s="95" t="str">
        <f>IF(SP_SUL!I489="","*",SP_SUL!I489)</f>
        <v>-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-</v>
      </c>
      <c r="K485" s="97" t="str">
        <f>IF(SP_SUL!AD489="","*",SP_SUL!AD489)</f>
        <v>-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>
        <f>IF(SP_SUL!B491="","*",SP_SUL!B491)</f>
        <v>46072</v>
      </c>
      <c r="D487" s="94" t="str">
        <f>IF(SP_SUL!D491="","*",SP_SUL!D491)</f>
        <v>W61</v>
      </c>
      <c r="E487" s="94" t="str">
        <f>IF(SP_SUL!H491="","*",SP_SUL!H491)</f>
        <v>K67ZEV1</v>
      </c>
      <c r="F487" s="100" t="str">
        <f>IF(SP_SUL!M491="","*",SP_SUL!M491)</f>
        <v>ZEV-ZPT</v>
      </c>
      <c r="G487" s="95" t="str">
        <f>IF(SP_SUL!I491="","*",SP_SUL!I491)</f>
        <v>ZPT2</v>
      </c>
      <c r="H487" s="95" t="str">
        <f>IF(SP_SUL!AB491="","*",SP_SUL!AB491)</f>
        <v>FIXO</v>
      </c>
      <c r="I487" s="95" t="str">
        <f>IF(SP_SUL!AC491="","*",SP_SUL!AC491)</f>
        <v>*</v>
      </c>
      <c r="J487" s="96">
        <f>IF(SP_SUL!AA491="","*",SP_SUL!AA491)</f>
        <v>1</v>
      </c>
      <c r="K487" s="97">
        <f>IF(SP_SUL!AD491="","*",SP_SUL!AD491)</f>
        <v>0.29166666666666669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>
        <f>IF(SP_SUL!B493="","*",SP_SUL!B493)</f>
        <v>46072</v>
      </c>
      <c r="D489" s="94" t="str">
        <f>IF(SP_SUL!D493="","*",SP_SUL!D493)</f>
        <v>W62</v>
      </c>
      <c r="E489" s="94" t="str">
        <f>IF(SP_SUL!H493="","*",SP_SUL!H493)</f>
        <v>ZPT1051</v>
      </c>
      <c r="F489" s="100" t="str">
        <f>IF(SP_SUL!M493="","*",SP_SUL!M493)</f>
        <v>ZXW-ZGP</v>
      </c>
      <c r="G489" s="95" t="str">
        <f>IF(SP_SUL!I493="","*",SP_SUL!I493)</f>
        <v>ZPT2</v>
      </c>
      <c r="H489" s="95" t="str">
        <f>IF(SP_SUL!AB493="","*",SP_SUL!AB493)</f>
        <v>FIXO</v>
      </c>
      <c r="I489" s="95" t="str">
        <f>IF(SP_SUL!AC493="","*",SP_SUL!AC493)</f>
        <v>*</v>
      </c>
      <c r="J489" s="96">
        <f>IF(SP_SUL!AA493="","*",SP_SUL!AA493)</f>
        <v>1</v>
      </c>
      <c r="K489" s="97">
        <f>IF(SP_SUL!AD493="","*",SP_SUL!AD493)</f>
        <v>0.29166666666666669</v>
      </c>
    </row>
    <row r="490" spans="2:11" hidden="1">
      <c r="B490" s="94" t="str">
        <f>IF(SP_SUL!Y494="","*",SP_SUL!Y494)</f>
        <v>*</v>
      </c>
      <c r="C490" s="95">
        <f>IF(SP_SUL!B494="","*",SP_SUL!B494)</f>
        <v>46072</v>
      </c>
      <c r="D490" s="94" t="str">
        <f>IF(SP_SUL!D494="","*",SP_SUL!D494)</f>
        <v>ANTONI  (TP-720)</v>
      </c>
      <c r="E490" s="94" t="str">
        <f>IF(SP_SUL!H494="","*",SP_SUL!H494)</f>
        <v>-</v>
      </c>
      <c r="F490" s="100" t="str">
        <f>IF(SP_SUL!M494="","*",SP_SUL!M494)</f>
        <v>ZXW-ZGP</v>
      </c>
      <c r="G490" s="95" t="str">
        <f>IF(SP_SUL!I494="","*",SP_SUL!I494)</f>
        <v>-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-</v>
      </c>
      <c r="K490" s="97" t="str">
        <f>IF(SP_SUL!AD494="","*",SP_SUL!AD494)</f>
        <v>-</v>
      </c>
    </row>
    <row r="491" spans="2:11" hidden="1">
      <c r="B491" s="94" t="str">
        <f>IF(SP_SUL!Y495="","*",SP_SUL!Y495)</f>
        <v>*</v>
      </c>
      <c r="C491" s="95">
        <f>IF(SP_SUL!B495="","*",SP_SUL!B495)</f>
        <v>46072</v>
      </c>
      <c r="D491" s="94" t="str">
        <f>IF(SP_SUL!D495="","*",SP_SUL!D495)</f>
        <v>ANDERSON (TF-680)</v>
      </c>
      <c r="E491" s="94" t="str">
        <f>IF(SP_SUL!H495="","*",SP_SUL!H495)</f>
        <v>-</v>
      </c>
      <c r="F491" s="100" t="str">
        <f>IF(SP_SUL!M495="","*",SP_SUL!M495)</f>
        <v>ZXW-ZGP</v>
      </c>
      <c r="G491" s="95" t="str">
        <f>IF(SP_SUL!I495="","*",SP_SUL!I495)</f>
        <v>-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-</v>
      </c>
      <c r="K491" s="97" t="str">
        <f>IF(SP_SUL!AD495="","*",SP_SUL!AD495)</f>
        <v>-</v>
      </c>
    </row>
    <row r="492" spans="2:11" hidden="1">
      <c r="B492" s="94" t="str">
        <f>IF(SP_SUL!Y496="","*",SP_SUL!Y496)</f>
        <v>*</v>
      </c>
      <c r="C492" s="95">
        <f>IF(SP_SUL!B496="","*",SP_SUL!B496)</f>
        <v>46072</v>
      </c>
      <c r="D492" s="94" t="str">
        <f>IF(SP_SUL!D496="","*",SP_SUL!D496)</f>
        <v>HUELTON (TP-725)</v>
      </c>
      <c r="E492" s="94" t="str">
        <f>IF(SP_SUL!H496="","*",SP_SUL!H496)</f>
        <v>-</v>
      </c>
      <c r="F492" s="100" t="str">
        <f>IF(SP_SUL!M496="","*",SP_SUL!M496)</f>
        <v>ZPT</v>
      </c>
      <c r="G492" s="95" t="str">
        <f>IF(SP_SUL!I496="","*",SP_SUL!I496)</f>
        <v>-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-</v>
      </c>
      <c r="K492" s="97" t="str">
        <f>IF(SP_SUL!AD496="","*",SP_SUL!AD496)</f>
        <v>-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>
        <f>IF(SP_SUL!B498="","*",SP_SUL!B498)</f>
        <v>46072</v>
      </c>
      <c r="D494" s="94" t="str">
        <f>IF(SP_SUL!D498="","*",SP_SUL!D498)</f>
        <v>DIEGO (TF-42)</v>
      </c>
      <c r="E494" s="94" t="str">
        <f>IF(SP_SUL!H498="","*",SP_SUL!H498)</f>
        <v>-</v>
      </c>
      <c r="F494" s="100" t="str">
        <f>IF(SP_SUL!M498="","*",SP_SUL!M498)</f>
        <v>PAT-ZGM</v>
      </c>
      <c r="G494" s="95" t="str">
        <f>IF(SP_SUL!I498="","*",SP_SUL!I498)</f>
        <v>-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-</v>
      </c>
      <c r="K494" s="97" t="str">
        <f>IF(SP_SUL!AD498="","*",SP_SUL!AD498)</f>
        <v>-</v>
      </c>
    </row>
    <row r="495" spans="2:11" hidden="1">
      <c r="B495" s="94" t="str">
        <f>IF(SP_SUL!Y499="","*",SP_SUL!Y499)</f>
        <v>*</v>
      </c>
      <c r="C495" s="95">
        <f>IF(SP_SUL!B499="","*",SP_SUL!B499)</f>
        <v>46072</v>
      </c>
      <c r="D495" s="94" t="str">
        <f>IF(SP_SUL!D499="","*",SP_SUL!D499)</f>
        <v>EXPANSÃO TURMA 1</v>
      </c>
      <c r="E495" s="94" t="str">
        <f>IF(SP_SUL!H499="","*",SP_SUL!H499)</f>
        <v>-</v>
      </c>
      <c r="F495" s="100" t="str">
        <f>IF(SP_SUL!M499="","*",SP_SUL!M499)</f>
        <v>PAT-ZGM</v>
      </c>
      <c r="G495" s="95" t="str">
        <f>IF(SP_SUL!I499="","*",SP_SUL!I499)</f>
        <v>-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-</v>
      </c>
      <c r="K495" s="97" t="str">
        <f>IF(SP_SUL!AD499="","*",SP_SUL!AD499)</f>
        <v>-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tabSelected="1" workbookViewId="0">
      <selection activeCell="D13" sqref="D13"/>
    </sheetView>
  </sheetViews>
  <sheetFormatPr defaultRowHeight="15"/>
  <cols>
    <col min="1" max="1" width="9.140625" style="163"/>
    <col min="2" max="2" width="15" style="163" customWidth="1"/>
    <col min="3" max="16384" width="9.140625" style="163"/>
  </cols>
  <sheetData>
    <row r="1" spans="1:73">
      <c r="B1" s="245"/>
    </row>
    <row r="2" spans="1:73">
      <c r="A2" s="246"/>
      <c r="C2" s="192"/>
    </row>
    <row r="4" spans="1:73">
      <c r="B4" s="245"/>
    </row>
    <row r="5" spans="1:73">
      <c r="A5" s="246"/>
      <c r="B5" s="247" t="s">
        <v>1739</v>
      </c>
      <c r="C5" s="192"/>
    </row>
    <row r="6" spans="1:73">
      <c r="B6" s="193"/>
    </row>
    <row r="8" spans="1:73">
      <c r="BT8" s="245"/>
    </row>
    <row r="9" spans="1:73">
      <c r="BS9" s="246"/>
      <c r="BU9" s="192"/>
    </row>
    <row r="10" spans="1:73">
      <c r="BT10" s="193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2026-02-18T19:49:42Z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