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69" documentId="120_S{118792C3-22EF-5104-A093-F22BFE3913F3}" xr6:coauthVersionLast="47" xr6:coauthVersionMax="47" xr10:uidLastSave="{8C262567-4AE7-4690-95DC-77ECEC1F45E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D+1'!$A$2:$W$1047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C194" i="1"/>
  <c r="G194" i="1"/>
  <c r="M194" i="1" a="1"/>
  <c r="M194" i="1"/>
  <c r="N194" i="1" a="1"/>
  <c r="N194" i="1"/>
  <c r="R194" i="1"/>
  <c r="S194" i="1" a="1"/>
  <c r="S194" i="1"/>
  <c r="T194" i="1" a="1"/>
  <c r="T194" i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M192" i="1" a="1"/>
  <c r="M192" i="1" s="1"/>
  <c r="A192" i="1"/>
  <c r="C192" i="1"/>
  <c r="G192" i="1"/>
  <c r="R192" i="1"/>
  <c r="S192" i="1" a="1"/>
  <c r="S192" i="1"/>
  <c r="T192" i="1" a="1"/>
  <c r="T192" i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A199" i="1"/>
  <c r="C199" i="1"/>
  <c r="G199" i="1"/>
  <c r="R199" i="1"/>
  <c r="S199" i="1" a="1"/>
  <c r="S199" i="1"/>
  <c r="T199" i="1" a="1"/>
  <c r="T199" i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S197" i="1"/>
  <c r="BR197" i="1"/>
  <c r="BQ197" i="1"/>
  <c r="BF197" i="1"/>
  <c r="AY197" i="1"/>
  <c r="AQ197" i="1"/>
  <c r="AP197" i="1"/>
  <c r="AO197" i="1"/>
  <c r="AL197" i="1"/>
  <c r="AK197" i="1"/>
  <c r="AJ197" i="1"/>
  <c r="AI197" i="1"/>
  <c r="BB197" i="1" s="1"/>
  <c r="U197" i="1" a="1"/>
  <c r="U197" i="1"/>
  <c r="T197" i="1" a="1"/>
  <c r="T197" i="1"/>
  <c r="S197" i="1" a="1"/>
  <c r="S197" i="1"/>
  <c r="R197" i="1"/>
  <c r="N197" i="1" a="1"/>
  <c r="N197" i="1"/>
  <c r="AN197" i="1" s="1"/>
  <c r="M197" i="1" a="1"/>
  <c r="M197" i="1"/>
  <c r="AM197" i="1" s="1"/>
  <c r="G197" i="1"/>
  <c r="C197" i="1"/>
  <c r="A197" i="1"/>
  <c r="N191" i="1" a="1"/>
  <c r="N191" i="1" s="1"/>
  <c r="M191" i="1" a="1"/>
  <c r="M191" i="1" s="1"/>
  <c r="N198" i="1" a="1"/>
  <c r="N198" i="1" s="1"/>
  <c r="M198" i="1" a="1"/>
  <c r="M198" i="1" s="1"/>
  <c r="A198" i="1"/>
  <c r="C198" i="1"/>
  <c r="G198" i="1"/>
  <c r="R198" i="1"/>
  <c r="S198" i="1" a="1"/>
  <c r="S198" i="1"/>
  <c r="T198" i="1" a="1"/>
  <c r="T198" i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202" i="1" a="1"/>
  <c r="N202" i="1" s="1"/>
  <c r="M202" i="1" a="1"/>
  <c r="M202" i="1" s="1"/>
  <c r="N195" i="1" a="1"/>
  <c r="N195" i="1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9" i="1"/>
  <c r="C1029" i="1"/>
  <c r="G1029" i="1"/>
  <c r="M1029" i="1" a="1"/>
  <c r="M1029" i="1"/>
  <c r="N1029" i="1" a="1"/>
  <c r="N1029" i="1"/>
  <c r="R1029" i="1"/>
  <c r="S1029" i="1" a="1"/>
  <c r="S1029" i="1"/>
  <c r="T1029" i="1" a="1"/>
  <c r="T1029" i="1"/>
  <c r="U1029" i="1" a="1"/>
  <c r="U1029" i="1"/>
  <c r="AI1029" i="1"/>
  <c r="AJ1029" i="1"/>
  <c r="AK1029" i="1"/>
  <c r="AL1029" i="1"/>
  <c r="AM1029" i="1"/>
  <c r="AN1029" i="1"/>
  <c r="AO1029" i="1"/>
  <c r="AP1029" i="1"/>
  <c r="AQ1029" i="1"/>
  <c r="BB1029" i="1"/>
  <c r="BC1029" i="1" a="1"/>
  <c r="BC1029" i="1"/>
  <c r="BD1029" i="1" a="1"/>
  <c r="BD1029" i="1"/>
  <c r="BE1029" i="1" a="1"/>
  <c r="BE1029" i="1"/>
  <c r="BF1029" i="1"/>
  <c r="BR1029" i="1"/>
  <c r="BS102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R192" i="15" s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R194" i="15" s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L195" i="15"/>
  <c r="R193" i="1"/>
  <c r="R195" i="15" s="1"/>
  <c r="S193" i="1" a="1"/>
  <c r="S193" i="1" s="1"/>
  <c r="D195" i="15" s="1"/>
  <c r="T193" i="1" a="1"/>
  <c r="T193" i="1" s="1"/>
  <c r="E195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K196" i="15"/>
  <c r="L196" i="15"/>
  <c r="R195" i="1"/>
  <c r="R196" i="15" s="1"/>
  <c r="S195" i="1" a="1"/>
  <c r="S195" i="1" s="1"/>
  <c r="D196" i="15" s="1"/>
  <c r="T195" i="1" a="1"/>
  <c r="T195" i="1" s="1"/>
  <c r="E196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L197" i="15"/>
  <c r="R196" i="1"/>
  <c r="R197" i="15" s="1"/>
  <c r="S196" i="1" a="1"/>
  <c r="S196" i="1" s="1"/>
  <c r="D197" i="15" s="1"/>
  <c r="T196" i="1" a="1"/>
  <c r="T196" i="1" s="1"/>
  <c r="E197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200" i="1"/>
  <c r="C200" i="1"/>
  <c r="G200" i="1"/>
  <c r="M200" i="1" a="1"/>
  <c r="M200" i="1" s="1"/>
  <c r="L198" i="15"/>
  <c r="R200" i="1"/>
  <c r="R198" i="15" s="1"/>
  <c r="S200" i="1" a="1"/>
  <c r="S200" i="1" s="1"/>
  <c r="D198" i="15" s="1"/>
  <c r="T200" i="1" a="1"/>
  <c r="T200" i="1" s="1"/>
  <c r="E198" i="15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BR200" i="1"/>
  <c r="BS200" i="1"/>
  <c r="BT200" i="1"/>
  <c r="A201" i="1"/>
  <c r="C201" i="1"/>
  <c r="G201" i="1"/>
  <c r="K199" i="15"/>
  <c r="L199" i="15"/>
  <c r="R201" i="1"/>
  <c r="R199" i="15" s="1"/>
  <c r="S201" i="1" a="1"/>
  <c r="S201" i="1" s="1"/>
  <c r="D199" i="15" s="1"/>
  <c r="T201" i="1" a="1"/>
  <c r="T201" i="1" s="1"/>
  <c r="E199" i="15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L200" i="15"/>
  <c r="R202" i="1"/>
  <c r="S202" i="1" a="1"/>
  <c r="S202" i="1" s="1"/>
  <c r="D200" i="15" s="1"/>
  <c r="T202" i="1" a="1"/>
  <c r="T202" i="1" s="1"/>
  <c r="E200" i="15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1" i="15" s="1"/>
  <c r="R203" i="1"/>
  <c r="S203" i="1" a="1"/>
  <c r="S203" i="1" s="1"/>
  <c r="D201" i="15" s="1"/>
  <c r="T203" i="1" a="1"/>
  <c r="T203" i="1" s="1"/>
  <c r="E201" i="15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2" i="15" s="1"/>
  <c r="R204" i="1"/>
  <c r="S204" i="1" a="1"/>
  <c r="S204" i="1" s="1"/>
  <c r="D202" i="15" s="1"/>
  <c r="T204" i="1" a="1"/>
  <c r="T204" i="1" s="1"/>
  <c r="E202" i="15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3" i="15" s="1"/>
  <c r="R205" i="1"/>
  <c r="S205" i="1" a="1"/>
  <c r="S205" i="1" s="1"/>
  <c r="D203" i="15" s="1"/>
  <c r="T205" i="1" a="1"/>
  <c r="T205" i="1" s="1"/>
  <c r="E203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4" i="15" s="1"/>
  <c r="R206" i="1"/>
  <c r="S206" i="1" a="1"/>
  <c r="S206" i="1" s="1"/>
  <c r="D204" i="15" s="1"/>
  <c r="T206" i="1" a="1"/>
  <c r="T206" i="1" s="1"/>
  <c r="E204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5" i="15" s="1"/>
  <c r="R207" i="1"/>
  <c r="S207" i="1" a="1"/>
  <c r="S207" i="1" s="1"/>
  <c r="D205" i="15" s="1"/>
  <c r="T207" i="1" a="1"/>
  <c r="T207" i="1" s="1"/>
  <c r="E205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6" i="15" s="1"/>
  <c r="R208" i="1"/>
  <c r="S208" i="1" a="1"/>
  <c r="S208" i="1" s="1"/>
  <c r="D206" i="15" s="1"/>
  <c r="T208" i="1" a="1"/>
  <c r="T208" i="1" s="1"/>
  <c r="E206" i="15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7" i="15" s="1"/>
  <c r="R209" i="1"/>
  <c r="S209" i="1" a="1"/>
  <c r="S209" i="1" s="1"/>
  <c r="D207" i="15" s="1"/>
  <c r="T209" i="1" a="1"/>
  <c r="T209" i="1" s="1"/>
  <c r="E207" i="15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8" i="15" s="1"/>
  <c r="R210" i="1"/>
  <c r="S210" i="1" a="1"/>
  <c r="S210" i="1" s="1"/>
  <c r="D208" i="15" s="1"/>
  <c r="T210" i="1" a="1"/>
  <c r="T210" i="1" s="1"/>
  <c r="E208" i="15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9" i="15" s="1"/>
  <c r="R211" i="1"/>
  <c r="S211" i="1" a="1"/>
  <c r="S211" i="1" s="1"/>
  <c r="D209" i="15" s="1"/>
  <c r="T211" i="1" a="1"/>
  <c r="T211" i="1" s="1"/>
  <c r="E209" i="15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0" i="15" s="1"/>
  <c r="R212" i="1"/>
  <c r="S212" i="1" a="1"/>
  <c r="S212" i="1" s="1"/>
  <c r="D210" i="15" s="1"/>
  <c r="T212" i="1" a="1"/>
  <c r="T212" i="1" s="1"/>
  <c r="E210" i="15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1" i="15" s="1"/>
  <c r="R213" i="1"/>
  <c r="S213" i="1" a="1"/>
  <c r="S213" i="1" s="1"/>
  <c r="D211" i="15" s="1"/>
  <c r="T213" i="1" a="1"/>
  <c r="T213" i="1" s="1"/>
  <c r="E211" i="15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2" i="15" s="1"/>
  <c r="R214" i="1"/>
  <c r="S214" i="1" a="1"/>
  <c r="S214" i="1" s="1"/>
  <c r="D212" i="15" s="1"/>
  <c r="T214" i="1" a="1"/>
  <c r="T214" i="1" s="1"/>
  <c r="E212" i="15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3" i="15" s="1"/>
  <c r="R215" i="1"/>
  <c r="S215" i="1" a="1"/>
  <c r="S215" i="1" s="1"/>
  <c r="D213" i="15" s="1"/>
  <c r="T215" i="1" a="1"/>
  <c r="T215" i="1" s="1"/>
  <c r="E213" i="15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4" i="15" s="1"/>
  <c r="R216" i="1"/>
  <c r="S216" i="1" a="1"/>
  <c r="S216" i="1" s="1"/>
  <c r="D214" i="15" s="1"/>
  <c r="T216" i="1" a="1"/>
  <c r="T216" i="1" s="1"/>
  <c r="E214" i="15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5" i="15" s="1"/>
  <c r="R217" i="1"/>
  <c r="S217" i="1" a="1"/>
  <c r="S217" i="1" s="1"/>
  <c r="D215" i="15" s="1"/>
  <c r="T217" i="1" a="1"/>
  <c r="T217" i="1" s="1"/>
  <c r="E215" i="15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6" i="15" s="1"/>
  <c r="R218" i="1"/>
  <c r="S218" i="1" a="1"/>
  <c r="S218" i="1" s="1"/>
  <c r="D216" i="15" s="1"/>
  <c r="T218" i="1" a="1"/>
  <c r="T218" i="1" s="1"/>
  <c r="E216" i="15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7" i="15" s="1"/>
  <c r="R219" i="1"/>
  <c r="S219" i="1" a="1"/>
  <c r="S219" i="1" s="1"/>
  <c r="D217" i="15" s="1"/>
  <c r="T219" i="1" a="1"/>
  <c r="T219" i="1" s="1"/>
  <c r="E217" i="15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8" i="15" s="1"/>
  <c r="R220" i="1"/>
  <c r="S220" i="1" a="1"/>
  <c r="S220" i="1" s="1"/>
  <c r="D218" i="15" s="1"/>
  <c r="T220" i="1" a="1"/>
  <c r="T220" i="1" s="1"/>
  <c r="E218" i="15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9" i="15" s="1"/>
  <c r="R221" i="1"/>
  <c r="S221" i="1" a="1"/>
  <c r="S221" i="1" s="1"/>
  <c r="D219" i="15" s="1"/>
  <c r="T221" i="1" a="1"/>
  <c r="T221" i="1" s="1"/>
  <c r="E219" i="15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0" i="15" s="1"/>
  <c r="R222" i="1"/>
  <c r="S222" i="1" a="1"/>
  <c r="S222" i="1" s="1"/>
  <c r="D220" i="15" s="1"/>
  <c r="T222" i="1" a="1"/>
  <c r="T222" i="1" s="1"/>
  <c r="E220" i="15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1" i="15" s="1"/>
  <c r="R223" i="1"/>
  <c r="S223" i="1" a="1"/>
  <c r="S223" i="1" s="1"/>
  <c r="D221" i="15" s="1"/>
  <c r="T223" i="1" a="1"/>
  <c r="T223" i="1" s="1"/>
  <c r="E221" i="15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2" i="15" s="1"/>
  <c r="R224" i="1"/>
  <c r="S224" i="1" a="1"/>
  <c r="S224" i="1" s="1"/>
  <c r="D222" i="15" s="1"/>
  <c r="T224" i="1" a="1"/>
  <c r="T224" i="1" s="1"/>
  <c r="E222" i="15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3" i="15" s="1"/>
  <c r="R225" i="1"/>
  <c r="S225" i="1" a="1"/>
  <c r="S225" i="1" s="1"/>
  <c r="D223" i="15" s="1"/>
  <c r="T225" i="1" a="1"/>
  <c r="T225" i="1" s="1"/>
  <c r="E223" i="15" s="1"/>
  <c r="U225" i="1" a="1"/>
  <c r="U225" i="1" s="1"/>
  <c r="AI225" i="1"/>
  <c r="BB225" i="1" s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4" i="15" s="1"/>
  <c r="R226" i="1"/>
  <c r="S226" i="1" a="1"/>
  <c r="S226" i="1" s="1"/>
  <c r="D224" i="15" s="1"/>
  <c r="T226" i="1" a="1"/>
  <c r="T226" i="1" s="1"/>
  <c r="E224" i="15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7" i="10" s="1"/>
  <c r="AL234" i="1"/>
  <c r="AN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19" i="10" s="1"/>
  <c r="AL246" i="1"/>
  <c r="AN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K245" i="15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1" i="15" s="1"/>
  <c r="R273" i="1"/>
  <c r="S273" i="1" a="1"/>
  <c r="S273" i="1" s="1"/>
  <c r="D271" i="15" s="1"/>
  <c r="T273" i="1" a="1"/>
  <c r="T273" i="1" s="1"/>
  <c r="E271" i="15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9" i="10" s="1"/>
  <c r="AL386" i="1"/>
  <c r="AN386" i="1"/>
  <c r="AO386" i="1"/>
  <c r="AP386" i="1"/>
  <c r="M359" i="10" s="1"/>
  <c r="AQ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8" i="10" s="1"/>
  <c r="AL395" i="1"/>
  <c r="AN395" i="1"/>
  <c r="AO395" i="1"/>
  <c r="AP395" i="1"/>
  <c r="M368" i="10" s="1"/>
  <c r="AQ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0" i="10" s="1"/>
  <c r="AL417" i="1"/>
  <c r="AN417" i="1"/>
  <c r="AO417" i="1"/>
  <c r="AP417" i="1"/>
  <c r="M390" i="10" s="1"/>
  <c r="AQ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2" i="10" s="1"/>
  <c r="AL429" i="1"/>
  <c r="AN429" i="1"/>
  <c r="AO429" i="1"/>
  <c r="AP429" i="1"/>
  <c r="M402" i="10" s="1"/>
  <c r="AQ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0" i="10" s="1"/>
  <c r="AL447" i="1"/>
  <c r="AN447" i="1"/>
  <c r="AO447" i="1"/>
  <c r="AP447" i="1"/>
  <c r="M420" i="10" s="1"/>
  <c r="AQ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BR1028" i="1"/>
  <c r="BS1028" i="1"/>
  <c r="BT102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4" i="1" l="1"/>
  <c r="BQ192" i="1"/>
  <c r="BQ199" i="1"/>
  <c r="BE197" i="1" a="1"/>
  <c r="BE197" i="1" s="1"/>
  <c r="BD197" i="1" a="1"/>
  <c r="BD197" i="1" s="1"/>
  <c r="BC197" i="1" a="1"/>
  <c r="BC197" i="1" s="1"/>
  <c r="BQ198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7" i="1"/>
  <c r="L970" i="10" s="1"/>
  <c r="F986" i="12"/>
  <c r="AM613" i="1"/>
  <c r="N586" i="10" s="1"/>
  <c r="F602" i="12"/>
  <c r="AM610" i="1"/>
  <c r="L583" i="10" s="1"/>
  <c r="F599" i="12"/>
  <c r="AM283" i="1"/>
  <c r="L256" i="10" s="1"/>
  <c r="F272" i="12"/>
  <c r="AM280" i="1"/>
  <c r="N253" i="10" s="1"/>
  <c r="F269" i="12"/>
  <c r="AM247" i="1"/>
  <c r="N220" i="10" s="1"/>
  <c r="F236" i="12"/>
  <c r="AM201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0" i="1" a="1"/>
  <c r="BD190" i="1" s="1"/>
  <c r="BC178" i="1" a="1"/>
  <c r="BC178" i="1" s="1"/>
  <c r="BC177" i="1" a="1"/>
  <c r="BC177" i="1" s="1"/>
  <c r="BC200" i="1" a="1"/>
  <c r="BC200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5" i="1" a="1"/>
  <c r="BC225" i="1" s="1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89" i="1" a="1"/>
  <c r="BC189" i="1" s="1"/>
  <c r="BC186" i="1" a="1"/>
  <c r="BC186" i="1" s="1"/>
  <c r="BC193" i="1" a="1"/>
  <c r="BC193" i="1" s="1"/>
  <c r="BE186" i="1" a="1"/>
  <c r="BE186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AN228" i="1"/>
  <c r="AN219" i="1"/>
  <c r="AN216" i="1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3" i="1"/>
  <c r="BD181" i="1" a="1"/>
  <c r="BD181" i="1" s="1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C278" i="10"/>
  <c r="AN305" i="1"/>
  <c r="AM305" i="1"/>
  <c r="G278" i="10"/>
  <c r="D277" i="10"/>
  <c r="C277" i="10"/>
  <c r="AN304" i="1"/>
  <c r="AM304" i="1"/>
  <c r="G277" i="10"/>
  <c r="D276" i="10"/>
  <c r="C276" i="10"/>
  <c r="AM303" i="1"/>
  <c r="G276" i="10"/>
  <c r="D275" i="10"/>
  <c r="C275" i="10"/>
  <c r="AN302" i="1"/>
  <c r="AM302" i="1"/>
  <c r="G275" i="10"/>
  <c r="D274" i="10"/>
  <c r="C274" i="10"/>
  <c r="AN301" i="1"/>
  <c r="AM301" i="1"/>
  <c r="G274" i="10"/>
  <c r="D273" i="10"/>
  <c r="C273" i="10"/>
  <c r="AN300" i="1"/>
  <c r="AM300" i="1"/>
  <c r="G273" i="10"/>
  <c r="D272" i="10"/>
  <c r="C272" i="10"/>
  <c r="AN299" i="1"/>
  <c r="AM299" i="1"/>
  <c r="G272" i="10"/>
  <c r="D271" i="10"/>
  <c r="C271" i="10"/>
  <c r="AN298" i="1"/>
  <c r="G271" i="10"/>
  <c r="D270" i="10"/>
  <c r="C270" i="10"/>
  <c r="AM297" i="1"/>
  <c r="G270" i="10"/>
  <c r="D269" i="10"/>
  <c r="C269" i="10"/>
  <c r="AN296" i="1"/>
  <c r="AM296" i="1"/>
  <c r="G269" i="10"/>
  <c r="D268" i="10"/>
  <c r="C268" i="10"/>
  <c r="AN295" i="1"/>
  <c r="AM295" i="1"/>
  <c r="G268" i="10"/>
  <c r="D267" i="10"/>
  <c r="C267" i="10"/>
  <c r="AN294" i="1"/>
  <c r="AM294" i="1"/>
  <c r="G267" i="10"/>
  <c r="D266" i="10"/>
  <c r="C266" i="10"/>
  <c r="AN293" i="1"/>
  <c r="AM293" i="1"/>
  <c r="G266" i="10"/>
  <c r="D265" i="10"/>
  <c r="C265" i="10"/>
  <c r="AN292" i="1"/>
  <c r="AM292" i="1"/>
  <c r="G265" i="10"/>
  <c r="D264" i="10"/>
  <c r="C264" i="10"/>
  <c r="AM291" i="1"/>
  <c r="G264" i="10"/>
  <c r="D263" i="10"/>
  <c r="C263" i="10"/>
  <c r="AN290" i="1"/>
  <c r="AM290" i="1"/>
  <c r="G263" i="10"/>
  <c r="D262" i="10"/>
  <c r="C262" i="10"/>
  <c r="AN289" i="1"/>
  <c r="AM289" i="1"/>
  <c r="G262" i="10"/>
  <c r="D261" i="10"/>
  <c r="C261" i="10"/>
  <c r="AN288" i="1"/>
  <c r="AM288" i="1"/>
  <c r="G261" i="10"/>
  <c r="D260" i="10"/>
  <c r="C260" i="10"/>
  <c r="AN287" i="1"/>
  <c r="AM287" i="1"/>
  <c r="G260" i="10"/>
  <c r="D259" i="10"/>
  <c r="C259" i="10"/>
  <c r="AN286" i="1"/>
  <c r="AM286" i="1"/>
  <c r="G259" i="10"/>
  <c r="D258" i="10"/>
  <c r="C258" i="10"/>
  <c r="AN285" i="1"/>
  <c r="AM285" i="1"/>
  <c r="G258" i="10"/>
  <c r="D257" i="10"/>
  <c r="C257" i="10"/>
  <c r="AN284" i="1"/>
  <c r="G257" i="10"/>
  <c r="D256" i="10"/>
  <c r="C256" i="10"/>
  <c r="AN283" i="1"/>
  <c r="G256" i="10"/>
  <c r="D255" i="10"/>
  <c r="C255" i="10"/>
  <c r="AN282" i="1"/>
  <c r="AM282" i="1"/>
  <c r="G255" i="10"/>
  <c r="D254" i="10"/>
  <c r="C254" i="10"/>
  <c r="AN281" i="1"/>
  <c r="G254" i="10"/>
  <c r="L253" i="10"/>
  <c r="D253" i="10"/>
  <c r="C253" i="10"/>
  <c r="AN280" i="1"/>
  <c r="G253" i="10"/>
  <c r="D252" i="10"/>
  <c r="C252" i="10"/>
  <c r="AN279" i="1"/>
  <c r="AM279" i="1"/>
  <c r="G252" i="10"/>
  <c r="D251" i="10"/>
  <c r="C251" i="10"/>
  <c r="AN278" i="1"/>
  <c r="G251" i="10"/>
  <c r="D250" i="10"/>
  <c r="C250" i="10"/>
  <c r="AN277" i="1"/>
  <c r="AM277" i="1"/>
  <c r="G250" i="10"/>
  <c r="D249" i="10"/>
  <c r="C249" i="10"/>
  <c r="AN276" i="1"/>
  <c r="AM276" i="1"/>
  <c r="G249" i="10"/>
  <c r="D248" i="10"/>
  <c r="C248" i="10"/>
  <c r="AN275" i="1"/>
  <c r="AM275" i="1"/>
  <c r="G248" i="10"/>
  <c r="BC274" i="1" a="1"/>
  <c r="BC274" i="1" s="1"/>
  <c r="M247" i="10"/>
  <c r="D247" i="10"/>
  <c r="C247" i="10"/>
  <c r="AN274" i="1"/>
  <c r="AM274" i="1"/>
  <c r="G247" i="10"/>
  <c r="D246" i="10"/>
  <c r="C246" i="10"/>
  <c r="AN273" i="1"/>
  <c r="AM273" i="1"/>
  <c r="G246" i="10"/>
  <c r="D245" i="10"/>
  <c r="C245" i="10"/>
  <c r="AN272" i="1"/>
  <c r="AM272" i="1"/>
  <c r="G245" i="10"/>
  <c r="D244" i="10"/>
  <c r="C244" i="10"/>
  <c r="AN271" i="1"/>
  <c r="G244" i="10"/>
  <c r="D243" i="10"/>
  <c r="C243" i="10"/>
  <c r="AN270" i="1"/>
  <c r="AM270" i="1"/>
  <c r="G243" i="10"/>
  <c r="D242" i="10"/>
  <c r="C242" i="10"/>
  <c r="AN269" i="1"/>
  <c r="AM269" i="1"/>
  <c r="G242" i="10"/>
  <c r="D241" i="10"/>
  <c r="C241" i="10"/>
  <c r="AN268" i="1"/>
  <c r="AM268" i="1"/>
  <c r="G241" i="10"/>
  <c r="D240" i="10"/>
  <c r="C240" i="10"/>
  <c r="AN267" i="1"/>
  <c r="AM267" i="1"/>
  <c r="G240" i="10"/>
  <c r="D239" i="10"/>
  <c r="C239" i="10"/>
  <c r="AN266" i="1"/>
  <c r="AM266" i="1"/>
  <c r="G239" i="10"/>
  <c r="BC265" i="1" a="1"/>
  <c r="BC265" i="1" s="1"/>
  <c r="M238" i="10"/>
  <c r="D238" i="10"/>
  <c r="C238" i="10"/>
  <c r="AN265" i="1"/>
  <c r="AM265" i="1"/>
  <c r="G238" i="10"/>
  <c r="D237" i="10"/>
  <c r="C237" i="10"/>
  <c r="AN264" i="1"/>
  <c r="AM264" i="1"/>
  <c r="G237" i="10"/>
  <c r="D236" i="10"/>
  <c r="C236" i="10"/>
  <c r="AN263" i="1"/>
  <c r="AM263" i="1"/>
  <c r="G236" i="10"/>
  <c r="BC262" i="1" a="1"/>
  <c r="BC262" i="1" s="1"/>
  <c r="M235" i="10"/>
  <c r="D235" i="10"/>
  <c r="C235" i="10"/>
  <c r="AN262" i="1"/>
  <c r="AM262" i="1"/>
  <c r="G235" i="10"/>
  <c r="D234" i="10"/>
  <c r="C234" i="10"/>
  <c r="AN261" i="1"/>
  <c r="AM261" i="1"/>
  <c r="G234" i="10"/>
  <c r="D233" i="10"/>
  <c r="C233" i="10"/>
  <c r="AN260" i="1"/>
  <c r="AM260" i="1"/>
  <c r="G233" i="10"/>
  <c r="D232" i="10"/>
  <c r="C232" i="10"/>
  <c r="AN259" i="1"/>
  <c r="AM259" i="1"/>
  <c r="G232" i="10"/>
  <c r="D231" i="10"/>
  <c r="C231" i="10"/>
  <c r="AN258" i="1"/>
  <c r="AM258" i="1"/>
  <c r="G231" i="10"/>
  <c r="D230" i="10"/>
  <c r="C230" i="10"/>
  <c r="AN257" i="1"/>
  <c r="AM257" i="1"/>
  <c r="G230" i="10"/>
  <c r="D229" i="10"/>
  <c r="C229" i="10"/>
  <c r="AN256" i="1"/>
  <c r="AM256" i="1"/>
  <c r="G229" i="10"/>
  <c r="D228" i="10"/>
  <c r="C228" i="10"/>
  <c r="AN255" i="1"/>
  <c r="AM255" i="1"/>
  <c r="G228" i="10"/>
  <c r="D227" i="10"/>
  <c r="C227" i="10"/>
  <c r="AN254" i="1"/>
  <c r="AM254" i="1"/>
  <c r="G227" i="10"/>
  <c r="BC253" i="1" a="1"/>
  <c r="BC253" i="1" s="1"/>
  <c r="M226" i="10"/>
  <c r="D226" i="10"/>
  <c r="C226" i="10"/>
  <c r="AN253" i="1"/>
  <c r="AM253" i="1"/>
  <c r="G226" i="10"/>
  <c r="D225" i="10"/>
  <c r="C225" i="10"/>
  <c r="AN252" i="1"/>
  <c r="AM252" i="1"/>
  <c r="G225" i="10"/>
  <c r="D224" i="10"/>
  <c r="C224" i="10"/>
  <c r="AM251" i="1"/>
  <c r="G224" i="10"/>
  <c r="BD250" i="1" a="1"/>
  <c r="BD250" i="1" s="1"/>
  <c r="M223" i="10"/>
  <c r="D223" i="10"/>
  <c r="C223" i="10"/>
  <c r="AN250" i="1"/>
  <c r="AM250" i="1"/>
  <c r="G223" i="10"/>
  <c r="BC249" i="1" a="1"/>
  <c r="BC249" i="1" s="1"/>
  <c r="M222" i="10"/>
  <c r="D222" i="10"/>
  <c r="C222" i="10"/>
  <c r="AM249" i="1"/>
  <c r="G222" i="10"/>
  <c r="D221" i="10"/>
  <c r="C221" i="10"/>
  <c r="AN248" i="1"/>
  <c r="AM248" i="1"/>
  <c r="G221" i="10"/>
  <c r="L220" i="10"/>
  <c r="D220" i="10"/>
  <c r="C220" i="10"/>
  <c r="AN247" i="1"/>
  <c r="G220" i="10"/>
  <c r="BD246" i="1" a="1"/>
  <c r="BD246" i="1" s="1"/>
  <c r="M219" i="10"/>
  <c r="D219" i="10"/>
  <c r="C219" i="10"/>
  <c r="AM246" i="1"/>
  <c r="G219" i="10"/>
  <c r="D218" i="10"/>
  <c r="C218" i="10"/>
  <c r="AM245" i="1"/>
  <c r="G218" i="10"/>
  <c r="D217" i="10"/>
  <c r="C217" i="10"/>
  <c r="AN244" i="1"/>
  <c r="AM244" i="1"/>
  <c r="G217" i="10"/>
  <c r="D216" i="10"/>
  <c r="C216" i="10"/>
  <c r="AM243" i="1"/>
  <c r="G216" i="10"/>
  <c r="D215" i="10"/>
  <c r="C215" i="10"/>
  <c r="AN242" i="1"/>
  <c r="AM242" i="1"/>
  <c r="G215" i="10"/>
  <c r="D214" i="10"/>
  <c r="C214" i="10"/>
  <c r="AN241" i="1"/>
  <c r="AM241" i="1"/>
  <c r="G214" i="10"/>
  <c r="D213" i="10"/>
  <c r="C213" i="10"/>
  <c r="AN240" i="1"/>
  <c r="AM240" i="1"/>
  <c r="G213" i="10"/>
  <c r="D212" i="10"/>
  <c r="C212" i="10"/>
  <c r="AN239" i="1"/>
  <c r="AM239" i="1"/>
  <c r="G212" i="10"/>
  <c r="D211" i="10"/>
  <c r="C211" i="10"/>
  <c r="AN238" i="1"/>
  <c r="AM238" i="1"/>
  <c r="G211" i="10"/>
  <c r="BD237" i="1" a="1"/>
  <c r="BD237" i="1" s="1"/>
  <c r="M210" i="10"/>
  <c r="D210" i="10"/>
  <c r="C210" i="10"/>
  <c r="AN237" i="1"/>
  <c r="AM237" i="1"/>
  <c r="G210" i="10"/>
  <c r="D209" i="10"/>
  <c r="C209" i="10"/>
  <c r="AN236" i="1"/>
  <c r="AM236" i="1"/>
  <c r="G209" i="10"/>
  <c r="D208" i="10"/>
  <c r="C208" i="10"/>
  <c r="AN235" i="1"/>
  <c r="AM235" i="1"/>
  <c r="G208" i="10"/>
  <c r="BD234" i="1" a="1"/>
  <c r="BD234" i="1" s="1"/>
  <c r="M207" i="10"/>
  <c r="D207" i="10"/>
  <c r="C207" i="10"/>
  <c r="AM234" i="1"/>
  <c r="G207" i="10"/>
  <c r="D206" i="10"/>
  <c r="C206" i="10"/>
  <c r="AN233" i="1"/>
  <c r="AM233" i="1"/>
  <c r="G206" i="10"/>
  <c r="D205" i="10"/>
  <c r="C205" i="10"/>
  <c r="AN232" i="1"/>
  <c r="AM232" i="1"/>
  <c r="G205" i="10"/>
  <c r="D204" i="10"/>
  <c r="C204" i="10"/>
  <c r="AM231" i="1"/>
  <c r="G204" i="10"/>
  <c r="D203" i="10"/>
  <c r="C203" i="10"/>
  <c r="AN230" i="1"/>
  <c r="AM230" i="1"/>
  <c r="G203" i="10"/>
  <c r="D202" i="10"/>
  <c r="C202" i="10"/>
  <c r="AN229" i="1"/>
  <c r="AM229" i="1"/>
  <c r="G202" i="10"/>
  <c r="D201" i="10"/>
  <c r="C201" i="10"/>
  <c r="AM228" i="1"/>
  <c r="G201" i="10"/>
  <c r="D200" i="10"/>
  <c r="C200" i="10"/>
  <c r="AN227" i="1"/>
  <c r="AM227" i="1"/>
  <c r="G200" i="10"/>
  <c r="D199" i="10"/>
  <c r="C199" i="10"/>
  <c r="AN226" i="1"/>
  <c r="AM226" i="1"/>
  <c r="G199" i="10"/>
  <c r="D198" i="10"/>
  <c r="C198" i="10"/>
  <c r="AM225" i="1"/>
  <c r="G198" i="10"/>
  <c r="D197" i="10"/>
  <c r="C197" i="10"/>
  <c r="AN224" i="1"/>
  <c r="AM224" i="1"/>
  <c r="G197" i="10"/>
  <c r="D196" i="10"/>
  <c r="C196" i="10"/>
  <c r="AN223" i="1"/>
  <c r="AM223" i="1"/>
  <c r="G196" i="10"/>
  <c r="D195" i="10"/>
  <c r="C195" i="10"/>
  <c r="AM222" i="1"/>
  <c r="G195" i="10"/>
  <c r="D194" i="10"/>
  <c r="C194" i="10"/>
  <c r="AN221" i="1"/>
  <c r="AM221" i="1"/>
  <c r="G194" i="10"/>
  <c r="D193" i="10"/>
  <c r="C193" i="10"/>
  <c r="AN220" i="1"/>
  <c r="AM220" i="1"/>
  <c r="G193" i="10"/>
  <c r="D192" i="10"/>
  <c r="C192" i="10"/>
  <c r="AM219" i="1"/>
  <c r="G192" i="10"/>
  <c r="D191" i="10"/>
  <c r="C191" i="10"/>
  <c r="AN218" i="1"/>
  <c r="AM218" i="1"/>
  <c r="G191" i="10"/>
  <c r="D190" i="10"/>
  <c r="C190" i="10"/>
  <c r="AN217" i="1"/>
  <c r="AM217" i="1"/>
  <c r="G190" i="10"/>
  <c r="D189" i="10"/>
  <c r="C189" i="10"/>
  <c r="AM216" i="1"/>
  <c r="G189" i="10"/>
  <c r="D188" i="10"/>
  <c r="C188" i="10"/>
  <c r="AN215" i="1"/>
  <c r="AM215" i="1"/>
  <c r="G188" i="10"/>
  <c r="D187" i="10"/>
  <c r="C187" i="10"/>
  <c r="AN214" i="1"/>
  <c r="AM214" i="1"/>
  <c r="G187" i="10"/>
  <c r="D186" i="10"/>
  <c r="C186" i="10"/>
  <c r="AM213" i="1"/>
  <c r="G186" i="10"/>
  <c r="D185" i="10"/>
  <c r="C185" i="10"/>
  <c r="AN212" i="1"/>
  <c r="AM212" i="1"/>
  <c r="G185" i="10"/>
  <c r="D184" i="10"/>
  <c r="C184" i="10"/>
  <c r="AN211" i="1"/>
  <c r="AM211" i="1"/>
  <c r="G184" i="10"/>
  <c r="D183" i="10"/>
  <c r="C183" i="10"/>
  <c r="AM210" i="1"/>
  <c r="G183" i="10"/>
  <c r="D182" i="10"/>
  <c r="C182" i="10"/>
  <c r="AN209" i="1"/>
  <c r="AM209" i="1"/>
  <c r="G182" i="10"/>
  <c r="D181" i="10"/>
  <c r="C181" i="10"/>
  <c r="AN208" i="1"/>
  <c r="AM208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4" i="1"/>
  <c r="G177" i="10"/>
  <c r="D176" i="10"/>
  <c r="C176" i="10"/>
  <c r="AM203" i="1"/>
  <c r="G176" i="10"/>
  <c r="BD202" i="1" a="1"/>
  <c r="BD202" i="1" s="1"/>
  <c r="M175" i="10"/>
  <c r="D175" i="10"/>
  <c r="C175" i="10"/>
  <c r="AN202" i="1"/>
  <c r="AM202" i="1"/>
  <c r="G175" i="10"/>
  <c r="BC201" i="1" a="1"/>
  <c r="BC201" i="1" s="1"/>
  <c r="M174" i="10"/>
  <c r="D174" i="10"/>
  <c r="C174" i="10"/>
  <c r="AN201" i="1"/>
  <c r="G174" i="10"/>
  <c r="D173" i="10"/>
  <c r="C173" i="10"/>
  <c r="AM200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5" i="1" a="1"/>
  <c r="BD195" i="1" s="1"/>
  <c r="BC196" i="1" a="1"/>
  <c r="BC196" i="1" s="1"/>
  <c r="BD196" i="1" a="1"/>
  <c r="BD196" i="1" s="1"/>
  <c r="BC202" i="1" a="1"/>
  <c r="BC202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<sst xmlns="http://schemas.openxmlformats.org/spreadsheetml/2006/main" count="5268" uniqueCount="1425">
  <si>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</si>
  <si>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</si>
  <si>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</si>
  <si>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</si>
  <si>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</si>
  <si>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</si>
  <si>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</si>
  <si>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</si>
  <si>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</si>
  <si>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</si>
  <si>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</si>
  <si>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</si>
  <si>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</si>
  <si>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</si>
  <si>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</si>
  <si>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</si>
  <si>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</si>
  <si>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</si>
  <si>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</si>
  <si>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</si>
  <si>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</si>
  <si>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</si>
  <si>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</si>
  <si>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</si>
  <si>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</si>
  <si>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</si>
  <si>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</si>
  <si>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</si>
  <si>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</si>
  <si>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</si>
  <si>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</si>
  <si>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</si>
  <si>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</si>
  <si>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</si>
  <si>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</si>
  <si>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</si>
  <si>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</si>
  <si>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</si>
  <si>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</si>
  <si>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</si>
  <si>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</si>
  <si>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</si>
  <si>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</si>
  <si>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</si>
  <si>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</si>
  <si>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</si>
  <si>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</si>
  <si>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</si>
  <si>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</si>
  <si>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</si>
  <si>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</si>
  <si>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</si>
  <si>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</si>
  <si>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</si>
  <si>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</si>
  <si>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</si>
  <si>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</si>
  <si>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</si>
  <si>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</si>
  <si>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</si>
  <si>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</si>
  <si>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</si>
  <si>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</si>
  <si>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</si>
  <si>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</si>
  <si>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</si>
  <si>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</si>
  <si>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</si>
  <si>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</si>
  <si>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</si>
  <si>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</si>
  <si>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</si>
  <si>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</si>
  <si>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</si>
  <si>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</si>
  <si>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</si>
  <si>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</si>
  <si>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</si>
  <si>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</si>
  <si>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</si>
  <si>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</si>
  <si>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</si>
  <si>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</si>
  <si>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</si>
  <si>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</si>
  <si>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</si>
  <si>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</si>
  <si>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</si>
  <si>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</si>
  <si>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</si>
  <si>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</si>
  <si>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</si>
  <si>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</si>
  <si>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</si>
  <si>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</si>
  <si>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</si>
  <si>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</si>
  <si>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</si>
  <si>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</si>
  <si>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</si>
  <si>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</si>
  <si>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</si>
  <si>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</si>
  <si>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</si>
  <si>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</si>
  <si>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</si>
  <si>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</si>
  <si>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</si>
  <si>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</si>
  <si>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</si>
  <si>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</si>
  <si>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</si>
  <si>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</si>
  <si>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</si>
  <si>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</si>
  <si>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</si>
  <si>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</si>
  <si>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</si>
  <si>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</si>
  <si>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</si>
  <si>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</si>
  <si>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</si>
  <si>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</si>
  <si>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</si>
  <si>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</si>
  <si>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</si>
  <si>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</si>
  <si>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</si>
  <si>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</si>
  <si>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</si>
  <si>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</si>
  <si>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</si>
  <si>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</si>
  <si>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</si>
  <si>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</si>
  <si>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</si>
  <si>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</si>
  <si>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</si>
  <si>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</si>
  <si>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</si>
  <si>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</si>
  <si>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</si>
  <si>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</si>
  <si>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</si>
  <si>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</si>
  <si>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</si>
  <si>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</si>
  <si>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</si>
  <si>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</si>
  <si>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</si>
  <si>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</si>
  <si>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</si>
  <si>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</si>
  <si>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</si>
  <si>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</si>
  <si>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</si>
  <si>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</si>
  <si>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</si>
  <si>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</si>
  <si>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</si>
  <si>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</si>
  <si>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</si>
  <si>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</si>
  <si>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</si>
  <si>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</si>
  <si>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</si>
  <si>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</si>
  <si>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</si>
  <si>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</si>
  <si>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</si>
  <si>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</si>
  <si>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</si>
  <si>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</si>
  <si>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</si>
  <si>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</si>
  <si>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</si>
  <si>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</si>
  <si>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</si>
  <si>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</si>
  <si>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</si>
  <si>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</si>
  <si>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</si>
  <si>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</si>
  <si>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</si>
  <si>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</si>
  <si>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</si>
  <si>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</si>
  <si>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</si>
  <si>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</si>
  <si>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</si>
  <si>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</si>
  <si>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</si>
  <si>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</si>
  <si>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</si>
  <si>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</si>
  <si>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</si>
  <si>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</si>
  <si>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</si>
  <si>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</si>
  <si>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</si>
  <si>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</si>
  <si>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</si>
  <si>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</si>
  <si>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</si>
  <si>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</si>
  <si>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</si>
  <si>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</si>
  <si>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</si>
  <si>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</si>
  <si>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</si>
  <si>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</si>
  <si>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</si>
  <si>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</si>
  <si>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</si>
  <si>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</si>
  <si>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</si>
  <si>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</si>
  <si>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</si>
  <si>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</si>
  <si>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</si>
  <si>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</si>
  <si>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</si>
  <si>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</si>
  <si>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</si>
  <si>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</si>
  <si>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</si>
  <si>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</si>
  <si>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</si>
  <si>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</si>
  <si>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</si>
  <si>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</si>
  <si>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</si>
  <si>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</si>
  <si>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</si>
  <si>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</si>
  <si>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</si>
  <si>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</si>
  <si>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</si>
  <si>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</si>
  <si>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</si>
  <si>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</si>
  <si>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</si>
  <si>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</si>
  <si>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</si>
  <si>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</si>
  <si>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</si>
  <si>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</si>
  <si>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</si>
  <si>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</si>
  <si>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</si>
  <si>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</si>
  <si>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</si>
  <si>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</si>
  <si>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</si>
  <si>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</si>
  <si>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</si>
  <si>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</si>
  <si>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</si>
  <si>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</si>
  <si>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</si>
  <si>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</si>
  <si>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</si>
  <si>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</si>
  <si>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</si>
  <si>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</si>
  <si>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</si>
  <si>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</si>
  <si>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</si>
  <si>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</si>
  <si>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</si>
  <si>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</si>
  <si>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</si>
  <si>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</si>
  <si>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</si>
  <si>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</si>
  <si>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</si>
  <si>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</si>
  <si>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</si>
  <si>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</si>
  <si>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</si>
  <si>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</si>
  <si>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</si>
  <si>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</si>
  <si>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</si>
  <si>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</si>
  <si>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</si>
  <si>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</si>
  <si>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</si>
  <si>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</si>
  <si>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</si>
  <si>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</si>
  <si>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</si>
  <si>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</si>
  <si>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</si>
  <si>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</si>
  <si>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</si>
  <si>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</si>
  <si>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</si>
  <si>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</si>
  <si>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</si>
  <si>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</si>
  <si>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</si>
  <si>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</si>
  <si>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</si>
  <si>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</si>
  <si>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</si>
  <si>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</si>
  <si>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</si>
  <si>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</si>
  <si>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</si>
  <si>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</si>
  <si>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</si>
  <si>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</si>
  <si>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</si>
  <si>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</si>
  <si>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</si>
  <si>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</si>
  <si>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</si>
  <si>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</si>
  <si>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</si>
  <si>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</si>
  <si>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</si>
  <si>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</si>
  <si>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</si>
  <si>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</si>
  <si>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</si>
  <si>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</si>
  <si>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</si>
  <si>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</si>
  <si>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</si>
  <si>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</si>
  <si>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</si>
  <si>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</si>
  <si>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</si>
  <si>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</si>
  <si>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</si>
  <si>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</si>
  <si>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</si>
  <si>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</si>
  <si>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</si>
  <si>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</si>
  <si>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</si>
  <si>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</si>
  <si>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</si>
  <si>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</si>
  <si>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</si>
  <si>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</si>
  <si>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</si>
  <si>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</si>
  <si>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</si>
  <si>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</si>
  <si>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</si>
  <si>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</si>
  <si>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</si>
  <si>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</si>
  <si>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</si>
  <si>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</si>
  <si>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</si>
  <si>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</si>
  <si>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</si>
  <si>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</si>
  <si>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</si>
  <si>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</si>
  <si>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</si>
  <si>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</si>
  <si>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</si>
  <si>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</si>
  <si>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</si>
  <si>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</si>
  <si>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</si>
  <si>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</si>
  <si>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</si>
  <si>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</si>
  <si>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</si>
  <si>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</si>
  <si>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</si>
  <si>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</si>
  <si>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</si>
  <si>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</si>
  <si>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</si>
  <si>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</si>
  <si>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</si>
  <si>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</si>
  <si>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</si>
  <si>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</si>
  <si>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</si>
  <si>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</si>
  <si>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</si>
  <si>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</si>
  <si>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</si>
  <si>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</si>
  <si>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</si>
  <si>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</si>
  <si>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</si>
  <si>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</si>
  <si>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</si>
  <si>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</si>
  <si>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</si>
  <si>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</si>
  <si>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</si>
  <si>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</si>
  <si>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</si>
  <si>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</si>
  <si>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</si>
  <si>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</si>
  <si>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</si>
  <si>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</si>
  <si>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</si>
  <si>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</si>
  <si>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</si>
  <si>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</si>
  <si>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</si>
  <si>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</si>
  <si>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</si>
  <si>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</si>
  <si>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</si>
  <si>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</si>
  <si>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</si>
  <si>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</si>
  <si>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</si>
  <si>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</si>
  <si>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</si>
  <si>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</si>
  <si>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</si>
  <si>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</si>
  <si>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</si>
  <si>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</si>
  <si>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</si>
  <si>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</si>
  <si>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</si>
  <si>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</si>
  <si>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</si>
  <si>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</si>
  <si>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</si>
  <si>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</si>
  <si>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</si>
  <si>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</si>
  <si>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</si>
  <si>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</si>
  <si>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</si>
  <si>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</si>
  <si>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</si>
  <si>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</si>
  <si>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</si>
  <si>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</si>
  <si>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</si>
  <si>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</si>
  <si>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</si>
  <si>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</si>
  <si>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</si>
  <si>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</si>
  <si>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</si>
  <si>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</si>
  <si>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</si>
  <si>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</si>
  <si>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</si>
  <si>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</si>
  <si>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</si>
  <si>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</si>
  <si>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</si>
  <si>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</si>
  <si>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</si>
  <si>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</si>
  <si>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</si>
  <si>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</si>
  <si>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</si>
  <si>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</si>
  <si>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</si>
  <si>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</si>
  <si>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</si>
  <si>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</si>
  <si>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</si>
  <si>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</si>
  <si>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</si>
  <si>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</si>
  <si>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</si>
  <si>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</si>
  <si>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</si>
  <si>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</si>
  <si>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</si>
  <si>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</si>
  <si>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</si>
  <si>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</si>
  <si>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</si>
  <si>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</si>
  <si>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</si>
  <si>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</si>
  <si>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</si>
  <si>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</si>
  <si>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</si>
  <si>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</si>
  <si>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</si>
  <si>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</si>
  <si>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</si>
  <si>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</si>
  <si>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</si>
  <si>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</si>
  <si>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</si>
  <si>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</si>
  <si>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</si>
  <si>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</si>
  <si>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</si>
  <si>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</si>
  <si>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</si>
  <si>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</si>
  <si>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</si>
  <si>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</si>
  <si>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</si>
  <si>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</si>
  <si>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</si>
  <si>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</si>
  <si>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</si>
  <si>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</si>
  <si>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</si>
  <si>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</si>
  <si>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</si>
  <si>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</si>
  <si>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</si>
  <si>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</si>
  <si>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</si>
  <si>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</si>
  <si>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</si>
  <si>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</si>
  <si>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</si>
  <si>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</si>
  <si>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</si>
  <si>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</si>
  <si>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</si>
  <si>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</si>
  <si>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</si>
  <si>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</si>
  <si>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</si>
  <si>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</si>
  <si>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</si>
  <si>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</si>
  <si>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</si>
  <si>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</si>
  <si>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</si>
  <si>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</si>
  <si>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</si>
  <si>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</si>
  <si>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</si>
  <si>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</si>
  <si>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</si>
  <si>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</si>
  <si>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</si>
  <si>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</si>
  <si>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</si>
  <si>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</si>
  <si>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</si>
  <si>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</si>
  <si>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</si>
  <si>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</si>
  <si>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</si>
  <si>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</si>
  <si>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</si>
  <si>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</si>
  <si>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</si>
  <si>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</si>
  <si>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</si>
  <si>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</si>
  <si>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</si>
  <si>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</si>
  <si>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</si>
  <si>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</si>
  <si>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</si>
  <si>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</si>
  <si>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</si>
  <si>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</si>
  <si>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</si>
  <si>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</si>
  <si>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</si>
  <si>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</si>
  <si>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</si>
  <si>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</si>
  <si>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</si>
  <si>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</si>
  <si>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</si>
  <si>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</si>
  <si>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</si>
  <si>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</si>
  <si>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</si>
  <si>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</si>
  <si>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</si>
  <si>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</si>
  <si>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</si>
  <si>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</si>
  <si>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</si>
  <si>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</si>
  <si>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</si>
  <si>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</si>
  <si>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</si>
  <si>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</si>
  <si>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</si>
  <si>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</si>
  <si>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</si>
  <si>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</si>
  <si>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</si>
  <si>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</si>
  <si>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</si>
  <si>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</si>
  <si>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</si>
  <si>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</si>
  <si>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</si>
  <si>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</si>
  <si>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</si>
  <si>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</si>
  <si>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</si>
  <si>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</si>
  <si>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</si>
  <si>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</si>
  <si>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</si>
  <si>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</si>
  <si>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</si>
  <si>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</si>
  <si>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</si>
  <si>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</si>
  <si>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</si>
  <si>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</si>
  <si>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</si>
  <si>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</si>
  <si>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</si>
  <si>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</si>
  <si>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</si>
  <si>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</si>
  <si>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</si>
  <si>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</si>
  <si>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</si>
  <si>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</si>
  <si>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</si>
  <si>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</si>
  <si>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</si>
  <si>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</si>
  <si>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</si>
  <si>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</si>
  <si>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</si>
  <si>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</si>
  <si>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</si>
  <si>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</si>
  <si>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</si>
  <si>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</si>
  <si>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</si>
  <si>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</si>
  <si>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</si>
  <si>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</si>
  <si>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</si>
  <si>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</si>
  <si>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</si>
  <si>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</si>
  <si>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</si>
  <si>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</si>
  <si>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</si>
  <si>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</si>
  <si>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</si>
  <si>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</si>
  <si>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</si>
  <si>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</si>
  <si>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</si>
  <si>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</si>
  <si>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</si>
  <si>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</si>
  <si>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</si>
  <si>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</si>
  <si>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</si>
  <si>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</si>
  <si>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</si>
  <si>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</si>
  <si>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</si>
  <si>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</si>
  <si>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</si>
  <si>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</si>
  <si>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</si>
  <si>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</si>
  <si>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</si>
  <si>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</si>
  <si>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</si>
  <si>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</si>
  <si>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</si>
  <si>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</si>
  <si>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</si>
  <si>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</si>
  <si>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</si>
  <si>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</si>
  <si>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</si>
  <si>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</si>
  <si>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</si>
  <si>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</si>
  <si>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</si>
  <si>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</si>
  <si>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</si>
  <si>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</si>
  <si>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</si>
  <si>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</si>
  <si>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</si>
  <si>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</si>
  <si>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</si>
  <si>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</si>
  <si>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</si>
  <si>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</si>
  <si>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</si>
  <si>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</si>
  <si>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</si>
  <si>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</si>
  <si>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</si>
  <si>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</si>
  <si>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</si>
  <si>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</si>
  <si>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</si>
  <si>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</si>
  <si>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</si>
  <si>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</si>
  <si>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</si>
  <si>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</si>
  <si>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</si>
  <si>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</si>
  <si>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</si>
  <si>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</si>
  <si>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</si>
  <si>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</si>
  <si>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</si>
  <si>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</si>
  <si>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</si>
  <si>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</si>
  <si>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</si>
  <si>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</si>
  <si>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</si>
  <si>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</si>
  <si>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</si>
  <si>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</si>
  <si>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</si>
  <si>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</si>
  <si>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</si>
  <si>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</si>
  <si>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</si>
  <si>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</si>
  <si>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</si>
  <si>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</si>
  <si>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</si>
  <si>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</si>
  <si>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</si>
  <si>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</si>
  <si>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</si>
  <si>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</si>
  <si>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</si>
  <si>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</si>
  <si>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</si>
  <si>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</si>
  <si>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</si>
  <si>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</si>
  <si>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</si>
  <si>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</si>
  <si>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</si>
  <si>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</si>
  <si>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</si>
  <si>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</si>
  <si>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</si>
  <si>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</si>
  <si>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</si>
  <si>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</si>
  <si>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</si>
  <si>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</si>
  <si>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</si>
  <si>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</si>
  <si>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</si>
  <si>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</si>
  <si>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</si>
  <si>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</si>
  <si>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</si>
  <si>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</si>
  <si>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</si>
  <si>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</si>
  <si>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</si>
  <si>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</si>
  <si>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</si>
  <si>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</si>
  <si>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</si>
  <si>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</si>
  <si>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</si>
  <si>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</si>
  <si>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</si>
  <si>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</si>
  <si>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</si>
  <si>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</si>
  <si>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</si>
  <si>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</si>
  <si>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</si>
  <si>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</si>
  <si>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</si>
  <si>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</si>
  <si>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</si>
  <si>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</si>
  <si>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</si>
  <si>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</si>
  <si>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</si>
  <si>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</si>
  <si>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</si>
  <si>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</si>
  <si>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</si>
  <si>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</si>
  <si>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</si>
  <si>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</si>
  <si>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</si>
  <si>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</si>
  <si>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</si>
  <si>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</si>
  <si>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</si>
  <si>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</si>
  <si>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</si>
  <si>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</si>
  <si>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</si>
  <si>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</si>
  <si>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</si>
  <si>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</si>
  <si>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</si>
  <si>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</si>
  <si>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</si>
  <si>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</si>
  <si>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</si>
  <si>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</si>
  <si>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</si>
  <si>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</si>
  <si>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</si>
  <si>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</si>
  <si>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</si>
  <si>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</si>
  <si>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</si>
  <si>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</si>
  <si>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</si>
  <si>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</si>
  <si>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</si>
  <si>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</si>
  <si>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</si>
  <si>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</si>
  <si>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</si>
  <si>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</si>
  <si>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</si>
  <si>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</si>
  <si>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</si>
  <si>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</si>
  <si>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</si>
  <si>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</si>
  <si>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</si>
  <si>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</si>
  <si>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</si>
  <si>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</si>
  <si>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</si>
  <si>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</si>
  <si>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</si>
  <si>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</si>
  <si>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</si>
  <si>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</si>
  <si>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</si>
  <si>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</si>
  <si>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</si>
  <si>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</si>
  <si>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</si>
  <si>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</si>
  <si>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</si>
  <si>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</si>
  <si>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</si>
  <si>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</si>
  <si>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</si>
  <si>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</si>
  <si>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</si>
  <si>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</si>
  <si>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</si>
  <si>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</si>
  <si>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</si>
  <si>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</si>
  <si>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</si>
  <si>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</si>
  <si>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</si>
  <si>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</si>
  <si>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</si>
  <si>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</si>
  <si>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</si>
  <si>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</si>
  <si>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</si>
  <si>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</si>
  <si>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</si>
  <si>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</si>
  <si>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</si>
  <si>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</si>
  <si>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</si>
  <si>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</si>
  <si>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</si>
  <si>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</si>
  <si>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</si>
  <si>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</si>
  <si>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</si>
  <si>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</si>
  <si>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</si>
  <si>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</si>
  <si>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</si>
  <si>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</si>
  <si>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</si>
  <si>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</si>
  <si>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</si>
  <si>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</si>
  <si>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</si>
  <si>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</si>
  <si>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</si>
  <si>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</si>
  <si>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</si>
  <si>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</si>
  <si>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</si>
  <si>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</si>
  <si>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</si>
  <si>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</si>
  <si>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</si>
  <si>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</si>
  <si>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</si>
  <si>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</si>
  <si>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</si>
  <si>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</si>
  <si>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</si>
  <si>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</si>
  <si>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</si>
  <si>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</si>
  <si>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</si>
  <si>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</si>
  <si>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</si>
  <si>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</si>
  <si>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</si>
  <si>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</si>
  <si>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</si>
  <si>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</si>
  <si>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</si>
  <si>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</si>
  <si>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</si>
  <si>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</si>
  <si>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</si>
  <si>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</si>
  <si>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</si>
  <si>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</si>
  <si>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</si>
  <si>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</si>
  <si>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</si>
  <si>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</si>
  <si>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</si>
  <si>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</si>
  <si>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</si>
  <si>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</si>
  <si>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</si>
  <si>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</si>
  <si>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</si>
  <si>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</si>
  <si>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</si>
  <si>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</si>
  <si>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</si>
  <si>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</si>
  <si>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</si>
  <si>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</si>
  <si>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</si>
  <si>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</si>
  <si>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</si>
  <si>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</si>
  <si>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</si>
  <si>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</si>
  <si>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</si>
  <si>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</si>
  <si>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</si>
  <si>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</si>
  <si>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</si>
  <si>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</si>
  <si>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</si>
  <si>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</si>
  <si>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</si>
  <si>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</si>
  <si>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</si>
  <si>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</si>
  <si>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</si>
  <si>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</si>
  <si>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</si>
  <si>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</si>
  <si>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</si>
  <si>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</si>
  <si>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</si>
  <si>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</si>
  <si>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</si>
  <si>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</si>
  <si>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</si>
  <si>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</si>
  <si>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</si>
  <si>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</si>
  <si>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</si>
  <si>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</si>
  <si>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</si>
  <si>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</si>
  <si>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</si>
  <si>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</si>
  <si>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</si>
  <si>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</si>
  <si>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</si>
  <si>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</si>
  <si>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</si>
  <si>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</si>
  <si>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</si>
  <si>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</si>
  <si>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</si>
  <si>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</si>
  <si>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</si>
  <si>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</si>
  <si>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</si>
  <si>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</si>
  <si>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</si>
  <si>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</si>
  <si>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</si>
  <si>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</si>
  <si>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</si>
  <si>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</si>
  <si>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</si>
  <si>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</si>
  <si>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</si>
  <si>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</si>
  <si>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</si>
  <si>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</si>
  <si>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</si>
  <si>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</si>
  <si>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</si>
  <si>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</si>
  <si>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</si>
  <si>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</si>
  <si>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</si>
  <si>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</si>
  <si>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</si>
  <si>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</si>
  <si>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</si>
  <si>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</si>
  <si>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</si>
  <si>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</si>
  <si>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</si>
  <si>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</si>
  <si>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</si>
  <si>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</si>
  <si>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</si>
  <si>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</si>
  <si>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</si>
  <si>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</si>
  <si>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</si>
  <si>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</si>
  <si>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</si>
  <si>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</si>
  <si>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</si>
  <si>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</si>
  <si>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</si>
  <si>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</si>
  <si>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</si>
  <si>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</si>
  <si>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</si>
  <si>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</si>
  <si>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</si>
  <si>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</si>
  <si>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</si>
  <si>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</si>
  <si>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</si>
  <si>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</si>
  <si>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</si>
  <si>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</si>
  <si>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</si>
  <si>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</si>
  <si>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</si>
  <si>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</si>
  <si>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</si>
  <si>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</si>
  <si>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</si>
  <si>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</si>
  <si>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</si>
  <si>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</si>
  <si>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</si>
  <si>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</si>
  <si>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</si>
  <si>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</si>
  <si>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</si>
  <si>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</si>
  <si>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</si>
  <si>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</si>
  <si>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</si>
  <si>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</si>
  <si>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</si>
  <si>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</si>
  <si>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</si>
  <si>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</si>
  <si>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</si>
  <si>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</si>
  <si>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</si>
  <si>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</si>
  <si>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</si>
  <si>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</si>
  <si>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</si>
  <si>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</si>
  <si>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</si>
  <si>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</si>
  <si>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</si>
  <si>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</si>
  <si>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</si>
  <si>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</si>
  <si>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</si>
  <si>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</si>
  <si>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</si>
  <si>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</si>
  <si>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</si>
  <si>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</si>
  <si>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</si>
  <si>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</si>
  <si>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</si>
  <si>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</si>
  <si>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</si>
  <si>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</si>
  <si>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</si>
  <si>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</si>
  <si>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</si>
  <si>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</si>
  <si>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</si>
  <si>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</si>
  <si>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</si>
  <si>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</si>
  <si>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</si>
  <si>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</si>
  <si>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</si>
  <si>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</si>
  <si>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</si>
  <si>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</si>
  <si>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</si>
  <si>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</si>
  <si>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</si>
  <si>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</si>
  <si>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</si>
  <si>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</si>
  <si>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</si>
  <si>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</si>
  <si>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</si>
  <si>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</si>
  <si>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</si>
  <si>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</si>
  <si>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</si>
  <si>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</si>
  <si>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</si>
  <si>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</si>
  <si>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</si>
  <si>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</si>
  <si>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</si>
  <si>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</si>
  <si>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</si>
  <si>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</si>
  <si>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</si>
  <si>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</si>
  <si>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</si>
  <si>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</si>
  <si>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</si>
  <si>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</si>
  <si>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</si>
  <si>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</si>
  <si>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</si>
  <si>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</si>
  <si>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</si>
  <si>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</si>
  <si>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</si>
  <si>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</si>
  <si>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</si>
  <si>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</si>
  <si>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</si>
  <si>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</si>
  <si>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</si>
  <si>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</si>
  <si>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</si>
  <si>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</si>
  <si>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</si>
  <si>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</si>
  <si>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</si>
  <si>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</si>
  <si>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</si>
  <si>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</si>
  <si>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</si>
  <si>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</si>
  <si>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</si>
  <si>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</si>
  <si>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</si>
  <si>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</si>
  <si>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</si>
  <si>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</si>
  <si>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</si>
  <si>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</si>
  <si>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</si>
  <si>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</si>
  <si>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</si>
  <si>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</si>
  <si>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</si>
  <si>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</si>
  <si>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</si>
  <si>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</si>
  <si>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</si>
  <si>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</si>
  <si>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</si>
  <si>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</si>
  <si>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</si>
  <si>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</si>
  <si>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</si>
  <si>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</si>
  <si>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</si>
  <si>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</si>
  <si>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</si>
  <si>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</si>
  <si>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</si>
  <si>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</si>
  <si>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</si>
  <si>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</si>
  <si>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</si>
  <si>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</si>
  <si>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</si>
  <si>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</si>
  <si>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</si>
  <si>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</si>
  <si>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</si>
  <si>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</si>
  <si>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</si>
  <si>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</si>
  <si>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</si>
  <si>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</si>
  <si>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</si>
  <si>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</si>
  <si>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</si>
  <si>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</si>
  <si>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</si>
  <si>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</si>
  <si>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</si>
  <si>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</si>
  <si>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</si>
  <si>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</si>
  <si>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</si>
  <si>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</si>
  <si>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</si>
  <si>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</si>
  <si>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</si>
  <si>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</si>
  <si>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</si>
  <si>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</si>
  <si>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</si>
  <si>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</si>
  <si>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</si>
  <si>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</si>
  <si>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</si>
  <si>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</si>
  <si>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</si>
  <si>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</si>
  <si>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</si>
  <si>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</si>
  <si>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</si>
  <si>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</si>
  <si>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</si>
  <si>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</si>
  <si>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</si>
  <si>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</si>
  <si>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 xml:space="preserve"> Carlos + Escala</t>
  </si>
  <si>
    <t>ZFH2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</si>
  <si>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</si>
  <si>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</si>
  <si>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>1 Maq. Ramal + 2 Escala ( 1 Maq. em ZFH + 1 Maq. em ZIQ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</si>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</sst>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W183" activePane="topRight" state="frozen"/>
      <selection pane="topRight" activeCell="AA197" sqref="AA1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7"/>
      <c r="AN3" s="278"/>
      <c r="AO3" s="254"/>
      <c r="AP3" s="254"/>
      <c r="AQ3" s="255"/>
      <c r="AR3" s="63"/>
      <c r="AS3" s="275" t="s">
        <v>745</v>
      </c>
      <c r="AT3" s="276"/>
      <c r="AU3" s="275" t="s">
        <v>746</v>
      </c>
      <c r="AV3" s="276"/>
      <c r="AW3" s="275" t="s">
        <v>747</v>
      </c>
      <c r="AX3" s="276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6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6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6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1240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1248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1250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295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29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29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300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301">
        <f>IF(BS_CONTROLE[[#This Row],[SUB]]=0, "-", BS_CONTROLE[[#This Row],[SUB]])</f>
        <v>73</v>
      </c>
      <c r="AP192" s="108">
        <f>BS_CONTROLE[[#This Row],[KM - Inicio]]</f>
        <v>264.35000000000002</v>
      </c>
      <c r="AQ192" s="301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30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30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295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96"/>
      <c r="F194" s="297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298">
        <v>73</v>
      </c>
      <c r="K194" s="298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29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29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/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300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301">
        <f>IF(BS_CONTROLE[[#This Row],[SUB]]=0, "-", BS_CONTROLE[[#This Row],[SUB]])</f>
        <v>73</v>
      </c>
      <c r="AP194" s="108">
        <f>BS_CONTROLE[[#This Row],[KM - Inicio]]</f>
        <v>139.30000000000001</v>
      </c>
      <c r="AQ194" s="301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30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30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/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>D197&amp;B197</f>
        <v/>
      </c>
      <c r="B197" s="199"/>
      <c r="C197" s="138" t="str">
        <f>IF(BS_CONTROLE[[#This Row],[DATA]]="","",WEEKNUM(BS_CONTROLE[[#This Row],[DATA]]))</f>
        <v/>
      </c>
      <c r="D197" s="107"/>
      <c r="E197" s="248"/>
      <c r="F197" s="129"/>
      <c r="G197" s="146" t="str">
        <f>IF(D197="","*",VLOOKUP(F197,BS_ATIVIDADE[],3,FALSE))</f>
        <v>*</v>
      </c>
      <c r="H197" s="203"/>
      <c r="I197" s="203"/>
      <c r="J197" s="130"/>
      <c r="K197" s="130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08"/>
      <c r="X197" s="107"/>
      <c r="Y197" s="132"/>
      <c r="Z197" s="107"/>
      <c r="AA197" s="196"/>
      <c r="AB197" s="197"/>
      <c r="AC197" s="197"/>
      <c r="AD197" s="198"/>
      <c r="AE197" s="196"/>
      <c r="AF197" s="196"/>
      <c r="AG197" s="130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247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>
        <f>BS_CONTROLE[[#This Row],[Responsavel pelo boletim]]</f>
        <v>0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/>
    </row>
    <row r="198" spans="1:72">
      <c r="A198" s="47" t="str">
        <f>D198&amp;B198</f>
        <v>V8346093</v>
      </c>
      <c r="B198" s="199">
        <v>46093</v>
      </c>
      <c r="C198" s="138">
        <f>IF(BS_CONTROLE[[#This Row],[DATA]]="","",WEEKNUM(BS_CONTROLE[[#This Row],[DATA]]))</f>
        <v>11</v>
      </c>
      <c r="D198" s="107" t="s">
        <v>580</v>
      </c>
      <c r="E198" s="163"/>
      <c r="F198" s="129" t="s">
        <v>489</v>
      </c>
      <c r="G198" s="146" t="str">
        <f>IF(D198="","*",VLOOKUP(F198,BS_ATIVIDADE[],3,FALSE))</f>
        <v>MECANIZAÇÃO - SOCADORA</v>
      </c>
      <c r="H198" s="109" t="s">
        <v>167</v>
      </c>
      <c r="I198" s="109" t="s">
        <v>167</v>
      </c>
      <c r="J198" s="108">
        <v>73</v>
      </c>
      <c r="K198" s="108">
        <v>15.3</v>
      </c>
      <c r="L198" s="108">
        <v>18</v>
      </c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8" s="109">
        <v>0.35416666666666669</v>
      </c>
      <c r="P198" s="109">
        <v>8.3333333333333329E-2</v>
      </c>
      <c r="Q198" s="108">
        <v>480</v>
      </c>
      <c r="R198" s="10" t="str">
        <f>IFERROR(_xlfn.XLOOKUP(F198, BS_ATIVIDADE[ATIVIDADE],BS_ATIVIDADE[UNIDADE] ), "*")</f>
        <v>M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1162</v>
      </c>
      <c r="W198" s="155" t="s">
        <v>829</v>
      </c>
      <c r="X198" s="107" t="s">
        <v>825</v>
      </c>
      <c r="Y198" s="132"/>
      <c r="Z198" s="107"/>
      <c r="AA198" s="108">
        <v>1</v>
      </c>
      <c r="AB198" s="106" t="s">
        <v>830</v>
      </c>
      <c r="AC198" s="156"/>
      <c r="AD198" s="110">
        <v>0.29166666666666669</v>
      </c>
      <c r="AE198" s="108">
        <v>6233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MECANIZAÇÃO - SOCADORA</v>
      </c>
      <c r="AJ198" s="9" t="str">
        <f>IF(BS_CONTROLE[[#This Row],[Atividade]]=0, "-", BS_CONTROLE[[#This Row],[Atividade]])</f>
        <v>MECANIZAÇÃO - SOCADORA</v>
      </c>
      <c r="AK198" s="31" t="str">
        <f>BS_CONTROLE[[#This Row],[Local - Partida]]</f>
        <v>ZMAPAT2</v>
      </c>
      <c r="AL198" s="31" t="str">
        <f>BS_CONTROLE[[#This Row],[Local - Encerramento]]</f>
        <v>ZMAPAT2</v>
      </c>
      <c r="AM198" s="108" t="str">
        <f>IF(BS_CONTROLE[[#This Row],[Entre - Estações]]=0, "-", BS_CONTROLE[[#This Row],[Entre - Estações]])</f>
        <v>ZTO-ZDZ</v>
      </c>
      <c r="AN198" s="108" t="str">
        <f>IF(BS_CONTROLE[[#This Row],[SB]]=0, "-", BS_CONTROLE[[#This Row],[SB]])</f>
        <v>K14K18</v>
      </c>
      <c r="AO198" s="108">
        <f>IF(BS_CONTROLE[[#This Row],[SUB]]=0, "-", BS_CONTROLE[[#This Row],[SUB]])</f>
        <v>73</v>
      </c>
      <c r="AP198" s="108">
        <f>BS_CONTROLE[[#This Row],[KM - Inicio]]</f>
        <v>15.3</v>
      </c>
      <c r="AQ198" s="108">
        <f>BS_CONTROLE[[#This Row],[KM - Inicio]]</f>
        <v>15.3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M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 xml:space="preserve">Antonioni 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>
      <c r="A199" s="295" t="str">
        <f>D199&amp;B199</f>
        <v>W9246093</v>
      </c>
      <c r="B199" s="199">
        <v>46093</v>
      </c>
      <c r="C199" s="138">
        <f>IF(BS_CONTROLE[[#This Row],[DATA]]="","",WEEKNUM(BS_CONTROLE[[#This Row],[DATA]]))</f>
        <v>11</v>
      </c>
      <c r="D199" s="107" t="s">
        <v>625</v>
      </c>
      <c r="E199" s="163">
        <v>156</v>
      </c>
      <c r="F199" s="129" t="s">
        <v>398</v>
      </c>
      <c r="G199" s="146" t="str">
        <f>IF(D199="","*",VLOOKUP(F199,BS_ATIVIDADE[],3,FALSE))</f>
        <v>OUTROS</v>
      </c>
      <c r="H199" s="109" t="s">
        <v>134</v>
      </c>
      <c r="I199" s="109" t="s">
        <v>180</v>
      </c>
      <c r="J199" s="108">
        <v>73</v>
      </c>
      <c r="K199" s="108">
        <v>6</v>
      </c>
      <c r="L199" s="108" t="s">
        <v>384</v>
      </c>
      <c r="M199" s="130" t="s">
        <v>1115</v>
      </c>
      <c r="N199" s="130" t="s">
        <v>1245</v>
      </c>
      <c r="O199" s="109">
        <v>0.45833333333333331</v>
      </c>
      <c r="P199" s="109">
        <v>4.1666666666666664E-2</v>
      </c>
      <c r="Q199" s="108">
        <v>1</v>
      </c>
      <c r="R199" s="10" t="str">
        <f>IFERROR(_xlfn.XLOOKUP(F199, BS_ATIVIDADE[ATIVIDADE],BS_ATIVIDADE[UNIDADE] ), "*")</f>
        <v>BINÁRIO</v>
      </c>
      <c r="S199" s="29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29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8" t="s">
        <v>1078</v>
      </c>
      <c r="W199" s="155" t="s">
        <v>1246</v>
      </c>
      <c r="X199" s="107" t="s">
        <v>825</v>
      </c>
      <c r="Y199" s="132"/>
      <c r="Z199" s="107"/>
      <c r="AA199" s="108" t="s">
        <v>1253</v>
      </c>
      <c r="AB199" s="106" t="s">
        <v>906</v>
      </c>
      <c r="AC199" s="156"/>
      <c r="AD199" s="110">
        <v>0.41666666666666669</v>
      </c>
      <c r="AE199" s="108" t="s">
        <v>384</v>
      </c>
      <c r="AF199" s="108" t="s">
        <v>384</v>
      </c>
      <c r="AG199" s="108" t="s">
        <v>384</v>
      </c>
      <c r="AH199" s="15"/>
      <c r="AI199" s="300" t="str">
        <f>IF(BS_CONTROLE[[#This Row],[Atividade]]=0, "-", BS_CONTROLE[[#This Row],[Atividade]])</f>
        <v>DESLOCAMENTO</v>
      </c>
      <c r="AJ199" s="9" t="str">
        <f>IF(BS_CONTROLE[[#This Row],[Atividade]]=0, "-", BS_CONTROLE[[#This Row],[Atividade]])</f>
        <v>DESLOCAMENTO</v>
      </c>
      <c r="AK199" s="31" t="str">
        <f>BS_CONTROLE[[#This Row],[Local - Partida]]</f>
        <v>ZTO</v>
      </c>
      <c r="AL199" s="31" t="str">
        <f>BS_CONTROLE[[#This Row],[Local - Encerramento]]</f>
        <v>K58K592</v>
      </c>
      <c r="AM199" s="108" t="str">
        <f>IF(BS_CONTROLE[[#This Row],[Entre - Estações]]=0, "-", BS_CONTROLE[[#This Row],[Entre - Estações]])</f>
        <v>ZTO-ZTN</v>
      </c>
      <c r="AN199" s="108" t="str">
        <f>IF(BS_CONTROLE[[#This Row],[SB]]=0, "-", BS_CONTROLE[[#This Row],[SB]])</f>
        <v>ZTOZTN</v>
      </c>
      <c r="AO199" s="301">
        <f>IF(BS_CONTROLE[[#This Row],[SUB]]=0, "-", BS_CONTROLE[[#This Row],[SUB]])</f>
        <v>73</v>
      </c>
      <c r="AP199" s="108">
        <f>BS_CONTROLE[[#This Row],[KM - Inicio]]</f>
        <v>6</v>
      </c>
      <c r="AQ199" s="301">
        <f>BS_CONTROLE[[#This Row],[KM - Inicio]]</f>
        <v>6</v>
      </c>
      <c r="AR199" s="111"/>
      <c r="AS199" s="111"/>
      <c r="AT199" s="111"/>
      <c r="AU199" s="139"/>
      <c r="AV199" s="139"/>
      <c r="AW199" s="14"/>
      <c r="AX199" s="14"/>
      <c r="AY199" s="247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BINÁRIO</v>
      </c>
      <c r="BC199" s="30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30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4" t="str">
        <f>BS_CONTROLE[[#This Row],[Responsavel pelo boletim]]</f>
        <v>PCM</v>
      </c>
      <c r="BG199" s="16"/>
      <c r="BH199" s="17"/>
      <c r="BI199" s="17"/>
      <c r="BJ199" s="17"/>
      <c r="BK199" s="18"/>
      <c r="BL199" s="16"/>
      <c r="BM199" s="133"/>
      <c r="BN199" s="133"/>
      <c r="BO199" s="133"/>
      <c r="BP199" s="204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/>
    </row>
    <row r="200" spans="1:72" ht="23.25">
      <c r="A200" s="47" t="str">
        <f t="shared" si="12"/>
        <v>E4246093</v>
      </c>
      <c r="B200" s="105">
        <v>46093</v>
      </c>
      <c r="C200" s="138">
        <f>IF(BS_CONTROLE[[#This Row],[DATA]]="","",WEEKNUM(BS_CONTROLE[[#This Row],[DATA]]))</f>
        <v>11</v>
      </c>
      <c r="D200" s="107" t="s">
        <v>531</v>
      </c>
      <c r="E200" s="163">
        <v>112</v>
      </c>
      <c r="F200" s="129" t="s">
        <v>451</v>
      </c>
      <c r="G200" s="146" t="str">
        <f>IF(D200="","*",VLOOKUP(F200,BS_ATIVIDADE[],3,FALSE))</f>
        <v>TRILHEIRO - DESCARGA</v>
      </c>
      <c r="H200" s="109" t="s">
        <v>1254</v>
      </c>
      <c r="I200" s="109" t="s">
        <v>337</v>
      </c>
      <c r="J200" s="108">
        <v>71</v>
      </c>
      <c r="K200" s="108">
        <v>195.1</v>
      </c>
      <c r="L200" s="108">
        <v>195.7</v>
      </c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00" s="130" t="s">
        <v>356</v>
      </c>
      <c r="O200" s="109">
        <v>0.41666666666666669</v>
      </c>
      <c r="P200" s="109">
        <v>8.3333333333333329E-2</v>
      </c>
      <c r="Q200" s="108">
        <v>1248</v>
      </c>
      <c r="R200" s="10" t="str">
        <f>IFERROR(_xlfn.XLOOKUP(F200, BS_ATIVIDADE[ATIVIDADE],BS_ATIVIDADE[UNIDADE] ), "*")</f>
        <v>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08" t="s">
        <v>1255</v>
      </c>
      <c r="W200" s="155" t="s">
        <v>1256</v>
      </c>
      <c r="X200" s="107" t="s">
        <v>825</v>
      </c>
      <c r="Y200" s="132"/>
      <c r="Z200" s="107"/>
      <c r="AA200" s="108" t="s">
        <v>1257</v>
      </c>
      <c r="AB200" s="106" t="s">
        <v>906</v>
      </c>
      <c r="AC200" s="156" t="s">
        <v>907</v>
      </c>
      <c r="AD200" s="110">
        <v>0.375</v>
      </c>
      <c r="AE200" s="108"/>
      <c r="AF200" s="108"/>
      <c r="AG200" s="108"/>
      <c r="AH200" s="15"/>
      <c r="AI200" s="129" t="str">
        <f>IF(BS_CONTROLE[[#This Row],[Atividade]]=0, "-", BS_CONTROLE[[#This Row],[Atividade]])</f>
        <v>TRILHEIRO - DESCARGA</v>
      </c>
      <c r="AJ200" s="9" t="str">
        <f>IF(BS_CONTROLE[[#This Row],[Atividade]]=0, "-", BS_CONTROLE[[#This Row],[Atividade]])</f>
        <v>TRILHEIRO - DESCARGA</v>
      </c>
      <c r="AK200" s="31" t="str">
        <f>BS_CONTROLE[[#This Row],[Local - Partida]]</f>
        <v>ZFH2</v>
      </c>
      <c r="AL200" s="31" t="str">
        <f>BS_CONTROLE[[#This Row],[Local - Encerramento]]</f>
        <v>ZIQ</v>
      </c>
      <c r="AM200" s="108" t="str">
        <f>IF(BS_CONTROLE[[#This Row],[Entre - Estações]]=0, "-", BS_CONTROLE[[#This Row],[Entre - Estações]])</f>
        <v>ZFR-ZSK</v>
      </c>
      <c r="AN200" s="108" t="str">
        <f>IF(BS_CONTROLE[[#This Row],[SB]]=0, "-", BS_CONTROLE[[#This Row],[SB]])</f>
        <v>ZFR1962</v>
      </c>
      <c r="AO200" s="108">
        <f>IF(BS_CONTROLE[[#This Row],[SUB]]=0, "-", BS_CONTROLE[[#This Row],[SUB]])</f>
        <v>71</v>
      </c>
      <c r="AP200" s="108">
        <f>BS_CONTROLE[[#This Row],[KM - Inicio]]</f>
        <v>195.1</v>
      </c>
      <c r="AQ200" s="108">
        <f>BS_CONTROLE[[#This Row],[KM - Inicio]]</f>
        <v>195.1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>W75</v>
      </c>
      <c r="B201" s="105"/>
      <c r="C201" s="138" t="str">
        <f>IF(BS_CONTROLE[[#This Row],[DATA]]="","",WEEKNUM(BS_CONTROLE[[#This Row],[DATA]]))</f>
        <v/>
      </c>
      <c r="D201" s="107" t="s">
        <v>621</v>
      </c>
      <c r="E201" s="163">
        <v>157</v>
      </c>
      <c r="F201" s="129" t="s">
        <v>465</v>
      </c>
      <c r="G201" s="146" t="str">
        <f>IF(D201="","*",VLOOKUP(F201,BS_ATIVIDADE[],3,FALSE))</f>
        <v>OUTROS - MECANIZAÇÃO</v>
      </c>
      <c r="H201" s="109" t="s">
        <v>125</v>
      </c>
      <c r="I201" s="109" t="s">
        <v>165</v>
      </c>
      <c r="J201" s="108">
        <v>70</v>
      </c>
      <c r="K201" s="108">
        <v>136</v>
      </c>
      <c r="L201" s="108" t="s">
        <v>384</v>
      </c>
      <c r="M201" s="130" t="s">
        <v>1129</v>
      </c>
      <c r="N201" s="130" t="s">
        <v>1130</v>
      </c>
      <c r="O201" s="109">
        <v>0.41666666666666669</v>
      </c>
      <c r="P201" s="109">
        <v>4.1666666666666664E-2</v>
      </c>
      <c r="Q201" s="108">
        <v>160</v>
      </c>
      <c r="R201" s="10" t="str">
        <f>IFERROR(_xlfn.XLOOKUP(F201, BS_ATIVIDADE[ATIVIDADE],BS_ATIVIDADE[UNIDADE] ), "*")</f>
        <v>KM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8" t="s">
        <v>828</v>
      </c>
      <c r="W201" s="155" t="s">
        <v>1249</v>
      </c>
      <c r="X201" s="107" t="s">
        <v>825</v>
      </c>
      <c r="Y201" s="132"/>
      <c r="Z201" s="107"/>
      <c r="AA201" s="108">
        <v>2</v>
      </c>
      <c r="AB201" s="106" t="s">
        <v>990</v>
      </c>
      <c r="AC201" s="156"/>
      <c r="AD201" s="110">
        <v>0.375</v>
      </c>
      <c r="AE201" s="108">
        <v>7660</v>
      </c>
      <c r="AF201" s="108" t="s">
        <v>384</v>
      </c>
      <c r="AG201" s="108" t="s">
        <v>384</v>
      </c>
      <c r="AH201" s="15"/>
      <c r="AI201" s="129" t="str">
        <f>IF(BS_CONTROLE[[#This Row],[Atividade]]=0, "-", BS_CONTROLE[[#This Row],[Atividade]])</f>
        <v>MECANIZAÇÃO - CAPINA QUÍMICA</v>
      </c>
      <c r="AJ201" s="9" t="str">
        <f>IF(BS_CONTROLE[[#This Row],[Atividade]]=0, "-", BS_CONTROLE[[#This Row],[Atividade]])</f>
        <v>MECANIZAÇÃO - CAPINA QUÍMICA</v>
      </c>
      <c r="AK201" s="31" t="str">
        <f>BS_CONTROLE[[#This Row],[Local - Partida]]</f>
        <v>ZRX</v>
      </c>
      <c r="AL201" s="31" t="str">
        <f>BS_CONTROLE[[#This Row],[Local - Encerramento]]</f>
        <v>ZMA2</v>
      </c>
      <c r="AM201" s="108" t="str">
        <f>IF(BS_CONTROLE[[#This Row],[Entre - Estações]]=0, "-", BS_CONTROLE[[#This Row],[Entre - Estações]])</f>
        <v>ZRQ-ZMA</v>
      </c>
      <c r="AN201" s="108" t="str">
        <f>IF(BS_CONTROLE[[#This Row],[SB]]=0, "-", BS_CONTROLE[[#This Row],[SB]])</f>
        <v>ZRQZMA</v>
      </c>
      <c r="AO201" s="108">
        <f>IF(BS_CONTROLE[[#This Row],[SUB]]=0, "-", BS_CONTROLE[[#This Row],[SUB]])</f>
        <v>70</v>
      </c>
      <c r="AP201" s="108">
        <f>BS_CONTROLE[[#This Row],[KM - Inicio]]</f>
        <v>136</v>
      </c>
      <c r="AQ201" s="108">
        <f>BS_CONTROLE[[#This Row],[KM - Inicio]]</f>
        <v>136</v>
      </c>
      <c r="AR201" s="111"/>
      <c r="AS201" s="111"/>
      <c r="AT201" s="111"/>
      <c r="AU201" s="139"/>
      <c r="AV201" s="139"/>
      <c r="AW201" s="14"/>
      <c r="AX201" s="14"/>
      <c r="AY201" s="184">
        <f>IF(D201="","*",IFERROR(IF(ISODD(COUNT(AS201:AX201)),"ERRO",SUM((AT201-AS201),(AV201-AU201),(AX201-AW201))),"ERRO"))</f>
        <v>0</v>
      </c>
      <c r="AZ201" s="157"/>
      <c r="BA201" s="112"/>
      <c r="BB201" s="10" t="str">
        <f>IFERROR(_xlfn.XLOOKUP(AI201, BS_ATIVIDADE[ATIVIDADE],BS_ATIVIDADE[UNIDADE] ), "*")</f>
        <v>KM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ref="BT227:BT290" si="17">IF(BN227="","",SUBSTITUTE(BM227," ","")&amp;SUBSTITUTE(BN227," ",""))</f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ref="BT291:BT354" si="20">IF(BN291="","",SUBSTITUTE(BM291," ","")&amp;SUBSTITUTE(BN291," ",""))</f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ref="BT355:BT418" si="23">IF(BN355="","",SUBSTITUTE(BM355," ","")&amp;SUBSTITUTE(BN355," ",""))</f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ref="BT419:BT482" si="26">IF(BN419="","",SUBSTITUTE(BM419," ","")&amp;SUBSTITUTE(BN419," ",""))</f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ref="BT483:BT546" si="29">IF(BN483="","",SUBSTITUTE(BM483," ","")&amp;SUBSTITUTE(BN483," ",""))</f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ref="BT547:BT610" si="32">IF(BN547="","",SUBSTITUTE(BM547," ","")&amp;SUBSTITUTE(BN547," ",""))</f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ref="BT611:BT674" si="35">IF(BN611="","",SUBSTITUTE(BM611," ","")&amp;SUBSTITUTE(BN611," ",""))</f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ref="BT675:BT738" si="38">IF(BN675="","",SUBSTITUTE(BM675," ","")&amp;SUBSTITUTE(BN675," ",""))</f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ref="BT739:BT802" si="41">IF(BN739="","",SUBSTITUTE(BM739," ","")&amp;SUBSTITUTE(BN739," ",""))</f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ref="BT803:BT866" si="44">IF(BN803="","",SUBSTITUTE(BM803," ","")&amp;SUBSTITUTE(BN803," ",""))</f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ref="BT867:BT930" si="47">IF(BN867="","",SUBSTITUTE(BM867," ","")&amp;SUBSTITUTE(BN867," ",""))</f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ref="BT931:BT994" si="50">IF(BN931="","",SUBSTITUTE(BM931," ","")&amp;SUBSTITUTE(BN931," ",""))</f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ref="BT995:BT1028" si="53">IF(BN995="","",SUBSTITUTE(BM995," ","")&amp;SUBSTITUTE(BN995," ",""))</f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218" t="str">
        <f>D1029&amp;B1029</f>
        <v/>
      </c>
      <c r="B1029" s="219"/>
      <c r="C1029" s="220" t="str">
        <f>IF(BS_CONTROLE[[#This Row],[DATA]]="","",WEEKNUM(BS_CONTROLE[[#This Row],[DATA]]))</f>
        <v/>
      </c>
      <c r="D1029" s="200"/>
      <c r="E1029" s="201"/>
      <c r="F1029" s="202"/>
      <c r="G1029" s="221" t="str">
        <f>IF(D1029="","*",VLOOKUP(F1029,BS_ATIVIDADE[],3,FALSE))</f>
        <v>*</v>
      </c>
      <c r="H1029" s="222"/>
      <c r="I1029" s="222"/>
      <c r="J1029" s="223"/>
      <c r="K1029" s="223"/>
      <c r="L1029" s="196"/>
      <c r="M1029" s="223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223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224"/>
      <c r="P1029" s="224"/>
      <c r="Q1029" s="196"/>
      <c r="R1029" s="225">
        <f>IFERROR(_xlfn.XLOOKUP(F1029, BS_ATIVIDADE[ATIVIDADE],BS_ATIVIDADE[UNIDADE] ), "*")</f>
        <v>0</v>
      </c>
      <c r="S1029" s="202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202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226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96"/>
      <c r="W1029" s="196"/>
      <c r="X1029" s="227"/>
      <c r="Y1029" s="228"/>
      <c r="Z1029" s="227"/>
      <c r="AA1029" s="196"/>
      <c r="AB1029" s="197"/>
      <c r="AC1029" s="197"/>
      <c r="AD1029" s="198"/>
      <c r="AE1029" s="196"/>
      <c r="AF1029" s="196"/>
      <c r="AG1029" s="223"/>
      <c r="AH1029" s="229"/>
      <c r="AI1029" s="230" t="str">
        <f>IF(BS_CONTROLE[[#This Row],[Atividade]]=0, "-", BS_CONTROLE[[#This Row],[Atividade]])</f>
        <v>-</v>
      </c>
      <c r="AJ1029" s="231" t="str">
        <f>IF(BS_CONTROLE[[#This Row],[Atividade]]=0, "-", BS_CONTROLE[[#This Row],[Atividade]])</f>
        <v>-</v>
      </c>
      <c r="AK1029" s="232">
        <f>BS_CONTROLE[[#This Row],[Local - Partida]]</f>
        <v>0</v>
      </c>
      <c r="AL1029" s="232">
        <f>BS_CONTROLE[[#This Row],[Local - Encerramento]]</f>
        <v>0</v>
      </c>
      <c r="AM1029" s="233" t="str">
        <f>IF(BS_CONTROLE[[#This Row],[Entre - Estações]]=0, "-", BS_CONTROLE[[#This Row],[Entre - Estações]])</f>
        <v>-</v>
      </c>
      <c r="AN1029" s="234" t="str">
        <f>IF(BS_CONTROLE[[#This Row],[SB]]=0, "-", BS_CONTROLE[[#This Row],[SB]])</f>
        <v>-</v>
      </c>
      <c r="AO1029" s="196" t="str">
        <f>IF(BS_CONTROLE[[#This Row],[SUB]]=0, "-", BS_CONTROLE[[#This Row],[SUB]])</f>
        <v>-</v>
      </c>
      <c r="AP1029" s="196">
        <f>BS_CONTROLE[[#This Row],[KM - Inicio]]</f>
        <v>0</v>
      </c>
      <c r="AQ1029" s="196">
        <f>BS_CONTROLE[[#This Row],[KM - Inicio]]</f>
        <v>0</v>
      </c>
      <c r="AR1029" s="235" t="s">
        <v>751</v>
      </c>
      <c r="AS1029" s="235"/>
      <c r="AT1029" s="235"/>
      <c r="AU1029" s="236"/>
      <c r="AV1029" s="236"/>
      <c r="AW1029" s="236"/>
      <c r="AX1029" s="236"/>
      <c r="AY1029" s="184" t="str">
        <f>IF(D1029="","*",IFERROR(IF(ISODD(COUNT(AS1029:AX1029)),"ERRO",SUM((AT1029-AS1029),(AV1029-AU1029),(AX1029-AW1029))),"ERRO"))</f>
        <v>*</v>
      </c>
      <c r="AZ1029" s="237"/>
      <c r="BA1029" s="238"/>
      <c r="BB1029" s="225" t="str">
        <f>IFERROR(_xlfn.XLOOKUP(AI1029, BS_ATIVIDADE[ATIVIDADE],BS_ATIVIDADE[UNIDADE] ), "*")</f>
        <v>*</v>
      </c>
      <c r="BC1029" s="207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207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226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234">
        <f>BS_CONTROLE[[#This Row],[Responsavel pelo boletim]]</f>
        <v>0</v>
      </c>
      <c r="BG1029" s="239"/>
      <c r="BH1029" s="240"/>
      <c r="BI1029" s="240"/>
      <c r="BJ1029" s="240"/>
      <c r="BK1029" s="241"/>
      <c r="BL1029" s="239"/>
      <c r="BM1029" s="242"/>
      <c r="BN1029" s="242"/>
      <c r="BO1029" s="242"/>
      <c r="BP1029" s="243"/>
      <c r="BQ1029" s="244" t="str">
        <f>IF(AND(BR1029&lt;1,BS1029&lt;1),"Produção e Intervalo",IF(BR1029&lt;1,"Intervalo",IF(BS1029&lt;1,"Produção","Aderente")))</f>
        <v>Aderente</v>
      </c>
      <c r="BR1029" s="218" t="str">
        <f>IF(OR(B1029="",F1029=""),"*",AY1029/P1029)</f>
        <v>*</v>
      </c>
      <c r="BS1029" s="218" t="str">
        <f>IF(OR(B1029="",F1029=""),"*",BA1029/Q1029)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8">
    <cfRule type="cellIs" dxfId="255" priority="5422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8">
    <cfRule type="cellIs" dxfId="254" priority="11806" operator="equal">
      <formula>"NÃO"</formula>
    </cfRule>
    <cfRule type="cellIs" dxfId="253" priority="11807" operator="equal">
      <formula>"SIM"</formula>
    </cfRule>
  </conditionalFormatting>
  <conditionalFormatting sqref="AZ6:AZ1029">
    <cfRule type="expression" dxfId="252" priority="54262">
      <formula>#REF!=1</formula>
    </cfRule>
  </conditionalFormatting>
  <conditionalFormatting sqref="U6:U1029 BE6:BE1029 AY6:AY1029">
    <cfRule type="cellIs" dxfId="251" priority="54246" operator="equal">
      <formula>"ERRO"</formula>
    </cfRule>
  </conditionalFormatting>
  <conditionalFormatting sqref="BQ6:BQ1029">
    <cfRule type="cellIs" dxfId="250" priority="54241" operator="equal">
      <formula>"Produção e Intervalo"</formula>
    </cfRule>
    <cfRule type="cellIs" dxfId="249" priority="54242" operator="equal">
      <formula>"Aderente"</formula>
    </cfRule>
    <cfRule type="cellIs" dxfId="248" priority="54243" operator="equal">
      <formula>"Intervalo"</formula>
    </cfRule>
    <cfRule type="cellIs" dxfId="247" priority="54244" operator="equal">
      <formula>"Produção"</formula>
    </cfRule>
    <cfRule type="cellIs" dxfId="246" priority="54245" operator="equal">
      <formula>"ERRO"</formula>
    </cfRule>
  </conditionalFormatting>
  <conditionalFormatting sqref="BR6:BS1029">
    <cfRule type="cellIs" dxfId="245" priority="54223" operator="equal">
      <formula>"*"</formula>
    </cfRule>
    <cfRule type="cellIs" dxfId="244" priority="54224" operator="greaterThanOrEqual">
      <formula>1</formula>
    </cfRule>
    <cfRule type="cellIs" dxfId="243" priority="54225" operator="lessThan">
      <formula>1</formula>
    </cfRule>
  </conditionalFormatting>
  <conditionalFormatting sqref="Y8:Z13">
    <cfRule type="cellIs" dxfId="242" priority="349" operator="equal">
      <formula>"OPORTUNIDADE"</formula>
    </cfRule>
  </conditionalFormatting>
  <conditionalFormatting sqref="Y8:Z13">
    <cfRule type="cellIs" dxfId="241" priority="347" operator="equal">
      <formula>"NÃO"</formula>
    </cfRule>
    <cfRule type="cellIs" dxfId="240" priority="348" operator="equal">
      <formula>"SIM"</formula>
    </cfRule>
  </conditionalFormatting>
  <conditionalFormatting sqref="Y17:Z18">
    <cfRule type="cellIs" dxfId="239" priority="346" operator="equal">
      <formula>"OPORTUNIDADE"</formula>
    </cfRule>
  </conditionalFormatting>
  <conditionalFormatting sqref="Y17:Z18">
    <cfRule type="cellIs" dxfId="238" priority="344" operator="equal">
      <formula>"NÃO"</formula>
    </cfRule>
    <cfRule type="cellIs" dxfId="237" priority="345" operator="equal">
      <formula>"SIM"</formula>
    </cfRule>
  </conditionalFormatting>
  <conditionalFormatting sqref="BJ8:BJ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2" operator="equal">
      <formula>"OPORTUNIDADE"</formula>
    </cfRule>
  </conditionalFormatting>
  <conditionalFormatting sqref="Y19:Z19">
    <cfRule type="cellIs" dxfId="235" priority="330" operator="equal">
      <formula>"NÃO"</formula>
    </cfRule>
    <cfRule type="cellIs" dxfId="234" priority="331" operator="equal">
      <formula>"SIM"</formula>
    </cfRule>
  </conditionalFormatting>
  <conditionalFormatting sqref="Z29">
    <cfRule type="cellIs" dxfId="233" priority="329" operator="equal">
      <formula>"OPORTUNIDADE"</formula>
    </cfRule>
  </conditionalFormatting>
  <conditionalFormatting sqref="Z29">
    <cfRule type="cellIs" dxfId="232" priority="327" operator="equal">
      <formula>"NÃO"</formula>
    </cfRule>
    <cfRule type="cellIs" dxfId="231" priority="328" operator="equal">
      <formula>"SIM"</formula>
    </cfRule>
  </conditionalFormatting>
  <conditionalFormatting sqref="BP1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0" operator="equal">
      <formula>"OPORTUNIDADE"</formula>
    </cfRule>
  </conditionalFormatting>
  <conditionalFormatting sqref="Y16">
    <cfRule type="cellIs" dxfId="229" priority="318" operator="equal">
      <formula>"NÃO"</formula>
    </cfRule>
    <cfRule type="cellIs" dxfId="228" priority="319" operator="equal">
      <formula>"SIM"</formula>
    </cfRule>
  </conditionalFormatting>
  <conditionalFormatting sqref="BK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3" operator="equal">
      <formula>"OPORTUNIDADE"</formula>
    </cfRule>
  </conditionalFormatting>
  <conditionalFormatting sqref="Z32:Z33">
    <cfRule type="cellIs" dxfId="226" priority="301" operator="equal">
      <formula>"NÃO"</formula>
    </cfRule>
    <cfRule type="cellIs" dxfId="225" priority="302" operator="equal">
      <formula>"SIM"</formula>
    </cfRule>
  </conditionalFormatting>
  <conditionalFormatting sqref="Y32:Y33">
    <cfRule type="cellIs" dxfId="224" priority="300" operator="equal">
      <formula>"OPORTUNIDADE"</formula>
    </cfRule>
  </conditionalFormatting>
  <conditionalFormatting sqref="Y32:Y33">
    <cfRule type="cellIs" dxfId="223" priority="298" operator="equal">
      <formula>"NÃO"</formula>
    </cfRule>
    <cfRule type="cellIs" dxfId="222" priority="299" operator="equal">
      <formula>"SIM"</formula>
    </cfRule>
  </conditionalFormatting>
  <conditionalFormatting sqref="BK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1" operator="equal">
      <formula>"OPORTUNIDADE"</formula>
    </cfRule>
  </conditionalFormatting>
  <conditionalFormatting sqref="Y40:Y46 Y34:Y38">
    <cfRule type="cellIs" dxfId="220" priority="289" operator="equal">
      <formula>"NÃO"</formula>
    </cfRule>
    <cfRule type="cellIs" dxfId="219" priority="290" operator="equal">
      <formula>"SIM"</formula>
    </cfRule>
  </conditionalFormatting>
  <conditionalFormatting sqref="BK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0" operator="equal">
      <formula>"OPORTUNIDADE"</formula>
    </cfRule>
  </conditionalFormatting>
  <conditionalFormatting sqref="Z36:Z37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Z38:Z39">
    <cfRule type="cellIs" dxfId="215" priority="277" operator="equal">
      <formula>"OPORTUNIDADE"</formula>
    </cfRule>
  </conditionalFormatting>
  <conditionalFormatting sqref="Z38:Z39">
    <cfRule type="cellIs" dxfId="214" priority="275" operator="equal">
      <formula>"NÃO"</formula>
    </cfRule>
    <cfRule type="cellIs" dxfId="213" priority="276" operator="equal">
      <formula>"SIM"</formula>
    </cfRule>
  </conditionalFormatting>
  <conditionalFormatting sqref="Z46">
    <cfRule type="cellIs" dxfId="212" priority="274" operator="equal">
      <formula>"OPORTUNIDADE"</formula>
    </cfRule>
  </conditionalFormatting>
  <conditionalFormatting sqref="Z46">
    <cfRule type="cellIs" dxfId="211" priority="272" operator="equal">
      <formula>"NÃO"</formula>
    </cfRule>
    <cfRule type="cellIs" dxfId="210" priority="273" operator="equal">
      <formula>"SIM"</formula>
    </cfRule>
  </conditionalFormatting>
  <conditionalFormatting sqref="BP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2" operator="equal">
      <formula>"OPORTUNIDADE"</formula>
    </cfRule>
  </conditionalFormatting>
  <conditionalFormatting sqref="Y29">
    <cfRule type="cellIs" dxfId="208" priority="260" operator="equal">
      <formula>"NÃO"</formula>
    </cfRule>
    <cfRule type="cellIs" dxfId="207" priority="261" operator="equal">
      <formula>"SIM"</formula>
    </cfRule>
  </conditionalFormatting>
  <conditionalFormatting sqref="Y39">
    <cfRule type="cellIs" dxfId="206" priority="259" operator="equal">
      <formula>"OPORTUNIDADE"</formula>
    </cfRule>
  </conditionalFormatting>
  <conditionalFormatting sqref="Y39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BK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9" operator="equal">
      <formula>"OPORTUNIDADE"</formula>
    </cfRule>
  </conditionalFormatting>
  <conditionalFormatting sqref="Z49:Z50">
    <cfRule type="cellIs" dxfId="202" priority="247" operator="equal">
      <formula>"NÃO"</formula>
    </cfRule>
    <cfRule type="cellIs" dxfId="201" priority="248" operator="equal">
      <formula>"SIM"</formula>
    </cfRule>
  </conditionalFormatting>
  <conditionalFormatting sqref="BK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0" operator="equal">
      <formula>"OPORTUNIDADE"</formula>
    </cfRule>
  </conditionalFormatting>
  <conditionalFormatting sqref="Z53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8" operator="equal">
      <formula>"OPORTUNIDADE"</formula>
    </cfRule>
  </conditionalFormatting>
  <conditionalFormatting sqref="Z54:Z55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Z56">
    <cfRule type="cellIs" dxfId="194" priority="202" operator="equal">
      <formula>"OPORTUNIDADE"</formula>
    </cfRule>
  </conditionalFormatting>
  <conditionalFormatting sqref="Z56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Z63:Z65">
    <cfRule type="cellIs" dxfId="191" priority="193" operator="equal">
      <formula>"OPORTUNIDADE"</formula>
    </cfRule>
  </conditionalFormatting>
  <conditionalFormatting sqref="Z63:Z65">
    <cfRule type="cellIs" dxfId="190" priority="191" operator="equal">
      <formula>"NÃO"</formula>
    </cfRule>
    <cfRule type="cellIs" dxfId="189" priority="192" operator="equal">
      <formula>"SIM"</formula>
    </cfRule>
  </conditionalFormatting>
  <conditionalFormatting sqref="BK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5" operator="equal">
      <formula>"OPORTUNIDADE"</formula>
    </cfRule>
  </conditionalFormatting>
  <conditionalFormatting sqref="Z70:Z71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72">
    <cfRule type="cellIs" dxfId="185" priority="146" operator="equal">
      <formula>"OPORTUNIDADE"</formula>
    </cfRule>
  </conditionalFormatting>
  <conditionalFormatting sqref="Z72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K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5" operator="equal">
      <formula>"OPORTUNIDADE"</formula>
    </cfRule>
  </conditionalFormatting>
  <conditionalFormatting sqref="Z7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6" operator="equal">
      <formula>"OPORTUNIDADE"</formula>
    </cfRule>
  </conditionalFormatting>
  <conditionalFormatting sqref="Z99:Z100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7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8" operator="equal">
      <formula>"OPORTUNIDADE"</formula>
    </cfRule>
  </conditionalFormatting>
  <conditionalFormatting sqref="Z87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3" operator="equal">
      <formula>"OPORTUNIDADE"</formula>
    </cfRule>
  </conditionalFormatting>
  <conditionalFormatting sqref="Z90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5" operator="equal">
      <formula>"OPORTUNIDADE"</formula>
    </cfRule>
  </conditionalFormatting>
  <conditionalFormatting sqref="Z110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21">
    <cfRule type="cellIs" dxfId="167" priority="72" operator="equal">
      <formula>"OPORTUNIDADE"</formula>
    </cfRule>
  </conditionalFormatting>
  <conditionalFormatting sqref="Z121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1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9" operator="equal">
      <formula>"OPORTUNIDADE"</formula>
    </cfRule>
  </conditionalFormatting>
  <conditionalFormatting sqref="Z132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7" operator="equal">
      <formula>"OPORTUNIDADE"</formula>
    </cfRule>
  </conditionalFormatting>
  <conditionalFormatting sqref="Z151">
    <cfRule type="cellIs" dxfId="160" priority="45" operator="equal">
      <formula>"NÃO"</formula>
    </cfRule>
    <cfRule type="cellIs" dxfId="159" priority="46" operator="equal">
      <formula>"SIM"</formula>
    </cfRule>
  </conditionalFormatting>
  <conditionalFormatting sqref="BK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7" operator="equal">
      <formula>"OPORTUNIDADE"</formula>
    </cfRule>
  </conditionalFormatting>
  <conditionalFormatting sqref="Z176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J1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8 BP177 BP179">
    <cfRule type="iconSet" priority="6175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8 BK177 BK179">
    <cfRule type="iconSet" priority="61776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808">
      <iconSet showValue="0">
        <cfvo type="percent" val="0"/>
        <cfvo type="num" val="1"/>
        <cfvo type="num" val="1" gte="0"/>
      </iconSet>
    </cfRule>
    <cfRule type="iconSet" priority="61809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8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" operator="equal">
      <formula>"OPORTUNIDADE"</formula>
    </cfRule>
  </conditionalFormatting>
  <conditionalFormatting sqref="Z19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9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8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AI6:AI1029 F97:F1028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1258</v>
      </c>
      <c r="C2" s="124" t="s">
        <v>755</v>
      </c>
      <c r="D2" s="79" t="s">
        <v>757</v>
      </c>
      <c r="E2" s="79" t="s">
        <v>1259</v>
      </c>
      <c r="F2" s="102" t="s">
        <v>1260</v>
      </c>
      <c r="G2" s="79" t="s">
        <v>1261</v>
      </c>
      <c r="H2" s="79" t="s">
        <v>1262</v>
      </c>
      <c r="I2" s="79" t="s">
        <v>1263</v>
      </c>
      <c r="J2" s="79" t="s">
        <v>1264</v>
      </c>
      <c r="K2" s="81" t="s">
        <v>1265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*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 hidden="1">
      <c r="B189" s="97" t="str">
        <f>IF(SP_NORTE!Y200="","*",SP_NORTE!Y200)</f>
        <v>*</v>
      </c>
      <c r="C189" s="98">
        <f>IF(SP_NORTE!B200="","*",SP_NORTE!B200)</f>
        <v>46093</v>
      </c>
      <c r="D189" s="97" t="str">
        <f>IF(SP_NORTE!D200="","*",SP_NORTE!D200)</f>
        <v>E42</v>
      </c>
      <c r="E189" s="97" t="str">
        <f>IF(SP_NORTE!H200="","*",SP_NORTE!H200)</f>
        <v>ZFH2</v>
      </c>
      <c r="F189" s="103" t="str">
        <f>IF(SP_NORTE!M200="","*",SP_NORTE!M200)</f>
        <v>ZFR-ZSK</v>
      </c>
      <c r="G189" s="98" t="str">
        <f>IF(SP_NORTE!I200="","*",SP_NORTE!I200)</f>
        <v>ZIQ</v>
      </c>
      <c r="H189" s="98" t="str">
        <f>IF(SP_NORTE!AB200="","*",SP_NORTE!AB200)</f>
        <v>FIXO + ESCALA</v>
      </c>
      <c r="I189" s="98" t="str">
        <f>IF(SP_NORTE!AC200="","*",SP_NORTE!AC200)</f>
        <v>AGD ACIONAMENTO PCM</v>
      </c>
      <c r="J189" s="99" t="str">
        <f>IF(SP_NORTE!AA200="","*",SP_NORTE!AA200)</f>
        <v>1 Maq. Ramal + 2 Escala ( 1 Maq. em ZFH + 1 Maq. em ZIQ</v>
      </c>
      <c r="K189" s="100">
        <f>IF(SP_NORTE!AD200="","*",SP_NORTE!AD200)</f>
        <v>0.375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W75</v>
      </c>
      <c r="E190" s="97" t="str">
        <f>IF(SP_NORTE!H201="","*",SP_NORTE!H201)</f>
        <v>ZRX</v>
      </c>
      <c r="F190" s="103" t="str">
        <f>IF(SP_NORTE!M201="","*",SP_NORTE!M201)</f>
        <v>ZRQ-ZMA</v>
      </c>
      <c r="G190" s="98" t="str">
        <f>IF(SP_NORTE!I201="","*",SP_NORTE!I201)</f>
        <v>ZMA2</v>
      </c>
      <c r="H190" s="98" t="str">
        <f>IF(SP_NORTE!AB201="","*",SP_NORTE!AB201)</f>
        <v>ESCALA</v>
      </c>
      <c r="I190" s="98" t="str">
        <f>IF(SP_NORTE!AC201="","*",SP_NORTE!AC201)</f>
        <v>*</v>
      </c>
      <c r="J190" s="99">
        <f>IF(SP_NORTE!AA201="","*",SP_NORTE!AA201)</f>
        <v>2</v>
      </c>
      <c r="K190" s="100">
        <f>IF(SP_NORTE!AD201="","*",SP_NORTE!AD201)</f>
        <v>0.375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-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9"/>
      <c r="B1" s="280"/>
      <c r="C1" s="28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2" t="s">
        <v>818</v>
      </c>
      <c r="Q1" s="283"/>
      <c r="R1" s="114"/>
      <c r="S1" s="87"/>
      <c r="T1" s="89"/>
      <c r="U1" s="284" t="s">
        <v>1266</v>
      </c>
      <c r="V1" s="284"/>
      <c r="W1" s="284"/>
    </row>
    <row r="2" spans="1:23" ht="15" customHeight="1">
      <c r="A2" s="90" t="s">
        <v>1267</v>
      </c>
      <c r="B2" s="90" t="s">
        <v>1268</v>
      </c>
      <c r="C2" s="90" t="s">
        <v>380</v>
      </c>
      <c r="D2" s="91" t="s">
        <v>770</v>
      </c>
      <c r="E2" s="91" t="s">
        <v>4</v>
      </c>
      <c r="F2" s="91" t="s">
        <v>1269</v>
      </c>
      <c r="G2" s="91" t="s">
        <v>1270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Oportunidade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ronaldo</v>
      </c>
      <c r="T192" s="149" t="str">
        <f>IF(SP_NORTE!W189="","*",SP_NORTE!W189)</f>
        <v xml:space="preserve">Execução de solda - Condicionado a temperatura 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IF(SP_NORTE!Y193="","*",SP_NORTE!Y193)</f>
        <v>*</v>
      </c>
      <c r="B195" s="150" t="str">
        <f>IF(SP_NORTE!X193="","*",SP_NORTE!X193)</f>
        <v>Oportunidade</v>
      </c>
      <c r="C195" s="150" t="str">
        <f>IF(SP_NORTE!Z193="","*",SP_NORTE!Z193)</f>
        <v>*</v>
      </c>
      <c r="D195" s="142" t="str">
        <f>IF(SP_NORTE!S193="","*",SP_NORTE!S193)</f>
        <v>SP NORTE</v>
      </c>
      <c r="E195" s="142" t="str">
        <f>IF(SP_NORTE!T193="","*",SP_NORTE!T193)</f>
        <v>ZEB-ZCZ</v>
      </c>
      <c r="F195" s="149">
        <f>IF(SP_NORTE!B193="","*",SP_NORTE!B193)</f>
        <v>46093</v>
      </c>
      <c r="G195" s="149" t="str">
        <f>IF(SP_NORTE!D193="","*",SP_NORTE!D193)</f>
        <v>V88</v>
      </c>
      <c r="H195" s="149" t="str">
        <f>IF(SP_NORTE!F193="","*",SP_NORTE!F193)</f>
        <v>MECANIZAÇÃO - SOCADORA</v>
      </c>
      <c r="I195" s="149" t="str">
        <f>IF(SP_NORTE!H193="","*",SP_NORTE!H193)</f>
        <v>ZEH2</v>
      </c>
      <c r="J195" s="149" t="str">
        <f>IF(SP_NORTE!I193="","*",SP_NORTE!I193)</f>
        <v>ZPNZXB</v>
      </c>
      <c r="K195" s="142" t="str">
        <f>IF(SP_NORTE!M193="","*",SP_NORTE!M193)</f>
        <v>ZCT</v>
      </c>
      <c r="L195" s="142" t="str">
        <f>IF(SP_NORTE!N193="","*",SP_NORTE!N193)</f>
        <v>ZCT1/154ZCT</v>
      </c>
      <c r="M195" s="143">
        <f>IF(SP_NORTE!J193="","*",SP_NORTE!J193)</f>
        <v>73</v>
      </c>
      <c r="N195" s="148">
        <f>IF(SP_NORTE!K193="","*",SP_NORTE!K193)</f>
        <v>157</v>
      </c>
      <c r="O195" s="148" t="str">
        <f>IF(SP_NORTE!L193="","*",SP_NORTE!L193)</f>
        <v>-</v>
      </c>
      <c r="P195" s="147">
        <f>IF(SP_NORTE!O193="","*",SP_NORTE!O193)</f>
        <v>0.5625</v>
      </c>
      <c r="Q195" s="147">
        <f>IF(SP_NORTE!P193="","*",SP_NORTE!P193)</f>
        <v>6.25E-2</v>
      </c>
      <c r="R195" s="149" t="str">
        <f>IF(SP_NORTE!Q193="","*",CONCATENATE(SP_NORTE!Q193," ",SP_NORTE!R193))</f>
        <v>765 M</v>
      </c>
      <c r="S195" s="149" t="str">
        <f>IF(SP_NORTE!V193="","*",SP_NORTE!V193)</f>
        <v>Antonioni</v>
      </c>
      <c r="T195" s="149" t="str">
        <f>IF(SP_NORTE!W193="","*",SP_NORTE!W193)</f>
        <v>Socaria mecanizada</v>
      </c>
      <c r="U195" s="140">
        <f ca="1">_xlfn.XLOOKUP(G195&amp;$U$2,BS_CONTROLE[CHAVE],BS_CONTROLE[Quantidade_11],"-")</f>
        <v>0</v>
      </c>
      <c r="V195" s="140">
        <f ca="1">_xlfn.XLOOKUP(G195&amp;$V$2,BS_CONTROLE[CHAVE],BS_CONTROLE[Quantidade_11],"-")</f>
        <v>1</v>
      </c>
      <c r="W195" s="140">
        <f ca="1">_xlfn.XLOOKUP(G195&amp;$W$2,BS_CONTROLE[CHAVE],BS_CONTROLE[Quantidade_11],"-")</f>
        <v>1</v>
      </c>
    </row>
    <row r="196" spans="1:23" hidden="1">
      <c r="A196" s="150" t="str">
        <f>IF(SP_NORTE!Y195="","*",SP_NORTE!Y195)</f>
        <v>*</v>
      </c>
      <c r="B196" s="150" t="str">
        <f>IF(SP_NORTE!X195="","*",SP_NORTE!X195)</f>
        <v>Oportunidade</v>
      </c>
      <c r="C196" s="150" t="str">
        <f>IF(SP_NORTE!Z195="","*",SP_NORTE!Z195)</f>
        <v>*</v>
      </c>
      <c r="D196" s="142" t="str">
        <f>IF(SP_NORTE!S195="","*",SP_NORTE!S195)</f>
        <v>SP NORTE</v>
      </c>
      <c r="E196" s="142" t="str">
        <f>IF(SP_NORTE!T195="","*",SP_NORTE!T195)</f>
        <v>ZCZ-ZTI</v>
      </c>
      <c r="F196" s="149">
        <f>IF(SP_NORTE!B195="","*",SP_NORTE!B195)</f>
        <v>46093</v>
      </c>
      <c r="G196" s="149" t="str">
        <f>IF(SP_NORTE!D195="","*",SP_NORTE!D195)</f>
        <v>ANTONIO (TF-681)</v>
      </c>
      <c r="H196" s="149" t="str">
        <f>IF(SP_NORTE!F195="","*",SP_NORTE!F195)</f>
        <v>PDM - SOLDA</v>
      </c>
      <c r="I196" s="149" t="str">
        <f>IF(SP_NORTE!H195="","*",SP_NORTE!H195)</f>
        <v>-</v>
      </c>
      <c r="J196" s="149" t="str">
        <f>IF(SP_NORTE!I195="","*",SP_NORTE!I195)</f>
        <v>-</v>
      </c>
      <c r="K196" s="142" t="str">
        <f>IF(SP_NORTE!M195="","*",SP_NORTE!M195)</f>
        <v>ZTN-ZLQ</v>
      </c>
      <c r="L196" s="142" t="str">
        <f>IF(SP_NORTE!N195="","*",SP_NORTE!N195)</f>
        <v>K73ZLQ</v>
      </c>
      <c r="M196" s="143">
        <f>IF(SP_NORTE!J195="","*",SP_NORTE!J195)</f>
        <v>73</v>
      </c>
      <c r="N196" s="148">
        <f>IF(SP_NORTE!K195="","*",SP_NORTE!K195)</f>
        <v>75</v>
      </c>
      <c r="O196" s="148" t="str">
        <f>IF(SP_NORTE!L195="","*",SP_NORTE!L195)</f>
        <v>-</v>
      </c>
      <c r="P196" s="147">
        <f>IF(SP_NORTE!O195="","*",SP_NORTE!O195)</f>
        <v>0.375</v>
      </c>
      <c r="Q196" s="147">
        <f>IF(SP_NORTE!P195="","*",SP_NORTE!P195)</f>
        <v>6.25E-2</v>
      </c>
      <c r="R196" s="149" t="str">
        <f>IF(SP_NORTE!Q195="","*",CONCATENATE(SP_NORTE!Q195," ",SP_NORTE!R195))</f>
        <v>1 Nº DE SOLDA</v>
      </c>
      <c r="S196" s="149" t="str">
        <f>IF(SP_NORTE!V195="","*",SP_NORTE!V195)</f>
        <v>Antonio</v>
      </c>
      <c r="T196" s="149" t="str">
        <f>IF(SP_NORTE!W195="","*",SP_NORTE!W195)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IF(SP_NORTE!Y196="","*",SP_NORTE!Y196)</f>
        <v>*</v>
      </c>
      <c r="B197" s="150" t="str">
        <f>IF(SP_NORTE!X196="","*",SP_NORTE!X196)</f>
        <v>Oportunidade</v>
      </c>
      <c r="C197" s="150" t="str">
        <f>IF(SP_NORTE!Z196="","*",SP_NORTE!Z196)</f>
        <v>*</v>
      </c>
      <c r="D197" s="142" t="str">
        <f>IF(SP_NORTE!S196="","*",SP_NORTE!S196)</f>
        <v>SP NORTE</v>
      </c>
      <c r="E197" s="142" t="str">
        <f>IF(SP_NORTE!T196="","*",SP_NORTE!T196)</f>
        <v>ZCZ-ZTI</v>
      </c>
      <c r="F197" s="149">
        <f>IF(SP_NORTE!B196="","*",SP_NORTE!B196)</f>
        <v>46093</v>
      </c>
      <c r="G197" s="149" t="str">
        <f>IF(SP_NORTE!D196="","*",SP_NORTE!D196)</f>
        <v>WAGNER (TP-869)</v>
      </c>
      <c r="H197" s="149" t="str">
        <f>IF(SP_NORTE!F196="","*",SP_NORTE!F196)</f>
        <v>MODERNIZAÇÃO - SOLDA</v>
      </c>
      <c r="I197" s="149" t="str">
        <f>IF(SP_NORTE!H196="","*",SP_NORTE!H196)</f>
        <v>-</v>
      </c>
      <c r="J197" s="149" t="str">
        <f>IF(SP_NORTE!I196="","*",SP_NORTE!I196)</f>
        <v>-</v>
      </c>
      <c r="K197" s="142" t="str">
        <f>IF(SP_NORTE!M196="","*",SP_NORTE!M196)</f>
        <v>ZDG</v>
      </c>
      <c r="L197" s="142" t="str">
        <f>IF(SP_NORTE!N196="","*",SP_NORTE!N196)</f>
        <v>ZDG1</v>
      </c>
      <c r="M197" s="143">
        <f>IF(SP_NORTE!J196="","*",SP_NORTE!J196)</f>
        <v>73</v>
      </c>
      <c r="N197" s="148">
        <f>IF(SP_NORTE!K196="","*",SP_NORTE!K196)</f>
        <v>52.19</v>
      </c>
      <c r="O197" s="148" t="str">
        <f>IF(SP_NORTE!L196="","*",SP_NORTE!L196)</f>
        <v>-</v>
      </c>
      <c r="P197" s="147">
        <f>IF(SP_NORTE!O196="","*",SP_NORTE!O196)</f>
        <v>0.35416666666666669</v>
      </c>
      <c r="Q197" s="147">
        <f>IF(SP_NORTE!P196="","*",SP_NORTE!P196)</f>
        <v>6.25E-2</v>
      </c>
      <c r="R197" s="149" t="str">
        <f>IF(SP_NORTE!Q196="","*",CONCATENATE(SP_NORTE!Q196," ",SP_NORTE!R196))</f>
        <v>1 Nº DE SOLDA</v>
      </c>
      <c r="S197" s="149" t="str">
        <f>IF(SP_NORTE!V196="","*",SP_NORTE!V196)</f>
        <v>Wagner</v>
      </c>
      <c r="T197" s="149" t="str">
        <f>IF(SP_NORTE!W196="","*",SP_NORTE!W196)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IF(SP_NORTE!Y200="","*",SP_NORTE!Y200)</f>
        <v>*</v>
      </c>
      <c r="B198" s="150" t="str">
        <f>IF(SP_NORTE!X200="","*",SP_NORTE!X200)</f>
        <v>Oportunidade</v>
      </c>
      <c r="C198" s="150" t="str">
        <f>IF(SP_NORTE!Z200="","*",SP_NORTE!Z200)</f>
        <v>*</v>
      </c>
      <c r="D198" s="142" t="str">
        <f>IF(SP_NORTE!S200="","*",SP_NORTE!S200)</f>
        <v>SP NORTE</v>
      </c>
      <c r="E198" s="142" t="str">
        <f>IF(SP_NORTE!T200="","*",SP_NORTE!T200)</f>
        <v>ZRX-ZTI</v>
      </c>
      <c r="F198" s="149">
        <f>IF(SP_NORTE!B200="","*",SP_NORTE!B200)</f>
        <v>46093</v>
      </c>
      <c r="G198" s="149" t="str">
        <f>IF(SP_NORTE!D200="","*",SP_NORTE!D200)</f>
        <v>E42</v>
      </c>
      <c r="H198" s="149" t="str">
        <f>IF(SP_NORTE!F200="","*",SP_NORTE!F200)</f>
        <v>TRILHEIRO - DESCARGA</v>
      </c>
      <c r="I198" s="149" t="str">
        <f>IF(SP_NORTE!H200="","*",SP_NORTE!H200)</f>
        <v>ZFH2</v>
      </c>
      <c r="J198" s="149" t="str">
        <f>IF(SP_NORTE!I200="","*",SP_NORTE!I200)</f>
        <v>ZIQ</v>
      </c>
      <c r="K198" s="142" t="str">
        <f>IF(SP_NORTE!M200="","*",SP_NORTE!M200)</f>
        <v>ZFR-ZSK</v>
      </c>
      <c r="L198" s="142" t="str">
        <f>IF(SP_NORTE!N200="","*",SP_NORTE!N200)</f>
        <v>ZFR1962</v>
      </c>
      <c r="M198" s="143">
        <f>IF(SP_NORTE!J200="","*",SP_NORTE!J200)</f>
        <v>71</v>
      </c>
      <c r="N198" s="148">
        <f>IF(SP_NORTE!K200="","*",SP_NORTE!K200)</f>
        <v>195.1</v>
      </c>
      <c r="O198" s="148">
        <f>IF(SP_NORTE!L200="","*",SP_NORTE!L200)</f>
        <v>195.7</v>
      </c>
      <c r="P198" s="147">
        <f>IF(SP_NORTE!O200="","*",SP_NORTE!O200)</f>
        <v>0.41666666666666669</v>
      </c>
      <c r="Q198" s="147">
        <f>IF(SP_NORTE!P200="","*",SP_NORTE!P200)</f>
        <v>8.3333333333333329E-2</v>
      </c>
      <c r="R198" s="149" t="str">
        <f>IF(SP_NORTE!Q200="","*",CONCATENATE(SP_NORTE!Q200," ",SP_NORTE!R200))</f>
        <v>1248 M</v>
      </c>
      <c r="S198" s="149" t="str">
        <f>IF(SP_NORTE!V200="","*",SP_NORTE!V200)</f>
        <v>Marcone</v>
      </c>
      <c r="T198" s="149" t="str">
        <f>IF(SP_NORTE!W200="","*",SP_NORTE!W200)</f>
        <v xml:space="preserve">Descarga de trilho em ZFR1962 4 barras Perfil 60 , 2hrs de trabalho// 1 Maquinista do ramal + 1 escala, segue até Itirapina maquinsta do ramal é trocado pelo outro maquinista da escala 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IF(SP_NORTE!Y201="","*",SP_NORTE!Y201)</f>
        <v>*</v>
      </c>
      <c r="B199" s="150" t="str">
        <f>IF(SP_NORTE!X201="","*",SP_NORTE!X201)</f>
        <v>Oportunidade</v>
      </c>
      <c r="C199" s="150" t="str">
        <f>IF(SP_NORTE!Z201="","*",SP_NORTE!Z201)</f>
        <v>*</v>
      </c>
      <c r="D199" s="142" t="str">
        <f>IF(SP_NORTE!S201="","*",SP_NORTE!S201)</f>
        <v>SP NORTE</v>
      </c>
      <c r="E199" s="142" t="str">
        <f>IF(SP_NORTE!T201="","*",SP_NORTE!T201)</f>
        <v>ZRX-ZTI</v>
      </c>
      <c r="F199" s="149" t="str">
        <f>IF(SP_NORTE!B201="","*",SP_NORTE!B201)</f>
        <v>*</v>
      </c>
      <c r="G199" s="149" t="str">
        <f>IF(SP_NORTE!D201="","*",SP_NORTE!D201)</f>
        <v>W75</v>
      </c>
      <c r="H199" s="149" t="str">
        <f>IF(SP_NORTE!F201="","*",SP_NORTE!F201)</f>
        <v>MECANIZAÇÃO - CAPINA QUÍMICA</v>
      </c>
      <c r="I199" s="149" t="str">
        <f>IF(SP_NORTE!H201="","*",SP_NORTE!H201)</f>
        <v>ZRX</v>
      </c>
      <c r="J199" s="149" t="str">
        <f>IF(SP_NORTE!I201="","*",SP_NORTE!I201)</f>
        <v>ZMA2</v>
      </c>
      <c r="K199" s="142" t="str">
        <f>IF(SP_NORTE!M201="","*",SP_NORTE!M201)</f>
        <v>ZRQ-ZMA</v>
      </c>
      <c r="L199" s="142" t="str">
        <f>IF(SP_NORTE!N201="","*",SP_NORTE!N201)</f>
        <v>ZRQZMA</v>
      </c>
      <c r="M199" s="143">
        <f>IF(SP_NORTE!J201="","*",SP_NORTE!J201)</f>
        <v>70</v>
      </c>
      <c r="N199" s="148">
        <f>IF(SP_NORTE!K201="","*",SP_NORTE!K201)</f>
        <v>136</v>
      </c>
      <c r="O199" s="148" t="str">
        <f>IF(SP_NORTE!L201="","*",SP_NORTE!L201)</f>
        <v>-</v>
      </c>
      <c r="P199" s="147">
        <f>IF(SP_NORTE!O201="","*",SP_NORTE!O201)</f>
        <v>0.41666666666666669</v>
      </c>
      <c r="Q199" s="147">
        <f>IF(SP_NORTE!P201="","*",SP_NORTE!P201)</f>
        <v>4.1666666666666664E-2</v>
      </c>
      <c r="R199" s="149" t="str">
        <f>IF(SP_NORTE!Q201="","*",CONCATENATE(SP_NORTE!Q201," ",SP_NORTE!R201))</f>
        <v>160 KM</v>
      </c>
      <c r="S199" s="149" t="str">
        <f>IF(SP_NORTE!V201="","*",SP_NORTE!V201)</f>
        <v>Antonioni</v>
      </c>
      <c r="T199" s="149" t="str">
        <f>IF(SP_NORTE!W201="","*",SP_NORTE!W201)</f>
        <v>Capina Química na passagem em ZSK desanexa loco 9302 para W55 (condicionado a circulação em D)</v>
      </c>
      <c r="U199" s="140">
        <f ca="1">_xlfn.XLOOKUP(G199&amp;$U$2,BS_CONTROLE[CHAVE],BS_CONTROLE[Quantidade_11],"-")</f>
        <v>0</v>
      </c>
      <c r="V199" s="140">
        <f ca="1">_xlfn.XLOOKUP(G199&amp;$V$2,BS_CONTROLE[CHAVE],BS_CONTROLE[Quantidade_11],"-")</f>
        <v>0</v>
      </c>
      <c r="W199" s="140">
        <f ca="1">_xlfn.XLOOKUP(G199&amp;$W$2,BS_CONTROLE[CHAVE],BS_CONTROLE[Quantidade_11],"-")</f>
        <v>0</v>
      </c>
    </row>
    <row r="200" spans="1:23" hidden="1">
      <c r="A200" s="150" t="str">
        <f>IF(SP_NORTE!Y202="","*",SP_NORTE!Y202)</f>
        <v>*</v>
      </c>
      <c r="B200" s="150" t="str">
        <f>IF(SP_NORTE!X202="","*",SP_NORTE!X202)</f>
        <v>*</v>
      </c>
      <c r="C200" s="150" t="str">
        <f>IF(SP_NORTE!Z202="","*",SP_NORTE!Z202)</f>
        <v>*</v>
      </c>
      <c r="D200" s="142" t="str">
        <f>IF(SP_NORTE!S202="","*",SP_NORTE!S202)</f>
        <v>-</v>
      </c>
      <c r="E200" s="142" t="str">
        <f>IF(SP_NORTE!T202="","*",SP_NORTE!T202)</f>
        <v>-</v>
      </c>
      <c r="F200" s="149" t="str">
        <f>IF(SP_NORTE!B202="","*",SP_NORTE!B202)</f>
        <v>*</v>
      </c>
      <c r="G200" s="149" t="str">
        <f>IF(SP_NORTE!D202="","*",SP_NORTE!D202)</f>
        <v>*</v>
      </c>
      <c r="H200" s="149" t="str">
        <f>IF(SP_NORTE!F202="","*",SP_NORTE!F202)</f>
        <v>*</v>
      </c>
      <c r="I200" s="149" t="str">
        <f>IF(SP_NORTE!H202="","*",SP_NORTE!H202)</f>
        <v>*</v>
      </c>
      <c r="J200" s="149" t="str">
        <f>IF(SP_NORTE!I202="","*",SP_NORTE!I202)</f>
        <v>*</v>
      </c>
      <c r="K200" s="142" t="str">
        <f>IF(SP_NORTE!M202="","*",SP_NORTE!M202)</f>
        <v>-</v>
      </c>
      <c r="L200" s="142" t="str">
        <f>IF(SP_NORTE!N202="","*",SP_NORTE!N202)</f>
        <v>-</v>
      </c>
      <c r="M200" s="143" t="str">
        <f>IF(SP_NORTE!J202="","*",SP_NORTE!J202)</f>
        <v>*</v>
      </c>
      <c r="N200" s="148" t="str">
        <f>IF(SP_NORTE!K202="","*",SP_NORTE!K202)</f>
        <v>*</v>
      </c>
      <c r="O200" s="148" t="str">
        <f>IF(SP_NORTE!L202="","*",SP_NORTE!L202)</f>
        <v>*</v>
      </c>
      <c r="P200" s="147" t="str">
        <f>IF(SP_NORTE!O202="","*",SP_NORTE!O202)</f>
        <v>*</v>
      </c>
      <c r="Q200" s="147" t="str">
        <f>IF(SP_NORTE!P202="","*",SP_NORTE!P202)</f>
        <v>*</v>
      </c>
      <c r="R200" s="149" t="str">
        <f>IF(SP_NORTE!Q202="","*",CONCATENATE(SP_NORTE!Q202," ",SP_NORTE!R202))</f>
        <v>*</v>
      </c>
      <c r="S200" s="149" t="str">
        <f>IF(SP_NORTE!V202="","*",SP_NORTE!V202)</f>
        <v>*</v>
      </c>
      <c r="T200" s="149" t="str">
        <f>IF(SP_NORTE!W202="","*",SP_NORTE!W202)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IF(SP_NORTE!Y203="","*",SP_NORTE!Y203)</f>
        <v>*</v>
      </c>
      <c r="B201" s="150" t="str">
        <f>IF(SP_NORTE!X203="","*",SP_NORTE!X203)</f>
        <v>*</v>
      </c>
      <c r="C201" s="150" t="str">
        <f>IF(SP_NORTE!Z203="","*",SP_NORTE!Z203)</f>
        <v>*</v>
      </c>
      <c r="D201" s="142" t="str">
        <f>IF(SP_NORTE!S203="","*",SP_NORTE!S203)</f>
        <v>-</v>
      </c>
      <c r="E201" s="142" t="str">
        <f>IF(SP_NORTE!T203="","*",SP_NORTE!T203)</f>
        <v>-</v>
      </c>
      <c r="F201" s="149" t="str">
        <f>IF(SP_NORTE!B203="","*",SP_NORTE!B203)</f>
        <v>*</v>
      </c>
      <c r="G201" s="149" t="str">
        <f>IF(SP_NORTE!D203="","*",SP_NORTE!D203)</f>
        <v>*</v>
      </c>
      <c r="H201" s="149" t="str">
        <f>IF(SP_NORTE!F203="","*",SP_NORTE!F203)</f>
        <v>*</v>
      </c>
      <c r="I201" s="149" t="str">
        <f>IF(SP_NORTE!H203="","*",SP_NORTE!H203)</f>
        <v>*</v>
      </c>
      <c r="J201" s="149" t="str">
        <f>IF(SP_NORTE!I203="","*",SP_NORTE!I203)</f>
        <v>*</v>
      </c>
      <c r="K201" s="142" t="str">
        <f>IF(SP_NORTE!M203="","*",SP_NORTE!M203)</f>
        <v>-</v>
      </c>
      <c r="L201" s="142" t="str">
        <f>IF(SP_NORTE!N203="","*",SP_NORTE!N203)</f>
        <v>-</v>
      </c>
      <c r="M201" s="143" t="str">
        <f>IF(SP_NORTE!J203="","*",SP_NORTE!J203)</f>
        <v>*</v>
      </c>
      <c r="N201" s="148" t="str">
        <f>IF(SP_NORTE!K203="","*",SP_NORTE!K203)</f>
        <v>*</v>
      </c>
      <c r="O201" s="148" t="str">
        <f>IF(SP_NORTE!L203="","*",SP_NORTE!L203)</f>
        <v>*</v>
      </c>
      <c r="P201" s="147" t="str">
        <f>IF(SP_NORTE!O203="","*",SP_NORTE!O203)</f>
        <v>*</v>
      </c>
      <c r="Q201" s="147" t="str">
        <f>IF(SP_NORTE!P203="","*",SP_NORTE!P203)</f>
        <v>*</v>
      </c>
      <c r="R201" s="149" t="str">
        <f>IF(SP_NORTE!Q203="","*",CONCATENATE(SP_NORTE!Q203," ",SP_NORTE!R203))</f>
        <v>*</v>
      </c>
      <c r="S201" s="149" t="str">
        <f>IF(SP_NORTE!V203="","*",SP_NORTE!V203)</f>
        <v>*</v>
      </c>
      <c r="T201" s="149" t="str">
        <f>IF(SP_NORTE!W203="","*",SP_NORTE!W203)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IF(SP_NORTE!Y204="","*",SP_NORTE!Y204)</f>
        <v>*</v>
      </c>
      <c r="B202" s="150" t="str">
        <f>IF(SP_NORTE!X204="","*",SP_NORTE!X204)</f>
        <v>*</v>
      </c>
      <c r="C202" s="150" t="str">
        <f>IF(SP_NORTE!Z204="","*",SP_NORTE!Z204)</f>
        <v>*</v>
      </c>
      <c r="D202" s="142" t="str">
        <f>IF(SP_NORTE!S204="","*",SP_NORTE!S204)</f>
        <v>-</v>
      </c>
      <c r="E202" s="142" t="str">
        <f>IF(SP_NORTE!T204="","*",SP_NORTE!T204)</f>
        <v>-</v>
      </c>
      <c r="F202" s="149" t="str">
        <f>IF(SP_NORTE!B204="","*",SP_NORTE!B204)</f>
        <v>*</v>
      </c>
      <c r="G202" s="149" t="str">
        <f>IF(SP_NORTE!D204="","*",SP_NORTE!D204)</f>
        <v>*</v>
      </c>
      <c r="H202" s="149" t="str">
        <f>IF(SP_NORTE!F204="","*",SP_NORTE!F204)</f>
        <v>*</v>
      </c>
      <c r="I202" s="149" t="str">
        <f>IF(SP_NORTE!H204="","*",SP_NORTE!H204)</f>
        <v>*</v>
      </c>
      <c r="J202" s="149" t="str">
        <f>IF(SP_NORTE!I204="","*",SP_NORTE!I204)</f>
        <v>*</v>
      </c>
      <c r="K202" s="142" t="str">
        <f>IF(SP_NORTE!M204="","*",SP_NORTE!M204)</f>
        <v>-</v>
      </c>
      <c r="L202" s="142" t="str">
        <f>IF(SP_NORTE!N204="","*",SP_NORTE!N204)</f>
        <v>-</v>
      </c>
      <c r="M202" s="143" t="str">
        <f>IF(SP_NORTE!J204="","*",SP_NORTE!J204)</f>
        <v>*</v>
      </c>
      <c r="N202" s="148" t="str">
        <f>IF(SP_NORTE!K204="","*",SP_NORTE!K204)</f>
        <v>*</v>
      </c>
      <c r="O202" s="148" t="str">
        <f>IF(SP_NORTE!L204="","*",SP_NORTE!L204)</f>
        <v>*</v>
      </c>
      <c r="P202" s="147" t="str">
        <f>IF(SP_NORTE!O204="","*",SP_NORTE!O204)</f>
        <v>*</v>
      </c>
      <c r="Q202" s="147" t="str">
        <f>IF(SP_NORTE!P204="","*",SP_NORTE!P204)</f>
        <v>*</v>
      </c>
      <c r="R202" s="149" t="str">
        <f>IF(SP_NORTE!Q204="","*",CONCATENATE(SP_NORTE!Q204," ",SP_NORTE!R204))</f>
        <v>*</v>
      </c>
      <c r="S202" s="149" t="str">
        <f>IF(SP_NORTE!V204="","*",SP_NORTE!V204)</f>
        <v>*</v>
      </c>
      <c r="T202" s="149" t="str">
        <f>IF(SP_NORTE!W204="","*",SP_NORTE!W204)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IF(SP_NORTE!Y205="","*",SP_NORTE!Y205)</f>
        <v>*</v>
      </c>
      <c r="B203" s="150" t="str">
        <f>IF(SP_NORTE!X205="","*",SP_NORTE!X205)</f>
        <v>*</v>
      </c>
      <c r="C203" s="150" t="str">
        <f>IF(SP_NORTE!Z205="","*",SP_NORTE!Z205)</f>
        <v>*</v>
      </c>
      <c r="D203" s="142" t="str">
        <f>IF(SP_NORTE!S205="","*",SP_NORTE!S205)</f>
        <v>-</v>
      </c>
      <c r="E203" s="142" t="str">
        <f>IF(SP_NORTE!T205="","*",SP_NORTE!T205)</f>
        <v>-</v>
      </c>
      <c r="F203" s="149" t="str">
        <f>IF(SP_NORTE!B205="","*",SP_NORTE!B205)</f>
        <v>*</v>
      </c>
      <c r="G203" s="149" t="str">
        <f>IF(SP_NORTE!D205="","*",SP_NORTE!D205)</f>
        <v>*</v>
      </c>
      <c r="H203" s="149" t="str">
        <f>IF(SP_NORTE!F205="","*",SP_NORTE!F205)</f>
        <v>*</v>
      </c>
      <c r="I203" s="149" t="str">
        <f>IF(SP_NORTE!H205="","*",SP_NORTE!H205)</f>
        <v>*</v>
      </c>
      <c r="J203" s="149" t="str">
        <f>IF(SP_NORTE!I205="","*",SP_NORTE!I205)</f>
        <v>*</v>
      </c>
      <c r="K203" s="142" t="str">
        <f>IF(SP_NORTE!M205="","*",SP_NORTE!M205)</f>
        <v>-</v>
      </c>
      <c r="L203" s="142" t="str">
        <f>IF(SP_NORTE!N205="","*",SP_NORTE!N205)</f>
        <v>-</v>
      </c>
      <c r="M203" s="143" t="str">
        <f>IF(SP_NORTE!J205="","*",SP_NORTE!J205)</f>
        <v>*</v>
      </c>
      <c r="N203" s="148" t="str">
        <f>IF(SP_NORTE!K205="","*",SP_NORTE!K205)</f>
        <v>*</v>
      </c>
      <c r="O203" s="148" t="str">
        <f>IF(SP_NORTE!L205="","*",SP_NORTE!L205)</f>
        <v>*</v>
      </c>
      <c r="P203" s="147" t="str">
        <f>IF(SP_NORTE!O205="","*",SP_NORTE!O205)</f>
        <v>*</v>
      </c>
      <c r="Q203" s="147" t="str">
        <f>IF(SP_NORTE!P205="","*",SP_NORTE!P205)</f>
        <v>*</v>
      </c>
      <c r="R203" s="149" t="str">
        <f>IF(SP_NORTE!Q205="","*",CONCATENATE(SP_NORTE!Q205," ",SP_NORTE!R205))</f>
        <v>*</v>
      </c>
      <c r="S203" s="149" t="str">
        <f>IF(SP_NORTE!V205="","*",SP_NORTE!V205)</f>
        <v>*</v>
      </c>
      <c r="T203" s="149" t="str">
        <f>IF(SP_NORTE!W205="","*",SP_NORTE!W205)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IF(SP_NORTE!Y206="","*",SP_NORTE!Y206)</f>
        <v>*</v>
      </c>
      <c r="B204" s="150" t="str">
        <f>IF(SP_NORTE!X206="","*",SP_NORTE!X206)</f>
        <v>*</v>
      </c>
      <c r="C204" s="150" t="str">
        <f>IF(SP_NORTE!Z206="","*",SP_NORTE!Z206)</f>
        <v>*</v>
      </c>
      <c r="D204" s="142" t="str">
        <f>IF(SP_NORTE!S206="","*",SP_NORTE!S206)</f>
        <v>-</v>
      </c>
      <c r="E204" s="142" t="str">
        <f>IF(SP_NORTE!T206="","*",SP_NORTE!T206)</f>
        <v>-</v>
      </c>
      <c r="F204" s="149" t="str">
        <f>IF(SP_NORTE!B206="","*",SP_NORTE!B206)</f>
        <v>*</v>
      </c>
      <c r="G204" s="149" t="str">
        <f>IF(SP_NORTE!D206="","*",SP_NORTE!D206)</f>
        <v>*</v>
      </c>
      <c r="H204" s="149" t="str">
        <f>IF(SP_NORTE!F206="","*",SP_NORTE!F206)</f>
        <v>*</v>
      </c>
      <c r="I204" s="149" t="str">
        <f>IF(SP_NORTE!H206="","*",SP_NORTE!H206)</f>
        <v>*</v>
      </c>
      <c r="J204" s="149" t="str">
        <f>IF(SP_NORTE!I206="","*",SP_NORTE!I206)</f>
        <v>*</v>
      </c>
      <c r="K204" s="142" t="str">
        <f>IF(SP_NORTE!M206="","*",SP_NORTE!M206)</f>
        <v>-</v>
      </c>
      <c r="L204" s="142" t="str">
        <f>IF(SP_NORTE!N206="","*",SP_NORTE!N206)</f>
        <v>-</v>
      </c>
      <c r="M204" s="143" t="str">
        <f>IF(SP_NORTE!J206="","*",SP_NORTE!J206)</f>
        <v>*</v>
      </c>
      <c r="N204" s="148" t="str">
        <f>IF(SP_NORTE!K206="","*",SP_NORTE!K206)</f>
        <v>*</v>
      </c>
      <c r="O204" s="148" t="str">
        <f>IF(SP_NORTE!L206="","*",SP_NORTE!L206)</f>
        <v>*</v>
      </c>
      <c r="P204" s="147" t="str">
        <f>IF(SP_NORTE!O206="","*",SP_NORTE!O206)</f>
        <v>*</v>
      </c>
      <c r="Q204" s="147" t="str">
        <f>IF(SP_NORTE!P206="","*",SP_NORTE!P206)</f>
        <v>*</v>
      </c>
      <c r="R204" s="149" t="str">
        <f>IF(SP_NORTE!Q206="","*",CONCATENATE(SP_NORTE!Q206," ",SP_NORTE!R206))</f>
        <v>*</v>
      </c>
      <c r="S204" s="149" t="str">
        <f>IF(SP_NORTE!V206="","*",SP_NORTE!V206)</f>
        <v>*</v>
      </c>
      <c r="T204" s="149" t="str">
        <f>IF(SP_NORTE!W206="","*",SP_NORTE!W206)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IF(SP_NORTE!Y207="","*",SP_NORTE!Y207)</f>
        <v>*</v>
      </c>
      <c r="B205" s="150" t="str">
        <f>IF(SP_NORTE!X207="","*",SP_NORTE!X207)</f>
        <v>*</v>
      </c>
      <c r="C205" s="150" t="str">
        <f>IF(SP_NORTE!Z207="","*",SP_NORTE!Z207)</f>
        <v>*</v>
      </c>
      <c r="D205" s="142" t="str">
        <f>IF(SP_NORTE!S207="","*",SP_NORTE!S207)</f>
        <v>-</v>
      </c>
      <c r="E205" s="142" t="str">
        <f>IF(SP_NORTE!T207="","*",SP_NORTE!T207)</f>
        <v>-</v>
      </c>
      <c r="F205" s="149" t="str">
        <f>IF(SP_NORTE!B207="","*",SP_NORTE!B207)</f>
        <v>*</v>
      </c>
      <c r="G205" s="149" t="str">
        <f>IF(SP_NORTE!D207="","*",SP_NORTE!D207)</f>
        <v>*</v>
      </c>
      <c r="H205" s="149" t="str">
        <f>IF(SP_NORTE!F207="","*",SP_NORTE!F207)</f>
        <v>*</v>
      </c>
      <c r="I205" s="149" t="str">
        <f>IF(SP_NORTE!H207="","*",SP_NORTE!H207)</f>
        <v>*</v>
      </c>
      <c r="J205" s="149" t="str">
        <f>IF(SP_NORTE!I207="","*",SP_NORTE!I207)</f>
        <v>*</v>
      </c>
      <c r="K205" s="142" t="str">
        <f>IF(SP_NORTE!M207="","*",SP_NORTE!M207)</f>
        <v>-</v>
      </c>
      <c r="L205" s="142" t="str">
        <f>IF(SP_NORTE!N207="","*",SP_NORTE!N207)</f>
        <v>-</v>
      </c>
      <c r="M205" s="143" t="str">
        <f>IF(SP_NORTE!J207="","*",SP_NORTE!J207)</f>
        <v>*</v>
      </c>
      <c r="N205" s="148" t="str">
        <f>IF(SP_NORTE!K207="","*",SP_NORTE!K207)</f>
        <v>*</v>
      </c>
      <c r="O205" s="148" t="str">
        <f>IF(SP_NORTE!L207="","*",SP_NORTE!L207)</f>
        <v>*</v>
      </c>
      <c r="P205" s="147" t="str">
        <f>IF(SP_NORTE!O207="","*",SP_NORTE!O207)</f>
        <v>*</v>
      </c>
      <c r="Q205" s="147" t="str">
        <f>IF(SP_NORTE!P207="","*",SP_NORTE!P207)</f>
        <v>*</v>
      </c>
      <c r="R205" s="149" t="str">
        <f>IF(SP_NORTE!Q207="","*",CONCATENATE(SP_NORTE!Q207," ",SP_NORTE!R207))</f>
        <v>*</v>
      </c>
      <c r="S205" s="149" t="str">
        <f>IF(SP_NORTE!V207="","*",SP_NORTE!V207)</f>
        <v>*</v>
      </c>
      <c r="T205" s="149" t="str">
        <f>IF(SP_NORTE!W207="","*",SP_NORTE!W207)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IF(SP_NORTE!Y208="","*",SP_NORTE!Y208)</f>
        <v>*</v>
      </c>
      <c r="B206" s="150" t="str">
        <f>IF(SP_NORTE!X208="","*",SP_NORTE!X208)</f>
        <v>*</v>
      </c>
      <c r="C206" s="150" t="str">
        <f>IF(SP_NORTE!Z208="","*",SP_NORTE!Z208)</f>
        <v>*</v>
      </c>
      <c r="D206" s="142" t="str">
        <f>IF(SP_NORTE!S208="","*",SP_NORTE!S208)</f>
        <v>-</v>
      </c>
      <c r="E206" s="142" t="str">
        <f>IF(SP_NORTE!T208="","*",SP_NORTE!T208)</f>
        <v>-</v>
      </c>
      <c r="F206" s="149" t="str">
        <f>IF(SP_NORTE!B208="","*",SP_NORTE!B208)</f>
        <v>*</v>
      </c>
      <c r="G206" s="149" t="str">
        <f>IF(SP_NORTE!D208="","*",SP_NORTE!D208)</f>
        <v>*</v>
      </c>
      <c r="H206" s="149" t="str">
        <f>IF(SP_NORTE!F208="","*",SP_NORTE!F208)</f>
        <v>*</v>
      </c>
      <c r="I206" s="149" t="str">
        <f>IF(SP_NORTE!H208="","*",SP_NORTE!H208)</f>
        <v>*</v>
      </c>
      <c r="J206" s="149" t="str">
        <f>IF(SP_NORTE!I208="","*",SP_NORTE!I208)</f>
        <v>*</v>
      </c>
      <c r="K206" s="142" t="str">
        <f>IF(SP_NORTE!M208="","*",SP_NORTE!M208)</f>
        <v>-</v>
      </c>
      <c r="L206" s="142" t="str">
        <f>IF(SP_NORTE!N208="","*",SP_NORTE!N208)</f>
        <v>-</v>
      </c>
      <c r="M206" s="143" t="str">
        <f>IF(SP_NORTE!J208="","*",SP_NORTE!J208)</f>
        <v>*</v>
      </c>
      <c r="N206" s="148" t="str">
        <f>IF(SP_NORTE!K208="","*",SP_NORTE!K208)</f>
        <v>*</v>
      </c>
      <c r="O206" s="148" t="str">
        <f>IF(SP_NORTE!L208="","*",SP_NORTE!L208)</f>
        <v>*</v>
      </c>
      <c r="P206" s="147" t="str">
        <f>IF(SP_NORTE!O208="","*",SP_NORTE!O208)</f>
        <v>*</v>
      </c>
      <c r="Q206" s="147" t="str">
        <f>IF(SP_NORTE!P208="","*",SP_NORTE!P208)</f>
        <v>*</v>
      </c>
      <c r="R206" s="149" t="str">
        <f>IF(SP_NORTE!Q208="","*",CONCATENATE(SP_NORTE!Q208," ",SP_NORTE!R208))</f>
        <v>*</v>
      </c>
      <c r="S206" s="149" t="str">
        <f>IF(SP_NORTE!V208="","*",SP_NORTE!V208)</f>
        <v>*</v>
      </c>
      <c r="T206" s="149" t="str">
        <f>IF(SP_NORTE!W208="","*",SP_NORTE!W208)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IF(SP_NORTE!Y209="","*",SP_NORTE!Y209)</f>
        <v>*</v>
      </c>
      <c r="B207" s="150" t="str">
        <f>IF(SP_NORTE!X209="","*",SP_NORTE!X209)</f>
        <v>*</v>
      </c>
      <c r="C207" s="150" t="str">
        <f>IF(SP_NORTE!Z209="","*",SP_NORTE!Z209)</f>
        <v>*</v>
      </c>
      <c r="D207" s="142" t="str">
        <f>IF(SP_NORTE!S209="","*",SP_NORTE!S209)</f>
        <v>-</v>
      </c>
      <c r="E207" s="142" t="str">
        <f>IF(SP_NORTE!T209="","*",SP_NORTE!T209)</f>
        <v>-</v>
      </c>
      <c r="F207" s="149" t="str">
        <f>IF(SP_NORTE!B209="","*",SP_NORTE!B209)</f>
        <v>*</v>
      </c>
      <c r="G207" s="149" t="str">
        <f>IF(SP_NORTE!D209="","*",SP_NORTE!D209)</f>
        <v>*</v>
      </c>
      <c r="H207" s="149" t="str">
        <f>IF(SP_NORTE!F209="","*",SP_NORTE!F209)</f>
        <v>*</v>
      </c>
      <c r="I207" s="149" t="str">
        <f>IF(SP_NORTE!H209="","*",SP_NORTE!H209)</f>
        <v>*</v>
      </c>
      <c r="J207" s="149" t="str">
        <f>IF(SP_NORTE!I209="","*",SP_NORTE!I209)</f>
        <v>*</v>
      </c>
      <c r="K207" s="142" t="str">
        <f>IF(SP_NORTE!M209="","*",SP_NORTE!M209)</f>
        <v>-</v>
      </c>
      <c r="L207" s="142" t="str">
        <f>IF(SP_NORTE!N209="","*",SP_NORTE!N209)</f>
        <v>-</v>
      </c>
      <c r="M207" s="143" t="str">
        <f>IF(SP_NORTE!J209="","*",SP_NORTE!J209)</f>
        <v>*</v>
      </c>
      <c r="N207" s="148" t="str">
        <f>IF(SP_NORTE!K209="","*",SP_NORTE!K209)</f>
        <v>*</v>
      </c>
      <c r="O207" s="148" t="str">
        <f>IF(SP_NORTE!L209="","*",SP_NORTE!L209)</f>
        <v>*</v>
      </c>
      <c r="P207" s="147" t="str">
        <f>IF(SP_NORTE!O209="","*",SP_NORTE!O209)</f>
        <v>*</v>
      </c>
      <c r="Q207" s="147" t="str">
        <f>IF(SP_NORTE!P209="","*",SP_NORTE!P209)</f>
        <v>*</v>
      </c>
      <c r="R207" s="149" t="str">
        <f>IF(SP_NORTE!Q209="","*",CONCATENATE(SP_NORTE!Q209," ",SP_NORTE!R209))</f>
        <v>*</v>
      </c>
      <c r="S207" s="149" t="str">
        <f>IF(SP_NORTE!V209="","*",SP_NORTE!V209)</f>
        <v>*</v>
      </c>
      <c r="T207" s="149" t="str">
        <f>IF(SP_NORTE!W209="","*",SP_NORTE!W209)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IF(SP_NORTE!Y210="","*",SP_NORTE!Y210)</f>
        <v>*</v>
      </c>
      <c r="B208" s="150" t="str">
        <f>IF(SP_NORTE!X210="","*",SP_NORTE!X210)</f>
        <v>*</v>
      </c>
      <c r="C208" s="150" t="str">
        <f>IF(SP_NORTE!Z210="","*",SP_NORTE!Z210)</f>
        <v>*</v>
      </c>
      <c r="D208" s="142" t="str">
        <f>IF(SP_NORTE!S210="","*",SP_NORTE!S210)</f>
        <v>-</v>
      </c>
      <c r="E208" s="142" t="str">
        <f>IF(SP_NORTE!T210="","*",SP_NORTE!T210)</f>
        <v>-</v>
      </c>
      <c r="F208" s="149" t="str">
        <f>IF(SP_NORTE!B210="","*",SP_NORTE!B210)</f>
        <v>*</v>
      </c>
      <c r="G208" s="149" t="str">
        <f>IF(SP_NORTE!D210="","*",SP_NORTE!D210)</f>
        <v>*</v>
      </c>
      <c r="H208" s="149" t="str">
        <f>IF(SP_NORTE!F210="","*",SP_NORTE!F210)</f>
        <v>*</v>
      </c>
      <c r="I208" s="149" t="str">
        <f>IF(SP_NORTE!H210="","*",SP_NORTE!H210)</f>
        <v>*</v>
      </c>
      <c r="J208" s="149" t="str">
        <f>IF(SP_NORTE!I210="","*",SP_NORTE!I210)</f>
        <v>*</v>
      </c>
      <c r="K208" s="142" t="str">
        <f>IF(SP_NORTE!M210="","*",SP_NORTE!M210)</f>
        <v>-</v>
      </c>
      <c r="L208" s="142" t="str">
        <f>IF(SP_NORTE!N210="","*",SP_NORTE!N210)</f>
        <v>-</v>
      </c>
      <c r="M208" s="143" t="str">
        <f>IF(SP_NORTE!J210="","*",SP_NORTE!J210)</f>
        <v>*</v>
      </c>
      <c r="N208" s="148" t="str">
        <f>IF(SP_NORTE!K210="","*",SP_NORTE!K210)</f>
        <v>*</v>
      </c>
      <c r="O208" s="148" t="str">
        <f>IF(SP_NORTE!L210="","*",SP_NORTE!L210)</f>
        <v>*</v>
      </c>
      <c r="P208" s="147" t="str">
        <f>IF(SP_NORTE!O210="","*",SP_NORTE!O210)</f>
        <v>*</v>
      </c>
      <c r="Q208" s="147" t="str">
        <f>IF(SP_NORTE!P210="","*",SP_NORTE!P210)</f>
        <v>*</v>
      </c>
      <c r="R208" s="149" t="str">
        <f>IF(SP_NORTE!Q210="","*",CONCATENATE(SP_NORTE!Q210," ",SP_NORTE!R210))</f>
        <v>*</v>
      </c>
      <c r="S208" s="149" t="str">
        <f>IF(SP_NORTE!V210="","*",SP_NORTE!V210)</f>
        <v>*</v>
      </c>
      <c r="T208" s="149" t="str">
        <f>IF(SP_NORTE!W210="","*",SP_NORTE!W210)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IF(SP_NORTE!Y211="","*",SP_NORTE!Y211)</f>
        <v>*</v>
      </c>
      <c r="B209" s="150" t="str">
        <f>IF(SP_NORTE!X211="","*",SP_NORTE!X211)</f>
        <v>*</v>
      </c>
      <c r="C209" s="150" t="str">
        <f>IF(SP_NORTE!Z211="","*",SP_NORTE!Z211)</f>
        <v>*</v>
      </c>
      <c r="D209" s="142" t="str">
        <f>IF(SP_NORTE!S211="","*",SP_NORTE!S211)</f>
        <v>-</v>
      </c>
      <c r="E209" s="142" t="str">
        <f>IF(SP_NORTE!T211="","*",SP_NORTE!T211)</f>
        <v>-</v>
      </c>
      <c r="F209" s="149" t="str">
        <f>IF(SP_NORTE!B211="","*",SP_NORTE!B211)</f>
        <v>*</v>
      </c>
      <c r="G209" s="149" t="str">
        <f>IF(SP_NORTE!D211="","*",SP_NORTE!D211)</f>
        <v>*</v>
      </c>
      <c r="H209" s="149" t="str">
        <f>IF(SP_NORTE!F211="","*",SP_NORTE!F211)</f>
        <v>*</v>
      </c>
      <c r="I209" s="149" t="str">
        <f>IF(SP_NORTE!H211="","*",SP_NORTE!H211)</f>
        <v>*</v>
      </c>
      <c r="J209" s="149" t="str">
        <f>IF(SP_NORTE!I211="","*",SP_NORTE!I211)</f>
        <v>*</v>
      </c>
      <c r="K209" s="142" t="str">
        <f>IF(SP_NORTE!M211="","*",SP_NORTE!M211)</f>
        <v>-</v>
      </c>
      <c r="L209" s="142" t="str">
        <f>IF(SP_NORTE!N211="","*",SP_NORTE!N211)</f>
        <v>-</v>
      </c>
      <c r="M209" s="143" t="str">
        <f>IF(SP_NORTE!J211="","*",SP_NORTE!J211)</f>
        <v>*</v>
      </c>
      <c r="N209" s="148" t="str">
        <f>IF(SP_NORTE!K211="","*",SP_NORTE!K211)</f>
        <v>*</v>
      </c>
      <c r="O209" s="148" t="str">
        <f>IF(SP_NORTE!L211="","*",SP_NORTE!L211)</f>
        <v>*</v>
      </c>
      <c r="P209" s="147" t="str">
        <f>IF(SP_NORTE!O211="","*",SP_NORTE!O211)</f>
        <v>*</v>
      </c>
      <c r="Q209" s="147" t="str">
        <f>IF(SP_NORTE!P211="","*",SP_NORTE!P211)</f>
        <v>*</v>
      </c>
      <c r="R209" s="149" t="str">
        <f>IF(SP_NORTE!Q211="","*",CONCATENATE(SP_NORTE!Q211," ",SP_NORTE!R211))</f>
        <v>*</v>
      </c>
      <c r="S209" s="149" t="str">
        <f>IF(SP_NORTE!V211="","*",SP_NORTE!V211)</f>
        <v>*</v>
      </c>
      <c r="T209" s="149" t="str">
        <f>IF(SP_NORTE!W211="","*",SP_NORTE!W211)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IF(SP_NORTE!Y212="","*",SP_NORTE!Y212)</f>
        <v>*</v>
      </c>
      <c r="B210" s="150" t="str">
        <f>IF(SP_NORTE!X212="","*",SP_NORTE!X212)</f>
        <v>*</v>
      </c>
      <c r="C210" s="150" t="str">
        <f>IF(SP_NORTE!Z212="","*",SP_NORTE!Z212)</f>
        <v>*</v>
      </c>
      <c r="D210" s="142" t="str">
        <f>IF(SP_NORTE!S212="","*",SP_NORTE!S212)</f>
        <v>-</v>
      </c>
      <c r="E210" s="142" t="str">
        <f>IF(SP_NORTE!T212="","*",SP_NORTE!T212)</f>
        <v>-</v>
      </c>
      <c r="F210" s="149" t="str">
        <f>IF(SP_NORTE!B212="","*",SP_NORTE!B212)</f>
        <v>*</v>
      </c>
      <c r="G210" s="149" t="str">
        <f>IF(SP_NORTE!D212="","*",SP_NORTE!D212)</f>
        <v>*</v>
      </c>
      <c r="H210" s="149" t="str">
        <f>IF(SP_NORTE!F212="","*",SP_NORTE!F212)</f>
        <v>*</v>
      </c>
      <c r="I210" s="149" t="str">
        <f>IF(SP_NORTE!H212="","*",SP_NORTE!H212)</f>
        <v>*</v>
      </c>
      <c r="J210" s="149" t="str">
        <f>IF(SP_NORTE!I212="","*",SP_NORTE!I212)</f>
        <v>*</v>
      </c>
      <c r="K210" s="142" t="str">
        <f>IF(SP_NORTE!M212="","*",SP_NORTE!M212)</f>
        <v>-</v>
      </c>
      <c r="L210" s="142" t="str">
        <f>IF(SP_NORTE!N212="","*",SP_NORTE!N212)</f>
        <v>-</v>
      </c>
      <c r="M210" s="143" t="str">
        <f>IF(SP_NORTE!J212="","*",SP_NORTE!J212)</f>
        <v>*</v>
      </c>
      <c r="N210" s="148" t="str">
        <f>IF(SP_NORTE!K212="","*",SP_NORTE!K212)</f>
        <v>*</v>
      </c>
      <c r="O210" s="148" t="str">
        <f>IF(SP_NORTE!L212="","*",SP_NORTE!L212)</f>
        <v>*</v>
      </c>
      <c r="P210" s="147" t="str">
        <f>IF(SP_NORTE!O212="","*",SP_NORTE!O212)</f>
        <v>*</v>
      </c>
      <c r="Q210" s="147" t="str">
        <f>IF(SP_NORTE!P212="","*",SP_NORTE!P212)</f>
        <v>*</v>
      </c>
      <c r="R210" s="149" t="str">
        <f>IF(SP_NORTE!Q212="","*",CONCATENATE(SP_NORTE!Q212," ",SP_NORTE!R212))</f>
        <v>*</v>
      </c>
      <c r="S210" s="149" t="str">
        <f>IF(SP_NORTE!V212="","*",SP_NORTE!V212)</f>
        <v>*</v>
      </c>
      <c r="T210" s="149" t="str">
        <f>IF(SP_NORTE!W212="","*",SP_NORTE!W212)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IF(SP_NORTE!Y213="","*",SP_NORTE!Y213)</f>
        <v>*</v>
      </c>
      <c r="B211" s="150" t="str">
        <f>IF(SP_NORTE!X213="","*",SP_NORTE!X213)</f>
        <v>*</v>
      </c>
      <c r="C211" s="150" t="str">
        <f>IF(SP_NORTE!Z213="","*",SP_NORTE!Z213)</f>
        <v>*</v>
      </c>
      <c r="D211" s="142" t="str">
        <f>IF(SP_NORTE!S213="","*",SP_NORTE!S213)</f>
        <v>-</v>
      </c>
      <c r="E211" s="142" t="str">
        <f>IF(SP_NORTE!T213="","*",SP_NORTE!T213)</f>
        <v>-</v>
      </c>
      <c r="F211" s="149" t="str">
        <f>IF(SP_NORTE!B213="","*",SP_NORTE!B213)</f>
        <v>*</v>
      </c>
      <c r="G211" s="149" t="str">
        <f>IF(SP_NORTE!D213="","*",SP_NORTE!D213)</f>
        <v>*</v>
      </c>
      <c r="H211" s="149" t="str">
        <f>IF(SP_NORTE!F213="","*",SP_NORTE!F213)</f>
        <v>*</v>
      </c>
      <c r="I211" s="149" t="str">
        <f>IF(SP_NORTE!H213="","*",SP_NORTE!H213)</f>
        <v>*</v>
      </c>
      <c r="J211" s="149" t="str">
        <f>IF(SP_NORTE!I213="","*",SP_NORTE!I213)</f>
        <v>*</v>
      </c>
      <c r="K211" s="142" t="str">
        <f>IF(SP_NORTE!M213="","*",SP_NORTE!M213)</f>
        <v>-</v>
      </c>
      <c r="L211" s="142" t="str">
        <f>IF(SP_NORTE!N213="","*",SP_NORTE!N213)</f>
        <v>-</v>
      </c>
      <c r="M211" s="143" t="str">
        <f>IF(SP_NORTE!J213="","*",SP_NORTE!J213)</f>
        <v>*</v>
      </c>
      <c r="N211" s="148" t="str">
        <f>IF(SP_NORTE!K213="","*",SP_NORTE!K213)</f>
        <v>*</v>
      </c>
      <c r="O211" s="148" t="str">
        <f>IF(SP_NORTE!L213="","*",SP_NORTE!L213)</f>
        <v>*</v>
      </c>
      <c r="P211" s="147" t="str">
        <f>IF(SP_NORTE!O213="","*",SP_NORTE!O213)</f>
        <v>*</v>
      </c>
      <c r="Q211" s="147" t="str">
        <f>IF(SP_NORTE!P213="","*",SP_NORTE!P213)</f>
        <v>*</v>
      </c>
      <c r="R211" s="149" t="str">
        <f>IF(SP_NORTE!Q213="","*",CONCATENATE(SP_NORTE!Q213," ",SP_NORTE!R213))</f>
        <v>*</v>
      </c>
      <c r="S211" s="149" t="str">
        <f>IF(SP_NORTE!V213="","*",SP_NORTE!V213)</f>
        <v>*</v>
      </c>
      <c r="T211" s="149" t="str">
        <f>IF(SP_NORTE!W213="","*",SP_NORTE!W213)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IF(SP_NORTE!Y214="","*",SP_NORTE!Y214)</f>
        <v>*</v>
      </c>
      <c r="B212" s="150" t="str">
        <f>IF(SP_NORTE!X214="","*",SP_NORTE!X214)</f>
        <v>*</v>
      </c>
      <c r="C212" s="150" t="str">
        <f>IF(SP_NORTE!Z214="","*",SP_NORTE!Z214)</f>
        <v>*</v>
      </c>
      <c r="D212" s="142" t="str">
        <f>IF(SP_NORTE!S214="","*",SP_NORTE!S214)</f>
        <v>-</v>
      </c>
      <c r="E212" s="142" t="str">
        <f>IF(SP_NORTE!T214="","*",SP_NORTE!T214)</f>
        <v>-</v>
      </c>
      <c r="F212" s="149" t="str">
        <f>IF(SP_NORTE!B214="","*",SP_NORTE!B214)</f>
        <v>*</v>
      </c>
      <c r="G212" s="149" t="str">
        <f>IF(SP_NORTE!D214="","*",SP_NORTE!D214)</f>
        <v>*</v>
      </c>
      <c r="H212" s="149" t="str">
        <f>IF(SP_NORTE!F214="","*",SP_NORTE!F214)</f>
        <v>*</v>
      </c>
      <c r="I212" s="149" t="str">
        <f>IF(SP_NORTE!H214="","*",SP_NORTE!H214)</f>
        <v>*</v>
      </c>
      <c r="J212" s="149" t="str">
        <f>IF(SP_NORTE!I214="","*",SP_NORTE!I214)</f>
        <v>*</v>
      </c>
      <c r="K212" s="142" t="str">
        <f>IF(SP_NORTE!M214="","*",SP_NORTE!M214)</f>
        <v>-</v>
      </c>
      <c r="L212" s="142" t="str">
        <f>IF(SP_NORTE!N214="","*",SP_NORTE!N214)</f>
        <v>-</v>
      </c>
      <c r="M212" s="143" t="str">
        <f>IF(SP_NORTE!J214="","*",SP_NORTE!J214)</f>
        <v>*</v>
      </c>
      <c r="N212" s="148" t="str">
        <f>IF(SP_NORTE!K214="","*",SP_NORTE!K214)</f>
        <v>*</v>
      </c>
      <c r="O212" s="148" t="str">
        <f>IF(SP_NORTE!L214="","*",SP_NORTE!L214)</f>
        <v>*</v>
      </c>
      <c r="P212" s="147" t="str">
        <f>IF(SP_NORTE!O214="","*",SP_NORTE!O214)</f>
        <v>*</v>
      </c>
      <c r="Q212" s="147" t="str">
        <f>IF(SP_NORTE!P214="","*",SP_NORTE!P214)</f>
        <v>*</v>
      </c>
      <c r="R212" s="149" t="str">
        <f>IF(SP_NORTE!Q214="","*",CONCATENATE(SP_NORTE!Q214," ",SP_NORTE!R214))</f>
        <v>*</v>
      </c>
      <c r="S212" s="149" t="str">
        <f>IF(SP_NORTE!V214="","*",SP_NORTE!V214)</f>
        <v>*</v>
      </c>
      <c r="T212" s="149" t="str">
        <f>IF(SP_NORTE!W214="","*",SP_NORTE!W214)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IF(SP_NORTE!Y215="","*",SP_NORTE!Y215)</f>
        <v>*</v>
      </c>
      <c r="B213" s="150" t="str">
        <f>IF(SP_NORTE!X215="","*",SP_NORTE!X215)</f>
        <v>*</v>
      </c>
      <c r="C213" s="150" t="str">
        <f>IF(SP_NORTE!Z215="","*",SP_NORTE!Z215)</f>
        <v>*</v>
      </c>
      <c r="D213" s="142" t="str">
        <f>IF(SP_NORTE!S215="","*",SP_NORTE!S215)</f>
        <v>-</v>
      </c>
      <c r="E213" s="142" t="str">
        <f>IF(SP_NORTE!T215="","*",SP_NORTE!T215)</f>
        <v>-</v>
      </c>
      <c r="F213" s="149" t="str">
        <f>IF(SP_NORTE!B215="","*",SP_NORTE!B215)</f>
        <v>*</v>
      </c>
      <c r="G213" s="149" t="str">
        <f>IF(SP_NORTE!D215="","*",SP_NORTE!D215)</f>
        <v>*</v>
      </c>
      <c r="H213" s="149" t="str">
        <f>IF(SP_NORTE!F215="","*",SP_NORTE!F215)</f>
        <v>*</v>
      </c>
      <c r="I213" s="149" t="str">
        <f>IF(SP_NORTE!H215="","*",SP_NORTE!H215)</f>
        <v>*</v>
      </c>
      <c r="J213" s="149" t="str">
        <f>IF(SP_NORTE!I215="","*",SP_NORTE!I215)</f>
        <v>*</v>
      </c>
      <c r="K213" s="142" t="str">
        <f>IF(SP_NORTE!M215="","*",SP_NORTE!M215)</f>
        <v>-</v>
      </c>
      <c r="L213" s="142" t="str">
        <f>IF(SP_NORTE!N215="","*",SP_NORTE!N215)</f>
        <v>-</v>
      </c>
      <c r="M213" s="143" t="str">
        <f>IF(SP_NORTE!J215="","*",SP_NORTE!J215)</f>
        <v>*</v>
      </c>
      <c r="N213" s="148" t="str">
        <f>IF(SP_NORTE!K215="","*",SP_NORTE!K215)</f>
        <v>*</v>
      </c>
      <c r="O213" s="148" t="str">
        <f>IF(SP_NORTE!L215="","*",SP_NORTE!L215)</f>
        <v>*</v>
      </c>
      <c r="P213" s="147" t="str">
        <f>IF(SP_NORTE!O215="","*",SP_NORTE!O215)</f>
        <v>*</v>
      </c>
      <c r="Q213" s="147" t="str">
        <f>IF(SP_NORTE!P215="","*",SP_NORTE!P215)</f>
        <v>*</v>
      </c>
      <c r="R213" s="149" t="str">
        <f>IF(SP_NORTE!Q215="","*",CONCATENATE(SP_NORTE!Q215," ",SP_NORTE!R215))</f>
        <v>*</v>
      </c>
      <c r="S213" s="149" t="str">
        <f>IF(SP_NORTE!V215="","*",SP_NORTE!V215)</f>
        <v>*</v>
      </c>
      <c r="T213" s="149" t="str">
        <f>IF(SP_NORTE!W215="","*",SP_NORTE!W215)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IF(SP_NORTE!Y216="","*",SP_NORTE!Y216)</f>
        <v>*</v>
      </c>
      <c r="B214" s="150" t="str">
        <f>IF(SP_NORTE!X216="","*",SP_NORTE!X216)</f>
        <v>*</v>
      </c>
      <c r="C214" s="150" t="str">
        <f>IF(SP_NORTE!Z216="","*",SP_NORTE!Z216)</f>
        <v>*</v>
      </c>
      <c r="D214" s="142" t="str">
        <f>IF(SP_NORTE!S216="","*",SP_NORTE!S216)</f>
        <v>-</v>
      </c>
      <c r="E214" s="142" t="str">
        <f>IF(SP_NORTE!T216="","*",SP_NORTE!T216)</f>
        <v>-</v>
      </c>
      <c r="F214" s="149" t="str">
        <f>IF(SP_NORTE!B216="","*",SP_NORTE!B216)</f>
        <v>*</v>
      </c>
      <c r="G214" s="149" t="str">
        <f>IF(SP_NORTE!D216="","*",SP_NORTE!D216)</f>
        <v>*</v>
      </c>
      <c r="H214" s="149" t="str">
        <f>IF(SP_NORTE!F216="","*",SP_NORTE!F216)</f>
        <v>*</v>
      </c>
      <c r="I214" s="149" t="str">
        <f>IF(SP_NORTE!H216="","*",SP_NORTE!H216)</f>
        <v>*</v>
      </c>
      <c r="J214" s="149" t="str">
        <f>IF(SP_NORTE!I216="","*",SP_NORTE!I216)</f>
        <v>*</v>
      </c>
      <c r="K214" s="142" t="str">
        <f>IF(SP_NORTE!M216="","*",SP_NORTE!M216)</f>
        <v>-</v>
      </c>
      <c r="L214" s="142" t="str">
        <f>IF(SP_NORTE!N216="","*",SP_NORTE!N216)</f>
        <v>-</v>
      </c>
      <c r="M214" s="143" t="str">
        <f>IF(SP_NORTE!J216="","*",SP_NORTE!J216)</f>
        <v>*</v>
      </c>
      <c r="N214" s="148" t="str">
        <f>IF(SP_NORTE!K216="","*",SP_NORTE!K216)</f>
        <v>*</v>
      </c>
      <c r="O214" s="148" t="str">
        <f>IF(SP_NORTE!L216="","*",SP_NORTE!L216)</f>
        <v>*</v>
      </c>
      <c r="P214" s="147" t="str">
        <f>IF(SP_NORTE!O216="","*",SP_NORTE!O216)</f>
        <v>*</v>
      </c>
      <c r="Q214" s="147" t="str">
        <f>IF(SP_NORTE!P216="","*",SP_NORTE!P216)</f>
        <v>*</v>
      </c>
      <c r="R214" s="149" t="str">
        <f>IF(SP_NORTE!Q216="","*",CONCATENATE(SP_NORTE!Q216," ",SP_NORTE!R216))</f>
        <v>*</v>
      </c>
      <c r="S214" s="149" t="str">
        <f>IF(SP_NORTE!V216="","*",SP_NORTE!V216)</f>
        <v>*</v>
      </c>
      <c r="T214" s="149" t="str">
        <f>IF(SP_NORTE!W216="","*",SP_NORTE!W216)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IF(SP_NORTE!Y217="","*",SP_NORTE!Y217)</f>
        <v>*</v>
      </c>
      <c r="B215" s="150" t="str">
        <f>IF(SP_NORTE!X217="","*",SP_NORTE!X217)</f>
        <v>*</v>
      </c>
      <c r="C215" s="150" t="str">
        <f>IF(SP_NORTE!Z217="","*",SP_NORTE!Z217)</f>
        <v>*</v>
      </c>
      <c r="D215" s="142" t="str">
        <f>IF(SP_NORTE!S217="","*",SP_NORTE!S217)</f>
        <v>-</v>
      </c>
      <c r="E215" s="142" t="str">
        <f>IF(SP_NORTE!T217="","*",SP_NORTE!T217)</f>
        <v>-</v>
      </c>
      <c r="F215" s="149" t="str">
        <f>IF(SP_NORTE!B217="","*",SP_NORTE!B217)</f>
        <v>*</v>
      </c>
      <c r="G215" s="149" t="str">
        <f>IF(SP_NORTE!D217="","*",SP_NORTE!D217)</f>
        <v>*</v>
      </c>
      <c r="H215" s="149" t="str">
        <f>IF(SP_NORTE!F217="","*",SP_NORTE!F217)</f>
        <v>*</v>
      </c>
      <c r="I215" s="149" t="str">
        <f>IF(SP_NORTE!H217="","*",SP_NORTE!H217)</f>
        <v>*</v>
      </c>
      <c r="J215" s="149" t="str">
        <f>IF(SP_NORTE!I217="","*",SP_NORTE!I217)</f>
        <v>*</v>
      </c>
      <c r="K215" s="142" t="str">
        <f>IF(SP_NORTE!M217="","*",SP_NORTE!M217)</f>
        <v>-</v>
      </c>
      <c r="L215" s="142" t="str">
        <f>IF(SP_NORTE!N217="","*",SP_NORTE!N217)</f>
        <v>-</v>
      </c>
      <c r="M215" s="143" t="str">
        <f>IF(SP_NORTE!J217="","*",SP_NORTE!J217)</f>
        <v>*</v>
      </c>
      <c r="N215" s="148" t="str">
        <f>IF(SP_NORTE!K217="","*",SP_NORTE!K217)</f>
        <v>*</v>
      </c>
      <c r="O215" s="148" t="str">
        <f>IF(SP_NORTE!L217="","*",SP_NORTE!L217)</f>
        <v>*</v>
      </c>
      <c r="P215" s="147" t="str">
        <f>IF(SP_NORTE!O217="","*",SP_NORTE!O217)</f>
        <v>*</v>
      </c>
      <c r="Q215" s="147" t="str">
        <f>IF(SP_NORTE!P217="","*",SP_NORTE!P217)</f>
        <v>*</v>
      </c>
      <c r="R215" s="149" t="str">
        <f>IF(SP_NORTE!Q217="","*",CONCATENATE(SP_NORTE!Q217," ",SP_NORTE!R217))</f>
        <v>*</v>
      </c>
      <c r="S215" s="149" t="str">
        <f>IF(SP_NORTE!V217="","*",SP_NORTE!V217)</f>
        <v>*</v>
      </c>
      <c r="T215" s="149" t="str">
        <f>IF(SP_NORTE!W217="","*",SP_NORTE!W217)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IF(SP_NORTE!Y218="","*",SP_NORTE!Y218)</f>
        <v>*</v>
      </c>
      <c r="B216" s="150" t="str">
        <f>IF(SP_NORTE!X218="","*",SP_NORTE!X218)</f>
        <v>*</v>
      </c>
      <c r="C216" s="150" t="str">
        <f>IF(SP_NORTE!Z218="","*",SP_NORTE!Z218)</f>
        <v>*</v>
      </c>
      <c r="D216" s="142" t="str">
        <f>IF(SP_NORTE!S218="","*",SP_NORTE!S218)</f>
        <v>-</v>
      </c>
      <c r="E216" s="142" t="str">
        <f>IF(SP_NORTE!T218="","*",SP_NORTE!T218)</f>
        <v>-</v>
      </c>
      <c r="F216" s="149" t="str">
        <f>IF(SP_NORTE!B218="","*",SP_NORTE!B218)</f>
        <v>*</v>
      </c>
      <c r="G216" s="149" t="str">
        <f>IF(SP_NORTE!D218="","*",SP_NORTE!D218)</f>
        <v>*</v>
      </c>
      <c r="H216" s="149" t="str">
        <f>IF(SP_NORTE!F218="","*",SP_NORTE!F218)</f>
        <v>*</v>
      </c>
      <c r="I216" s="149" t="str">
        <f>IF(SP_NORTE!H218="","*",SP_NORTE!H218)</f>
        <v>*</v>
      </c>
      <c r="J216" s="149" t="str">
        <f>IF(SP_NORTE!I218="","*",SP_NORTE!I218)</f>
        <v>*</v>
      </c>
      <c r="K216" s="142" t="str">
        <f>IF(SP_NORTE!M218="","*",SP_NORTE!M218)</f>
        <v>-</v>
      </c>
      <c r="L216" s="142" t="str">
        <f>IF(SP_NORTE!N218="","*",SP_NORTE!N218)</f>
        <v>-</v>
      </c>
      <c r="M216" s="143" t="str">
        <f>IF(SP_NORTE!J218="","*",SP_NORTE!J218)</f>
        <v>*</v>
      </c>
      <c r="N216" s="148" t="str">
        <f>IF(SP_NORTE!K218="","*",SP_NORTE!K218)</f>
        <v>*</v>
      </c>
      <c r="O216" s="148" t="str">
        <f>IF(SP_NORTE!L218="","*",SP_NORTE!L218)</f>
        <v>*</v>
      </c>
      <c r="P216" s="147" t="str">
        <f>IF(SP_NORTE!O218="","*",SP_NORTE!O218)</f>
        <v>*</v>
      </c>
      <c r="Q216" s="147" t="str">
        <f>IF(SP_NORTE!P218="","*",SP_NORTE!P218)</f>
        <v>*</v>
      </c>
      <c r="R216" s="149" t="str">
        <f>IF(SP_NORTE!Q218="","*",CONCATENATE(SP_NORTE!Q218," ",SP_NORTE!R218))</f>
        <v>*</v>
      </c>
      <c r="S216" s="149" t="str">
        <f>IF(SP_NORTE!V218="","*",SP_NORTE!V218)</f>
        <v>*</v>
      </c>
      <c r="T216" s="149" t="str">
        <f>IF(SP_NORTE!W218="","*",SP_NORTE!W218)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IF(SP_NORTE!Y219="","*",SP_NORTE!Y219)</f>
        <v>*</v>
      </c>
      <c r="B217" s="150" t="str">
        <f>IF(SP_NORTE!X219="","*",SP_NORTE!X219)</f>
        <v>*</v>
      </c>
      <c r="C217" s="150" t="str">
        <f>IF(SP_NORTE!Z219="","*",SP_NORTE!Z219)</f>
        <v>*</v>
      </c>
      <c r="D217" s="142" t="str">
        <f>IF(SP_NORTE!S219="","*",SP_NORTE!S219)</f>
        <v>-</v>
      </c>
      <c r="E217" s="142" t="str">
        <f>IF(SP_NORTE!T219="","*",SP_NORTE!T219)</f>
        <v>-</v>
      </c>
      <c r="F217" s="149" t="str">
        <f>IF(SP_NORTE!B219="","*",SP_NORTE!B219)</f>
        <v>*</v>
      </c>
      <c r="G217" s="149" t="str">
        <f>IF(SP_NORTE!D219="","*",SP_NORTE!D219)</f>
        <v>*</v>
      </c>
      <c r="H217" s="149" t="str">
        <f>IF(SP_NORTE!F219="","*",SP_NORTE!F219)</f>
        <v>*</v>
      </c>
      <c r="I217" s="149" t="str">
        <f>IF(SP_NORTE!H219="","*",SP_NORTE!H219)</f>
        <v>*</v>
      </c>
      <c r="J217" s="149" t="str">
        <f>IF(SP_NORTE!I219="","*",SP_NORTE!I219)</f>
        <v>*</v>
      </c>
      <c r="K217" s="142" t="str">
        <f>IF(SP_NORTE!M219="","*",SP_NORTE!M219)</f>
        <v>-</v>
      </c>
      <c r="L217" s="142" t="str">
        <f>IF(SP_NORTE!N219="","*",SP_NORTE!N219)</f>
        <v>-</v>
      </c>
      <c r="M217" s="143" t="str">
        <f>IF(SP_NORTE!J219="","*",SP_NORTE!J219)</f>
        <v>*</v>
      </c>
      <c r="N217" s="148" t="str">
        <f>IF(SP_NORTE!K219="","*",SP_NORTE!K219)</f>
        <v>*</v>
      </c>
      <c r="O217" s="148" t="str">
        <f>IF(SP_NORTE!L219="","*",SP_NORTE!L219)</f>
        <v>*</v>
      </c>
      <c r="P217" s="147" t="str">
        <f>IF(SP_NORTE!O219="","*",SP_NORTE!O219)</f>
        <v>*</v>
      </c>
      <c r="Q217" s="147" t="str">
        <f>IF(SP_NORTE!P219="","*",SP_NORTE!P219)</f>
        <v>*</v>
      </c>
      <c r="R217" s="149" t="str">
        <f>IF(SP_NORTE!Q219="","*",CONCATENATE(SP_NORTE!Q219," ",SP_NORTE!R219))</f>
        <v>*</v>
      </c>
      <c r="S217" s="149" t="str">
        <f>IF(SP_NORTE!V219="","*",SP_NORTE!V219)</f>
        <v>*</v>
      </c>
      <c r="T217" s="149" t="str">
        <f>IF(SP_NORTE!W219="","*",SP_NORTE!W219)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IF(SP_NORTE!Y220="","*",SP_NORTE!Y220)</f>
        <v>*</v>
      </c>
      <c r="B218" s="150" t="str">
        <f>IF(SP_NORTE!X220="","*",SP_NORTE!X220)</f>
        <v>*</v>
      </c>
      <c r="C218" s="150" t="str">
        <f>IF(SP_NORTE!Z220="","*",SP_NORTE!Z220)</f>
        <v>*</v>
      </c>
      <c r="D218" s="142" t="str">
        <f>IF(SP_NORTE!S220="","*",SP_NORTE!S220)</f>
        <v>-</v>
      </c>
      <c r="E218" s="142" t="str">
        <f>IF(SP_NORTE!T220="","*",SP_NORTE!T220)</f>
        <v>-</v>
      </c>
      <c r="F218" s="149" t="str">
        <f>IF(SP_NORTE!B220="","*",SP_NORTE!B220)</f>
        <v>*</v>
      </c>
      <c r="G218" s="149" t="str">
        <f>IF(SP_NORTE!D220="","*",SP_NORTE!D220)</f>
        <v>*</v>
      </c>
      <c r="H218" s="149" t="str">
        <f>IF(SP_NORTE!F220="","*",SP_NORTE!F220)</f>
        <v>*</v>
      </c>
      <c r="I218" s="149" t="str">
        <f>IF(SP_NORTE!H220="","*",SP_NORTE!H220)</f>
        <v>*</v>
      </c>
      <c r="J218" s="149" t="str">
        <f>IF(SP_NORTE!I220="","*",SP_NORTE!I220)</f>
        <v>*</v>
      </c>
      <c r="K218" s="142" t="str">
        <f>IF(SP_NORTE!M220="","*",SP_NORTE!M220)</f>
        <v>-</v>
      </c>
      <c r="L218" s="142" t="str">
        <f>IF(SP_NORTE!N220="","*",SP_NORTE!N220)</f>
        <v>-</v>
      </c>
      <c r="M218" s="143" t="str">
        <f>IF(SP_NORTE!J220="","*",SP_NORTE!J220)</f>
        <v>*</v>
      </c>
      <c r="N218" s="148" t="str">
        <f>IF(SP_NORTE!K220="","*",SP_NORTE!K220)</f>
        <v>*</v>
      </c>
      <c r="O218" s="148" t="str">
        <f>IF(SP_NORTE!L220="","*",SP_NORTE!L220)</f>
        <v>*</v>
      </c>
      <c r="P218" s="147" t="str">
        <f>IF(SP_NORTE!O220="","*",SP_NORTE!O220)</f>
        <v>*</v>
      </c>
      <c r="Q218" s="147" t="str">
        <f>IF(SP_NORTE!P220="","*",SP_NORTE!P220)</f>
        <v>*</v>
      </c>
      <c r="R218" s="149" t="str">
        <f>IF(SP_NORTE!Q220="","*",CONCATENATE(SP_NORTE!Q220," ",SP_NORTE!R220))</f>
        <v>*</v>
      </c>
      <c r="S218" s="149" t="str">
        <f>IF(SP_NORTE!V220="","*",SP_NORTE!V220)</f>
        <v>*</v>
      </c>
      <c r="T218" s="149" t="str">
        <f>IF(SP_NORTE!W220="","*",SP_NORTE!W220)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IF(SP_NORTE!Y221="","*",SP_NORTE!Y221)</f>
        <v>*</v>
      </c>
      <c r="B219" s="150" t="str">
        <f>IF(SP_NORTE!X221="","*",SP_NORTE!X221)</f>
        <v>*</v>
      </c>
      <c r="C219" s="150" t="str">
        <f>IF(SP_NORTE!Z221="","*",SP_NORTE!Z221)</f>
        <v>*</v>
      </c>
      <c r="D219" s="142" t="str">
        <f>IF(SP_NORTE!S221="","*",SP_NORTE!S221)</f>
        <v>-</v>
      </c>
      <c r="E219" s="142" t="str">
        <f>IF(SP_NORTE!T221="","*",SP_NORTE!T221)</f>
        <v>-</v>
      </c>
      <c r="F219" s="149" t="str">
        <f>IF(SP_NORTE!B221="","*",SP_NORTE!B221)</f>
        <v>*</v>
      </c>
      <c r="G219" s="149" t="str">
        <f>IF(SP_NORTE!D221="","*",SP_NORTE!D221)</f>
        <v>*</v>
      </c>
      <c r="H219" s="149" t="str">
        <f>IF(SP_NORTE!F221="","*",SP_NORTE!F221)</f>
        <v>*</v>
      </c>
      <c r="I219" s="149" t="str">
        <f>IF(SP_NORTE!H221="","*",SP_NORTE!H221)</f>
        <v>*</v>
      </c>
      <c r="J219" s="149" t="str">
        <f>IF(SP_NORTE!I221="","*",SP_NORTE!I221)</f>
        <v>*</v>
      </c>
      <c r="K219" s="142" t="str">
        <f>IF(SP_NORTE!M221="","*",SP_NORTE!M221)</f>
        <v>-</v>
      </c>
      <c r="L219" s="142" t="str">
        <f>IF(SP_NORTE!N221="","*",SP_NORTE!N221)</f>
        <v>-</v>
      </c>
      <c r="M219" s="143" t="str">
        <f>IF(SP_NORTE!J221="","*",SP_NORTE!J221)</f>
        <v>*</v>
      </c>
      <c r="N219" s="148" t="str">
        <f>IF(SP_NORTE!K221="","*",SP_NORTE!K221)</f>
        <v>*</v>
      </c>
      <c r="O219" s="148" t="str">
        <f>IF(SP_NORTE!L221="","*",SP_NORTE!L221)</f>
        <v>*</v>
      </c>
      <c r="P219" s="147" t="str">
        <f>IF(SP_NORTE!O221="","*",SP_NORTE!O221)</f>
        <v>*</v>
      </c>
      <c r="Q219" s="147" t="str">
        <f>IF(SP_NORTE!P221="","*",SP_NORTE!P221)</f>
        <v>*</v>
      </c>
      <c r="R219" s="149" t="str">
        <f>IF(SP_NORTE!Q221="","*",CONCATENATE(SP_NORTE!Q221," ",SP_NORTE!R221))</f>
        <v>*</v>
      </c>
      <c r="S219" s="149" t="str">
        <f>IF(SP_NORTE!V221="","*",SP_NORTE!V221)</f>
        <v>*</v>
      </c>
      <c r="T219" s="149" t="str">
        <f>IF(SP_NORTE!W221="","*",SP_NORTE!W221)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IF(SP_NORTE!Y222="","*",SP_NORTE!Y222)</f>
        <v>*</v>
      </c>
      <c r="B220" s="150" t="str">
        <f>IF(SP_NORTE!X222="","*",SP_NORTE!X222)</f>
        <v>*</v>
      </c>
      <c r="C220" s="150" t="str">
        <f>IF(SP_NORTE!Z222="","*",SP_NORTE!Z222)</f>
        <v>*</v>
      </c>
      <c r="D220" s="142" t="str">
        <f>IF(SP_NORTE!S222="","*",SP_NORTE!S222)</f>
        <v>-</v>
      </c>
      <c r="E220" s="142" t="str">
        <f>IF(SP_NORTE!T222="","*",SP_NORTE!T222)</f>
        <v>-</v>
      </c>
      <c r="F220" s="149" t="str">
        <f>IF(SP_NORTE!B222="","*",SP_NORTE!B222)</f>
        <v>*</v>
      </c>
      <c r="G220" s="149" t="str">
        <f>IF(SP_NORTE!D222="","*",SP_NORTE!D222)</f>
        <v>*</v>
      </c>
      <c r="H220" s="149" t="str">
        <f>IF(SP_NORTE!F222="","*",SP_NORTE!F222)</f>
        <v>*</v>
      </c>
      <c r="I220" s="149" t="str">
        <f>IF(SP_NORTE!H222="","*",SP_NORTE!H222)</f>
        <v>*</v>
      </c>
      <c r="J220" s="149" t="str">
        <f>IF(SP_NORTE!I222="","*",SP_NORTE!I222)</f>
        <v>*</v>
      </c>
      <c r="K220" s="142" t="str">
        <f>IF(SP_NORTE!M222="","*",SP_NORTE!M222)</f>
        <v>-</v>
      </c>
      <c r="L220" s="142" t="str">
        <f>IF(SP_NORTE!N222="","*",SP_NORTE!N222)</f>
        <v>-</v>
      </c>
      <c r="M220" s="143" t="str">
        <f>IF(SP_NORTE!J222="","*",SP_NORTE!J222)</f>
        <v>*</v>
      </c>
      <c r="N220" s="148" t="str">
        <f>IF(SP_NORTE!K222="","*",SP_NORTE!K222)</f>
        <v>*</v>
      </c>
      <c r="O220" s="148" t="str">
        <f>IF(SP_NORTE!L222="","*",SP_NORTE!L222)</f>
        <v>*</v>
      </c>
      <c r="P220" s="147" t="str">
        <f>IF(SP_NORTE!O222="","*",SP_NORTE!O222)</f>
        <v>*</v>
      </c>
      <c r="Q220" s="147" t="str">
        <f>IF(SP_NORTE!P222="","*",SP_NORTE!P222)</f>
        <v>*</v>
      </c>
      <c r="R220" s="149" t="str">
        <f>IF(SP_NORTE!Q222="","*",CONCATENATE(SP_NORTE!Q222," ",SP_NORTE!R222))</f>
        <v>*</v>
      </c>
      <c r="S220" s="149" t="str">
        <f>IF(SP_NORTE!V222="","*",SP_NORTE!V222)</f>
        <v>*</v>
      </c>
      <c r="T220" s="149" t="str">
        <f>IF(SP_NORTE!W222="","*",SP_NORTE!W222)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IF(SP_NORTE!Y223="","*",SP_NORTE!Y223)</f>
        <v>*</v>
      </c>
      <c r="B221" s="150" t="str">
        <f>IF(SP_NORTE!X223="","*",SP_NORTE!X223)</f>
        <v>*</v>
      </c>
      <c r="C221" s="150" t="str">
        <f>IF(SP_NORTE!Z223="","*",SP_NORTE!Z223)</f>
        <v>*</v>
      </c>
      <c r="D221" s="142" t="str">
        <f>IF(SP_NORTE!S223="","*",SP_NORTE!S223)</f>
        <v>-</v>
      </c>
      <c r="E221" s="142" t="str">
        <f>IF(SP_NORTE!T223="","*",SP_NORTE!T223)</f>
        <v>-</v>
      </c>
      <c r="F221" s="149" t="str">
        <f>IF(SP_NORTE!B223="","*",SP_NORTE!B223)</f>
        <v>*</v>
      </c>
      <c r="G221" s="149" t="str">
        <f>IF(SP_NORTE!D223="","*",SP_NORTE!D223)</f>
        <v>*</v>
      </c>
      <c r="H221" s="149" t="str">
        <f>IF(SP_NORTE!F223="","*",SP_NORTE!F223)</f>
        <v>*</v>
      </c>
      <c r="I221" s="149" t="str">
        <f>IF(SP_NORTE!H223="","*",SP_NORTE!H223)</f>
        <v>*</v>
      </c>
      <c r="J221" s="149" t="str">
        <f>IF(SP_NORTE!I223="","*",SP_NORTE!I223)</f>
        <v>*</v>
      </c>
      <c r="K221" s="142" t="str">
        <f>IF(SP_NORTE!M223="","*",SP_NORTE!M223)</f>
        <v>-</v>
      </c>
      <c r="L221" s="142" t="str">
        <f>IF(SP_NORTE!N223="","*",SP_NORTE!N223)</f>
        <v>-</v>
      </c>
      <c r="M221" s="143" t="str">
        <f>IF(SP_NORTE!J223="","*",SP_NORTE!J223)</f>
        <v>*</v>
      </c>
      <c r="N221" s="148" t="str">
        <f>IF(SP_NORTE!K223="","*",SP_NORTE!K223)</f>
        <v>*</v>
      </c>
      <c r="O221" s="148" t="str">
        <f>IF(SP_NORTE!L223="","*",SP_NORTE!L223)</f>
        <v>*</v>
      </c>
      <c r="P221" s="147" t="str">
        <f>IF(SP_NORTE!O223="","*",SP_NORTE!O223)</f>
        <v>*</v>
      </c>
      <c r="Q221" s="147" t="str">
        <f>IF(SP_NORTE!P223="","*",SP_NORTE!P223)</f>
        <v>*</v>
      </c>
      <c r="R221" s="149" t="str">
        <f>IF(SP_NORTE!Q223="","*",CONCATENATE(SP_NORTE!Q223," ",SP_NORTE!R223))</f>
        <v>*</v>
      </c>
      <c r="S221" s="149" t="str">
        <f>IF(SP_NORTE!V223="","*",SP_NORTE!V223)</f>
        <v>*</v>
      </c>
      <c r="T221" s="149" t="str">
        <f>IF(SP_NORTE!W223="","*",SP_NORTE!W223)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IF(SP_NORTE!Y224="","*",SP_NORTE!Y224)</f>
        <v>*</v>
      </c>
      <c r="B222" s="150" t="str">
        <f>IF(SP_NORTE!X224="","*",SP_NORTE!X224)</f>
        <v>*</v>
      </c>
      <c r="C222" s="150" t="str">
        <f>IF(SP_NORTE!Z224="","*",SP_NORTE!Z224)</f>
        <v>*</v>
      </c>
      <c r="D222" s="142" t="str">
        <f>IF(SP_NORTE!S224="","*",SP_NORTE!S224)</f>
        <v>-</v>
      </c>
      <c r="E222" s="142" t="str">
        <f>IF(SP_NORTE!T224="","*",SP_NORTE!T224)</f>
        <v>-</v>
      </c>
      <c r="F222" s="149" t="str">
        <f>IF(SP_NORTE!B224="","*",SP_NORTE!B224)</f>
        <v>*</v>
      </c>
      <c r="G222" s="149" t="str">
        <f>IF(SP_NORTE!D224="","*",SP_NORTE!D224)</f>
        <v>*</v>
      </c>
      <c r="H222" s="149" t="str">
        <f>IF(SP_NORTE!F224="","*",SP_NORTE!F224)</f>
        <v>*</v>
      </c>
      <c r="I222" s="149" t="str">
        <f>IF(SP_NORTE!H224="","*",SP_NORTE!H224)</f>
        <v>*</v>
      </c>
      <c r="J222" s="149" t="str">
        <f>IF(SP_NORTE!I224="","*",SP_NORTE!I224)</f>
        <v>*</v>
      </c>
      <c r="K222" s="142" t="str">
        <f>IF(SP_NORTE!M224="","*",SP_NORTE!M224)</f>
        <v>-</v>
      </c>
      <c r="L222" s="142" t="str">
        <f>IF(SP_NORTE!N224="","*",SP_NORTE!N224)</f>
        <v>-</v>
      </c>
      <c r="M222" s="143" t="str">
        <f>IF(SP_NORTE!J224="","*",SP_NORTE!J224)</f>
        <v>*</v>
      </c>
      <c r="N222" s="148" t="str">
        <f>IF(SP_NORTE!K224="","*",SP_NORTE!K224)</f>
        <v>*</v>
      </c>
      <c r="O222" s="148" t="str">
        <f>IF(SP_NORTE!L224="","*",SP_NORTE!L224)</f>
        <v>*</v>
      </c>
      <c r="P222" s="147" t="str">
        <f>IF(SP_NORTE!O224="","*",SP_NORTE!O224)</f>
        <v>*</v>
      </c>
      <c r="Q222" s="147" t="str">
        <f>IF(SP_NORTE!P224="","*",SP_NORTE!P224)</f>
        <v>*</v>
      </c>
      <c r="R222" s="149" t="str">
        <f>IF(SP_NORTE!Q224="","*",CONCATENATE(SP_NORTE!Q224," ",SP_NORTE!R224))</f>
        <v>*</v>
      </c>
      <c r="S222" s="149" t="str">
        <f>IF(SP_NORTE!V224="","*",SP_NORTE!V224)</f>
        <v>*</v>
      </c>
      <c r="T222" s="149" t="str">
        <f>IF(SP_NORTE!W224="","*",SP_NORTE!W224)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IF(SP_NORTE!Y225="","*",SP_NORTE!Y225)</f>
        <v>*</v>
      </c>
      <c r="B223" s="150" t="str">
        <f>IF(SP_NORTE!X225="","*",SP_NORTE!X225)</f>
        <v>*</v>
      </c>
      <c r="C223" s="150" t="str">
        <f>IF(SP_NORTE!Z225="","*",SP_NORTE!Z225)</f>
        <v>*</v>
      </c>
      <c r="D223" s="142" t="str">
        <f>IF(SP_NORTE!S225="","*",SP_NORTE!S225)</f>
        <v>-</v>
      </c>
      <c r="E223" s="142" t="str">
        <f>IF(SP_NORTE!T225="","*",SP_NORTE!T225)</f>
        <v>-</v>
      </c>
      <c r="F223" s="149" t="str">
        <f>IF(SP_NORTE!B225="","*",SP_NORTE!B225)</f>
        <v>*</v>
      </c>
      <c r="G223" s="149" t="str">
        <f>IF(SP_NORTE!D225="","*",SP_NORTE!D225)</f>
        <v>*</v>
      </c>
      <c r="H223" s="149" t="str">
        <f>IF(SP_NORTE!F225="","*",SP_NORTE!F225)</f>
        <v>*</v>
      </c>
      <c r="I223" s="149" t="str">
        <f>IF(SP_NORTE!H225="","*",SP_NORTE!H225)</f>
        <v>*</v>
      </c>
      <c r="J223" s="149" t="str">
        <f>IF(SP_NORTE!I225="","*",SP_NORTE!I225)</f>
        <v>*</v>
      </c>
      <c r="K223" s="142" t="str">
        <f>IF(SP_NORTE!M225="","*",SP_NORTE!M225)</f>
        <v>-</v>
      </c>
      <c r="L223" s="142" t="str">
        <f>IF(SP_NORTE!N225="","*",SP_NORTE!N225)</f>
        <v>-</v>
      </c>
      <c r="M223" s="143" t="str">
        <f>IF(SP_NORTE!J225="","*",SP_NORTE!J225)</f>
        <v>*</v>
      </c>
      <c r="N223" s="148" t="str">
        <f>IF(SP_NORTE!K225="","*",SP_NORTE!K225)</f>
        <v>*</v>
      </c>
      <c r="O223" s="148" t="str">
        <f>IF(SP_NORTE!L225="","*",SP_NORTE!L225)</f>
        <v>*</v>
      </c>
      <c r="P223" s="147" t="str">
        <f>IF(SP_NORTE!O225="","*",SP_NORTE!O225)</f>
        <v>*</v>
      </c>
      <c r="Q223" s="147" t="str">
        <f>IF(SP_NORTE!P225="","*",SP_NORTE!P225)</f>
        <v>*</v>
      </c>
      <c r="R223" s="149" t="str">
        <f>IF(SP_NORTE!Q225="","*",CONCATENATE(SP_NORTE!Q225," ",SP_NORTE!R225))</f>
        <v>*</v>
      </c>
      <c r="S223" s="149" t="str">
        <f>IF(SP_NORTE!V225="","*",SP_NORTE!V225)</f>
        <v>*</v>
      </c>
      <c r="T223" s="149" t="str">
        <f>IF(SP_NORTE!W225="","*",SP_NORTE!W225)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IF(SP_NORTE!Y273="","*",SP_NORTE!Y273)</f>
        <v>*</v>
      </c>
      <c r="B271" s="150" t="str">
        <f>IF(SP_NORTE!X273="","*",SP_NORTE!X273)</f>
        <v>*</v>
      </c>
      <c r="C271" s="150" t="str">
        <f>IF(SP_NORTE!Z273="","*",SP_NORTE!Z273)</f>
        <v>*</v>
      </c>
      <c r="D271" s="142" t="str">
        <f>IF(SP_NORTE!S273="","*",SP_NORTE!S273)</f>
        <v>-</v>
      </c>
      <c r="E271" s="142" t="str">
        <f>IF(SP_NORTE!T273="","*",SP_NORTE!T273)</f>
        <v>-</v>
      </c>
      <c r="F271" s="149" t="str">
        <f>IF(SP_NORTE!B273="","*",SP_NORTE!B273)</f>
        <v>*</v>
      </c>
      <c r="G271" s="149" t="str">
        <f>IF(SP_NORTE!D273="","*",SP_NORTE!D273)</f>
        <v>*</v>
      </c>
      <c r="H271" s="149" t="str">
        <f>IF(SP_NORTE!F273="","*",SP_NORTE!F273)</f>
        <v>*</v>
      </c>
      <c r="I271" s="149" t="str">
        <f>IF(SP_NORTE!H273="","*",SP_NORTE!H273)</f>
        <v>*</v>
      </c>
      <c r="J271" s="149" t="str">
        <f>IF(SP_NORTE!I273="","*",SP_NORTE!I273)</f>
        <v>*</v>
      </c>
      <c r="K271" s="142" t="str">
        <f>IF(SP_NORTE!M273="","*",SP_NORTE!M273)</f>
        <v>-</v>
      </c>
      <c r="L271" s="142" t="str">
        <f>IF(SP_NORTE!N273="","*",SP_NORTE!N273)</f>
        <v>-</v>
      </c>
      <c r="M271" s="143" t="str">
        <f>IF(SP_NORTE!J273="","*",SP_NORTE!J273)</f>
        <v>*</v>
      </c>
      <c r="N271" s="148" t="str">
        <f>IF(SP_NORTE!K273="","*",SP_NORTE!K273)</f>
        <v>*</v>
      </c>
      <c r="O271" s="148" t="str">
        <f>IF(SP_NORTE!L273="","*",SP_NORTE!L273)</f>
        <v>*</v>
      </c>
      <c r="P271" s="147" t="str">
        <f>IF(SP_NORTE!O273="","*",SP_NORTE!O273)</f>
        <v>*</v>
      </c>
      <c r="Q271" s="147" t="str">
        <f>IF(SP_NORTE!P273="","*",SP_NORTE!P273)</f>
        <v>*</v>
      </c>
      <c r="R271" s="149" t="str">
        <f>IF(SP_NORTE!Q273="","*",CONCATENATE(SP_NORTE!Q273," ",SP_NORTE!R273))</f>
        <v>*</v>
      </c>
      <c r="S271" s="149" t="str">
        <f>IF(SP_NORTE!V273="","*",SP_NORTE!V273)</f>
        <v>*</v>
      </c>
      <c r="T271" s="149" t="str">
        <f>IF(SP_NORTE!W273="","*",SP_NORTE!W273)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-</v>
      </c>
      <c r="E995" s="142" t="str">
        <f>IF(SP_NORTE!T1029="","*",SP_NORTE!T1029)</f>
        <v>-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-</v>
      </c>
      <c r="L995" s="142" t="str">
        <f>IF(SP_NORTE!N1029="","*",SP_NORTE!N1029)</f>
        <v>-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5" t="s">
        <v>1273</v>
      </c>
      <c r="D5" s="286"/>
      <c r="E5" s="286"/>
      <c r="F5" s="286"/>
      <c r="G5" s="286"/>
      <c r="H5" s="286"/>
      <c r="I5" s="286"/>
      <c r="J5" s="287"/>
      <c r="K5" s="288" t="s">
        <v>1274</v>
      </c>
      <c r="L5" s="289"/>
      <c r="M5" s="289"/>
      <c r="N5" s="289"/>
      <c r="O5" s="290" t="s">
        <v>1275</v>
      </c>
      <c r="P5" s="291"/>
    </row>
    <row r="6" spans="1:16" s="77" customFormat="1" ht="15" customHeight="1">
      <c r="A6" s="69" t="s">
        <v>1269</v>
      </c>
      <c r="B6" s="78" t="s">
        <v>1268</v>
      </c>
      <c r="C6" s="79" t="s">
        <v>770</v>
      </c>
      <c r="D6" s="80" t="s">
        <v>771</v>
      </c>
      <c r="E6" s="79" t="s">
        <v>1276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1277</v>
      </c>
      <c r="M6" s="83" t="s">
        <v>402</v>
      </c>
      <c r="N6" s="84" t="s">
        <v>765</v>
      </c>
      <c r="O6" s="160" t="s">
        <v>808</v>
      </c>
      <c r="P6" s="136" t="s">
        <v>1278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>
        <f>IF(SP_NORTE!B200="","*",SP_NORTE!B200)</f>
        <v>46093</v>
      </c>
      <c r="B173" s="86" t="str">
        <f>IF(SP_NORTE!X200="","*",SP_NORTE!X200)</f>
        <v>Oportunidade</v>
      </c>
      <c r="C173" s="86" t="str">
        <f>IF(SP_NORTE!S200="","*",SP_NORTE!S200)</f>
        <v>SP NORTE</v>
      </c>
      <c r="D173" s="86" t="str">
        <f>IF(SP_NORTE!T200="","*",SP_NORTE!T200)</f>
        <v>ZRX-ZTI</v>
      </c>
      <c r="E173" s="86" t="str">
        <f>IF(SP_NORTE!D200="","*",SP_NORTE!D200)</f>
        <v>E42</v>
      </c>
      <c r="F173" s="86" t="str">
        <f>IF(SP_NORTE!H200="","*",SP_NORTE!H200)</f>
        <v>ZFH2</v>
      </c>
      <c r="G173" s="86" t="str">
        <f>IF(SP_NORTE!M200="","*",SP_NORTE!M200)</f>
        <v>ZFR-ZSK</v>
      </c>
      <c r="H173" s="119">
        <f>IF(SP_NORTE!K200="","*",SP_NORTE!K200)</f>
        <v>195.1</v>
      </c>
      <c r="I173" s="116">
        <f>IF(SP_NORTE!O200="","*",SP_NORTE!O200)</f>
        <v>0.41666666666666669</v>
      </c>
      <c r="J173" s="116">
        <f>IF(SP_NORTE!P200="","*",SP_NORTE!P200)</f>
        <v>8.3333333333333329E-2</v>
      </c>
      <c r="K173" s="86" t="str">
        <f>IF(SP_NORTE!AK200="","*",SP_NORTE!AK200)</f>
        <v>ZFH2</v>
      </c>
      <c r="L173" s="86" t="str">
        <f>IF(SP_NORTE!AM200="","*",SP_NORTE!AM200)</f>
        <v>ZFR-ZSK</v>
      </c>
      <c r="M173" s="86">
        <f>IF(SP_NORTE!AP200="","*",SP_NORTE!AP200)</f>
        <v>195.1</v>
      </c>
      <c r="N173" s="86" t="str">
        <f>IF(SP_NORTE!AM200="","*",SP_NORTE!AM200)</f>
        <v>ZFR-ZSK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Oportunidade</v>
      </c>
      <c r="C174" s="86" t="str">
        <f>IF(SP_NORTE!S201="","*",SP_NORTE!S201)</f>
        <v>SP NORTE</v>
      </c>
      <c r="D174" s="86" t="str">
        <f>IF(SP_NORTE!T201="","*",SP_NORTE!T201)</f>
        <v>ZRX-ZTI</v>
      </c>
      <c r="E174" s="86" t="str">
        <f>IF(SP_NORTE!D201="","*",SP_NORTE!D201)</f>
        <v>W75</v>
      </c>
      <c r="F174" s="86" t="str">
        <f>IF(SP_NORTE!H201="","*",SP_NORTE!H201)</f>
        <v>ZRX</v>
      </c>
      <c r="G174" s="86" t="str">
        <f>IF(SP_NORTE!M201="","*",SP_NORTE!M201)</f>
        <v>ZRQ-ZMA</v>
      </c>
      <c r="H174" s="119">
        <f>IF(SP_NORTE!K201="","*",SP_NORTE!K201)</f>
        <v>136</v>
      </c>
      <c r="I174" s="116">
        <f>IF(SP_NORTE!O201="","*",SP_NORTE!O201)</f>
        <v>0.41666666666666669</v>
      </c>
      <c r="J174" s="116">
        <f>IF(SP_NORTE!P201="","*",SP_NORTE!P201)</f>
        <v>4.1666666666666664E-2</v>
      </c>
      <c r="K174" s="86" t="str">
        <f>IF(SP_NORTE!AK201="","*",SP_NORTE!AK201)</f>
        <v>ZRX</v>
      </c>
      <c r="L174" s="86" t="str">
        <f>IF(SP_NORTE!AM201="","*",SP_NORTE!AM201)</f>
        <v>ZRQ-ZMA</v>
      </c>
      <c r="M174" s="86">
        <f>IF(SP_NORTE!AP201="","*",SP_NORTE!AP201)</f>
        <v>136</v>
      </c>
      <c r="N174" s="86" t="str">
        <f>IF(SP_NORTE!AM201="","*",SP_NORTE!AM201)</f>
        <v>ZRQ-ZMA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-</v>
      </c>
      <c r="D1002" s="86" t="str">
        <f>IF(SP_NORTE!T1029="","*",SP_NORTE!T1029)</f>
        <v>-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-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>
        <f>IF(SP_NORTE!AK1029="","*",SP_NORTE!AK1029)</f>
        <v>0</v>
      </c>
      <c r="L1002" s="86" t="str">
        <f>IF(SP_NORTE!AM1029="","*",SP_NORTE!AM1029)</f>
        <v>-</v>
      </c>
      <c r="M1002" s="86">
        <f>IF(SP_NORTE!AP1029="","*",SP_NORTE!AP1029)</f>
        <v>0</v>
      </c>
      <c r="N1002" s="86" t="str">
        <f>IF(SP_NORTE!AM1029="","*",SP_NORTE!AM1029)</f>
        <v>-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1279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1280</v>
      </c>
      <c r="C4" s="164" t="s">
        <v>1281</v>
      </c>
      <c r="D4" s="164" t="s">
        <v>1282</v>
      </c>
      <c r="E4" s="164" t="s">
        <v>1283</v>
      </c>
      <c r="F4" s="164" t="s">
        <v>4</v>
      </c>
      <c r="G4" s="164" t="s">
        <v>1284</v>
      </c>
    </row>
    <row r="5" spans="2:7">
      <c r="B5" s="165" t="s">
        <v>1285</v>
      </c>
      <c r="C5" s="165">
        <v>257068</v>
      </c>
      <c r="D5" s="165" t="s">
        <v>1286</v>
      </c>
      <c r="E5" s="165" t="s">
        <v>1287</v>
      </c>
      <c r="F5" s="165" t="s">
        <v>1287</v>
      </c>
      <c r="G5" s="166">
        <v>46296</v>
      </c>
    </row>
    <row r="6" spans="2:7">
      <c r="B6" s="165" t="s">
        <v>1288</v>
      </c>
      <c r="C6" s="165" t="s">
        <v>384</v>
      </c>
      <c r="D6" s="165" t="s">
        <v>384</v>
      </c>
      <c r="E6" s="165" t="s">
        <v>384</v>
      </c>
      <c r="F6" s="165" t="s">
        <v>1289</v>
      </c>
      <c r="G6" s="166" t="s">
        <v>384</v>
      </c>
    </row>
    <row r="7" spans="2:7">
      <c r="B7" s="165" t="s">
        <v>1290</v>
      </c>
      <c r="C7" s="165">
        <v>257472</v>
      </c>
      <c r="D7" s="165" t="s">
        <v>1291</v>
      </c>
      <c r="E7" s="165" t="s">
        <v>1292</v>
      </c>
      <c r="F7" s="165" t="s">
        <v>1292</v>
      </c>
      <c r="G7" s="166">
        <v>45992</v>
      </c>
    </row>
    <row r="8" spans="2:7">
      <c r="B8" s="165" t="s">
        <v>1293</v>
      </c>
      <c r="C8" s="165">
        <v>260307</v>
      </c>
      <c r="D8" s="165" t="s">
        <v>1294</v>
      </c>
      <c r="E8" s="165" t="s">
        <v>1295</v>
      </c>
      <c r="F8" s="165" t="s">
        <v>1292</v>
      </c>
      <c r="G8" s="166">
        <v>46082</v>
      </c>
    </row>
    <row r="9" spans="2:7">
      <c r="B9" s="165" t="s">
        <v>1296</v>
      </c>
      <c r="C9" s="165">
        <v>333033</v>
      </c>
      <c r="D9" s="165" t="s">
        <v>1297</v>
      </c>
      <c r="E9" s="165" t="s">
        <v>1289</v>
      </c>
      <c r="F9" s="165" t="s">
        <v>1298</v>
      </c>
      <c r="G9" s="165" t="s">
        <v>384</v>
      </c>
    </row>
    <row r="10" spans="2:7">
      <c r="B10" s="165" t="s">
        <v>1299</v>
      </c>
      <c r="C10" s="165">
        <v>263576</v>
      </c>
      <c r="D10" s="165"/>
      <c r="E10" s="165" t="s">
        <v>1289</v>
      </c>
      <c r="F10" s="165" t="s">
        <v>1298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4" t="s">
        <v>1300</v>
      </c>
      <c r="D1" s="294"/>
      <c r="E1" s="294"/>
      <c r="F1" s="294"/>
      <c r="G1" s="294"/>
      <c r="H1" s="294"/>
    </row>
    <row r="2" spans="3:8" ht="15" customHeight="1">
      <c r="C2" s="294"/>
      <c r="D2" s="294"/>
      <c r="E2" s="294"/>
      <c r="F2" s="294"/>
      <c r="G2" s="294"/>
      <c r="H2" s="294"/>
    </row>
    <row r="3" spans="3:8" ht="15" customHeight="1">
      <c r="C3" s="167" t="s">
        <v>477</v>
      </c>
      <c r="D3" s="167" t="s">
        <v>1301</v>
      </c>
      <c r="E3" s="167" t="s">
        <v>1302</v>
      </c>
      <c r="F3" s="167" t="s">
        <v>1303</v>
      </c>
      <c r="G3" s="167" t="s">
        <v>1304</v>
      </c>
      <c r="H3" s="167" t="s">
        <v>1305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1306</v>
      </c>
      <c r="C3" s="205" t="s">
        <v>1307</v>
      </c>
      <c r="D3" s="205" t="s">
        <v>1308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1309</v>
      </c>
      <c r="C1" s="25" t="s">
        <v>831</v>
      </c>
      <c r="E1" s="25" t="s">
        <v>1272</v>
      </c>
      <c r="G1" s="25" t="s">
        <v>1310</v>
      </c>
      <c r="H1" s="27"/>
      <c r="I1" s="25" t="s">
        <v>1311</v>
      </c>
      <c r="J1" s="27"/>
      <c r="K1" s="25" t="s">
        <v>1312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1320</v>
      </c>
      <c r="D13" s="4" t="s">
        <v>964</v>
      </c>
      <c r="E13" s="4" t="s">
        <v>1321</v>
      </c>
      <c r="F13" s="4" t="s">
        <v>1322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1323</v>
      </c>
      <c r="N13" s="4" t="s">
        <v>1324</v>
      </c>
      <c r="O13" s="4" t="s">
        <v>1325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1326</v>
      </c>
      <c r="U13" s="4" t="s">
        <v>1327</v>
      </c>
      <c r="V13" s="32" t="s">
        <v>1328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1329</v>
      </c>
      <c r="C14" s="34" t="s">
        <v>1330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1327</v>
      </c>
      <c r="V14" s="35" t="s">
        <v>1328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1332</v>
      </c>
      <c r="B15" s="34" t="s">
        <v>1029</v>
      </c>
      <c r="C15" s="34" t="str">
        <f>""</f>
        <v/>
      </c>
      <c r="D15" s="34"/>
      <c r="E15" s="34"/>
      <c r="F15" s="34"/>
      <c r="G15" s="34" t="s">
        <v>1333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1270</v>
      </c>
      <c r="T15" s="34" t="s">
        <v>1270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1334</v>
      </c>
      <c r="L16" s="34"/>
      <c r="M16" s="34"/>
      <c r="N16" s="34"/>
      <c r="O16" s="34"/>
      <c r="P16" s="34"/>
      <c r="Q16" s="34"/>
      <c r="R16" s="34" t="s">
        <v>1335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1336</v>
      </c>
      <c r="B28" s="30" t="s">
        <v>1337</v>
      </c>
      <c r="C28" s="30" t="s">
        <v>1338</v>
      </c>
      <c r="D28" s="30" t="s">
        <v>1339</v>
      </c>
      <c r="E28" s="30" t="s">
        <v>1340</v>
      </c>
      <c r="F28" s="30" t="s">
        <v>1341</v>
      </c>
      <c r="G28" s="30" t="s">
        <v>1342</v>
      </c>
      <c r="H28" s="30" t="s">
        <v>1343</v>
      </c>
      <c r="I28" s="30" t="s">
        <v>1344</v>
      </c>
      <c r="J28" s="30" t="s">
        <v>1345</v>
      </c>
      <c r="K28" s="30" t="s">
        <v>1346</v>
      </c>
      <c r="L28" s="30" t="s">
        <v>1347</v>
      </c>
      <c r="M28" s="30" t="s">
        <v>1348</v>
      </c>
      <c r="N28" s="30" t="s">
        <v>1349</v>
      </c>
      <c r="O28" s="30" t="s">
        <v>1350</v>
      </c>
      <c r="P28" s="30" t="s">
        <v>1351</v>
      </c>
      <c r="Q28" s="30" t="s">
        <v>1352</v>
      </c>
      <c r="R28" s="30" t="s">
        <v>1353</v>
      </c>
      <c r="S28" s="30" t="s">
        <v>1354</v>
      </c>
      <c r="T28" s="30" t="s">
        <v>1355</v>
      </c>
      <c r="U28" s="30" t="s">
        <v>1356</v>
      </c>
      <c r="V28" s="30" t="s">
        <v>1357</v>
      </c>
      <c r="W28" s="30" t="s">
        <v>1358</v>
      </c>
      <c r="X28" s="30" t="s">
        <v>1359</v>
      </c>
      <c r="Y28" s="30" t="s">
        <v>1360</v>
      </c>
      <c r="Z28" s="30" t="s">
        <v>1361</v>
      </c>
      <c r="AA28" s="30" t="s">
        <v>1362</v>
      </c>
      <c r="AB28" s="30" t="s">
        <v>1363</v>
      </c>
      <c r="AC28" s="30" t="s">
        <v>1364</v>
      </c>
      <c r="AD28" s="30" t="s">
        <v>1365</v>
      </c>
      <c r="AE28" s="30" t="s">
        <v>1366</v>
      </c>
      <c r="AF28" s="30" t="s">
        <v>1367</v>
      </c>
      <c r="AG28" s="30" t="s">
        <v>1368</v>
      </c>
      <c r="AH28" s="30" t="s">
        <v>1369</v>
      </c>
      <c r="AI28" s="30" t="s">
        <v>1370</v>
      </c>
      <c r="AJ28" s="30" t="s">
        <v>1371</v>
      </c>
      <c r="AK28" s="30" t="s">
        <v>1372</v>
      </c>
      <c r="AL28" s="30" t="s">
        <v>1373</v>
      </c>
      <c r="AM28" s="30" t="s">
        <v>1374</v>
      </c>
      <c r="AN28" s="36" t="s">
        <v>1375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1376</v>
      </c>
      <c r="C29" s="34" t="s">
        <v>1377</v>
      </c>
      <c r="D29" s="34" t="s">
        <v>1007</v>
      </c>
      <c r="E29" s="34" t="s">
        <v>1029</v>
      </c>
      <c r="F29" s="34" t="s">
        <v>1378</v>
      </c>
      <c r="G29" s="34" t="s">
        <v>966</v>
      </c>
      <c r="H29" s="34" t="s">
        <v>1379</v>
      </c>
      <c r="I29" s="34" t="s">
        <v>880</v>
      </c>
      <c r="J29" s="34" t="s">
        <v>1008</v>
      </c>
      <c r="K29" s="34" t="s">
        <v>1008</v>
      </c>
      <c r="L29" s="34" t="s">
        <v>1380</v>
      </c>
      <c r="M29" s="34" t="s">
        <v>931</v>
      </c>
      <c r="N29" s="34" t="s">
        <v>1381</v>
      </c>
      <c r="O29" s="34" t="s">
        <v>1382</v>
      </c>
      <c r="P29" s="34" t="s">
        <v>1383</v>
      </c>
      <c r="Q29" s="34" t="s">
        <v>1384</v>
      </c>
      <c r="R29" s="34" t="s">
        <v>1385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1387</v>
      </c>
      <c r="AE29" s="34" t="s">
        <v>996</v>
      </c>
      <c r="AF29" s="34" t="s">
        <v>1068</v>
      </c>
      <c r="AG29" s="34" t="s">
        <v>1335</v>
      </c>
      <c r="AH29" s="34" t="s">
        <v>1388</v>
      </c>
      <c r="AI29" s="34" t="s">
        <v>1389</v>
      </c>
      <c r="AJ29" s="34" t="s">
        <v>1008</v>
      </c>
      <c r="AK29" s="34" t="s">
        <v>1389</v>
      </c>
      <c r="AL29" s="34" t="s">
        <v>1008</v>
      </c>
      <c r="AM29" s="34" t="s">
        <v>1327</v>
      </c>
      <c r="AN29" s="35" t="s">
        <v>1328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1333</v>
      </c>
      <c r="E30" s="34"/>
      <c r="F30" s="34" t="s">
        <v>1390</v>
      </c>
      <c r="G30" s="34" t="s">
        <v>1391</v>
      </c>
      <c r="H30" s="34" t="s">
        <v>1392</v>
      </c>
      <c r="I30" s="34" t="s">
        <v>1393</v>
      </c>
      <c r="J30" s="34"/>
      <c r="K30" s="34"/>
      <c r="L30" s="34" t="s">
        <v>1394</v>
      </c>
      <c r="M30" s="34" t="s">
        <v>874</v>
      </c>
      <c r="N30" s="34" t="s">
        <v>880</v>
      </c>
      <c r="O30" s="34" t="s">
        <v>946</v>
      </c>
      <c r="P30" s="34" t="s">
        <v>1395</v>
      </c>
      <c r="Q30" s="34" t="s">
        <v>856</v>
      </c>
      <c r="R30" s="34"/>
      <c r="S30" s="34" t="s">
        <v>1384</v>
      </c>
      <c r="T30" s="34" t="s">
        <v>1396</v>
      </c>
      <c r="U30" s="34" t="s">
        <v>880</v>
      </c>
      <c r="V30" s="34" t="s">
        <v>1396</v>
      </c>
      <c r="W30" s="34" t="s">
        <v>880</v>
      </c>
      <c r="X30" s="34" t="s">
        <v>1396</v>
      </c>
      <c r="Y30" s="34" t="s">
        <v>880</v>
      </c>
      <c r="Z30" s="34" t="s">
        <v>1396</v>
      </c>
      <c r="AA30" s="34" t="s">
        <v>880</v>
      </c>
      <c r="AB30" s="34"/>
      <c r="AC30" s="34"/>
      <c r="AD30" s="34"/>
      <c r="AE30" s="34" t="s">
        <v>1397</v>
      </c>
      <c r="AF30" s="34"/>
      <c r="AG30" s="34"/>
      <c r="AH30" s="34"/>
      <c r="AI30" s="34" t="s">
        <v>1195</v>
      </c>
      <c r="AJ30" s="34" t="s">
        <v>1398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1399</v>
      </c>
      <c r="E31" s="34"/>
      <c r="F31" s="34"/>
      <c r="G31" s="34"/>
      <c r="H31" s="34"/>
      <c r="I31" s="34"/>
      <c r="J31" s="34"/>
      <c r="K31" s="34"/>
      <c r="L31" s="34" t="s">
        <v>1400</v>
      </c>
      <c r="M31" s="34" t="s">
        <v>1401</v>
      </c>
      <c r="N31" s="34" t="s">
        <v>923</v>
      </c>
      <c r="O31" s="34" t="s">
        <v>1402</v>
      </c>
      <c r="P31" s="34" t="s">
        <v>912</v>
      </c>
      <c r="Q31" s="34" t="s">
        <v>1403</v>
      </c>
      <c r="R31" s="34"/>
      <c r="S31" s="34" t="s">
        <v>856</v>
      </c>
      <c r="T31" s="34"/>
      <c r="U31" s="34" t="s">
        <v>1404</v>
      </c>
      <c r="V31" s="34"/>
      <c r="W31" s="34" t="s">
        <v>1404</v>
      </c>
      <c r="X31" s="34"/>
      <c r="Y31" s="34" t="s">
        <v>1404</v>
      </c>
      <c r="Z31" s="34"/>
      <c r="AA31" s="34" t="s">
        <v>1404</v>
      </c>
      <c r="AB31" s="34"/>
      <c r="AC31" s="34"/>
      <c r="AD31" s="34"/>
      <c r="AE31" s="34" t="s">
        <v>1405</v>
      </c>
      <c r="AF31" s="34"/>
      <c r="AG31" s="34"/>
      <c r="AH31" s="34"/>
      <c r="AI31" s="34" t="s">
        <v>1406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1408</v>
      </c>
      <c r="R32" s="34"/>
      <c r="S32" s="34" t="s">
        <v>1403</v>
      </c>
      <c r="T32" s="34"/>
      <c r="U32" s="34" t="s">
        <v>1409</v>
      </c>
      <c r="V32" s="34"/>
      <c r="W32" s="34" t="s">
        <v>1409</v>
      </c>
      <c r="X32" s="34"/>
      <c r="Y32" s="34" t="s">
        <v>1409</v>
      </c>
      <c r="Z32" s="34"/>
      <c r="AA32" s="34" t="s">
        <v>1409</v>
      </c>
      <c r="AB32" s="34"/>
      <c r="AC32" s="34"/>
      <c r="AD32" s="34"/>
      <c r="AE32" s="34"/>
      <c r="AF32" s="34"/>
      <c r="AG32" s="34"/>
      <c r="AH32" s="34"/>
      <c r="AI32" s="34" t="s">
        <v>1400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1410</v>
      </c>
      <c r="E33" s="34"/>
      <c r="F33" s="34"/>
      <c r="G33" s="34"/>
      <c r="H33" s="34"/>
      <c r="I33" s="34"/>
      <c r="J33" s="34"/>
      <c r="K33" s="34"/>
      <c r="L33" s="34" t="s">
        <v>1411</v>
      </c>
      <c r="M33" s="34"/>
      <c r="N33" s="34"/>
      <c r="O33" s="34"/>
      <c r="P33" s="34"/>
      <c r="Q33" s="34" t="s">
        <v>925</v>
      </c>
      <c r="R33" s="34"/>
      <c r="S33" s="34" t="s">
        <v>1408</v>
      </c>
      <c r="T33" s="34"/>
      <c r="U33" s="34" t="s">
        <v>1412</v>
      </c>
      <c r="V33" s="34"/>
      <c r="W33" s="34" t="s">
        <v>1412</v>
      </c>
      <c r="X33" s="34"/>
      <c r="Y33" s="34" t="s">
        <v>1412</v>
      </c>
      <c r="Z33" s="34"/>
      <c r="AA33" s="34" t="s">
        <v>1412</v>
      </c>
      <c r="AB33" s="34"/>
      <c r="AC33" s="34"/>
      <c r="AD33" s="34"/>
      <c r="AE33" s="34"/>
      <c r="AF33" s="34"/>
      <c r="AG33" s="34"/>
      <c r="AH33" s="34"/>
      <c r="AI33" s="34" t="s">
        <v>1411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1413</v>
      </c>
      <c r="M34" s="34"/>
      <c r="N34" s="34"/>
      <c r="O34" s="34"/>
      <c r="P34" s="34"/>
      <c r="Q34" s="34" t="s">
        <v>1414</v>
      </c>
      <c r="R34" s="34"/>
      <c r="S34" s="34" t="s">
        <v>925</v>
      </c>
      <c r="T34" s="34"/>
      <c r="U34" s="34" t="s">
        <v>1415</v>
      </c>
      <c r="V34" s="34"/>
      <c r="W34" s="34" t="s">
        <v>1415</v>
      </c>
      <c r="X34" s="34"/>
      <c r="Y34" s="34" t="s">
        <v>1415</v>
      </c>
      <c r="Z34" s="34"/>
      <c r="AA34" s="34" t="s">
        <v>1415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1416</v>
      </c>
      <c r="M35" s="34"/>
      <c r="N35" s="34"/>
      <c r="O35" s="34"/>
      <c r="P35" s="34"/>
      <c r="Q35" s="34" t="s">
        <v>1417</v>
      </c>
      <c r="R35" s="34"/>
      <c r="S35" s="34" t="s">
        <v>1414</v>
      </c>
      <c r="T35" s="34"/>
      <c r="U35" s="34" t="s">
        <v>1418</v>
      </c>
      <c r="V35" s="34"/>
      <c r="W35" s="34" t="s">
        <v>1418</v>
      </c>
      <c r="X35" s="34"/>
      <c r="Y35" s="34" t="s">
        <v>1418</v>
      </c>
      <c r="Z35" s="34"/>
      <c r="AA35" s="34" t="s">
        <v>1418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1417</v>
      </c>
      <c r="T36" s="34"/>
      <c r="U36" s="34" t="s">
        <v>1419</v>
      </c>
      <c r="V36" s="34"/>
      <c r="W36" s="34" t="s">
        <v>1419</v>
      </c>
      <c r="X36" s="34"/>
      <c r="Y36" s="34" t="s">
        <v>1419</v>
      </c>
      <c r="Z36" s="34"/>
      <c r="AA36" s="34" t="s">
        <v>1419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1421</v>
      </c>
      <c r="R38" s="34"/>
      <c r="S38" s="34" t="s">
        <v>1420</v>
      </c>
      <c r="T38" s="34"/>
      <c r="U38" s="34" t="s">
        <v>1422</v>
      </c>
      <c r="V38" s="34"/>
      <c r="W38" s="34" t="s">
        <v>1422</v>
      </c>
      <c r="X38" s="34"/>
      <c r="Y38" s="34" t="s">
        <v>1422</v>
      </c>
      <c r="Z38" s="34"/>
      <c r="AA38" s="34" t="s">
        <v>1422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1423</v>
      </c>
      <c r="R39" s="37"/>
      <c r="S39" s="37" t="s">
        <v>1421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2026-03-11T18:01:02Z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