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10" documentId="8_{B6337239-1A00-434D-AAD0-422EA1FEB5AE}" xr6:coauthVersionLast="47" xr6:coauthVersionMax="47" xr10:uidLastSave="{BB323ACE-1860-451F-889F-C406F0ED56D9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2" i="12" l="1"/>
  <c r="T432" i="12"/>
  <c r="S432" i="12"/>
  <c r="R432" i="12"/>
  <c r="Q432" i="12"/>
  <c r="N432" i="12"/>
  <c r="M432" i="12"/>
  <c r="M431" i="12"/>
  <c r="J432" i="12"/>
  <c r="I432" i="12"/>
  <c r="H432" i="12"/>
  <c r="C432" i="12"/>
  <c r="F432" i="12"/>
  <c r="G432" i="12"/>
  <c r="O432" i="12"/>
  <c r="B432" i="12"/>
  <c r="G433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L401" i="12"/>
  <c r="K401" i="12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N431" i="12"/>
  <c r="O431" i="12"/>
  <c r="Q431" i="12"/>
  <c r="R431" i="12"/>
  <c r="S431" i="12"/>
  <c r="T431" i="12"/>
  <c r="U431" i="12"/>
  <c r="A432" i="12"/>
  <c r="A433" i="12"/>
  <c r="B433" i="12"/>
  <c r="C433" i="12"/>
  <c r="F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L410" i="12"/>
  <c r="R312" i="1"/>
  <c r="S312" i="1" a="1"/>
  <c r="S312" i="1" s="1"/>
  <c r="D410" i="12" s="1"/>
  <c r="T312" i="1" a="1"/>
  <c r="T312" i="1" s="1"/>
  <c r="E410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2" i="12" s="1"/>
  <c r="T332" i="1" a="1"/>
  <c r="T332" i="1" s="1"/>
  <c r="E432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2" i="12" s="1"/>
  <c r="F329" i="13" l="1"/>
  <c r="K432" i="12"/>
  <c r="AJ312" i="1"/>
  <c r="BQ304" i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32" i="12" s="1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32" i="12" s="1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<sst xmlns="http://schemas.openxmlformats.org/spreadsheetml/2006/main" count="6836" uniqueCount="1766">
  <si>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</si>
  <si>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</si>
  <si>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</si>
  <si>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</si>
  <si>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</si>
  <si>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</si>
  <si>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</si>
  <si>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</si>
  <si>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</si>
  <si>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</si>
  <si>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</si>
  <si>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</si>
  <si>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</si>
  <si>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</si>
  <si>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</si>
  <si>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</si>
  <si>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</si>
  <si>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</si>
  <si>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</si>
  <si>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</si>
  <si>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</si>
  <si>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</si>
  <si>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</si>
  <si>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</si>
  <si>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</si>
  <si>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</si>
  <si>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</si>
  <si>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</si>
  <si>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</si>
  <si>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</si>
  <si>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</si>
  <si>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</si>
  <si>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</si>
  <si>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</si>
  <si>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</si>
  <si>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</si>
  <si>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</si>
  <si>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</si>
  <si>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</si>
  <si>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</si>
  <si>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</si>
  <si>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</si>
  <si>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</si>
  <si>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</si>
  <si>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</si>
  <si>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</si>
  <si>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</si>
  <si>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</si>
  <si>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</si>
  <si>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</si>
  <si>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</si>
  <si>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</si>
  <si>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</si>
  <si>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</si>
  <si>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</si>
  <si>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</si>
  <si>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</si>
  <si>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</si>
  <si>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</si>
  <si>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</si>
  <si>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</si>
  <si>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</si>
  <si>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</si>
  <si>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</si>
  <si>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</si>
  <si>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</si>
  <si>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</si>
  <si>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</si>
  <si>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</si>
  <si>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</si>
  <si>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</si>
  <si>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</si>
  <si>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</si>
  <si>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</si>
  <si>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</si>
  <si>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</si>
  <si>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</si>
  <si>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</si>
  <si>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</si>
  <si>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</si>
  <si>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</si>
  <si>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</si>
  <si>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</si>
  <si>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</si>
  <si>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</si>
  <si>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</si>
  <si>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</si>
  <si>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</si>
  <si>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</si>
  <si>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</si>
  <si>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</si>
  <si>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</si>
  <si>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</si>
  <si>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</si>
  <si>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</si>
  <si>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</si>
  <si>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</si>
  <si>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</si>
  <si>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</si>
  <si>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</si>
  <si>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</si>
  <si>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</si>
  <si>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</si>
  <si>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</si>
  <si>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</si>
  <si>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</si>
  <si>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</si>
  <si>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</si>
  <si>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</si>
  <si>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</si>
  <si>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</si>
  <si>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</si>
  <si>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</si>
  <si>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</si>
  <si>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</si>
  <si>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</si>
  <si>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</si>
  <si>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</si>
  <si>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</si>
  <si>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</si>
  <si>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</si>
  <si>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</si>
  <si>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</si>
  <si>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</si>
  <si>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</si>
  <si>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</si>
  <si>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</si>
  <si>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</si>
  <si>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</si>
  <si>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</si>
  <si>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</si>
  <si>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</si>
  <si>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</si>
  <si>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</si>
  <si>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</si>
  <si>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</si>
  <si>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</si>
  <si>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</si>
  <si>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</si>
  <si>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</si>
  <si>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</si>
  <si>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</si>
  <si>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</si>
  <si>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</si>
  <si>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</si>
  <si>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</si>
  <si>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</si>
  <si>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</si>
  <si>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</si>
  <si>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</si>
  <si>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</si>
  <si>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</si>
  <si>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</si>
  <si>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</si>
  <si>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</si>
  <si>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</si>
  <si>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</si>
  <si>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</si>
  <si>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</si>
  <si>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</si>
  <si>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</si>
  <si>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</si>
  <si>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</si>
  <si>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</si>
  <si>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</si>
  <si>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</si>
  <si>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</si>
  <si>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</si>
  <si>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</si>
  <si>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</si>
  <si>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</si>
  <si>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</si>
  <si>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</si>
  <si>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</si>
  <si>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</si>
  <si>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</si>
  <si>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</si>
  <si>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</si>
  <si>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</si>
  <si>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</si>
  <si>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</si>
  <si>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</si>
  <si>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</si>
  <si>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</si>
  <si>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</si>
  <si>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</si>
  <si>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</si>
  <si>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</si>
  <si>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</si>
  <si>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</si>
  <si>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</si>
  <si>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</si>
  <si>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</si>
  <si>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</si>
  <si>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</si>
  <si>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</si>
  <si>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</si>
  <si>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</si>
  <si>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</si>
  <si>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</si>
  <si>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</si>
  <si>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</si>
  <si>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</si>
  <si>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</si>
  <si>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</si>
  <si>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</si>
  <si>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</si>
  <si>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</si>
  <si>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</si>
  <si>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</si>
  <si>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</si>
  <si>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</si>
  <si>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</si>
  <si>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</si>
  <si>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</si>
  <si>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</si>
  <si>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</si>
  <si>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</si>
  <si>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</si>
  <si>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</si>
  <si>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</si>
  <si>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</si>
  <si>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</si>
  <si>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</si>
  <si>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</si>
  <si>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</si>
  <si>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</si>
  <si>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</si>
  <si>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</si>
  <si>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</si>
  <si>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</si>
  <si>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</si>
  <si>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</si>
  <si>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</si>
  <si>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</si>
  <si>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</si>
  <si>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</si>
  <si>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</si>
  <si>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</si>
  <si>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</si>
  <si>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</si>
  <si>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</si>
  <si>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</si>
  <si>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</si>
  <si>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</si>
  <si>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</si>
  <si>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</si>
  <si>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</si>
  <si>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</si>
  <si>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</si>
  <si>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</si>
  <si>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</si>
  <si>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</si>
  <si>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</si>
  <si>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</si>
  <si>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</si>
  <si>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</si>
  <si>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</si>
  <si>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</si>
  <si>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</si>
  <si>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</si>
  <si>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</si>
  <si>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</si>
  <si>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</si>
  <si>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</si>
  <si>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</si>
  <si>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</si>
  <si>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</si>
  <si>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</si>
  <si>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</si>
  <si>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</si>
  <si>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</si>
  <si>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</si>
  <si>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</si>
  <si>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</si>
  <si>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</si>
  <si>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</si>
  <si>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</si>
  <si>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</si>
  <si>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</si>
  <si>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</si>
  <si>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</si>
  <si>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</si>
  <si>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</si>
  <si>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</si>
  <si>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</si>
  <si>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</si>
  <si>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</si>
  <si>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</si>
  <si>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</si>
  <si>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</si>
  <si>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</si>
  <si>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</si>
  <si>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</si>
  <si>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</si>
  <si>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</si>
  <si>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</si>
  <si>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</si>
  <si>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</si>
  <si>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</si>
  <si>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</si>
  <si>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</si>
  <si>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</si>
  <si>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</si>
  <si>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</si>
  <si>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</si>
  <si>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</si>
  <si>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</si>
  <si>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</si>
  <si>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</si>
  <si>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</si>
  <si>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</si>
  <si>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</si>
  <si>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</si>
  <si>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</si>
  <si>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</si>
  <si>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</si>
  <si>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</si>
  <si>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</si>
  <si>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</si>
  <si>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</si>
  <si>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</si>
  <si>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</si>
  <si>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</si>
  <si>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</si>
  <si>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</si>
  <si>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</si>
  <si>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</si>
  <si>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</si>
  <si>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</si>
  <si>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</si>
  <si>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</si>
  <si>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</si>
  <si>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</si>
  <si>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</si>
  <si>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</si>
  <si>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</si>
  <si>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</si>
  <si>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</si>
  <si>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</si>
  <si>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</si>
  <si>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</si>
  <si>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</si>
  <si>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</si>
  <si>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</si>
  <si>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</si>
  <si>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</si>
  <si>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</si>
  <si>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</si>
  <si>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</si>
  <si>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</si>
  <si>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</si>
  <si>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</si>
  <si>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</si>
  <si>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</si>
  <si>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</si>
  <si>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</si>
  <si>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</si>
  <si>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</si>
  <si>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</si>
  <si>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</si>
  <si>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</si>
  <si>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</si>
  <si>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</si>
  <si>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</si>
  <si>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</si>
  <si>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</si>
  <si>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</si>
  <si>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</si>
  <si>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</si>
  <si>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</si>
  <si>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</si>
  <si>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</si>
  <si>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</si>
  <si>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</si>
  <si>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</si>
  <si>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</si>
  <si>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</si>
  <si>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</si>
  <si>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</si>
  <si>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</si>
  <si>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</si>
  <si>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</si>
  <si>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</si>
  <si>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</si>
  <si>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</si>
  <si>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</si>
  <si>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</si>
  <si>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</si>
  <si>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</si>
  <si>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</si>
  <si>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</si>
  <si>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</si>
  <si>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</si>
  <si>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</si>
  <si>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</si>
  <si>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</si>
  <si>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</si>
  <si>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</si>
  <si>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</si>
  <si>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</si>
  <si>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</si>
  <si>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</si>
  <si>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</si>
  <si>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</si>
  <si>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</si>
  <si>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</si>
  <si>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</si>
  <si>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</si>
  <si>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</si>
  <si>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</si>
  <si>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</si>
  <si>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</si>
  <si>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</si>
  <si>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</si>
  <si>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</si>
  <si>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</si>
  <si>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</si>
  <si>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</si>
  <si>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</si>
  <si>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</si>
  <si>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</si>
  <si>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</si>
  <si>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</si>
  <si>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</si>
  <si>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</si>
  <si>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</si>
  <si>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</si>
  <si>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</si>
  <si>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</si>
  <si>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</si>
  <si>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</si>
  <si>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</si>
  <si>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</si>
  <si>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</si>
  <si>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</si>
  <si>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</si>
  <si>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</si>
  <si>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</si>
  <si>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</si>
  <si>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</si>
  <si>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</si>
  <si>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</si>
  <si>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</si>
  <si>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</si>
  <si>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</si>
  <si>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</si>
  <si>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</si>
  <si>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</si>
  <si>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</si>
  <si>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</si>
  <si>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</si>
  <si>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</si>
  <si>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</si>
  <si>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</si>
  <si>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</si>
  <si>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</si>
  <si>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</si>
  <si>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</si>
  <si>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</si>
  <si>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</si>
  <si>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</si>
  <si>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</si>
  <si>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</si>
  <si>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</si>
  <si>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</si>
  <si>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</si>
  <si>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</si>
  <si>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</si>
  <si>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</si>
  <si>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</si>
  <si>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</si>
  <si>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</si>
  <si>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</si>
  <si>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</si>
  <si>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</si>
  <si>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</si>
  <si>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</si>
  <si>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</si>
  <si>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</si>
  <si>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</si>
  <si>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</si>
  <si>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</si>
  <si>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</si>
  <si>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</si>
  <si>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</si>
  <si>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</si>
  <si>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</si>
  <si>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</si>
  <si>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</si>
  <si>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</si>
  <si>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</si>
  <si>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</si>
  <si>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</si>
  <si>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</si>
  <si>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</si>
  <si>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</si>
  <si>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</si>
  <si>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</si>
  <si>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</si>
  <si>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</si>
  <si>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</si>
  <si>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</si>
  <si>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</si>
  <si>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</si>
  <si>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</si>
  <si>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</si>
  <si>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</si>
  <si>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</si>
  <si>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</si>
  <si>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</si>
  <si>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</si>
  <si>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</si>
  <si>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</si>
  <si>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</si>
  <si>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</si>
  <si>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</si>
  <si>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</si>
  <si>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</si>
  <si>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</si>
  <si>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</si>
  <si>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</si>
  <si>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</si>
  <si>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</si>
  <si>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</si>
  <si>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</si>
  <si>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</si>
  <si>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</si>
  <si>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</si>
  <si>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</si>
  <si>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</si>
  <si>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</si>
  <si>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</si>
  <si>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</si>
  <si>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</si>
  <si>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</si>
  <si>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</si>
  <si>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</si>
  <si>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</si>
  <si>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</si>
  <si>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</si>
  <si>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</si>
  <si>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</si>
  <si>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</si>
  <si>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</si>
  <si>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</si>
  <si>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</si>
  <si>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</si>
  <si>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</si>
  <si>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</si>
  <si>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</si>
  <si>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</si>
  <si>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</si>
  <si>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</si>
  <si>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</si>
  <si>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</si>
  <si>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</si>
  <si>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</si>
  <si>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</si>
  <si>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</si>
  <si>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</si>
  <si>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</si>
  <si>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</si>
  <si>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</si>
  <si>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</si>
  <si>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</si>
  <si>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</si>
  <si>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</si>
  <si>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</si>
  <si>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</si>
  <si>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</si>
  <si>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</si>
  <si>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</si>
  <si>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</si>
  <si>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</si>
  <si>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</si>
  <si>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</si>
  <si>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</si>
  <si>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</si>
  <si>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</si>
  <si>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</si>
  <si>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</si>
  <si>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</si>
  <si>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</si>
  <si>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</si>
  <si>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</si>
  <si>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</si>
  <si>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</si>
  <si>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</si>
  <si>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</si>
  <si>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</si>
  <si>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</si>
  <si>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</si>
  <si>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</si>
  <si>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</si>
  <si>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</si>
  <si>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</si>
  <si>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</si>
  <si>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</si>
  <si>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</si>
  <si>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</si>
  <si>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</si>
  <si>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</si>
  <si>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</si>
  <si>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</si>
  <si>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</si>
  <si>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</si>
  <si>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</si>
  <si>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</si>
  <si>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</si>
  <si>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</si>
  <si>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</si>
  <si>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</si>
  <si>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</si>
  <si>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</si>
  <si>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</si>
  <si>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</si>
  <si>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</si>
  <si>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</si>
  <si>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</si>
  <si>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</si>
  <si>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</si>
  <si>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</si>
  <si>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</si>
  <si>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</si>
  <si>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</si>
  <si>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</si>
  <si>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</si>
  <si>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</si>
  <si>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</si>
  <si>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</si>
  <si>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</si>
  <si>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</si>
  <si>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</si>
  <si>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</si>
  <si>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</si>
  <si>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</si>
  <si>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</si>
  <si>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</si>
  <si>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</si>
  <si>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</si>
  <si>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</si>
  <si>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</si>
  <si>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</si>
  <si>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</si>
  <si>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</si>
  <si>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</si>
  <si>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</si>
  <si>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</si>
  <si>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</si>
  <si>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</si>
  <si>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</si>
  <si>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</si>
  <si>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</si>
  <si>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</si>
  <si>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</si>
  <si>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</si>
  <si>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</si>
  <si>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</si>
  <si>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</si>
  <si>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</si>
  <si>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</si>
  <si>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</si>
  <si>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</si>
  <si>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</si>
  <si>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</si>
  <si>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</si>
  <si>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</si>
  <si>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</si>
  <si>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</si>
  <si>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</si>
  <si>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</si>
  <si>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</si>
  <si>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</si>
  <si>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</si>
  <si>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</si>
  <si>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</si>
  <si>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</si>
  <si>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</si>
  <si>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</si>
  <si>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</si>
  <si>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</si>
  <si>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</si>
  <si>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</si>
  <si>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</si>
  <si>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</si>
  <si>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</si>
  <si>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</si>
  <si>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</si>
  <si>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</si>
  <si>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</si>
  <si>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</si>
  <si>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</si>
  <si>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</si>
  <si>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</si>
  <si>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</si>
  <si>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</si>
  <si>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</si>
  <si>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</si>
  <si>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</si>
  <si>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</si>
  <si>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</si>
  <si>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</si>
  <si>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</si>
  <si>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</si>
  <si>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</si>
  <si>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</si>
  <si>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</si>
  <si>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</si>
  <si>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</si>
  <si>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</si>
  <si>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</si>
  <si>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</si>
  <si>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</si>
  <si>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</si>
  <si>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</si>
  <si>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</si>
  <si>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</si>
  <si>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</si>
  <si>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</si>
  <si>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</si>
  <si>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</si>
  <si>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</si>
  <si>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</si>
  <si>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</si>
  <si>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</si>
  <si>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</si>
  <si>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</si>
  <si>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</si>
  <si>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</si>
  <si>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</si>
  <si>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</si>
  <si>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</si>
  <si>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</si>
  <si>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</si>
  <si>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</si>
  <si>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</si>
  <si>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</si>
  <si>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</si>
  <si>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</si>
  <si>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</si>
  <si>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</si>
  <si>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</si>
  <si>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</si>
  <si>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</si>
  <si>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</si>
  <si>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</si>
  <si>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</si>
  <si>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</si>
  <si>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</si>
  <si>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</si>
  <si>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</si>
  <si>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</si>
  <si>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</si>
  <si>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</si>
  <si>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</si>
  <si>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</si>
  <si>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</si>
  <si>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</si>
  <si>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</si>
  <si>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</si>
  <si>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</si>
  <si>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</si>
  <si>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</si>
  <si>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</si>
  <si>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</si>
  <si>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</si>
  <si>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</si>
  <si>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</si>
  <si>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</si>
  <si>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</si>
  <si>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</si>
  <si>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</si>
  <si>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</si>
  <si>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</si>
  <si>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</si>
  <si>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</si>
  <si>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</si>
  <si>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</si>
  <si>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</si>
  <si>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</si>
  <si>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</si>
  <si>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</si>
  <si>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</si>
  <si>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</si>
  <si>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</si>
  <si>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</si>
  <si>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</si>
  <si>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</si>
  <si>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</si>
  <si>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</si>
  <si>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</si>
  <si>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</si>
  <si>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</si>
  <si>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</si>
  <si>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</si>
  <si>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</si>
  <si>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</si>
  <si>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</si>
  <si>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</si>
  <si>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</si>
  <si>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</si>
  <si>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</si>
  <si>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</si>
  <si>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</si>
  <si>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</si>
  <si>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</si>
  <si>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</si>
  <si>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</si>
  <si>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</si>
  <si>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</si>
  <si>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</si>
  <si>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</si>
  <si>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</si>
  <si>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</si>
  <si>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</si>
  <si>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</si>
  <si>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</si>
  <si>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</si>
  <si>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</si>
  <si>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</si>
  <si>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</si>
  <si>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</si>
  <si>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</si>
  <si>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</si>
  <si>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</si>
  <si>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</si>
  <si>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</si>
  <si>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</si>
  <si>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</si>
  <si>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</si>
  <si>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</si>
  <si>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</si>
  <si>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</si>
  <si>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</si>
  <si>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</si>
  <si>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</si>
  <si>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</si>
  <si>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</si>
  <si>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</si>
  <si>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</si>
  <si>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</si>
  <si>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</si>
  <si>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</si>
  <si>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</si>
  <si>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</si>
  <si>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</si>
  <si>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</si>
  <si>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</si>
  <si>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</si>
  <si>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</si>
  <si>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</si>
  <si>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</si>
  <si>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</si>
  <si>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</si>
  <si>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</si>
  <si>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</si>
  <si>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</si>
  <si>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</si>
  <si>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</si>
  <si>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</si>
  <si>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</si>
  <si>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</si>
  <si>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</si>
  <si>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</si>
  <si>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</si>
  <si>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</si>
  <si>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</si>
  <si>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</si>
  <si>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</si>
  <si>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</si>
  <si>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</si>
  <si>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</si>
  <si>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</si>
  <si>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</si>
  <si>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</si>
  <si>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</si>
  <si>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</si>
  <si>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</si>
  <si>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</si>
  <si>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</si>
  <si>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</si>
  <si>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</si>
  <si>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</si>
  <si>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</si>
  <si>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</si>
  <si>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</si>
  <si>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</si>
  <si>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</si>
  <si>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</si>
  <si>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</si>
  <si>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</si>
  <si>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</si>
  <si>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</si>
  <si>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</si>
  <si>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</si>
  <si>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</si>
  <si>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</si>
  <si>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</si>
  <si>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</si>
  <si>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</si>
  <si>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</si>
  <si>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</si>
  <si>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</si>
  <si>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</si>
  <si>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</si>
  <si>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</si>
  <si>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</si>
  <si>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</si>
  <si>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</si>
  <si>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</si>
  <si>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</si>
  <si>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</si>
  <si>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</si>
  <si>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</si>
  <si>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</si>
  <si>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</si>
  <si>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</si>
  <si>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</si>
  <si>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</si>
  <si>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</si>
  <si>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</si>
  <si>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</si>
  <si>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</si>
  <si>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</si>
  <si>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</si>
  <si>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</si>
  <si>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</si>
  <si>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</si>
  <si>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</si>
  <si>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</si>
  <si>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</si>
  <si>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</si>
  <si>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</si>
  <si>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</si>
  <si>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</si>
  <si>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</si>
  <si>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</si>
  <si>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</si>
  <si>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</si>
  <si>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</si>
  <si>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</si>
  <si>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</si>
  <si>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</si>
  <si>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</si>
  <si>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</si>
  <si>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</si>
  <si>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</si>
  <si>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</si>
  <si>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</si>
  <si>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</si>
  <si>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</si>
  <si>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</si>
  <si>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</si>
  <si>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</si>
  <si>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</si>
  <si>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</si>
  <si>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</si>
  <si>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</si>
  <si>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</si>
  <si>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</si>
  <si>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</si>
  <si>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</si>
  <si>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</si>
  <si>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</si>
  <si>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</si>
  <si>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</si>
  <si>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</si>
  <si>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</si>
  <si>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</si>
  <si>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</si>
  <si>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</si>
  <si>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</si>
  <si>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</si>
  <si>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</si>
  <si>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</si>
  <si>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</si>
  <si>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</si>
  <si>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</si>
  <si>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</si>
  <si>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</si>
  <si>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</si>
  <si>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</si>
  <si>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</si>
  <si>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</si>
  <si>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</si>
  <si>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</si>
  <si>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</si>
  <si>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</si>
  <si>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</si>
  <si>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</si>
  <si>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</si>
  <si>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</si>
  <si>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</si>
  <si>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</si>
  <si>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</si>
  <si>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</si>
  <si>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</si>
  <si>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</si>
  <si>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</si>
  <si>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</si>
  <si>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</si>
  <si>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</si>
  <si>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</si>
  <si>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</si>
  <si>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</si>
  <si>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</si>
  <si>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</si>
  <si>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</si>
  <si>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</si>
  <si>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</si>
  <si>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</si>
  <si>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</si>
  <si>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</si>
  <si>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</si>
  <si>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</si>
  <si>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</si>
  <si>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</si>
  <si>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</si>
  <si>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</si>
  <si>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</si>
  <si>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</si>
  <si>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</si>
  <si>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</si>
  <si>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</si>
  <si>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</si>
  <si>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</si>
  <si>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</si>
  <si>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</si>
  <si>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</si>
  <si>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</si>
  <si>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</si>
  <si>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</si>
  <si>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</si>
  <si>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</si>
  <si>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</si>
  <si>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</si>
  <si>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</si>
  <si>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</si>
  <si>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</si>
  <si>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</si>
  <si>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</si>
  <si>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</si>
  <si>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</si>
  <si>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</si>
  <si>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</si>
  <si>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</si>
  <si>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</si>
  <si>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</si>
  <si>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</si>
  <si>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</si>
  <si>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</si>
  <si>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</si>
  <si>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</si>
  <si>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</si>
  <si>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</si>
  <si>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</si>
  <si>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</si>
  <si>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</si>
  <si>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</si>
  <si>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</si>
  <si>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</si>
  <si>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</si>
  <si>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</si>
  <si>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</si>
  <si>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</si>
  <si>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</si>
  <si>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</si>
  <si>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</si>
  <si>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</si>
  <si>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</si>
  <si>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</si>
  <si>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</si>
  <si>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</si>
  <si>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</si>
  <si>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</si>
  <si>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</si>
  <si>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</si>
  <si>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</si>
  <si>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</si>
  <si>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</si>
  <si>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</si>
  <si>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</si>
  <si>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</si>
  <si>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</si>
  <si>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</si>
  <si>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</si>
  <si>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</si>
  <si>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</si>
  <si>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</si>
  <si>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</si>
  <si>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</si>
  <si>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</si>
  <si>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</si>
  <si>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</si>
  <si>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</si>
  <si>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</si>
  <si>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</si>
  <si>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</si>
  <si>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</si>
  <si>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</si>
  <si>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</si>
  <si>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</si>
  <si>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</si>
  <si>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</si>
  <si>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</si>
  <si>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</si>
  <si>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</si>
  <si>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</si>
  <si>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</si>
  <si>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</si>
  <si>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</si>
  <si>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</si>
  <si>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</si>
  <si>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</si>
  <si>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</si>
  <si>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</si>
  <si>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</si>
  <si>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</si>
  <si>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</si>
  <si>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</si>
  <si>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</si>
  <si>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</si>
  <si>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</si>
  <si>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</si>
  <si>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</si>
  <si>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</si>
  <si>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</si>
  <si>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</si>
  <si>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</si>
  <si>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</si>
  <si>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</si>
  <si>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</si>
  <si>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</si>
  <si>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</si>
  <si>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</si>
  <si>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</si>
  <si>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</si>
  <si>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</si>
  <si>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</si>
  <si>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</si>
  <si>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</si>
  <si>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</si>
  <si>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</si>
  <si>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</si>
  <si>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</si>
  <si>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</si>
  <si>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</si>
  <si>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</si>
  <si>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</si>
  <si>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</si>
  <si>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</si>
  <si>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</si>
  <si>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</si>
  <si>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</si>
  <si>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</si>
  <si>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</si>
  <si>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</si>
  <si>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</si>
  <si>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</si>
  <si>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</si>
  <si>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</si>
  <si>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</si>
  <si>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</si>
  <si>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</si>
  <si>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</si>
  <si>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</si>
  <si>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</si>
  <si>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</si>
  <si>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</si>
  <si>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</si>
  <si>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</si>
  <si>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</si>
  <si>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</si>
  <si>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</si>
  <si>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</si>
  <si>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</si>
  <si>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</si>
  <si>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</si>
  <si>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</si>
  <si>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</si>
  <si>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</si>
  <si>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</si>
  <si>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</si>
  <si>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</si>
  <si>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</si>
  <si>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</si>
  <si>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</si>
  <si>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</si>
  <si>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</si>
  <si>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</si>
  <si>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</si>
  <si>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</si>
  <si>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</si>
  <si>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</si>
  <si>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</si>
  <si>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</si>
  <si>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</si>
  <si>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</si>
  <si>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</si>
  <si>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</si>
  <si>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</si>
  <si>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</si>
  <si>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</si>
  <si>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</si>
  <si>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</si>
  <si>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</si>
  <si>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</si>
  <si>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</si>
  <si>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</si>
  <si>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</si>
  <si>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</si>
  <si>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</si>
  <si>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</si>
  <si>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</si>
  <si>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</si>
  <si>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</si>
  <si>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</si>
  <si>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</si>
  <si>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</si>
  <si>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</si>
  <si>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</si>
  <si>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</si>
  <si>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</si>
  <si>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</si>
  <si>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</si>
  <si>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</si>
  <si>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</si>
  <si>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</si>
  <si>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</si>
  <si>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</si>
  <si>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</si>
  <si>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</si>
  <si>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</si>
  <si>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</si>
  <si>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</si>
  <si>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</si>
  <si>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</si>
  <si>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</si>
  <si>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</si>
  <si>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</si>
  <si>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</si>
  <si>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</si>
  <si>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</si>
  <si>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</si>
  <si>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</si>
  <si>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</si>
  <si>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</si>
  <si>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</si>
  <si>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</si>
  <si>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</si>
  <si>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</si>
  <si>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</si>
  <si>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</si>
  <si>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</si>
  <si>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</si>
  <si>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</si>
  <si>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</si>
  <si>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</si>
  <si>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</si>
  <si>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</si>
  <si>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</si>
  <si>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</si>
  <si>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</si>
  <si>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</si>
  <si>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</si>
  <si>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</si>
  <si>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</si>
  <si>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</si>
  <si>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</si>
  <si>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</si>
  <si>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</si>
  <si>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</si>
  <si>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</si>
  <si>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</si>
  <si>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</si>
  <si>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</si>
  <si>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</si>
  <si>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</si>
  <si>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</si>
  <si>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</si>
  <si>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</si>
  <si>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</si>
  <si>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</si>
  <si>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</si>
  <si>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</si>
  <si>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</si>
  <si>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</si>
  <si>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</si>
  <si>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</si>
  <si>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</si>
  <si>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</si>
  <si>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</si>
  <si>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</si>
  <si>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</si>
  <si>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</si>
  <si>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</si>
  <si>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</si>
  <si>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</si>
  <si>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</si>
  <si>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</si>
  <si>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</si>
  <si>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</si>
  <si>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</si>
  <si>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</si>
  <si>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</si>
  <si>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</si>
  <si>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</si>
  <si>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</si>
  <si>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</si>
  <si>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</si>
  <si>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</si>
  <si>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</si>
  <si>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</si>
  <si>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</si>
  <si>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</si>
  <si>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</si>
  <si>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</si>
  <si>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</si>
  <si>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</si>
  <si>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</si>
  <si>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</si>
  <si>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</si>
  <si>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</si>
  <si>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</si>
  <si>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</si>
  <si>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</si>
  <si>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</si>
  <si>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</si>
  <si>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</si>
  <si>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</si>
  <si>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</si>
  <si>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</si>
  <si>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</si>
  <si>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</si>
  <si>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</si>
  <si>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</si>
  <si>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</si>
  <si>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</si>
  <si>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</si>
  <si>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</si>
  <si>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</si>
  <si>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</si>
  <si>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</si>
  <si>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</si>
  <si>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</si>
  <si>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</si>
  <si>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</si>
  <si>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</si>
  <si>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</si>
  <si>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</si>
  <si>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</si>
  <si>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</si>
  <si>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</si>
  <si>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</si>
  <si>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</si>
  <si>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</si>
  <si>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</si>
  <si>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</si>
  <si>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</si>
  <si>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</si>
  <si>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</si>
  <si>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</si>
  <si>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</si>
  <si>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</si>
  <si>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</si>
  <si>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</si>
  <si>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</si>
  <si>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</si>
  <si>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</si>
  <si>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</si>
  <si>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</si>
  <si>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</si>
  <si>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</si>
  <si>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</si>
  <si>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</si>
  <si>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</si>
  <si>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</si>
  <si>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</si>
  <si>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</si>
  <si>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</si>
  <si>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</si>
  <si>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</si>
  <si>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</si>
  <si>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</si>
  <si>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</si>
  <si>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</si>
  <si>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</si>
  <si>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</si>
  <si>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</si>
  <si>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</si>
  <si>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</si>
  <si>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</si>
  <si>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</si>
  <si>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</si>
  <si>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</si>
  <si>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</si>
  <si>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</si>
  <si>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</si>
  <si>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</si>
  <si>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</si>
  <si>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</si>
  <si>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</si>
  <si>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</si>
  <si>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</si>
  <si>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</si>
  <si>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</si>
  <si>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</si>
  <si>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</si>
  <si>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</si>
  <si>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</si>
  <si>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</si>
  <si>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</si>
  <si>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</si>
  <si>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</si>
  <si>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</si>
  <si>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</si>
  <si>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</si>
  <si>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</si>
  <si>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</si>
  <si>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</si>
  <si>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</si>
  <si>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</si>
  <si>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</si>
  <si>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</si>
  <si>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</si>
  <si>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</si>
  <si>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</si>
  <si>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</si>
  <si>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</si>
  <si>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</si>
  <si>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</si>
  <si>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</si>
  <si>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</si>
  <si>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</si>
  <si>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</si>
  <si>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</si>
  <si>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</si>
  <si>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</si>
  <si>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</si>
  <si>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</si>
  <si>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</si>
  <si>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</si>
  <si>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</si>
  <si>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</si>
  <si>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</si>
  <si>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</si>
  <si>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</si>
  <si>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</si>
  <si>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</si>
  <si>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</si>
  <si>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</si>
  <si>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</si>
  <si>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</si>
  <si>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</si>
  <si>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</si>
  <si>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</si>
  <si>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</si>
  <si>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</si>
  <si>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</si>
  <si>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</si>
  <si>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</si>
  <si>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</si>
  <si>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</si>
  <si>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</si>
  <si>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</si>
  <si>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</si>
  <si>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</si>
  <si>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</si>
  <si>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</si>
  <si>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</si>
  <si>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</si>
  <si>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</si>
  <si>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</si>
  <si>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</si>
  <si>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</si>
  <si>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</si>
  <si>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</si>
  <si>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</si>
  <si>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</si>
  <si>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</si>
  <si>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</si>
  <si>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</si>
  <si>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</si>
  <si>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</si>
  <si>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</si>
  <si>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</si>
  <si>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</si>
  <si>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</si>
  <si>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</si>
  <si>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</si>
  <si>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</si>
  <si>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</si>
  <si>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</si>
  <si>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</si>
  <si>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</si>
  <si>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</si>
  <si>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</si>
  <si>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</si>
  <si>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</si>
  <si>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</si>
  <si>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</si>
  <si>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</si>
  <si>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</si>
  <si>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</si>
  <si>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</si>
  <si>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</si>
  <si>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</si>
  <si>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</si>
  <si>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</si>
  <si>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</si>
  <si>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</si>
  <si>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</si>
  <si>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</si>
  <si>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</si>
  <si>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</si>
  <si>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</si>
  <si>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</si>
  <si>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</si>
  <si>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</si>
  <si>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</si>
  <si>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</si>
  <si>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</si>
  <si>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</si>
  <si>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</si>
  <si>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</si>
  <si>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</si>
  <si>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</si>
  <si>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</si>
  <si>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</si>
  <si>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</si>
  <si>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</si>
  <si>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</si>
  <si>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</si>
  <si>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</si>
  <si>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</si>
  <si>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</si>
  <si>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</si>
  <si>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</si>
  <si>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</si>
  <si>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</si>
  <si>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</si>
  <si>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</si>
  <si>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</si>
  <si>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</si>
  <si>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</si>
  <si>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</si>
  <si>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</si>
  <si>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</si>
  <si>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</si>
  <si>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</si>
  <si>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</si>
  <si>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</si>
  <si>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</si>
  <si>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</si>
  <si>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</si>
  <si>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</si>
  <si>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</si>
  <si>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</si>
  <si>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</si>
  <si>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</si>
  <si>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</si>
  <si>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</si>
  <si>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</si>
  <si>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</si>
  <si>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</si>
  <si>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</si>
  <si>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</si>
  <si>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</si>
  <si>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</si>
  <si>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</si>
  <si>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</si>
  <si>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</si>
  <si>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</si>
  <si>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</si>
  <si>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</si>
  <si>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</si>
  <si>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</si>
  <si>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</si>
  <si>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</si>
  <si>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</si>
  <si>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</si>
  <si>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</si>
  <si>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</si>
  <si>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</si>
  <si>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</si>
  <si>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</si>
  <si>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</si>
  <si>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</si>
  <si>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</si>
  <si>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</si>
  <si>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</si>
  <si>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</si>
  <si>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</si>
  <si>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</si>
  <si>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</si>
  <si>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</si>
  <si>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</si>
  <si>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</si>
  <si>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</si>
  <si>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</si>
  <si>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</si>
  <si>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</si>
  <si>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</si>
  <si>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</si>
  <si>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</si>
  <si>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</si>
  <si>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</si>
  <si>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</si>
  <si>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</si>
  <si>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</si>
  <si>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</si>
  <si>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</si>
  <si>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</si>
  <si>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</si>
  <si>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</si>
  <si>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</si>
  <si>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</si>
  <si>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</si>
  <si>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</si>
  <si>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</si>
  <si>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</si>
  <si>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</si>
  <si>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</si>
  <si>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</si>
  <si>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</si>
  <si>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</si>
  <si>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</si>
  <si>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</si>
  <si>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</si>
  <si>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</si>
  <si>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</si>
  <si>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</si>
  <si>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</si>
  <si>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</si>
  <si>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</si>
  <si>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</si>
  <si>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</si>
  <si>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</si>
  <si>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</si>
  <si>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</si>
  <si>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</si>
  <si>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</si>
  <si>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</si>
  <si>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</si>
  <si>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</si>
  <si>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</si>
  <si>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</si>
  <si>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</si>
  <si>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</si>
  <si>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</si>
  <si>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</si>
  <si>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</si>
  <si>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</si>
  <si>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</si>
  <si>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</si>
  <si>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</si>
  <si>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</si>
  <si>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</si>
  <si>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</si>
  <si>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</si>
  <si>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</si>
  <si>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</si>
  <si>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</si>
  <si>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</si>
  <si>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</si>
  <si>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</si>
  <si>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</si>
  <si>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</si>
  <si>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</si>
  <si>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</si>
  <si>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</si>
  <si>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</si>
  <si>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</si>
  <si>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</si>
  <si>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</si>
  <si>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</si>
  <si>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</si>
  <si>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</si>
  <si>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</si>
  <si>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</si>
  <si>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</si>
  <si>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</si>
  <si>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</si>
  <si>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</si>
  <si>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</si>
  <si>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</si>
  <si>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</si>
  <si>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</si>
  <si>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</si>
  <si>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</si>
  <si>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</si>
  <si>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</si>
  <si>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</si>
  <si>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Em intervalo das 10:56h as 13:40h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</si>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</sst>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12" activePane="bottomRight" state="frozen"/>
      <selection pane="bottomRight" activeCell="N332" sqref="N3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0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Produção e Intervalo</v>
      </c>
      <c r="BR303" s="18">
        <f t="shared" si="51"/>
        <v>0.99999999999999911</v>
      </c>
      <c r="BS303" s="18">
        <f t="shared" si="52"/>
        <v>0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1705</v>
      </c>
      <c r="BK312" s="16" t="s">
        <v>1706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1717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1718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1720</v>
      </c>
      <c r="E3" s="316" t="s">
        <v>1721</v>
      </c>
      <c r="F3" s="316" t="s">
        <v>1722</v>
      </c>
      <c r="G3" s="316" t="s">
        <v>1723</v>
      </c>
      <c r="H3" s="316" t="s">
        <v>1724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428" sqref="G4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1727</v>
      </c>
      <c r="W1" s="388"/>
      <c r="X1" s="388"/>
      <c r="Y1" s="103"/>
    </row>
    <row r="2" spans="1:25" s="100" customFormat="1" ht="11.25" customHeight="1">
      <c r="A2" s="104" t="s">
        <v>1728</v>
      </c>
      <c r="B2" s="104" t="s">
        <v>1729</v>
      </c>
      <c r="C2" s="104" t="s">
        <v>7</v>
      </c>
      <c r="D2" s="105" t="s">
        <v>1177</v>
      </c>
      <c r="E2" s="105" t="s">
        <v>1178</v>
      </c>
      <c r="F2" s="105" t="s">
        <v>1730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DESLOCAMENTO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TGR-TIQ</v>
      </c>
      <c r="L401" s="328" t="str">
        <f>IF(FN_MC!N303="","*",FN_MC!N303)</f>
        <v>TGRTIQ</v>
      </c>
      <c r="M401" s="110">
        <f>IF(FN_MC!J303="","*",FN_MC!J303)</f>
        <v>98</v>
      </c>
      <c r="N401" s="291">
        <f>IF(FN_MC!K303="","*",FN_MC!K303)</f>
        <v>502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4.1666666666666664E-2</v>
      </c>
      <c r="S401" s="109" t="str">
        <f>IF(FN_MC!Q303="","*",CONCATENATE(FN_MC!Q303," ",FN_MC!R303))</f>
        <v>1 BINÁRIO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 hidden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Oportunidade</v>
      </c>
      <c r="C410" s="108" t="str">
        <f>IF(FN_MC!Z312="","*",FN_MC!Z312)</f>
        <v>*</v>
      </c>
      <c r="D410" s="109" t="str">
        <f>IF(FN_MC!S312="","*",FN_MC!S312)</f>
        <v>MALHA CENTRAL</v>
      </c>
      <c r="E410" s="109" t="str">
        <f>IF(FN_MC!T312="","*",FN_MC!T312)</f>
        <v>POV-PRV</v>
      </c>
      <c r="F410" s="109">
        <f>IF(FN_MC!B312="","*",FN_MC!B312)</f>
        <v>46042</v>
      </c>
      <c r="G410" s="109" t="str">
        <f>IF(FN_MC!D312="","*",FN_MC!D312)</f>
        <v>E14</v>
      </c>
      <c r="H410" s="109" t="str">
        <f>IF(FN_MC!F312="","*",FN_MC!F312)</f>
        <v>DESLOCAMENTO</v>
      </c>
      <c r="I410" s="109" t="str">
        <f>IF(FN_MC!H312="","*",FN_MC!H312)</f>
        <v>PSG</v>
      </c>
      <c r="J410" s="109" t="str">
        <f>IF(FN_MC!I312="","*",FN_MC!I312)</f>
        <v>PAR</v>
      </c>
      <c r="K410" s="109" t="str">
        <f>IF(FN_MC!M312="","*",FN_MC!M312)</f>
        <v>PSG-PAR</v>
      </c>
      <c r="L410" s="328" t="str">
        <f>IF(FN_MC!N312="","*",FN_MC!N312)</f>
        <v>PSGPAR</v>
      </c>
      <c r="M410" s="110">
        <f>IF(FN_MC!J312="","*",FN_MC!J312)</f>
        <v>103</v>
      </c>
      <c r="N410" s="291">
        <f>IF(FN_MC!K312="","*",FN_MC!K312)</f>
        <v>1806.2</v>
      </c>
      <c r="O410" s="291">
        <f>IF(FN_MC!L312="","*",FN_MC!L312)</f>
        <v>1724.289</v>
      </c>
      <c r="P410" s="110"/>
      <c r="Q410" s="127">
        <f>IF(FN_MC!O312="","*",FN_MC!O312)</f>
        <v>0.54166666666666663</v>
      </c>
      <c r="R410" s="127">
        <f>IF(FN_MC!P312="","*",FN_MC!P312)</f>
        <v>4.1666666666666664E-2</v>
      </c>
      <c r="S410" s="109" t="str">
        <f>IF(FN_MC!Q312="","*",CONCATENATE(FN_MC!Q312," ",FN_MC!R312))</f>
        <v>1 BINÁRIO</v>
      </c>
      <c r="T410" s="109" t="str">
        <f>IF(FN_MC!V312="","*",FN_MC!V312)</f>
        <v>Fernanda</v>
      </c>
      <c r="U410" s="109" t="str">
        <f>IF(FN_MC!W312="","*",FN_MC!W312)</f>
        <v>Deslocamento de PSG para PAR</v>
      </c>
      <c r="V410" s="111" t="str">
        <f ca="1">_xlfn.XLOOKUP(G410&amp;$V$2,BS_CONTROLE[CHAVE],BS_CONTROLE[Quantidade_11],"-")</f>
        <v>-</v>
      </c>
      <c r="W410" s="111">
        <f ca="1">_xlfn.XLOOKUP(G410&amp;$W$2,BS_CONTROLE[CHAVE],BS_CONTROLE[Quantidade_11],"-")</f>
        <v>1</v>
      </c>
      <c r="X410" s="111">
        <f ca="1">_xlfn.XLOOKUP(G410&amp;$X$2,BS_CONTROLE[CHAVE],BS_CONTROLE[Quantidade_11],"-")</f>
        <v>47510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>
      <c r="A414" s="108" t="str">
        <f>IF(FN_MC!Y316="","*",FN_MC!Y316)</f>
        <v>*</v>
      </c>
      <c r="B414" s="108" t="str">
        <f>IF(FN_MC!X316="","*",FN_MC!X316)</f>
        <v>Contrato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Descarga de brita do km 695  ao 697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>
      <c r="A416" s="108" t="str">
        <f>IF(FN_MC!Y318="","*",FN_MC!Y318)</f>
        <v>*</v>
      </c>
      <c r="B416" s="108" t="str">
        <f>IF(FN_MC!X318="","*",FN_MC!X318)</f>
        <v>Oportunidade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TOM-TRO</v>
      </c>
      <c r="L416" s="328" t="str">
        <f>IF(FN_MC!N318="","*",FN_MC!N318)</f>
        <v>TROMTRO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>
      <c r="A418" s="108" t="str">
        <f>IF(FN_MC!Y320="","*",FN_MC!Y320)</f>
        <v>*</v>
      </c>
      <c r="B418" s="108" t="str">
        <f>IF(FN_MC!X320="","*",FN_MC!X320)</f>
        <v>Contrato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IF(FN_MC!Y323="","*",FN_MC!Y323)</f>
        <v>*</v>
      </c>
      <c r="B421" s="108" t="str">
        <f>IF(FN_MC!X323="","*",FN_MC!X323)</f>
        <v>Contrato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IF(FN_MC!Y325="","*",FN_MC!Y325)</f>
        <v>*</v>
      </c>
      <c r="B423" s="108" t="str">
        <f>IF(FN_MC!X325="","*",FN_MC!X325)</f>
        <v>Contrato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IF(FN_MC!Y328="","*",FN_MC!Y328)</f>
        <v>*</v>
      </c>
      <c r="B426" s="108" t="str">
        <f>IF(FN_MC!X328="","*",FN_MC!X328)</f>
        <v>Oportunidade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171.11500000000001</v>
      </c>
      <c r="O426" s="291">
        <f>IF(FN_MC!L328="","*",FN_MC!L328)</f>
        <v>173.5</v>
      </c>
      <c r="P426" s="110"/>
      <c r="Q426" s="127">
        <f>IF(FN_MC!O328="","*",FN_MC!O328)</f>
        <v>0.39583333333333331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>
      <c r="A428" s="108" t="str">
        <f>IF(FN_MC!Y330="","*",FN_MC!Y330)</f>
        <v>*</v>
      </c>
      <c r="B428" s="108" t="str">
        <f>IF(FN_MC!X330="","*",FN_MC!X330)</f>
        <v>Oportunidade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>
        <f>IF(FN_MC!B330="","*",FN_MC!B330)</f>
        <v>46043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IF(FN_MC!X332="","*",FN_MC!X332)</f>
        <v>Oportunidade</v>
      </c>
      <c r="C432" s="108" t="str">
        <f>IF(FN_MC!Z335="","*",FN_MC!Z335)</f>
        <v>*</v>
      </c>
      <c r="D432" s="109" t="str">
        <f>IF(FN_MC!S332="","*",FN_MC!S332)</f>
        <v>MALHA CENTRAL</v>
      </c>
      <c r="E432" s="109" t="str">
        <f>IF(FN_MC!T332="","*",FN_MC!T332)</f>
        <v>POV-PRV</v>
      </c>
      <c r="F432" s="109">
        <f>IF(FN_MC!B332="","*",FN_MC!B332)</f>
        <v>46043</v>
      </c>
      <c r="G432" s="109" t="str">
        <f>IF(FN_MC!D332="","*",FN_MC!D332)</f>
        <v>A71</v>
      </c>
      <c r="H432" s="109" t="str">
        <f>IF(FN_MC!F332="","*",FN_MC!F332)</f>
        <v>NIVELAMENTO</v>
      </c>
      <c r="I432" s="109" t="str">
        <f>IF(FN_MC!H332="","*",FN_MC!H332)</f>
        <v>PARPPG</v>
      </c>
      <c r="J432" s="109" t="str">
        <f>IF(FN_MC!I332="","*",FN_MC!I332)</f>
        <v>-</v>
      </c>
      <c r="K432" s="109" t="str">
        <f>IF(FN_MC!M332="","*",FN_MC!M332)</f>
        <v>PAR-PPG</v>
      </c>
      <c r="L432" s="328" t="s">
        <v>839</v>
      </c>
      <c r="M432" s="110">
        <f>IF(FN_MC!J332="","*",FN_MC!J332)</f>
        <v>103</v>
      </c>
      <c r="N432" s="291">
        <f>IF(FN_MC!K332="","*",FN_MC!K332)</f>
        <v>1688.5</v>
      </c>
      <c r="O432" s="291" t="str">
        <f>IF(FN_MC!L335="","*",FN_MC!L335)</f>
        <v>-</v>
      </c>
      <c r="P432" s="110"/>
      <c r="Q432" s="127">
        <f>IF(FN_MC!O332="","*",FN_MC!O332)</f>
        <v>0.375</v>
      </c>
      <c r="R432" s="127">
        <f>IF(FN_MC!P332="","*",FN_MC!P332)</f>
        <v>4.1666666666666664E-2</v>
      </c>
      <c r="S432" s="109" t="str">
        <f>IF(FN_MC!Q332="","*",CONCATENATE(FN_MC!Q332," ",FN_MC!R332))</f>
        <v>1 BINÁRIO</v>
      </c>
      <c r="T432" s="109" t="str">
        <f>IF(FN_MC!V332="","*",FN_MC!V332)</f>
        <v>Antonio</v>
      </c>
      <c r="U432" s="109" t="str">
        <f>IF(FN_MC!W332="","*",FN_MC!W332)</f>
        <v>Nivelamento</v>
      </c>
      <c r="V432" s="111">
        <f ca="1">_xlfn.XLOOKUP(G432&amp;$V$2,BS_CONTROLE[CHAVE],BS_CONTROLE[Quantidade_11],"-")</f>
        <v>1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IF(FN_MC!Y336="","*",FN_MC!Y336)</f>
        <v>*</v>
      </c>
      <c r="B433" s="108" t="str">
        <f>IF(FN_MC!X336="","*",FN_MC!X336)</f>
        <v>Oportunidade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1732</v>
      </c>
    </row>
  </sheetData>
  <autoFilter ref="A2:Y3000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1741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1742</v>
      </c>
      <c r="C4" s="321" t="s">
        <v>1743</v>
      </c>
      <c r="D4" s="321" t="s">
        <v>1744</v>
      </c>
      <c r="E4" s="321" t="s">
        <v>1745</v>
      </c>
      <c r="F4" s="321" t="s">
        <v>545</v>
      </c>
      <c r="G4" s="321" t="s">
        <v>1746</v>
      </c>
      <c r="H4" s="187"/>
    </row>
    <row r="5" spans="1:8" ht="43.5">
      <c r="A5" s="187"/>
      <c r="B5" s="322" t="s">
        <v>1747</v>
      </c>
      <c r="C5" s="322">
        <v>309525</v>
      </c>
      <c r="D5" s="322" t="s">
        <v>1748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1749</v>
      </c>
      <c r="C6" s="322">
        <v>256875</v>
      </c>
      <c r="D6" s="322" t="s">
        <v>1750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1751</v>
      </c>
      <c r="C7" s="322">
        <v>257278</v>
      </c>
      <c r="D7" s="322" t="s">
        <v>1752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1753</v>
      </c>
      <c r="C8" s="322">
        <v>261794</v>
      </c>
      <c r="D8" s="322" t="s">
        <v>1754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1755</v>
      </c>
      <c r="C9" s="322">
        <v>257033</v>
      </c>
      <c r="D9" s="322" t="s">
        <v>1756</v>
      </c>
      <c r="E9" s="322" t="s">
        <v>240</v>
      </c>
      <c r="F9" s="322" t="s">
        <v>732</v>
      </c>
      <c r="G9" s="322" t="s">
        <v>1757</v>
      </c>
      <c r="H9" s="187"/>
    </row>
    <row r="10" spans="1:8" ht="43.5">
      <c r="A10" s="187"/>
      <c r="B10" s="322" t="s">
        <v>1758</v>
      </c>
      <c r="C10" s="322">
        <v>396578</v>
      </c>
      <c r="D10" s="322" t="s">
        <v>1759</v>
      </c>
      <c r="E10" s="322" t="s">
        <v>240</v>
      </c>
      <c r="F10" s="322" t="s">
        <v>732</v>
      </c>
      <c r="G10" s="322" t="s">
        <v>1757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1760</v>
      </c>
      <c r="D5" s="392"/>
      <c r="E5" s="392"/>
      <c r="F5" s="392"/>
      <c r="G5" s="392"/>
      <c r="H5" s="392"/>
      <c r="I5" s="392"/>
      <c r="J5" s="393"/>
      <c r="K5" s="394" t="s">
        <v>1761</v>
      </c>
      <c r="L5" s="395"/>
      <c r="M5" s="395"/>
      <c r="N5" s="395"/>
      <c r="O5" s="396" t="s">
        <v>1762</v>
      </c>
      <c r="P5" s="397"/>
      <c r="Q5" s="398"/>
    </row>
    <row r="6" spans="1:17" s="93" customFormat="1" ht="15.75" customHeight="1">
      <c r="A6" s="87" t="s">
        <v>1730</v>
      </c>
      <c r="B6" s="94" t="s">
        <v>1729</v>
      </c>
      <c r="C6" s="95" t="s">
        <v>1177</v>
      </c>
      <c r="D6" s="96" t="s">
        <v>1178</v>
      </c>
      <c r="E6" s="95" t="s">
        <v>1763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1764</v>
      </c>
      <c r="M6" s="138" t="s">
        <v>30</v>
      </c>
      <c r="N6" s="139" t="s">
        <v>1172</v>
      </c>
      <c r="O6" s="241" t="s">
        <v>1215</v>
      </c>
      <c r="P6" s="152"/>
      <c r="Q6" s="188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2026-01-20T18:07:46Z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