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91" documentId="8_{B6337239-1A00-434D-AAD0-422EA1FEB5AE}" xr6:coauthVersionLast="47" xr6:coauthVersionMax="47" xr10:uidLastSave="{5D9AAABD-6083-4734-BBF3-E6B70572634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3" i="1" l="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N411" i="11" s="1"/>
  <c r="AM422" i="1"/>
  <c r="AM421" i="1"/>
  <c r="AM420" i="1"/>
  <c r="AM419" i="1"/>
  <c r="AM418" i="1"/>
  <c r="AM417" i="1"/>
  <c r="L405" i="11" s="1"/>
  <c r="AM416" i="1"/>
  <c r="AM415" i="1"/>
  <c r="AM414" i="1"/>
  <c r="L402" i="11" s="1"/>
  <c r="AM413" i="1"/>
  <c r="AM412" i="1"/>
  <c r="AM411" i="1"/>
  <c r="L399" i="11" s="1"/>
  <c r="AM410" i="1"/>
  <c r="AM409" i="1"/>
  <c r="AM408" i="1"/>
  <c r="AM407" i="1"/>
  <c r="AM406" i="1"/>
  <c r="AM405" i="1"/>
  <c r="AM404" i="1"/>
  <c r="AM403" i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N84" i="11"/>
  <c r="L60" i="11"/>
  <c r="L43" i="11"/>
  <c r="N43" i="11"/>
  <c r="N33" i="11"/>
  <c r="N22" i="11"/>
  <c r="N9" i="11"/>
  <c r="L148" i="11"/>
  <c r="N175" i="11"/>
  <c r="L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11" i="11" l="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<sst xmlns="http://schemas.openxmlformats.org/spreadsheetml/2006/main" count="5890" uniqueCount="1579">
  <si>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</si>
  <si>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</si>
  <si>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</si>
  <si>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</si>
  <si>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</si>
  <si>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</si>
  <si>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</si>
  <si>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</si>
  <si>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</si>
  <si>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</si>
  <si>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</si>
  <si>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</si>
  <si>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</si>
  <si>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</si>
  <si>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</si>
  <si>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</si>
  <si>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</si>
  <si>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</si>
  <si>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</si>
  <si>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</si>
  <si>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</si>
  <si>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</si>
  <si>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</si>
  <si>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</si>
  <si>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</si>
  <si>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</si>
  <si>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</si>
  <si>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</si>
  <si>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</si>
  <si>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</si>
  <si>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</si>
  <si>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</si>
  <si>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</si>
  <si>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</si>
  <si>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</si>
  <si>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</si>
  <si>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</si>
  <si>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</si>
  <si>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</si>
  <si>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</si>
  <si>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</si>
  <si>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</si>
  <si>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</si>
  <si>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</si>
  <si>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</si>
  <si>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</si>
  <si>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</si>
  <si>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</si>
  <si>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</si>
  <si>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</si>
  <si>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</si>
  <si>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</si>
  <si>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</si>
  <si>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</si>
  <si>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</si>
  <si>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</si>
  <si>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</si>
  <si>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</si>
  <si>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</si>
  <si>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</si>
  <si>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</si>
  <si>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</si>
  <si>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</si>
  <si>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</si>
  <si>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</si>
  <si>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</si>
  <si>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</si>
  <si>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</si>
  <si>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</si>
  <si>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</si>
  <si>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</si>
  <si>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</si>
  <si>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</si>
  <si>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</si>
  <si>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</si>
  <si>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</si>
  <si>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</si>
  <si>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</si>
  <si>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</si>
  <si>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</si>
  <si>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</si>
  <si>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</si>
  <si>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</si>
  <si>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</si>
  <si>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</si>
  <si>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</si>
  <si>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</si>
  <si>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</si>
  <si>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</si>
  <si>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</si>
  <si>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</si>
  <si>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</si>
  <si>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</si>
  <si>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</si>
  <si>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</si>
  <si>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</si>
  <si>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</si>
  <si>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</si>
  <si>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</si>
  <si>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</si>
  <si>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</si>
  <si>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</si>
  <si>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</si>
  <si>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</si>
  <si>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</si>
  <si>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</si>
  <si>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</si>
  <si>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</si>
  <si>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</si>
  <si>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</si>
  <si>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</si>
  <si>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</si>
  <si>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</si>
  <si>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</si>
  <si>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</si>
  <si>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</si>
  <si>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</si>
  <si>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</si>
  <si>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</si>
  <si>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</si>
  <si>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</si>
  <si>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</si>
  <si>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</si>
  <si>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</si>
  <si>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</si>
  <si>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</si>
  <si>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</si>
  <si>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</si>
  <si>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</si>
  <si>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</si>
  <si>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</si>
  <si>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</si>
  <si>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</si>
  <si>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</si>
  <si>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</si>
  <si>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</si>
  <si>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</si>
  <si>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</si>
  <si>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</si>
  <si>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</si>
  <si>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</si>
  <si>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</si>
  <si>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</si>
  <si>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</si>
  <si>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</si>
  <si>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</si>
  <si>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</si>
  <si>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</si>
  <si>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</si>
  <si>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</si>
  <si>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</si>
  <si>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</si>
  <si>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</si>
  <si>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</si>
  <si>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</si>
  <si>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</si>
  <si>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</si>
  <si>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</si>
  <si>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</si>
  <si>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</si>
  <si>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</si>
  <si>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</si>
  <si>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</si>
  <si>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</si>
  <si>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</si>
  <si>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</si>
  <si>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</si>
  <si>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</si>
  <si>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</si>
  <si>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</si>
  <si>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</si>
  <si>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</si>
  <si>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</si>
  <si>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</si>
  <si>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</si>
  <si>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</si>
  <si>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</si>
  <si>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</si>
  <si>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</si>
  <si>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</si>
  <si>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</si>
  <si>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</si>
  <si>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</si>
  <si>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</si>
  <si>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</si>
  <si>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</si>
  <si>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</si>
  <si>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</si>
  <si>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</si>
  <si>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</si>
  <si>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</si>
  <si>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</si>
  <si>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</si>
  <si>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</si>
  <si>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</si>
  <si>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</si>
  <si>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</si>
  <si>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</si>
  <si>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</si>
  <si>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</si>
  <si>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</si>
  <si>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</si>
  <si>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</si>
  <si>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</si>
  <si>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</si>
  <si>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</si>
  <si>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</si>
  <si>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</si>
  <si>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</si>
  <si>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</si>
  <si>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</si>
  <si>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</si>
  <si>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</si>
  <si>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</si>
  <si>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</si>
  <si>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</si>
  <si>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</si>
  <si>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</si>
  <si>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</si>
  <si>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</si>
  <si>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</si>
  <si>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</si>
  <si>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</si>
  <si>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</si>
  <si>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</si>
  <si>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</si>
  <si>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</si>
  <si>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</si>
  <si>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</si>
  <si>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</si>
  <si>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</si>
  <si>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</si>
  <si>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</si>
  <si>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</si>
  <si>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</si>
  <si>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</si>
  <si>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</si>
  <si>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</si>
  <si>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</si>
  <si>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</si>
  <si>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</si>
  <si>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</si>
  <si>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</si>
  <si>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</si>
  <si>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</si>
  <si>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</si>
  <si>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</si>
  <si>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</si>
  <si>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</si>
  <si>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</si>
  <si>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</si>
  <si>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</si>
  <si>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</si>
  <si>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</si>
  <si>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</si>
  <si>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</si>
  <si>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</si>
  <si>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</si>
  <si>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</si>
  <si>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</si>
  <si>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</si>
  <si>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</si>
  <si>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</si>
  <si>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</si>
  <si>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</si>
  <si>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</si>
  <si>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</si>
  <si>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</si>
  <si>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</si>
  <si>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</si>
  <si>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</si>
  <si>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</si>
  <si>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</si>
  <si>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</si>
  <si>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</si>
  <si>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</si>
  <si>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</si>
  <si>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</si>
  <si>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</si>
  <si>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</si>
  <si>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</si>
  <si>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</si>
  <si>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</si>
  <si>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</si>
  <si>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</si>
  <si>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</si>
  <si>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</si>
  <si>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</si>
  <si>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</si>
  <si>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</si>
  <si>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</si>
  <si>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</si>
  <si>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</si>
  <si>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</si>
  <si>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</si>
  <si>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</si>
  <si>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</si>
  <si>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</si>
  <si>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</si>
  <si>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</si>
  <si>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</si>
  <si>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</si>
  <si>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</si>
  <si>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</si>
  <si>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</si>
  <si>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</si>
  <si>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</si>
  <si>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</si>
  <si>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</si>
  <si>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</si>
  <si>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</si>
  <si>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</si>
  <si>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</si>
  <si>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</si>
  <si>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</si>
  <si>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</si>
  <si>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</si>
  <si>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</si>
  <si>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</si>
  <si>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</si>
  <si>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</si>
  <si>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</si>
  <si>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</si>
  <si>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</si>
  <si>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</si>
  <si>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</si>
  <si>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</si>
  <si>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</si>
  <si>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</si>
  <si>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</si>
  <si>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</si>
  <si>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</si>
  <si>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</si>
  <si>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</si>
  <si>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</si>
  <si>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</si>
  <si>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</si>
  <si>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</si>
  <si>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</si>
  <si>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</si>
  <si>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</si>
  <si>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</si>
  <si>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</si>
  <si>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</si>
  <si>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</si>
  <si>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</si>
  <si>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</si>
  <si>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</si>
  <si>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</si>
  <si>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</si>
  <si>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</si>
  <si>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</si>
  <si>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</si>
  <si>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</si>
  <si>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</si>
  <si>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</si>
  <si>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</si>
  <si>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</si>
  <si>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</si>
  <si>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</si>
  <si>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</si>
  <si>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</si>
  <si>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</si>
  <si>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</si>
  <si>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</si>
  <si>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</si>
  <si>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</si>
  <si>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</si>
  <si>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</si>
  <si>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</si>
  <si>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</si>
  <si>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</si>
  <si>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</si>
  <si>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</si>
  <si>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</si>
  <si>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</si>
  <si>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</si>
  <si>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</si>
  <si>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</si>
  <si>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</si>
  <si>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</si>
  <si>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</si>
  <si>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</si>
  <si>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</si>
  <si>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</si>
  <si>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</si>
  <si>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</si>
  <si>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</si>
  <si>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</si>
  <si>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</si>
  <si>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</si>
  <si>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</si>
  <si>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</si>
  <si>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</si>
  <si>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</si>
  <si>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</si>
  <si>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</si>
  <si>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</si>
  <si>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</si>
  <si>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</si>
  <si>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</si>
  <si>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</si>
  <si>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</si>
  <si>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</si>
  <si>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</si>
  <si>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</si>
  <si>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</si>
  <si>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</si>
  <si>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</si>
  <si>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</si>
  <si>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</si>
  <si>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</si>
  <si>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</si>
  <si>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</si>
  <si>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</si>
  <si>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</si>
  <si>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</si>
  <si>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</si>
  <si>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</si>
  <si>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</si>
  <si>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</si>
  <si>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</si>
  <si>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</si>
  <si>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</si>
  <si>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</si>
  <si>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</si>
  <si>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</si>
  <si>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</si>
  <si>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</si>
  <si>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</si>
  <si>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</si>
  <si>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</si>
  <si>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</si>
  <si>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</si>
  <si>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</si>
  <si>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</si>
  <si>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</si>
  <si>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</si>
  <si>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</si>
  <si>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</si>
  <si>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</si>
  <si>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</si>
  <si>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</si>
  <si>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</si>
  <si>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</si>
  <si>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</si>
  <si>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</si>
  <si>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</si>
  <si>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</si>
  <si>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</si>
  <si>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</si>
  <si>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</si>
  <si>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</si>
  <si>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</si>
  <si>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</si>
  <si>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</si>
  <si>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</si>
  <si>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</si>
  <si>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</si>
  <si>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</si>
  <si>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</si>
  <si>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</si>
  <si>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</si>
  <si>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</si>
  <si>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</si>
  <si>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</si>
  <si>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</si>
  <si>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</si>
  <si>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</si>
  <si>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</si>
  <si>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</si>
  <si>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</si>
  <si>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</si>
  <si>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</si>
  <si>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</si>
  <si>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</si>
  <si>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</si>
  <si>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</si>
  <si>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</si>
  <si>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</si>
  <si>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</si>
  <si>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</si>
  <si>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</si>
  <si>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</si>
  <si>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</si>
  <si>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</si>
  <si>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</si>
  <si>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</si>
  <si>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</si>
  <si>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</si>
  <si>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</si>
  <si>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</si>
  <si>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</si>
  <si>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</si>
  <si>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</si>
  <si>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</si>
  <si>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</si>
  <si>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</si>
  <si>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</si>
  <si>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</si>
  <si>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</si>
  <si>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</si>
  <si>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</si>
  <si>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</si>
  <si>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</si>
  <si>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</si>
  <si>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</si>
  <si>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</si>
  <si>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</si>
  <si>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</si>
  <si>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</si>
  <si>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</si>
  <si>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</si>
  <si>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</si>
  <si>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</si>
  <si>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</si>
  <si>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</si>
  <si>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</si>
  <si>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</si>
  <si>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</si>
  <si>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</si>
  <si>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</si>
  <si>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</si>
  <si>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</si>
  <si>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</si>
  <si>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</si>
  <si>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</si>
  <si>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</si>
  <si>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</si>
  <si>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</si>
  <si>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</si>
  <si>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</si>
  <si>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</si>
  <si>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</si>
  <si>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</si>
  <si>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</si>
  <si>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</si>
  <si>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</si>
  <si>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</si>
  <si>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</si>
  <si>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</si>
  <si>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</si>
  <si>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</si>
  <si>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</si>
  <si>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</si>
  <si>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</si>
  <si>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</si>
  <si>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</si>
  <si>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</si>
  <si>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</si>
  <si>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</si>
  <si>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</si>
  <si>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</si>
  <si>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</si>
  <si>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</si>
  <si>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</si>
  <si>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</si>
  <si>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</si>
  <si>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</si>
  <si>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</si>
  <si>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</si>
  <si>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</si>
  <si>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</si>
  <si>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</si>
  <si>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</si>
  <si>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</si>
  <si>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</si>
  <si>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</si>
  <si>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</si>
  <si>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</si>
  <si>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</si>
  <si>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</si>
  <si>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</si>
  <si>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</si>
  <si>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</si>
  <si>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</si>
  <si>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</si>
  <si>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</si>
  <si>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</si>
  <si>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</si>
  <si>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</si>
  <si>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</si>
  <si>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</si>
  <si>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</si>
  <si>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</si>
  <si>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</si>
  <si>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</si>
  <si>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</si>
  <si>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</si>
  <si>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</si>
  <si>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</si>
  <si>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</si>
  <si>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</si>
  <si>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</si>
  <si>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</si>
  <si>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</si>
  <si>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</si>
  <si>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</si>
  <si>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</si>
  <si>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</si>
  <si>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</si>
  <si>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</si>
  <si>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</si>
  <si>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</si>
  <si>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</si>
  <si>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</si>
  <si>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</si>
  <si>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</si>
  <si>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</si>
  <si>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</si>
  <si>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</si>
  <si>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</si>
  <si>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</si>
  <si>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</si>
  <si>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</si>
  <si>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</si>
  <si>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</si>
  <si>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</si>
  <si>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</si>
  <si>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</si>
  <si>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</si>
  <si>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</si>
  <si>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</si>
  <si>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</si>
  <si>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</si>
  <si>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</si>
  <si>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</si>
  <si>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</si>
  <si>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</si>
  <si>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</si>
  <si>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</si>
  <si>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</si>
  <si>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</si>
  <si>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</si>
  <si>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</si>
  <si>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</si>
  <si>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</si>
  <si>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</si>
  <si>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</si>
  <si>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</si>
  <si>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</si>
  <si>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</si>
  <si>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</si>
  <si>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</si>
  <si>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</si>
  <si>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</si>
  <si>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</si>
  <si>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</si>
  <si>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</si>
  <si>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</si>
  <si>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</si>
  <si>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</si>
  <si>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</si>
  <si>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</si>
  <si>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</si>
  <si>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</si>
  <si>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</si>
  <si>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</si>
  <si>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</si>
  <si>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</si>
  <si>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</si>
  <si>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</si>
  <si>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</si>
  <si>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</si>
  <si>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</si>
  <si>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</si>
  <si>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</si>
  <si>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</si>
  <si>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</si>
  <si>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</si>
  <si>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</si>
  <si>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</si>
  <si>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</si>
  <si>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</si>
  <si>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</si>
  <si>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</si>
  <si>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</si>
  <si>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</si>
  <si>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</si>
  <si>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</si>
  <si>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</si>
  <si>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</si>
  <si>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</si>
  <si>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</si>
  <si>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</si>
  <si>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</si>
  <si>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</si>
  <si>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</si>
  <si>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</si>
  <si>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</si>
  <si>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</si>
  <si>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</si>
  <si>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</si>
  <si>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</si>
  <si>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</si>
  <si>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</si>
  <si>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</si>
  <si>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</si>
  <si>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</si>
  <si>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</si>
  <si>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</si>
  <si>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</si>
  <si>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</si>
  <si>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</si>
  <si>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</si>
  <si>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</si>
  <si>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</si>
  <si>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</si>
  <si>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</si>
  <si>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</si>
  <si>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</si>
  <si>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</si>
  <si>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</si>
  <si>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</si>
  <si>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</si>
  <si>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</si>
  <si>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</si>
  <si>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</si>
  <si>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</si>
  <si>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</si>
  <si>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</si>
  <si>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</si>
  <si>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</si>
  <si>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</si>
  <si>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</si>
  <si>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</si>
  <si>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</si>
  <si>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</si>
  <si>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</si>
  <si>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</si>
  <si>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</si>
  <si>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</si>
  <si>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</si>
  <si>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</si>
  <si>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</si>
  <si>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</si>
  <si>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</si>
  <si>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</si>
  <si>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</si>
  <si>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</si>
  <si>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</si>
  <si>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</si>
  <si>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</si>
  <si>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</si>
  <si>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</si>
  <si>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</si>
  <si>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</si>
  <si>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</si>
  <si>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</si>
  <si>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</si>
  <si>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</si>
  <si>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</si>
  <si>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</si>
  <si>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</si>
  <si>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</si>
  <si>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</si>
  <si>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</si>
  <si>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</si>
  <si>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</si>
  <si>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</si>
  <si>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</si>
  <si>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</si>
  <si>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</si>
  <si>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</si>
  <si>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</si>
  <si>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</si>
  <si>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</si>
  <si>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</si>
  <si>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</si>
  <si>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</si>
  <si>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</si>
  <si>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</si>
  <si>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</si>
  <si>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</si>
  <si>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</si>
  <si>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</si>
  <si>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</si>
  <si>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</si>
  <si>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</si>
  <si>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</si>
  <si>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</si>
  <si>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</si>
  <si>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</si>
  <si>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</si>
  <si>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</si>
  <si>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</si>
  <si>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</si>
  <si>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</si>
  <si>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</si>
  <si>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</si>
  <si>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</si>
  <si>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</si>
  <si>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</si>
  <si>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</si>
  <si>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</si>
  <si>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</si>
  <si>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</si>
  <si>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</si>
  <si>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</si>
  <si>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</si>
  <si>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</si>
  <si>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</si>
  <si>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</si>
  <si>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</si>
  <si>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</si>
  <si>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</si>
  <si>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</si>
  <si>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</si>
  <si>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</si>
  <si>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</si>
  <si>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</si>
  <si>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</si>
  <si>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</si>
  <si>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</si>
  <si>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</si>
  <si>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</si>
  <si>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</si>
  <si>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</si>
  <si>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</si>
  <si>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</si>
  <si>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</si>
  <si>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</si>
  <si>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</si>
  <si>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</si>
  <si>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</si>
  <si>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</si>
  <si>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</si>
  <si>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</si>
  <si>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</si>
  <si>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</si>
  <si>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</si>
  <si>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</si>
  <si>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</si>
  <si>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</si>
  <si>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</si>
  <si>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</si>
  <si>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</si>
  <si>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</si>
  <si>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</si>
  <si>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</si>
  <si>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</si>
  <si>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</si>
  <si>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</si>
  <si>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</si>
  <si>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</si>
  <si>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</si>
  <si>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</si>
  <si>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</si>
  <si>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</si>
  <si>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</si>
  <si>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</si>
  <si>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</si>
  <si>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</si>
  <si>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</si>
  <si>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</si>
  <si>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</si>
  <si>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</si>
  <si>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</si>
  <si>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</si>
  <si>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</si>
  <si>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</si>
  <si>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</si>
  <si>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</si>
  <si>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</si>
  <si>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</si>
  <si>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</si>
  <si>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</si>
  <si>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</si>
  <si>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</si>
  <si>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</si>
  <si>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</si>
  <si>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</si>
  <si>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</si>
  <si>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</si>
  <si>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</si>
  <si>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</si>
  <si>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</si>
  <si>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</si>
  <si>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</si>
  <si>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</si>
  <si>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</si>
  <si>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</si>
  <si>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</si>
  <si>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</si>
  <si>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</si>
  <si>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</si>
  <si>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</si>
  <si>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</si>
  <si>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</si>
  <si>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</si>
  <si>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</si>
  <si>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</si>
  <si>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</si>
  <si>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</si>
  <si>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</si>
  <si>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</si>
  <si>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</si>
  <si>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</si>
  <si>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</si>
  <si>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</si>
  <si>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</si>
  <si>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</si>
  <si>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</si>
  <si>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</si>
  <si>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</si>
  <si>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</si>
  <si>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</si>
  <si>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</si>
  <si>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</si>
  <si>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</si>
  <si>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</si>
  <si>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</si>
  <si>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</si>
  <si>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</si>
  <si>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</si>
  <si>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</si>
  <si>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</si>
  <si>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</si>
  <si>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</si>
  <si>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</si>
  <si>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</si>
  <si>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</si>
  <si>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</si>
  <si>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</si>
  <si>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</si>
  <si>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</si>
  <si>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</si>
  <si>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</si>
  <si>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</si>
  <si>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</si>
  <si>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</si>
  <si>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</si>
  <si>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</si>
  <si>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</si>
  <si>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</si>
  <si>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</si>
  <si>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</si>
  <si>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</si>
  <si>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</si>
  <si>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</si>
  <si>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</si>
  <si>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</si>
  <si>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</si>
  <si>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</si>
  <si>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</si>
  <si>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</si>
  <si>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</si>
  <si>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</si>
  <si>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</si>
  <si>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</si>
  <si>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</si>
  <si>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</si>
  <si>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</si>
  <si>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</si>
  <si>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</si>
  <si>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</si>
  <si>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</si>
  <si>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</si>
  <si>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</si>
  <si>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</si>
  <si>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</si>
  <si>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</si>
  <si>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</si>
  <si>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</si>
  <si>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</si>
  <si>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</si>
  <si>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</si>
  <si>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</si>
  <si>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</si>
  <si>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</si>
  <si>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</si>
  <si>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</si>
  <si>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</si>
  <si>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</si>
  <si>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</si>
  <si>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</si>
  <si>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</si>
  <si>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</si>
  <si>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</si>
  <si>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</si>
  <si>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</si>
  <si>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</si>
  <si>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</si>
  <si>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</si>
  <si>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</si>
  <si>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</si>
  <si>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</si>
  <si>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</si>
  <si>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</si>
  <si>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</si>
  <si>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</si>
  <si>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</si>
  <si>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</si>
  <si>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</si>
  <si>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</si>
  <si>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</si>
  <si>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</si>
  <si>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</si>
  <si>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</si>
  <si>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</si>
  <si>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</si>
  <si>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</si>
  <si>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</si>
  <si>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</si>
  <si>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</si>
  <si>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</si>
  <si>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</si>
  <si>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</si>
  <si>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</si>
  <si>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</si>
  <si>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</si>
  <si>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</si>
  <si>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</si>
  <si>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</si>
  <si>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</si>
  <si>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</si>
  <si>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</si>
  <si>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</si>
  <si>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</si>
  <si>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</si>
  <si>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</si>
  <si>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</si>
  <si>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</si>
  <si>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</si>
  <si>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</si>
  <si>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</si>
  <si>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</si>
  <si>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</si>
  <si>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</si>
  <si>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</si>
  <si>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</si>
  <si>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</si>
  <si>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</si>
  <si>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</si>
  <si>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</si>
  <si>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</si>
  <si>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</si>
  <si>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</si>
  <si>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</si>
  <si>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</si>
  <si>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</si>
  <si>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</si>
  <si>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</si>
  <si>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</si>
  <si>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</si>
  <si>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</si>
  <si>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</si>
  <si>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</si>
  <si>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</si>
  <si>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</si>
  <si>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</si>
  <si>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</si>
  <si>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</si>
  <si>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</si>
  <si>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</si>
  <si>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</si>
  <si>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</si>
  <si>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</si>
  <si>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</si>
  <si>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</si>
  <si>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</si>
  <si>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</si>
  <si>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</si>
  <si>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</si>
  <si>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</si>
  <si>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</si>
  <si>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</si>
  <si>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</si>
  <si>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</si>
  <si>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</si>
  <si>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</si>
  <si>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</si>
  <si>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</si>
  <si>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</si>
  <si>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</si>
  <si>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</si>
  <si>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</si>
  <si>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</si>
  <si>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</si>
  <si>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</si>
  <si>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</si>
  <si>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</si>
  <si>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</si>
  <si>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</si>
  <si>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</si>
  <si>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</si>
  <si>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</si>
  <si>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</si>
  <si>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</si>
  <si>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</si>
  <si>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</si>
  <si>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</si>
  <si>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</si>
  <si>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</si>
  <si>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</si>
  <si>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</si>
  <si>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</si>
  <si>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</si>
  <si>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</si>
  <si>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</si>
  <si>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</si>
  <si>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</si>
  <si>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</si>
  <si>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</si>
  <si>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</si>
  <si>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</si>
  <si>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</si>
  <si>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</si>
  <si>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</si>
  <si>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</si>
  <si>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</si>
  <si>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</si>
  <si>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</si>
  <si>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</si>
  <si>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</si>
  <si>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</si>
  <si>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</si>
  <si>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</si>
  <si>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</si>
  <si>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</si>
  <si>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</si>
  <si>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</si>
  <si>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</si>
  <si>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</si>
  <si>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</si>
  <si>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</si>
  <si>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</si>
  <si>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</si>
  <si>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</si>
  <si>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</si>
  <si>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</si>
  <si>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</si>
  <si>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</si>
  <si>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</si>
  <si>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</si>
  <si>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</si>
  <si>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</si>
  <si>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</si>
  <si>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</si>
  <si>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</si>
  <si>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</si>
  <si>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</si>
  <si>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</si>
  <si>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</si>
  <si>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</si>
  <si>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</si>
  <si>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</si>
  <si>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</si>
  <si>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</si>
  <si>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</si>
  <si>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</si>
  <si>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</si>
  <si>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</si>
  <si>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</si>
  <si>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</si>
  <si>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</si>
  <si>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</si>
  <si>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</si>
  <si>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</si>
  <si>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</si>
  <si>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</si>
  <si>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</si>
  <si>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</si>
  <si>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</si>
  <si>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</si>
  <si>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</si>
  <si>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</si>
  <si>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</si>
  <si>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</si>
  <si>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</si>
  <si>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</si>
  <si>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</si>
  <si>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</si>
  <si>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</si>
  <si>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</si>
  <si>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</si>
  <si>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</si>
  <si>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</si>
  <si>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</si>
  <si>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</si>
  <si>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</si>
  <si>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</si>
  <si>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</si>
  <si>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</si>
  <si>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</si>
  <si>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</si>
  <si>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</si>
  <si>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</si>
  <si>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</si>
  <si>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</si>
  <si>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</si>
  <si>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</si>
  <si>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</si>
  <si>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</si>
  <si>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</si>
  <si>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</si>
  <si>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</si>
  <si>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</si>
  <si>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</si>
  <si>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</si>
  <si>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</si>
  <si>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</si>
  <si>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</si>
  <si>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</si>
  <si>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</si>
  <si>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</si>
  <si>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</si>
  <si>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</si>
  <si>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</si>
  <si>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</si>
  <si>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</si>
  <si>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</si>
  <si>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</si>
  <si>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</si>
  <si>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</si>
  <si>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</si>
  <si>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</si>
  <si>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</si>
  <si>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</si>
  <si>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</si>
  <si>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</si>
  <si>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</si>
  <si>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</si>
  <si>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</si>
  <si>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</si>
  <si>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</si>
  <si>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</si>
  <si>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</si>
  <si>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</si>
  <si>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</si>
  <si>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</si>
  <si>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</si>
  <si>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</si>
  <si>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</si>
  <si>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</si>
  <si>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</si>
  <si>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</si>
  <si>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</si>
  <si>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</si>
  <si>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</si>
  <si>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</si>
  <si>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</si>
  <si>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</si>
  <si>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</si>
  <si>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</si>
  <si>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</si>
  <si>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</si>
  <si>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</si>
  <si>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</si>
  <si>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</si>
  <si>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</si>
  <si>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</si>
  <si>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</si>
  <si>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</si>
  <si>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</si>
  <si>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</si>
  <si>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</si>
  <si>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</si>
  <si>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</si>
  <si>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</si>
  <si>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</si>
  <si>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</si>
  <si>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</si>
  <si>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</si>
  <si>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</si>
  <si>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</si>
  <si>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</si>
  <si>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</si>
  <si>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</si>
  <si>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</si>
  <si>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</si>
  <si>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</si>
  <si>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</si>
  <si>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</si>
  <si>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</si>
  <si>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</si>
  <si>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</si>
  <si>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</si>
  <si>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</si>
  <si>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</si>
  <si>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</si>
  <si>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</si>
  <si>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</si>
  <si>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</si>
  <si>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</si>
  <si>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</si>
  <si>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</si>
  <si>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</si>
  <si>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</si>
  <si>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</si>
  <si>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</si>
  <si>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</si>
  <si>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</si>
  <si>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</si>
  <si>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</si>
  <si>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</si>
  <si>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</si>
  <si>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</si>
  <si>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</si>
  <si>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</si>
  <si>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</si>
  <si>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</si>
  <si>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</si>
  <si>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</si>
  <si>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</si>
  <si>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</si>
  <si>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</si>
  <si>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</si>
  <si>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</si>
  <si>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</si>
  <si>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</si>
  <si>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</si>
  <si>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</si>
  <si>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</si>
  <si>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</si>
  <si>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</si>
  <si>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</si>
  <si>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</si>
  <si>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</si>
  <si>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</si>
  <si>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</si>
  <si>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</si>
  <si>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</si>
  <si>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</si>
  <si>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</si>
  <si>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</si>
  <si>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</si>
  <si>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</si>
  <si>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</si>
  <si>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</si>
  <si>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</si>
  <si>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</si>
  <si>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</si>
  <si>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</si>
  <si>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</si>
  <si>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</si>
  <si>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</si>
  <si>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</si>
  <si>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</si>
  <si>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</si>
  <si>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</si>
  <si>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</si>
  <si>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</si>
  <si>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</si>
  <si>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</si>
  <si>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</si>
  <si>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</si>
  <si>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</si>
  <si>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</si>
  <si>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</si>
  <si>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</si>
  <si>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</si>
  <si>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</si>
  <si>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</si>
  <si>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</si>
  <si>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</si>
  <si>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</si>
  <si>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</si>
  <si>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</si>
  <si>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</si>
  <si>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</si>
  <si>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</si>
  <si>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</si>
  <si>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</si>
  <si>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</si>
  <si>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</si>
  <si>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</si>
  <si>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</si>
  <si>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</si>
  <si>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</si>
  <si>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</si>
  <si>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</si>
  <si>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</si>
  <si>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</si>
  <si>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</si>
  <si>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</si>
  <si>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</si>
  <si>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</si>
  <si>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</si>
  <si>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</si>
  <si>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</si>
  <si>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</si>
  <si>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</si>
  <si>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</si>
  <si>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</si>
  <si>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</si>
  <si>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</si>
  <si>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</si>
  <si>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</si>
  <si>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</si>
  <si>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</si>
  <si>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</si>
  <si>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</si>
  <si>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</si>
  <si>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</si>
  <si>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</si>
  <si>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</si>
  <si>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</si>
  <si>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</si>
  <si>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</si>
  <si>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</si>
  <si>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</si>
  <si>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</si>
  <si>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</si>
  <si>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</si>
  <si>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</si>
  <si>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</si>
  <si>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</si>
  <si>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</si>
  <si>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</si>
  <si>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</si>
  <si>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</si>
  <si>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</si>
  <si>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</si>
  <si>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</si>
  <si>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</si>
  <si>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</si>
  <si>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</si>
  <si>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</si>
  <si>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</si>
  <si>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</si>
  <si>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</si>
  <si>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</si>
  <si>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</si>
  <si>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</si>
  <si>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</si>
  <si>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</si>
  <si>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</si>
  <si>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</si>
  <si>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</si>
  <si>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</si>
  <si>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</si>
  <si>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</si>
  <si>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</si>
  <si>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</si>
  <si>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</si>
  <si>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</si>
  <si>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</si>
  <si>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</si>
  <si>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</si>
  <si>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</si>
  <si>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</si>
  <si>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</si>
  <si>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</si>
  <si>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</si>
  <si>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</si>
  <si>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</si>
  <si>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</si>
  <si>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</si>
  <si>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</si>
  <si>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</si>
  <si>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</si>
  <si>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</si>
  <si>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</si>
  <si>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</si>
  <si>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</si>
  <si>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</si>
  <si>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</si>
  <si>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</si>
  <si>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</si>
  <si>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</si>
  <si>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</si>
  <si>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</si>
  <si>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</si>
  <si>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</si>
  <si>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</si>
  <si>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</si>
  <si>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</si>
  <si>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</si>
  <si>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</si>
  <si>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</si>
  <si>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</si>
  <si>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</si>
  <si>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</si>
  <si>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</si>
  <si>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</si>
  <si>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</si>
  <si>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</si>
  <si>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</si>
  <si>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Intervalo programado para as 15h</t>
  </si>
  <si>
    <t>Intervalo prograamdo para as 15h</t>
  </si>
  <si>
    <t xml:space="preserve">MC1 as 11:38h aguardando para dar passagem ao W70 e D72 </t>
  </si>
  <si>
    <t>MC1 as 10:48h - licenciado as 13:11h - em intervao as 14:30h</t>
  </si>
  <si>
    <t>Desacrga de pedro do km 719 ao 717 - e desloca pra TGR</t>
  </si>
  <si>
    <t>MC1 as 11:20h - licença as 11:34h deslocando pro km de descarga</t>
  </si>
  <si>
    <t>Licença as 11:34h deslocando pro km de descarga - em intervalo as 13:27h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</si>
  <si>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</si>
  <si>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</si>
  <si>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</si>
  <si>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</si>
  <si>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</si>
  <si>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</si>
  <si>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</si>
  <si>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</si>
  <si>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 as 13:32h - 1518 dormentes</t>
  </si>
  <si>
    <t>Pronto as 10:30h - intervalo das 10:49h as 12:49h</t>
  </si>
  <si>
    <t>Intervalo das 10:49h as 12:49h - 2 soldas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</si>
  <si>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</si>
  <si>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</si>
  <si>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</si>
  <si>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</si>
  <si>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</si>
  <si>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</si>
  <si>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</si>
  <si>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</si>
  <si>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</si>
  <si>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</si>
  <si>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</si>
  <si>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</si>
  <si>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</si>
  <si>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</si>
  <si>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</si>
  <si>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</si>
  <si>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</si>
  <si>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</si>
  <si>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</si>
  <si>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</si>
  <si>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</si>
  <si>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</si>
  <si>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</si>
  <si>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</si>
  <si>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</si>
  <si>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</si>
  <si>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</si>
  <si>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>10:30h</t>
  </si>
  <si>
    <t>Descarga de 2 barras no equip - 98/563383-563931cv</t>
  </si>
  <si>
    <t>Após carregamento desloca de TGR para TIQ</t>
  </si>
  <si>
    <t>TCSTGR</t>
  </si>
  <si>
    <t>Execução de solda - via principal</t>
  </si>
  <si>
    <t>ZIQ</t>
  </si>
  <si>
    <t>Paulo</t>
  </si>
  <si>
    <t>Posicionamento de trilho no km 181,4 - 30minutos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</si>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</sst>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J1" workbookViewId="0">
      <selection activeCell="U29" sqref="U29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Y227" activePane="bottomRight" state="frozen"/>
      <selection pane="bottomRight" activeCell="AN234" sqref="AN23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e">
        <f t="shared" si="32"/>
        <v>#VALUE!</v>
      </c>
      <c r="BR230" s="18" t="e">
        <f t="shared" si="33"/>
        <v>#VALUE!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ERRO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1484</v>
      </c>
      <c r="BK233" s="16" t="s">
        <v>1485</v>
      </c>
      <c r="BL233" s="15"/>
      <c r="BM233" s="14"/>
      <c r="BN233" s="14"/>
      <c r="BO233" s="160"/>
      <c r="BP233" s="16"/>
      <c r="BQ233" s="12" t="e">
        <f t="shared" si="32"/>
        <v>#VALUE!</v>
      </c>
      <c r="BR233" s="18" t="e">
        <f t="shared" si="33"/>
        <v>#VALUE!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/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1495</v>
      </c>
      <c r="BK239" s="16" t="s">
        <v>1496</v>
      </c>
      <c r="BL239" s="15"/>
      <c r="BM239" s="14" t="s">
        <v>992</v>
      </c>
      <c r="BN239" s="14" t="s">
        <v>1021</v>
      </c>
      <c r="BO239" s="160" t="s">
        <v>1130</v>
      </c>
      <c r="BP239" s="16"/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V6646035</v>
      </c>
      <c r="B241" s="166">
        <v>46035</v>
      </c>
      <c r="C241" s="8">
        <f>IF(BS_CONTROLE[[#This Row],[DATA]]="","",WEEKNUM(BS_CONTROLE[[#This Row],[DATA]]))</f>
        <v>3</v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1497</v>
      </c>
      <c r="BK241" s="16" t="s">
        <v>1498</v>
      </c>
      <c r="BL241" s="15"/>
      <c r="BM241" s="14" t="s">
        <v>994</v>
      </c>
      <c r="BN241" s="14" t="s">
        <v>1012</v>
      </c>
      <c r="BO241" s="160" t="s">
        <v>1085</v>
      </c>
      <c r="BP241" s="16"/>
      <c r="BQ241" s="12" t="str">
        <f t="shared" si="32"/>
        <v>Produção e Intervalo</v>
      </c>
      <c r="BR241" s="18">
        <f t="shared" si="33"/>
        <v>0</v>
      </c>
      <c r="BS241" s="18">
        <f t="shared" si="34"/>
        <v>0</v>
      </c>
      <c r="BT241" s="220" t="str">
        <f>IF(BN241="","",SUBSTITUTE(BM241," ","")&amp;SUBSTITUTE(BN241," ",""))</f>
        <v>ModernizaçãoEquipamento</v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1499</v>
      </c>
      <c r="N243" s="199" t="s">
        <v>1500</v>
      </c>
      <c r="O243" s="168">
        <v>0.375</v>
      </c>
      <c r="P243" s="168">
        <v>4.1666666666666664E-2</v>
      </c>
      <c r="Q243" s="83">
        <v>1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/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1</v>
      </c>
      <c r="BI243" s="16"/>
      <c r="BJ243" s="16" t="s">
        <v>1501</v>
      </c>
      <c r="BK243" s="16" t="s">
        <v>1502</v>
      </c>
      <c r="BL243" s="15"/>
      <c r="BM243" s="14"/>
      <c r="BN243" s="14"/>
      <c r="BO243" s="160"/>
      <c r="BP243" s="16"/>
      <c r="BQ243" s="12" t="str">
        <f t="shared" si="32"/>
        <v>Produção</v>
      </c>
      <c r="BR243" s="18">
        <f t="shared" si="33"/>
        <v>1</v>
      </c>
      <c r="BS243" s="18">
        <f t="shared" si="34"/>
        <v>0</v>
      </c>
      <c r="BT243" s="220" t="str">
        <f t="shared" si="26"/>
        <v/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1503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1504</v>
      </c>
      <c r="J245" s="212">
        <v>78</v>
      </c>
      <c r="K245" s="212">
        <v>334</v>
      </c>
      <c r="L245" s="83" t="s">
        <v>11</v>
      </c>
      <c r="M245" s="199" t="s">
        <v>1505</v>
      </c>
      <c r="N245" s="199" t="s">
        <v>1505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1506</v>
      </c>
      <c r="X245" s="213" t="s">
        <v>972</v>
      </c>
      <c r="Y245" s="153" t="s">
        <v>975</v>
      </c>
      <c r="Z245" s="153"/>
      <c r="AA245" s="83" t="s">
        <v>1507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1340</v>
      </c>
      <c r="BK245" s="16" t="s">
        <v>1340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1508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1509</v>
      </c>
      <c r="BK248" s="16" t="s">
        <v>1510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1511</v>
      </c>
      <c r="W250" s="168" t="s">
        <v>1512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/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1</v>
      </c>
      <c r="BI250" s="16"/>
      <c r="BJ250" s="16" t="s">
        <v>1513</v>
      </c>
      <c r="BK250" s="16" t="s">
        <v>1514</v>
      </c>
      <c r="BL250" s="15"/>
      <c r="BM250" s="14"/>
      <c r="BN250" s="14"/>
      <c r="BO250" s="160"/>
      <c r="BP250" s="16"/>
      <c r="BQ250" s="12" t="str">
        <f t="shared" si="32"/>
        <v>Produção</v>
      </c>
      <c r="BR250" s="18">
        <f t="shared" si="33"/>
        <v>1</v>
      </c>
      <c r="BS250" s="18">
        <f t="shared" si="34"/>
        <v>0</v>
      </c>
      <c r="BT250" s="220" t="str">
        <f>IF(BN250="","",SUBSTITUTE(BM250," ","")&amp;SUBSTITUTE(BN250," ",""))</f>
        <v/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1515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1516</v>
      </c>
      <c r="BK251" s="16" t="s">
        <v>1517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1518</v>
      </c>
      <c r="W252" s="168" t="s">
        <v>1512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1</v>
      </c>
      <c r="BI252" s="16"/>
      <c r="BJ252" s="16" t="s">
        <v>1519</v>
      </c>
      <c r="BK252" s="16" t="s">
        <v>1520</v>
      </c>
      <c r="BL252" s="15"/>
      <c r="BM252" s="14"/>
      <c r="BN252" s="14"/>
      <c r="BO252" s="160"/>
      <c r="BP252" s="16"/>
      <c r="BQ252" s="12" t="str">
        <f t="shared" si="32"/>
        <v>Produção</v>
      </c>
      <c r="BR252" s="18">
        <f t="shared" si="33"/>
        <v>1</v>
      </c>
      <c r="BS252" s="18">
        <f t="shared" si="34"/>
        <v>0</v>
      </c>
      <c r="BT252" s="220" t="str">
        <f>IF(BN252="","",SUBSTITUTE(BM252," ","")&amp;SUBSTITUTE(BN252," ",""))</f>
        <v/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1521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1512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/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1</v>
      </c>
      <c r="BI253" s="16"/>
      <c r="BJ253" s="16" t="s">
        <v>1522</v>
      </c>
      <c r="BK253" s="16" t="s">
        <v>1523</v>
      </c>
      <c r="BL253" s="15"/>
      <c r="BM253" s="14"/>
      <c r="BN253" s="14"/>
      <c r="BO253" s="160"/>
      <c r="BP253" s="16"/>
      <c r="BQ253" s="12" t="str">
        <f t="shared" si="32"/>
        <v>Produção</v>
      </c>
      <c r="BR253" s="18">
        <f t="shared" si="33"/>
        <v>1</v>
      </c>
      <c r="BS253" s="18">
        <f t="shared" si="34"/>
        <v>0</v>
      </c>
      <c r="BT253" s="220" t="str">
        <f>IF(BN253="","",SUBSTITUTE(BM253," ","")&amp;SUBSTITUTE(BN253," ",""))</f>
        <v/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1524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/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410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0.125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1525</v>
      </c>
      <c r="X263" s="213" t="s">
        <v>972</v>
      </c>
      <c r="Y263" s="153"/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TIQ1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1526</v>
      </c>
      <c r="X267" s="213" t="s">
        <v>972</v>
      </c>
      <c r="Y267" s="153"/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/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1527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/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 t="s">
        <v>972</v>
      </c>
      <c r="Y275" s="153"/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1528</v>
      </c>
      <c r="X284" s="213" t="s">
        <v>972</v>
      </c>
      <c r="Y284" s="153"/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1529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1530</v>
      </c>
      <c r="W289" s="168" t="s">
        <v>1531</v>
      </c>
      <c r="X289" s="213" t="s">
        <v>972</v>
      </c>
      <c r="Y289" s="153"/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246:BK592 BK6:BK9 BK11:BK38 BK43 BK45:BK50 BK40 BK52:BK53 BK55:BK77 BK79:BK91 BK93 BK108:BK120 BK95:BK106 BK122 BK124:BK194 BK196:BK208 BK210 BK215:BK218 BK220:BK222 BK224:BK24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1532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1533</v>
      </c>
      <c r="E3" s="316" t="s">
        <v>1534</v>
      </c>
      <c r="F3" s="316" t="s">
        <v>1535</v>
      </c>
      <c r="G3" s="316" t="s">
        <v>1536</v>
      </c>
      <c r="H3" s="316" t="s">
        <v>1537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1538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1539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1540</v>
      </c>
      <c r="W1" s="385"/>
      <c r="X1" s="385"/>
      <c r="Y1" s="103"/>
    </row>
    <row r="2" spans="1:25" s="100" customFormat="1" ht="11.25" customHeight="1">
      <c r="A2" s="104" t="s">
        <v>1541</v>
      </c>
      <c r="B2" s="104" t="s">
        <v>1542</v>
      </c>
      <c r="C2" s="104" t="s">
        <v>7</v>
      </c>
      <c r="D2" s="105" t="s">
        <v>1177</v>
      </c>
      <c r="E2" s="105" t="s">
        <v>1178</v>
      </c>
      <c r="F2" s="105" t="s">
        <v>1543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1544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>
        <f>IF(FN_MC!B241="","*",FN_MC!B241)</f>
        <v>46035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TIQ1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0.125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280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1545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1546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1547</v>
      </c>
      <c r="C4" s="321" t="s">
        <v>1548</v>
      </c>
      <c r="D4" s="321" t="s">
        <v>1549</v>
      </c>
      <c r="E4" s="321" t="s">
        <v>1550</v>
      </c>
      <c r="F4" s="321" t="s">
        <v>367</v>
      </c>
      <c r="G4" s="321" t="s">
        <v>1551</v>
      </c>
      <c r="H4" s="187"/>
    </row>
    <row r="5" spans="1:8" ht="43.5">
      <c r="A5" s="187"/>
      <c r="B5" s="322" t="s">
        <v>1552</v>
      </c>
      <c r="C5" s="322">
        <v>309525</v>
      </c>
      <c r="D5" s="322" t="s">
        <v>1553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1554</v>
      </c>
      <c r="C6" s="322">
        <v>256875</v>
      </c>
      <c r="D6" s="322" t="s">
        <v>1555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1556</v>
      </c>
      <c r="C7" s="322">
        <v>257278</v>
      </c>
      <c r="D7" s="322" t="s">
        <v>1557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1558</v>
      </c>
      <c r="C8" s="322">
        <v>261794</v>
      </c>
      <c r="D8" s="322" t="s">
        <v>1559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1560</v>
      </c>
      <c r="C9" s="322">
        <v>257033</v>
      </c>
      <c r="D9" s="322" t="s">
        <v>1561</v>
      </c>
      <c r="E9" s="322" t="s">
        <v>240</v>
      </c>
      <c r="F9" s="322" t="s">
        <v>554</v>
      </c>
      <c r="G9" s="322" t="s">
        <v>1562</v>
      </c>
      <c r="H9" s="187"/>
    </row>
    <row r="10" spans="1:8" ht="43.5">
      <c r="A10" s="187"/>
      <c r="B10" s="322" t="s">
        <v>1563</v>
      </c>
      <c r="C10" s="322">
        <v>396578</v>
      </c>
      <c r="D10" s="322" t="s">
        <v>1564</v>
      </c>
      <c r="E10" s="322" t="s">
        <v>240</v>
      </c>
      <c r="F10" s="322" t="s">
        <v>554</v>
      </c>
      <c r="G10" s="322" t="s">
        <v>1562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1565</v>
      </c>
      <c r="C2" s="95" t="s">
        <v>1162</v>
      </c>
      <c r="D2" s="95" t="s">
        <v>1164</v>
      </c>
      <c r="E2" s="95" t="s">
        <v>1566</v>
      </c>
      <c r="F2" s="95" t="s">
        <v>1567</v>
      </c>
      <c r="G2" s="95" t="s">
        <v>1568</v>
      </c>
      <c r="H2" s="95" t="s">
        <v>1569</v>
      </c>
      <c r="I2" s="95" t="s">
        <v>1570</v>
      </c>
      <c r="J2" s="95" t="s">
        <v>1571</v>
      </c>
      <c r="K2" s="130" t="s">
        <v>1572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>
        <f>IF(FN_MC!B241="","*",FN_MC!B241)</f>
        <v>46035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*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 hidden="1">
      <c r="B269" s="119" t="str">
        <f>IF(FN_MC!Y263="","*",FN_MC!Y263)</f>
        <v>*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TIQ1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*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*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*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*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*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*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1573</v>
      </c>
      <c r="D5" s="389"/>
      <c r="E5" s="389"/>
      <c r="F5" s="389"/>
      <c r="G5" s="389"/>
      <c r="H5" s="389"/>
      <c r="I5" s="389"/>
      <c r="J5" s="390"/>
      <c r="K5" s="391" t="s">
        <v>1574</v>
      </c>
      <c r="L5" s="392"/>
      <c r="M5" s="392"/>
      <c r="N5" s="392"/>
      <c r="O5" s="393" t="s">
        <v>1575</v>
      </c>
      <c r="P5" s="394"/>
      <c r="Q5" s="395"/>
    </row>
    <row r="6" spans="1:17" s="93" customFormat="1" ht="15.75" customHeight="1">
      <c r="A6" s="87" t="s">
        <v>1543</v>
      </c>
      <c r="B6" s="94" t="s">
        <v>1542</v>
      </c>
      <c r="C6" s="95" t="s">
        <v>1177</v>
      </c>
      <c r="D6" s="96" t="s">
        <v>1178</v>
      </c>
      <c r="E6" s="95" t="s">
        <v>1576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1577</v>
      </c>
      <c r="M6" s="138" t="s">
        <v>30</v>
      </c>
      <c r="N6" s="139" t="s">
        <v>1172</v>
      </c>
      <c r="O6" s="241" t="s">
        <v>1215</v>
      </c>
      <c r="P6" s="152"/>
      <c r="Q6" s="188" t="s">
        <v>1578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Intervalo prograamdo para as 15h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- licenciado as 13:11h - em intervao as 14:30h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Licença as 11:34h deslocando pro km de descarga - em intervalo as 13:27h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1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Aguardando descanso da equipe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1</v>
      </c>
      <c r="P253" s="90"/>
      <c r="Q253" s="144" t="str">
        <f>IF($A$2=1,IF(FN_MC!BJ250="","*",FN_MC!BJ250),IF(FN_MC!BK250="","*",FN_MC!BK250))</f>
        <v>Em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1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1</v>
      </c>
      <c r="P255" s="90"/>
      <c r="Q255" s="144" t="str">
        <f>IF($A$2=1,IF(FN_MC!BJ253="","*",FN_MC!BJ253),IF(FN_MC!BK253="","*",FN_MC!BK253))</f>
        <v xml:space="preserve">Em inspeção 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TIQ1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0.125</v>
      </c>
      <c r="K265" s="140" t="str">
        <f>IF(FN_MC!AK263="","*",FN_MC!AK263)</f>
        <v>TIQ1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1578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i:0#.f|membership|eric.santanna@ext.rumolog.com</cp:lastModifiedBy>
  <cp:revision/>
  <dcterms:created xsi:type="dcterms:W3CDTF">2025-05-05T12:15:43Z</dcterms:created>
  <dcterms:modified xsi:type="dcterms:W3CDTF">2026-01-13T18:25:56Z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