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54" documentId="8_{B6337239-1A00-434D-AAD0-422EA1FEB5AE}" xr6:coauthVersionLast="47" xr6:coauthVersionMax="47" xr10:uidLastSave="{4F2DC503-1C2A-49D9-9687-9F2655D0EBA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<sst xmlns="http://schemas.openxmlformats.org/spreadsheetml/2006/main" count="6191" uniqueCount="1650">
  <si>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</si>
  <si>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</si>
  <si>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</si>
  <si>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</si>
  <si>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</si>
  <si>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</si>
  <si>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</si>
  <si>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</si>
  <si>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</si>
  <si>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</si>
  <si>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</si>
  <si>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</si>
  <si>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</si>
  <si>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</si>
  <si>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</si>
  <si>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</si>
  <si>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</si>
  <si>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</si>
  <si>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</si>
  <si>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</si>
  <si>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</si>
  <si>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</si>
  <si>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</si>
  <si>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</si>
  <si>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</si>
  <si>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</si>
  <si>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</si>
  <si>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</si>
  <si>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</si>
  <si>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</si>
  <si>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</si>
  <si>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</si>
  <si>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</si>
  <si>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</si>
  <si>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</si>
  <si>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</si>
  <si>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</si>
  <si>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</si>
  <si>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</si>
  <si>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</si>
  <si>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</si>
  <si>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</si>
  <si>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</si>
  <si>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</si>
  <si>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</si>
  <si>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</si>
  <si>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</si>
  <si>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</si>
  <si>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</si>
  <si>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</si>
  <si>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</si>
  <si>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</si>
  <si>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</si>
  <si>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</si>
  <si>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</si>
  <si>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</si>
  <si>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</si>
  <si>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</si>
  <si>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</si>
  <si>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</si>
  <si>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</si>
  <si>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</si>
  <si>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</si>
  <si>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</si>
  <si>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</si>
  <si>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</si>
  <si>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</si>
  <si>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</si>
  <si>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</si>
  <si>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</si>
  <si>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</si>
  <si>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</si>
  <si>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</si>
  <si>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</si>
  <si>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</si>
  <si>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</si>
  <si>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</si>
  <si>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</si>
  <si>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</si>
  <si>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</si>
  <si>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</si>
  <si>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</si>
  <si>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</si>
  <si>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</si>
  <si>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</si>
  <si>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</si>
  <si>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</si>
  <si>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</si>
  <si>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</si>
  <si>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</si>
  <si>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</si>
  <si>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</si>
  <si>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</si>
  <si>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</si>
  <si>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</si>
  <si>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</si>
  <si>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</si>
  <si>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</si>
  <si>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</si>
  <si>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</si>
  <si>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</si>
  <si>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</si>
  <si>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</si>
  <si>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</si>
  <si>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</si>
  <si>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</si>
  <si>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</si>
  <si>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</si>
  <si>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</si>
  <si>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</si>
  <si>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</si>
  <si>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</si>
  <si>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</si>
  <si>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</si>
  <si>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</si>
  <si>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</si>
  <si>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</si>
  <si>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</si>
  <si>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</si>
  <si>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</si>
  <si>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</si>
  <si>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</si>
  <si>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</si>
  <si>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</si>
  <si>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</si>
  <si>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</si>
  <si>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</si>
  <si>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</si>
  <si>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</si>
  <si>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</si>
  <si>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</si>
  <si>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</si>
  <si>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</si>
  <si>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</si>
  <si>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</si>
  <si>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</si>
  <si>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</si>
  <si>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</si>
  <si>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</si>
  <si>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</si>
  <si>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</si>
  <si>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</si>
  <si>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</si>
  <si>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</si>
  <si>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</si>
  <si>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</si>
  <si>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</si>
  <si>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</si>
  <si>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</si>
  <si>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</si>
  <si>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</si>
  <si>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</si>
  <si>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</si>
  <si>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</si>
  <si>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</si>
  <si>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</si>
  <si>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</si>
  <si>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</si>
  <si>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</si>
  <si>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</si>
  <si>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</si>
  <si>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</si>
  <si>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</si>
  <si>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</si>
  <si>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</si>
  <si>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</si>
  <si>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</si>
  <si>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</si>
  <si>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</si>
  <si>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</si>
  <si>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</si>
  <si>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</si>
  <si>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</si>
  <si>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</si>
  <si>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</si>
  <si>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</si>
  <si>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</si>
  <si>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</si>
  <si>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</si>
  <si>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</si>
  <si>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</si>
  <si>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</si>
  <si>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</si>
  <si>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</si>
  <si>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</si>
  <si>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</si>
  <si>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</si>
  <si>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</si>
  <si>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</si>
  <si>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</si>
  <si>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</si>
  <si>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</si>
  <si>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</si>
  <si>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</si>
  <si>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</si>
  <si>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</si>
  <si>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</si>
  <si>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</si>
  <si>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</si>
  <si>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</si>
  <si>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</si>
  <si>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</si>
  <si>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</si>
  <si>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</si>
  <si>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</si>
  <si>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</si>
  <si>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</si>
  <si>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</si>
  <si>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</si>
  <si>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</si>
  <si>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</si>
  <si>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</si>
  <si>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</si>
  <si>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</si>
  <si>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</si>
  <si>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</si>
  <si>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</si>
  <si>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</si>
  <si>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</si>
  <si>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</si>
  <si>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</si>
  <si>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</si>
  <si>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</si>
  <si>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</si>
  <si>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</si>
  <si>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</si>
  <si>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</si>
  <si>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</si>
  <si>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</si>
  <si>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</si>
  <si>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</si>
  <si>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</si>
  <si>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</si>
  <si>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</si>
  <si>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</si>
  <si>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</si>
  <si>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</si>
  <si>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</si>
  <si>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</si>
  <si>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</si>
  <si>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</si>
  <si>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</si>
  <si>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</si>
  <si>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</si>
  <si>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</si>
  <si>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</si>
  <si>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</si>
  <si>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</si>
  <si>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</si>
  <si>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</si>
  <si>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</si>
  <si>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</si>
  <si>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</si>
  <si>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</si>
  <si>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</si>
  <si>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</si>
  <si>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</si>
  <si>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</si>
  <si>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</si>
  <si>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</si>
  <si>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</si>
  <si>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</si>
  <si>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</si>
  <si>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</si>
  <si>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</si>
  <si>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</si>
  <si>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</si>
  <si>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</si>
  <si>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</si>
  <si>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</si>
  <si>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</si>
  <si>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</si>
  <si>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</si>
  <si>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</si>
  <si>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</si>
  <si>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</si>
  <si>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</si>
  <si>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</si>
  <si>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</si>
  <si>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</si>
  <si>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</si>
  <si>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</si>
  <si>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</si>
  <si>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</si>
  <si>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</si>
  <si>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</si>
  <si>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</si>
  <si>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</si>
  <si>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</si>
  <si>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</si>
  <si>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</si>
  <si>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</si>
  <si>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</si>
  <si>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</si>
  <si>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</si>
  <si>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</si>
  <si>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</si>
  <si>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</si>
  <si>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</si>
  <si>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</si>
  <si>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</si>
  <si>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</si>
  <si>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</si>
  <si>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</si>
  <si>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</si>
  <si>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</si>
  <si>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</si>
  <si>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</si>
  <si>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</si>
  <si>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</si>
  <si>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</si>
  <si>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</si>
  <si>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</si>
  <si>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</si>
  <si>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</si>
  <si>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</si>
  <si>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</si>
  <si>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</si>
  <si>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</si>
  <si>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</si>
  <si>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</si>
  <si>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</si>
  <si>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</si>
  <si>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</si>
  <si>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</si>
  <si>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</si>
  <si>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</si>
  <si>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</si>
  <si>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</si>
  <si>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</si>
  <si>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</si>
  <si>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</si>
  <si>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</si>
  <si>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</si>
  <si>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</si>
  <si>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</si>
  <si>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</si>
  <si>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</si>
  <si>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</si>
  <si>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</si>
  <si>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</si>
  <si>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</si>
  <si>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</si>
  <si>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</si>
  <si>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</si>
  <si>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</si>
  <si>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</si>
  <si>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</si>
  <si>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</si>
  <si>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</si>
  <si>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</si>
  <si>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</si>
  <si>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</si>
  <si>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</si>
  <si>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</si>
  <si>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</si>
  <si>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</si>
  <si>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</si>
  <si>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</si>
  <si>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</si>
  <si>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</si>
  <si>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</si>
  <si>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</si>
  <si>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</si>
  <si>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</si>
  <si>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</si>
  <si>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</si>
  <si>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</si>
  <si>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</si>
  <si>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</si>
  <si>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</si>
  <si>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</si>
  <si>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</si>
  <si>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</si>
  <si>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</si>
  <si>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</si>
  <si>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</si>
  <si>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</si>
  <si>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</si>
  <si>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</si>
  <si>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</si>
  <si>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</si>
  <si>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</si>
  <si>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</si>
  <si>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</si>
  <si>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</si>
  <si>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</si>
  <si>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</si>
  <si>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</si>
  <si>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</si>
  <si>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</si>
  <si>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</si>
  <si>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</si>
  <si>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</si>
  <si>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</si>
  <si>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</si>
  <si>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</si>
  <si>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</si>
  <si>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</si>
  <si>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</si>
  <si>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</si>
  <si>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</si>
  <si>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</si>
  <si>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</si>
  <si>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</si>
  <si>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</si>
  <si>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</si>
  <si>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</si>
  <si>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</si>
  <si>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</si>
  <si>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</si>
  <si>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</si>
  <si>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</si>
  <si>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</si>
  <si>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</si>
  <si>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</si>
  <si>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</si>
  <si>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</si>
  <si>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</si>
  <si>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</si>
  <si>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</si>
  <si>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</si>
  <si>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</si>
  <si>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</si>
  <si>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</si>
  <si>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</si>
  <si>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</si>
  <si>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</si>
  <si>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</si>
  <si>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</si>
  <si>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</si>
  <si>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</si>
  <si>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</si>
  <si>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</si>
  <si>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</si>
  <si>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</si>
  <si>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</si>
  <si>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</si>
  <si>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</si>
  <si>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</si>
  <si>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</si>
  <si>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</si>
  <si>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</si>
  <si>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</si>
  <si>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</si>
  <si>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</si>
  <si>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</si>
  <si>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</si>
  <si>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</si>
  <si>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</si>
  <si>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</si>
  <si>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</si>
  <si>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</si>
  <si>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</si>
  <si>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</si>
  <si>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</si>
  <si>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</si>
  <si>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</si>
  <si>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</si>
  <si>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</si>
  <si>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</si>
  <si>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</si>
  <si>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</si>
  <si>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</si>
  <si>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</si>
  <si>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</si>
  <si>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</si>
  <si>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</si>
  <si>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</si>
  <si>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</si>
  <si>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</si>
  <si>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</si>
  <si>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</si>
  <si>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</si>
  <si>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</si>
  <si>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</si>
  <si>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</si>
  <si>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</si>
  <si>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</si>
  <si>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</si>
  <si>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</si>
  <si>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</si>
  <si>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</si>
  <si>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</si>
  <si>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</si>
  <si>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</si>
  <si>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</si>
  <si>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</si>
  <si>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</si>
  <si>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</si>
  <si>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</si>
  <si>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</si>
  <si>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</si>
  <si>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</si>
  <si>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</si>
  <si>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</si>
  <si>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</si>
  <si>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</si>
  <si>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</si>
  <si>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</si>
  <si>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</si>
  <si>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</si>
  <si>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</si>
  <si>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</si>
  <si>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</si>
  <si>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</si>
  <si>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</si>
  <si>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</si>
  <si>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</si>
  <si>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</si>
  <si>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</si>
  <si>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</si>
  <si>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</si>
  <si>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</si>
  <si>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</si>
  <si>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</si>
  <si>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</si>
  <si>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</si>
  <si>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</si>
  <si>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</si>
  <si>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</si>
  <si>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</si>
  <si>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</si>
  <si>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</si>
  <si>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</si>
  <si>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</si>
  <si>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</si>
  <si>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</si>
  <si>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</si>
  <si>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</si>
  <si>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</si>
  <si>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</si>
  <si>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</si>
  <si>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</si>
  <si>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</si>
  <si>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</si>
  <si>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</si>
  <si>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</si>
  <si>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</si>
  <si>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</si>
  <si>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</si>
  <si>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</si>
  <si>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</si>
  <si>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</si>
  <si>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</si>
  <si>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</si>
  <si>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</si>
  <si>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</si>
  <si>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</si>
  <si>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</si>
  <si>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</si>
  <si>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</si>
  <si>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</si>
  <si>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</si>
  <si>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</si>
  <si>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</si>
  <si>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</si>
  <si>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</si>
  <si>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</si>
  <si>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</si>
  <si>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</si>
  <si>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</si>
  <si>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</si>
  <si>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</si>
  <si>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</si>
  <si>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</si>
  <si>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</si>
  <si>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</si>
  <si>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</si>
  <si>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</si>
  <si>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</si>
  <si>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</si>
  <si>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</si>
  <si>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</si>
  <si>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</si>
  <si>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</si>
  <si>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</si>
  <si>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</si>
  <si>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</si>
  <si>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</si>
  <si>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</si>
  <si>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</si>
  <si>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</si>
  <si>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</si>
  <si>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</si>
  <si>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</si>
  <si>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</si>
  <si>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</si>
  <si>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</si>
  <si>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</si>
  <si>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</si>
  <si>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</si>
  <si>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</si>
  <si>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</si>
  <si>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</si>
  <si>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</si>
  <si>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</si>
  <si>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</si>
  <si>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</si>
  <si>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</si>
  <si>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</si>
  <si>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</si>
  <si>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</si>
  <si>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</si>
  <si>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</si>
  <si>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</si>
  <si>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</si>
  <si>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</si>
  <si>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</si>
  <si>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</si>
  <si>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</si>
  <si>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</si>
  <si>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</si>
  <si>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</si>
  <si>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</si>
  <si>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</si>
  <si>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</si>
  <si>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</si>
  <si>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</si>
  <si>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</si>
  <si>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</si>
  <si>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</si>
  <si>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</si>
  <si>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</si>
  <si>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</si>
  <si>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</si>
  <si>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</si>
  <si>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</si>
  <si>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</si>
  <si>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</si>
  <si>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</si>
  <si>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</si>
  <si>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</si>
  <si>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</si>
  <si>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</si>
  <si>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</si>
  <si>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</si>
  <si>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</si>
  <si>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</si>
  <si>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</si>
  <si>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</si>
  <si>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</si>
  <si>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</si>
  <si>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</si>
  <si>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</si>
  <si>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</si>
  <si>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</si>
  <si>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</si>
  <si>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</si>
  <si>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</si>
  <si>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</si>
  <si>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</si>
  <si>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</si>
  <si>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</si>
  <si>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</si>
  <si>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</si>
  <si>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</si>
  <si>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</si>
  <si>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</si>
  <si>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</si>
  <si>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</si>
  <si>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</si>
  <si>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</si>
  <si>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</si>
  <si>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</si>
  <si>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</si>
  <si>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</si>
  <si>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</si>
  <si>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</si>
  <si>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</si>
  <si>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</si>
  <si>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</si>
  <si>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</si>
  <si>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</si>
  <si>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</si>
  <si>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</si>
  <si>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</si>
  <si>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</si>
  <si>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</si>
  <si>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</si>
  <si>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</si>
  <si>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</si>
  <si>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</si>
  <si>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</si>
  <si>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</si>
  <si>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</si>
  <si>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</si>
  <si>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</si>
  <si>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</si>
  <si>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</si>
  <si>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</si>
  <si>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</si>
  <si>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</si>
  <si>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</si>
  <si>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</si>
  <si>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</si>
  <si>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</si>
  <si>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</si>
  <si>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</si>
  <si>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</si>
  <si>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</si>
  <si>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</si>
  <si>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</si>
  <si>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</si>
  <si>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</si>
  <si>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</si>
  <si>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</si>
  <si>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</si>
  <si>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</si>
  <si>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</si>
  <si>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</si>
  <si>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</si>
  <si>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</si>
  <si>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</si>
  <si>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</si>
  <si>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</si>
  <si>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</si>
  <si>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</si>
  <si>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</si>
  <si>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</si>
  <si>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</si>
  <si>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</si>
  <si>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</si>
  <si>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</si>
  <si>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</si>
  <si>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</si>
  <si>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</si>
  <si>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</si>
  <si>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</si>
  <si>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</si>
  <si>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</si>
  <si>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</si>
  <si>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</si>
  <si>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</si>
  <si>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</si>
  <si>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</si>
  <si>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</si>
  <si>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</si>
  <si>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</si>
  <si>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</si>
  <si>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</si>
  <si>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</si>
  <si>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</si>
  <si>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</si>
  <si>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</si>
  <si>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</si>
  <si>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</si>
  <si>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</si>
  <si>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</si>
  <si>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</si>
  <si>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</si>
  <si>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</si>
  <si>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</si>
  <si>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</si>
  <si>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</si>
  <si>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</si>
  <si>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</si>
  <si>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</si>
  <si>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</si>
  <si>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</si>
  <si>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</si>
  <si>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</si>
  <si>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</si>
  <si>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</si>
  <si>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</si>
  <si>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</si>
  <si>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</si>
  <si>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</si>
  <si>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</si>
  <si>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</si>
  <si>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</si>
  <si>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</si>
  <si>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</si>
  <si>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</si>
  <si>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</si>
  <si>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</si>
  <si>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</si>
  <si>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</si>
  <si>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</si>
  <si>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</si>
  <si>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</si>
  <si>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</si>
  <si>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</si>
  <si>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</si>
  <si>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</si>
  <si>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</si>
  <si>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</si>
  <si>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</si>
  <si>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</si>
  <si>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</si>
  <si>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</si>
  <si>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</si>
  <si>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</si>
  <si>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</si>
  <si>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</si>
  <si>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</si>
  <si>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</si>
  <si>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</si>
  <si>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</si>
  <si>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</si>
  <si>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</si>
  <si>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</si>
  <si>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</si>
  <si>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</si>
  <si>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</si>
  <si>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</si>
  <si>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</si>
  <si>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</si>
  <si>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</si>
  <si>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</si>
  <si>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</si>
  <si>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</si>
  <si>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</si>
  <si>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</si>
  <si>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</si>
  <si>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</si>
  <si>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</si>
  <si>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</si>
  <si>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</si>
  <si>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</si>
  <si>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</si>
  <si>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</si>
  <si>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</si>
  <si>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</si>
  <si>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</si>
  <si>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</si>
  <si>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</si>
  <si>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</si>
  <si>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</si>
  <si>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</si>
  <si>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</si>
  <si>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</si>
  <si>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</si>
  <si>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</si>
  <si>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</si>
  <si>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</si>
  <si>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</si>
  <si>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</si>
  <si>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</si>
  <si>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</si>
  <si>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</si>
  <si>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</si>
  <si>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</si>
  <si>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</si>
  <si>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</si>
  <si>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</si>
  <si>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</si>
  <si>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</si>
  <si>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</si>
  <si>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</si>
  <si>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</si>
  <si>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</si>
  <si>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</si>
  <si>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</si>
  <si>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</si>
  <si>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</si>
  <si>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</si>
  <si>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</si>
  <si>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</si>
  <si>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</si>
  <si>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</si>
  <si>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</si>
  <si>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</si>
  <si>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</si>
  <si>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</si>
  <si>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</si>
  <si>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</si>
  <si>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</si>
  <si>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</si>
  <si>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</si>
  <si>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</si>
  <si>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</si>
  <si>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</si>
  <si>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</si>
  <si>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</si>
  <si>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</si>
  <si>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</si>
  <si>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</si>
  <si>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</si>
  <si>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</si>
  <si>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</si>
  <si>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</si>
  <si>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</si>
  <si>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</si>
  <si>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</si>
  <si>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</si>
  <si>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</si>
  <si>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</si>
  <si>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</si>
  <si>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</si>
  <si>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</si>
  <si>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</si>
  <si>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</si>
  <si>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</si>
  <si>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</si>
  <si>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</si>
  <si>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</si>
  <si>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</si>
  <si>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</si>
  <si>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</si>
  <si>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</si>
  <si>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</si>
  <si>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</si>
  <si>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</si>
  <si>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</si>
  <si>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</si>
  <si>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</si>
  <si>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</si>
  <si>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</si>
  <si>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</si>
  <si>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</si>
  <si>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</si>
  <si>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</si>
  <si>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</si>
  <si>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</si>
  <si>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</si>
  <si>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</si>
  <si>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</si>
  <si>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</si>
  <si>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</si>
  <si>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</si>
  <si>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</si>
  <si>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</si>
  <si>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</si>
  <si>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</si>
  <si>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</si>
  <si>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</si>
  <si>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</si>
  <si>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</si>
  <si>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</si>
  <si>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</si>
  <si>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</si>
  <si>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</si>
  <si>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</si>
  <si>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</si>
  <si>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</si>
  <si>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</si>
  <si>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</si>
  <si>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</si>
  <si>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</si>
  <si>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</si>
  <si>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</si>
  <si>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</si>
  <si>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</si>
  <si>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</si>
  <si>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</si>
  <si>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</si>
  <si>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</si>
  <si>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</si>
  <si>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</si>
  <si>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</si>
  <si>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</si>
  <si>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</si>
  <si>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</si>
  <si>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</si>
  <si>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</si>
  <si>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</si>
  <si>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</si>
  <si>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</si>
  <si>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</si>
  <si>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</si>
  <si>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</si>
  <si>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</si>
  <si>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</si>
  <si>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</si>
  <si>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</si>
  <si>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</si>
  <si>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</si>
  <si>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</si>
  <si>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</si>
  <si>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</si>
  <si>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</si>
  <si>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</si>
  <si>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</si>
  <si>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</si>
  <si>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</si>
  <si>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</si>
  <si>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</si>
  <si>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</si>
  <si>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</si>
  <si>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</si>
  <si>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</si>
  <si>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</si>
  <si>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</si>
  <si>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</si>
  <si>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</si>
  <si>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</si>
  <si>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</si>
  <si>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</si>
  <si>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</si>
  <si>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</si>
  <si>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</si>
  <si>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</si>
  <si>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</si>
  <si>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</si>
  <si>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</si>
  <si>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</si>
  <si>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</si>
  <si>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</si>
  <si>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</si>
  <si>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</si>
  <si>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</si>
  <si>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</si>
  <si>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</si>
  <si>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</si>
  <si>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</si>
  <si>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</si>
  <si>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</si>
  <si>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</si>
  <si>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</si>
  <si>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</si>
  <si>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</si>
  <si>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</si>
  <si>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</si>
  <si>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</si>
  <si>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</si>
  <si>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</si>
  <si>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</si>
  <si>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</si>
  <si>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</si>
  <si>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</si>
  <si>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</si>
  <si>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</si>
  <si>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</si>
  <si>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</si>
  <si>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</si>
  <si>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</si>
  <si>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</si>
  <si>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</si>
  <si>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</si>
  <si>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</si>
  <si>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</si>
  <si>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</si>
  <si>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</si>
  <si>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</si>
  <si>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</si>
  <si>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</si>
  <si>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</si>
  <si>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</si>
  <si>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</si>
  <si>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</si>
  <si>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</si>
  <si>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</si>
  <si>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</si>
  <si>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</si>
  <si>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</si>
  <si>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</si>
  <si>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</si>
  <si>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</si>
  <si>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</si>
  <si>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</si>
  <si>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</si>
  <si>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</si>
  <si>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</si>
  <si>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</si>
  <si>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</si>
  <si>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</si>
  <si>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</si>
  <si>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</si>
  <si>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</si>
  <si>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</si>
  <si>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</si>
  <si>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</si>
  <si>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</si>
  <si>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</si>
  <si>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</si>
  <si>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</si>
  <si>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</si>
  <si>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</si>
  <si>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</si>
  <si>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</si>
  <si>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</si>
  <si>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</si>
  <si>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</si>
  <si>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</si>
  <si>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</si>
  <si>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</si>
  <si>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</si>
  <si>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</si>
  <si>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</si>
  <si>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</si>
  <si>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</si>
  <si>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</si>
  <si>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</si>
  <si>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</si>
  <si>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</si>
  <si>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</si>
  <si>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</si>
  <si>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</si>
  <si>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</si>
  <si>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</si>
  <si>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</si>
  <si>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</si>
  <si>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</si>
  <si>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</si>
  <si>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</si>
  <si>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</si>
  <si>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</si>
  <si>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</si>
  <si>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</si>
  <si>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</si>
  <si>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</si>
  <si>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</si>
  <si>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</si>
  <si>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</si>
  <si>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</si>
  <si>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</si>
  <si>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</si>
  <si>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</si>
  <si>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</si>
  <si>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</si>
  <si>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</si>
  <si>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</si>
  <si>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</si>
  <si>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</si>
  <si>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</si>
  <si>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</si>
  <si>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</si>
  <si>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</si>
  <si>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</si>
  <si>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</si>
  <si>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</si>
  <si>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</si>
  <si>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</si>
  <si>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</si>
  <si>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</si>
  <si>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</si>
  <si>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</si>
  <si>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</si>
  <si>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</si>
  <si>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</si>
  <si>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</si>
  <si>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</si>
  <si>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</si>
  <si>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</si>
  <si>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</si>
  <si>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</si>
  <si>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</si>
  <si>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</si>
  <si>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</si>
  <si>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</si>
  <si>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</si>
  <si>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</si>
  <si>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</si>
  <si>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</si>
  <si>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</si>
  <si>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</si>
  <si>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</si>
  <si>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</si>
  <si>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</si>
  <si>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</si>
  <si>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</si>
  <si>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</si>
  <si>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</si>
  <si>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</si>
  <si>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</si>
  <si>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</si>
  <si>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</si>
  <si>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</si>
  <si>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</si>
  <si>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</si>
  <si>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</si>
  <si>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</si>
  <si>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</si>
  <si>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</si>
  <si>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</si>
  <si>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</si>
  <si>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</si>
  <si>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</si>
  <si>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</si>
  <si>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</si>
  <si>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</si>
  <si>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</si>
  <si>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</si>
  <si>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</si>
  <si>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</si>
  <si>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</si>
  <si>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</si>
  <si>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</si>
  <si>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</si>
  <si>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</si>
  <si>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</si>
  <si>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</si>
  <si>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</si>
  <si>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</si>
  <si>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</si>
  <si>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</si>
  <si>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</si>
  <si>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</si>
  <si>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</si>
  <si>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</si>
  <si>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</si>
  <si>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</si>
  <si>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</si>
  <si>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</si>
  <si>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</si>
  <si>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</si>
  <si>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</si>
  <si>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</si>
  <si>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</si>
  <si>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</si>
  <si>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</si>
  <si>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</si>
  <si>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</si>
  <si>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</si>
  <si>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</si>
  <si>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</si>
  <si>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</si>
  <si>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</si>
  <si>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</si>
  <si>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</si>
  <si>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</si>
  <si>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</si>
  <si>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</si>
  <si>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</si>
  <si>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</si>
  <si>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</si>
  <si>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</si>
  <si>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</si>
  <si>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</si>
  <si>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</si>
  <si>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</si>
  <si>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</si>
  <si>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</si>
  <si>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</si>
  <si>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</si>
  <si>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</si>
  <si>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</si>
  <si>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</si>
  <si>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</si>
  <si>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</si>
  <si>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</si>
  <si>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</si>
  <si>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</si>
  <si>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</si>
  <si>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</si>
  <si>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</si>
  <si>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</si>
  <si>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</si>
  <si>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</si>
  <si>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</si>
  <si>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</si>
  <si>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</si>
  <si>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</si>
  <si>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</si>
  <si>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</si>
  <si>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</si>
  <si>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</si>
  <si>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</si>
  <si>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</si>
  <si>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</si>
  <si>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</si>
  <si>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</si>
  <si>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</si>
  <si>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</si>
  <si>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</si>
  <si>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</si>
  <si>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</si>
  <si>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</si>
  <si>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</si>
  <si>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</si>
  <si>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</si>
  <si>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</si>
  <si>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</si>
  <si>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</si>
  <si>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</si>
  <si>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</si>
  <si>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</si>
  <si>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</si>
  <si>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</si>
  <si>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</si>
  <si>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</si>
  <si>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</si>
  <si>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</si>
  <si>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</si>
  <si>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</si>
  <si>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</si>
  <si>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</si>
  <si>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</si>
  <si>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</si>
  <si>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</si>
  <si>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</si>
  <si>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</si>
  <si>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</si>
  <si>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</si>
  <si>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</si>
  <si>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</si>
  <si>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</si>
  <si>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</si>
  <si>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</si>
  <si>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</si>
  <si>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</si>
  <si>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</si>
  <si>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</si>
  <si>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</si>
  <si>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</si>
  <si>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</si>
  <si>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</si>
  <si>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</si>
  <si>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</si>
  <si>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</si>
  <si>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</si>
  <si>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</si>
  <si>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</si>
  <si>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</si>
  <si>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</si>
  <si>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</si>
  <si>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</si>
  <si>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</si>
  <si>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</si>
  <si>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</si>
  <si>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</si>
  <si>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</si>
  <si>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</si>
  <si>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</si>
  <si>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</si>
  <si>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</si>
  <si>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</si>
  <si>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</si>
  <si>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</si>
  <si>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</si>
  <si>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</si>
  <si>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</si>
  <si>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</si>
  <si>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</si>
  <si>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</si>
  <si>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</si>
  <si>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</si>
  <si>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</si>
  <si>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</si>
  <si>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</si>
  <si>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</si>
  <si>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</si>
  <si>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</si>
  <si>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</si>
  <si>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</si>
  <si>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</si>
  <si>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</si>
  <si>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</si>
  <si>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</si>
  <si>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</si>
  <si>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</si>
  <si>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</si>
  <si>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</si>
  <si>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</si>
  <si>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</si>
  <si>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</si>
  <si>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</si>
  <si>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</si>
  <si>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</si>
  <si>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</si>
  <si>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</si>
  <si>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</si>
  <si>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</si>
  <si>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</si>
  <si>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</si>
  <si>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</si>
  <si>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</si>
  <si>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</si>
  <si>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</si>
  <si>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</si>
  <si>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</si>
  <si>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</si>
  <si>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</si>
  <si>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</si>
  <si>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</si>
  <si>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</si>
  <si>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</si>
  <si>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</si>
  <si>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</si>
  <si>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</si>
  <si>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</si>
  <si>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</si>
  <si>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</si>
  <si>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</si>
  <si>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</si>
  <si>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</si>
  <si>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</si>
  <si>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</si>
  <si>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</si>
  <si>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</si>
  <si>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</si>
  <si>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</si>
  <si>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</si>
  <si>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</si>
  <si>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</si>
  <si>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</si>
  <si>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</si>
  <si>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</si>
  <si>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</si>
  <si>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</si>
  <si>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</si>
  <si>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</si>
  <si>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</si>
  <si>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</si>
  <si>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</si>
  <si>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</si>
  <si>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</si>
  <si>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</si>
  <si>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</si>
  <si>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</si>
  <si>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</si>
  <si>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</si>
  <si>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</si>
  <si>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</si>
  <si>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</si>
  <si>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</si>
  <si>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</si>
  <si>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</si>
  <si>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</si>
  <si>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</si>
  <si>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</si>
  <si>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</si>
  <si>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</si>
  <si>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</si>
  <si>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</si>
  <si>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</si>
  <si>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</si>
  <si>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</si>
  <si>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</si>
  <si>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</si>
  <si>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</si>
  <si>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</si>
  <si>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</si>
  <si>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</si>
  <si>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</si>
  <si>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</si>
  <si>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</si>
  <si>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</si>
  <si>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</si>
  <si>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</si>
  <si>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</si>
  <si>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</si>
  <si>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</si>
  <si>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</si>
  <si>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</si>
  <si>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</si>
  <si>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</si>
  <si>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</si>
  <si>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</si>
  <si>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</si>
  <si>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</si>
  <si>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</si>
  <si>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</si>
  <si>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</si>
  <si>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</si>
  <si>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</si>
  <si>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</si>
  <si>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</si>
  <si>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</si>
  <si>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</si>
  <si>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</si>
  <si>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</si>
  <si>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</si>
  <si>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</si>
  <si>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</si>
  <si>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</si>
  <si>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</si>
  <si>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</si>
  <si>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</si>
  <si>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</si>
  <si>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</si>
  <si>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</si>
  <si>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</si>
  <si>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</si>
  <si>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</si>
  <si>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</si>
  <si>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</si>
  <si>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</si>
  <si>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</si>
  <si>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</si>
  <si>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</si>
  <si>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</si>
  <si>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</si>
  <si>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</si>
  <si>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</si>
  <si>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</si>
  <si>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</si>
  <si>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</si>
  <si>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</si>
  <si>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</si>
  <si>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</si>
  <si>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</si>
  <si>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</si>
  <si>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</si>
  <si>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</si>
  <si>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</si>
  <si>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</si>
  <si>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</si>
  <si>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</si>
  <si>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</si>
  <si>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</si>
  <si>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</si>
  <si>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</si>
  <si>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</si>
  <si>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</si>
  <si>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</si>
  <si>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</si>
  <si>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</si>
  <si>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</si>
  <si>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</si>
  <si>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</si>
  <si>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</si>
  <si>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</si>
  <si>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</si>
  <si>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</si>
  <si>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</si>
  <si>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</si>
  <si>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</si>
  <si>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</si>
  <si>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</si>
  <si>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</si>
  <si>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</si>
  <si>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</si>
  <si>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</si>
  <si>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</si>
  <si>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</si>
  <si>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</si>
  <si>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</si>
  <si>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</si>
  <si>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</si>
  <si>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</si>
  <si>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</si>
  <si>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</si>
  <si>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</si>
  <si>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</si>
  <si>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</si>
  <si>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</si>
  <si>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</si>
  <si>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</si>
  <si>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</si>
  <si>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</si>
  <si>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</si>
  <si>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</si>
  <si>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</si>
  <si>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</si>
  <si>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</si>
  <si>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</si>
  <si>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</si>
  <si>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</si>
  <si>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</si>
  <si>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</si>
  <si>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</si>
  <si>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</si>
  <si>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</si>
  <si>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</si>
  <si>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</si>
  <si>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</si>
  <si>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</si>
  <si>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</si>
  <si>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</si>
  <si>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</si>
  <si>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</si>
  <si>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</si>
  <si>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</si>
  <si>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</si>
  <si>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</si>
  <si>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</si>
  <si>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</si>
  <si>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</si>
  <si>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</si>
  <si>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</si>
  <si>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</si>
  <si>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</si>
  <si>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</si>
  <si>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</si>
  <si>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</si>
  <si>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</si>
  <si>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</si>
  <si>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</si>
  <si>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</si>
  <si>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</si>
  <si>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</si>
  <si>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</si>
  <si>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</si>
  <si>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</si>
  <si>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</si>
  <si>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</si>
  <si>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</si>
  <si>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</si>
  <si>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</si>
  <si>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</si>
  <si>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</si>
  <si>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</si>
  <si>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</si>
  <si>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</si>
  <si>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</si>
  <si>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</si>
  <si>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</si>
  <si>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</si>
  <si>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verificando intervalo com o CCO</t>
  </si>
  <si>
    <t>THESUL</t>
  </si>
  <si>
    <t>Execução de solda no AMV THE SUL</t>
  </si>
  <si>
    <t>Previsão de pronto as 10h</t>
  </si>
  <si>
    <t xml:space="preserve">Descarga de Dormentes Do Km  197+000  ao 201+700 </t>
  </si>
  <si>
    <t>2 (Eder e Maicon)</t>
  </si>
  <si>
    <t xml:space="preserve">MC1 as 08:42h - </t>
  </si>
  <si>
    <t>Regulagem de brita km 175 ao 171+115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</si>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</sst>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5" activePane="bottomRight" state="frozen"/>
      <selection pane="bottomRight" activeCell="D246" sqref="D2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1590</v>
      </c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1591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1591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1592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 t="s">
        <v>1593</v>
      </c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1594</v>
      </c>
      <c r="X240" s="213" t="s">
        <v>369</v>
      </c>
      <c r="Y240" s="153" t="s">
        <v>368</v>
      </c>
      <c r="Z240" s="153"/>
      <c r="AA240" s="83" t="s">
        <v>1595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1596</v>
      </c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1597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1590</v>
      </c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</v>
      </c>
      <c r="B246" s="166"/>
      <c r="C246" s="8" t="str">
        <f>IF(BS_CONTROLE[[#This Row],[DATA]]="","",WEEKNUM(BS_CONTROLE[[#This Row],[DATA]]))</f>
        <v/>
      </c>
      <c r="D246" s="51" t="s">
        <v>273</v>
      </c>
      <c r="E246" s="314">
        <v>345</v>
      </c>
      <c r="F246" s="167"/>
      <c r="G246" s="9" t="e">
        <f>IF(D246="","*",VLOOKUP(F246,BS_ATIVIDADE[#All],3,FALSE))</f>
        <v>#N/A</v>
      </c>
      <c r="H246" s="168"/>
      <c r="I246" s="168"/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e">
        <f>IF(D246="","*",VLOOKUP(AI246,BS_ATIVIDADE[#Data],3,FALSE))</f>
        <v>#N/A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1598</v>
      </c>
      <c r="W249" s="168" t="s">
        <v>1599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1600</v>
      </c>
      <c r="BK249" s="16" t="s">
        <v>1600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1601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1602</v>
      </c>
      <c r="BK251" s="16" t="s">
        <v>1602</v>
      </c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 BK249 BK251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1603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1604</v>
      </c>
      <c r="E3" s="316" t="s">
        <v>1605</v>
      </c>
      <c r="F3" s="316" t="s">
        <v>1606</v>
      </c>
      <c r="G3" s="316" t="s">
        <v>1607</v>
      </c>
      <c r="H3" s="316" t="s">
        <v>1608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1611</v>
      </c>
      <c r="W1" s="389"/>
      <c r="X1" s="389"/>
      <c r="Y1" s="103"/>
    </row>
    <row r="2" spans="1:25" s="100" customFormat="1" ht="11.25" customHeight="1">
      <c r="A2" s="104" t="s">
        <v>1612</v>
      </c>
      <c r="B2" s="104" t="s">
        <v>1613</v>
      </c>
      <c r="C2" s="104" t="s">
        <v>7</v>
      </c>
      <c r="D2" s="105" t="s">
        <v>1177</v>
      </c>
      <c r="E2" s="105" t="s">
        <v>1178</v>
      </c>
      <c r="F2" s="105" t="s">
        <v>1614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1615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ANISIO (TF-514)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1616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1618</v>
      </c>
      <c r="C4" s="321" t="s">
        <v>1619</v>
      </c>
      <c r="D4" s="321" t="s">
        <v>1620</v>
      </c>
      <c r="E4" s="321" t="s">
        <v>1621</v>
      </c>
      <c r="F4" s="321" t="s">
        <v>545</v>
      </c>
      <c r="G4" s="321" t="s">
        <v>1622</v>
      </c>
      <c r="H4" s="187"/>
    </row>
    <row r="5" spans="1:8" ht="43.5">
      <c r="A5" s="187"/>
      <c r="B5" s="322" t="s">
        <v>1623</v>
      </c>
      <c r="C5" s="322">
        <v>309525</v>
      </c>
      <c r="D5" s="322" t="s">
        <v>1624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1625</v>
      </c>
      <c r="C6" s="322">
        <v>256875</v>
      </c>
      <c r="D6" s="322" t="s">
        <v>1626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1627</v>
      </c>
      <c r="C7" s="322">
        <v>257278</v>
      </c>
      <c r="D7" s="322" t="s">
        <v>1628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1629</v>
      </c>
      <c r="C8" s="322">
        <v>261794</v>
      </c>
      <c r="D8" s="322" t="s">
        <v>1630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1631</v>
      </c>
      <c r="C9" s="322">
        <v>257033</v>
      </c>
      <c r="D9" s="322" t="s">
        <v>1632</v>
      </c>
      <c r="E9" s="322" t="s">
        <v>240</v>
      </c>
      <c r="F9" s="322" t="s">
        <v>732</v>
      </c>
      <c r="G9" s="322" t="s">
        <v>1633</v>
      </c>
      <c r="H9" s="187"/>
    </row>
    <row r="10" spans="1:8" ht="43.5">
      <c r="A10" s="187"/>
      <c r="B10" s="322" t="s">
        <v>1634</v>
      </c>
      <c r="C10" s="322">
        <v>396578</v>
      </c>
      <c r="D10" s="322" t="s">
        <v>1635</v>
      </c>
      <c r="E10" s="322" t="s">
        <v>240</v>
      </c>
      <c r="F10" s="322" t="s">
        <v>732</v>
      </c>
      <c r="G10" s="322" t="s">
        <v>1633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1636</v>
      </c>
      <c r="C2" s="95" t="s">
        <v>1162</v>
      </c>
      <c r="D2" s="95" t="s">
        <v>1164</v>
      </c>
      <c r="E2" s="95" t="s">
        <v>1637</v>
      </c>
      <c r="F2" s="95" t="s">
        <v>1638</v>
      </c>
      <c r="G2" s="95" t="s">
        <v>1639</v>
      </c>
      <c r="H2" s="95" t="s">
        <v>1640</v>
      </c>
      <c r="I2" s="95" t="s">
        <v>1641</v>
      </c>
      <c r="J2" s="95" t="s">
        <v>1642</v>
      </c>
      <c r="K2" s="130" t="s">
        <v>1643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ANISIO (TF-514)</v>
      </c>
      <c r="E349" s="120" t="str">
        <f>IF(FN_MC!H246="","*",FN_MC!H246)</f>
        <v>*</v>
      </c>
      <c r="F349" s="136" t="str">
        <f>IF(FN_MC!M246="","*",FN_MC!M246)</f>
        <v>TRP-TAP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1644</v>
      </c>
      <c r="D5" s="393"/>
      <c r="E5" s="393"/>
      <c r="F5" s="393"/>
      <c r="G5" s="393"/>
      <c r="H5" s="393"/>
      <c r="I5" s="393"/>
      <c r="J5" s="394"/>
      <c r="K5" s="395" t="s">
        <v>1645</v>
      </c>
      <c r="L5" s="396"/>
      <c r="M5" s="396"/>
      <c r="N5" s="396"/>
      <c r="O5" s="397" t="s">
        <v>1646</v>
      </c>
      <c r="P5" s="398"/>
      <c r="Q5" s="399"/>
    </row>
    <row r="6" spans="1:17" s="93" customFormat="1" ht="15.75" customHeight="1">
      <c r="A6" s="87" t="s">
        <v>1614</v>
      </c>
      <c r="B6" s="94" t="s">
        <v>1613</v>
      </c>
      <c r="C6" s="95" t="s">
        <v>1177</v>
      </c>
      <c r="D6" s="96" t="s">
        <v>1178</v>
      </c>
      <c r="E6" s="95" t="s">
        <v>1647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1648</v>
      </c>
      <c r="M6" s="138" t="s">
        <v>30</v>
      </c>
      <c r="N6" s="139" t="s">
        <v>1172</v>
      </c>
      <c r="O6" s="241" t="s">
        <v>1215</v>
      </c>
      <c r="P6" s="152"/>
      <c r="Q6" s="188" t="s">
        <v>1649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*</v>
      </c>
      <c r="G345" s="99" t="str">
        <f>IF(FN_MC!M246="","*",FN_MC!M246)</f>
        <v>TRP-TAP</v>
      </c>
      <c r="H345" s="149">
        <f>IF(FN_MC!K246="","*",FN_MC!K246)</f>
        <v>13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2026-01-16T13:02:53Z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