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89" documentId="8_{B6337239-1A00-434D-AAD0-422EA1FEB5AE}" xr6:coauthVersionLast="47" xr6:coauthVersionMax="47" xr10:uidLastSave="{28E4991A-399B-49BF-9DAA-9C681E6CE9D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2" i="1" l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<sst xmlns="http://schemas.openxmlformats.org/spreadsheetml/2006/main" count="4815" uniqueCount="1445">
  <si>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</si>
  <si>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</si>
  <si>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</si>
  <si>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</si>
  <si>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</si>
  <si>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</si>
  <si>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</si>
  <si>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</si>
  <si>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</si>
  <si>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</si>
  <si>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</si>
  <si>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</si>
  <si>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</si>
  <si>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</si>
  <si>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</si>
  <si>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</si>
  <si>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</si>
  <si>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</si>
  <si>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</si>
  <si>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</si>
  <si>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</si>
  <si>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</si>
  <si>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</si>
  <si>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</si>
  <si>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</si>
  <si>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</si>
  <si>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</si>
  <si>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</si>
  <si>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</si>
  <si>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</si>
  <si>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</si>
  <si>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</si>
  <si>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</si>
  <si>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</si>
  <si>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</si>
  <si>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</si>
  <si>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</si>
  <si>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</si>
  <si>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</si>
  <si>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</si>
  <si>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</si>
  <si>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</si>
  <si>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</si>
  <si>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</si>
  <si>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</si>
  <si>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</si>
  <si>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</si>
  <si>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</si>
  <si>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</si>
  <si>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</si>
  <si>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</si>
  <si>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</si>
  <si>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</si>
  <si>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</si>
  <si>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</si>
  <si>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</si>
  <si>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</si>
  <si>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</si>
  <si>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</si>
  <si>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</si>
  <si>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</si>
  <si>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</si>
  <si>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</si>
  <si>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</si>
  <si>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</si>
  <si>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</si>
  <si>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</si>
  <si>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</si>
  <si>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</si>
  <si>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</si>
  <si>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</si>
  <si>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</si>
  <si>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</si>
  <si>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</si>
  <si>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</si>
  <si>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</si>
  <si>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</si>
  <si>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</si>
  <si>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</si>
  <si>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</si>
  <si>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</si>
  <si>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</si>
  <si>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</si>
  <si>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</si>
  <si>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</si>
  <si>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</si>
  <si>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</si>
  <si>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</si>
  <si>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</si>
  <si>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</si>
  <si>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</si>
  <si>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</si>
  <si>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</si>
  <si>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</si>
  <si>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</si>
  <si>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</si>
  <si>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</si>
  <si>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</si>
  <si>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</si>
  <si>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</si>
  <si>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</si>
  <si>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</si>
  <si>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</si>
  <si>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</si>
  <si>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</si>
  <si>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</si>
  <si>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</si>
  <si>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</si>
  <si>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</si>
  <si>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</si>
  <si>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</si>
  <si>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</si>
  <si>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</si>
  <si>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</si>
  <si>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</si>
  <si>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</si>
  <si>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</si>
  <si>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</si>
  <si>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</si>
  <si>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</si>
  <si>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</si>
  <si>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</si>
  <si>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</si>
  <si>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</si>
  <si>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</si>
  <si>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</si>
  <si>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</si>
  <si>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</si>
  <si>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</si>
  <si>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</si>
  <si>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</si>
  <si>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</si>
  <si>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</si>
  <si>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</si>
  <si>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</si>
  <si>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</si>
  <si>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</si>
  <si>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</si>
  <si>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</si>
  <si>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</si>
  <si>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</si>
  <si>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</si>
  <si>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</si>
  <si>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</si>
  <si>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</si>
  <si>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</si>
  <si>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</si>
  <si>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</si>
  <si>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</si>
  <si>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</si>
  <si>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</si>
  <si>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</si>
  <si>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</si>
  <si>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</si>
  <si>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</si>
  <si>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</si>
  <si>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</si>
  <si>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</si>
  <si>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</si>
  <si>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</si>
  <si>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</si>
  <si>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</si>
  <si>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</si>
  <si>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</si>
  <si>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</si>
  <si>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</si>
  <si>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</si>
  <si>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</si>
  <si>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</si>
  <si>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</si>
  <si>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</si>
  <si>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</si>
  <si>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</si>
  <si>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</si>
  <si>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</si>
  <si>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</si>
  <si>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</si>
  <si>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</si>
  <si>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</si>
  <si>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</si>
  <si>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</si>
  <si>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</si>
  <si>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</si>
  <si>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</si>
  <si>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</si>
  <si>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</si>
  <si>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</si>
  <si>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</si>
  <si>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</si>
  <si>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</si>
  <si>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</si>
  <si>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</si>
  <si>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</si>
  <si>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</si>
  <si>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</si>
  <si>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</si>
  <si>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</si>
  <si>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</si>
  <si>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</si>
  <si>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</si>
  <si>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</si>
  <si>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</si>
  <si>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</si>
  <si>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</si>
  <si>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</si>
  <si>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</si>
  <si>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</si>
  <si>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</si>
  <si>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</si>
  <si>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</si>
  <si>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</si>
  <si>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</si>
  <si>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</si>
  <si>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</si>
  <si>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</si>
  <si>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</si>
  <si>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</si>
  <si>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</si>
  <si>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</si>
  <si>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</si>
  <si>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</si>
  <si>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</si>
  <si>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</si>
  <si>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</si>
  <si>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</si>
  <si>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</si>
  <si>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</si>
  <si>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</si>
  <si>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</si>
  <si>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</si>
  <si>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</si>
  <si>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</si>
  <si>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</si>
  <si>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</si>
  <si>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</si>
  <si>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</si>
  <si>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</si>
  <si>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</si>
  <si>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</si>
  <si>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</si>
  <si>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</si>
  <si>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</si>
  <si>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</si>
  <si>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</si>
  <si>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</si>
  <si>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</si>
  <si>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</si>
  <si>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</si>
  <si>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</si>
  <si>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</si>
  <si>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</si>
  <si>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</si>
  <si>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</si>
  <si>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</si>
  <si>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</si>
  <si>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</si>
  <si>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</si>
  <si>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</si>
  <si>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</si>
  <si>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</si>
  <si>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</si>
  <si>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</si>
  <si>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</si>
  <si>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</si>
  <si>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</si>
  <si>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</si>
  <si>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</si>
  <si>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</si>
  <si>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</si>
  <si>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</si>
  <si>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</si>
  <si>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</si>
  <si>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</si>
  <si>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</si>
  <si>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</si>
  <si>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</si>
  <si>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</si>
  <si>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</si>
  <si>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</si>
  <si>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</si>
  <si>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</si>
  <si>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</si>
  <si>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</si>
  <si>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</si>
  <si>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</si>
  <si>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</si>
  <si>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</si>
  <si>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</si>
  <si>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</si>
  <si>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</si>
  <si>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</si>
  <si>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</si>
  <si>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</si>
  <si>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</si>
  <si>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</si>
  <si>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</si>
  <si>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</si>
  <si>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</si>
  <si>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</si>
  <si>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</si>
  <si>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</si>
  <si>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</si>
  <si>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</si>
  <si>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</si>
  <si>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</si>
  <si>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</si>
  <si>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</si>
  <si>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</si>
  <si>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</si>
  <si>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</si>
  <si>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</si>
  <si>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</si>
  <si>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</si>
  <si>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</si>
  <si>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</si>
  <si>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</si>
  <si>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</si>
  <si>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</si>
  <si>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</si>
  <si>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</si>
  <si>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</si>
  <si>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</si>
  <si>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</si>
  <si>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</si>
  <si>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</si>
  <si>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</si>
  <si>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</si>
  <si>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</si>
  <si>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</si>
  <si>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</si>
  <si>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</si>
  <si>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</si>
  <si>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</si>
  <si>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</si>
  <si>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</si>
  <si>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</si>
  <si>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</si>
  <si>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</si>
  <si>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</si>
  <si>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</si>
  <si>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</si>
  <si>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</si>
  <si>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</si>
  <si>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</si>
  <si>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</si>
  <si>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</si>
  <si>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</si>
  <si>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</si>
  <si>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</si>
  <si>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</si>
  <si>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</si>
  <si>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</si>
  <si>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</si>
  <si>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</si>
  <si>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</si>
  <si>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</si>
  <si>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</si>
  <si>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</si>
  <si>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</si>
  <si>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</si>
  <si>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</si>
  <si>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</si>
  <si>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</si>
  <si>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</si>
  <si>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</si>
  <si>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</si>
  <si>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</si>
  <si>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</si>
  <si>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</si>
  <si>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</si>
  <si>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</si>
  <si>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</si>
  <si>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</si>
  <si>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</si>
  <si>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</si>
  <si>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</si>
  <si>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</si>
  <si>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</si>
  <si>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</si>
  <si>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</si>
  <si>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</si>
  <si>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</si>
  <si>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</si>
  <si>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</si>
  <si>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</si>
  <si>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</si>
  <si>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</si>
  <si>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</si>
  <si>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</si>
  <si>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</si>
  <si>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</si>
  <si>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</si>
  <si>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</si>
  <si>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</si>
  <si>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</si>
  <si>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</si>
  <si>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</si>
  <si>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</si>
  <si>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</si>
  <si>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</si>
  <si>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</si>
  <si>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</si>
  <si>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</si>
  <si>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</si>
  <si>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</si>
  <si>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</si>
  <si>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</si>
  <si>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</si>
  <si>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</si>
  <si>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</si>
  <si>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</si>
  <si>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</si>
  <si>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</si>
  <si>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</si>
  <si>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</si>
  <si>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</si>
  <si>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</si>
  <si>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</si>
  <si>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</si>
  <si>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</si>
  <si>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</si>
  <si>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</si>
  <si>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</si>
  <si>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</si>
  <si>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</si>
  <si>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</si>
  <si>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</si>
  <si>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</si>
  <si>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</si>
  <si>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</si>
  <si>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</si>
  <si>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</si>
  <si>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</si>
  <si>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</si>
  <si>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</si>
  <si>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</si>
  <si>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</si>
  <si>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</si>
  <si>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</si>
  <si>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</si>
  <si>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</si>
  <si>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</si>
  <si>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</si>
  <si>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</si>
  <si>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</si>
  <si>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</si>
  <si>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</si>
  <si>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</si>
  <si>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</si>
  <si>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</si>
  <si>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</si>
  <si>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</si>
  <si>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</si>
  <si>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</si>
  <si>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</si>
  <si>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</si>
  <si>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</si>
  <si>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</si>
  <si>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</si>
  <si>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</si>
  <si>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</si>
  <si>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</si>
  <si>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</si>
  <si>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</si>
  <si>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</si>
  <si>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</si>
  <si>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</si>
  <si>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</si>
  <si>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</si>
  <si>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</si>
  <si>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</si>
  <si>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</si>
  <si>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</si>
  <si>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</si>
  <si>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</si>
  <si>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</si>
  <si>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</si>
  <si>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</si>
  <si>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</si>
  <si>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</si>
  <si>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</si>
  <si>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</si>
  <si>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</si>
  <si>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</si>
  <si>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</si>
  <si>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</si>
  <si>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</si>
  <si>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</si>
  <si>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</si>
  <si>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</si>
  <si>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</si>
  <si>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</si>
  <si>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</si>
  <si>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</si>
  <si>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</si>
  <si>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</si>
  <si>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</si>
  <si>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</si>
  <si>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</si>
  <si>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</si>
  <si>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</si>
  <si>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</si>
  <si>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</si>
  <si>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</si>
  <si>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</si>
  <si>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</si>
  <si>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</si>
  <si>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</si>
  <si>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</si>
  <si>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</si>
  <si>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</si>
  <si>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</si>
  <si>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</si>
  <si>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</si>
  <si>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</si>
  <si>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</si>
  <si>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</si>
  <si>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</si>
  <si>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</si>
  <si>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</si>
  <si>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</si>
  <si>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</si>
  <si>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</si>
  <si>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</si>
  <si>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</si>
  <si>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</si>
  <si>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</si>
  <si>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</si>
  <si>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</si>
  <si>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</si>
  <si>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</si>
  <si>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</si>
  <si>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</si>
  <si>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</si>
  <si>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</si>
  <si>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</si>
  <si>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</si>
  <si>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</si>
  <si>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</si>
  <si>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</si>
  <si>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</si>
  <si>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</si>
  <si>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</si>
  <si>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</si>
  <si>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</si>
  <si>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</si>
  <si>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</si>
  <si>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</si>
  <si>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</si>
  <si>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</si>
  <si>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</si>
  <si>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</si>
  <si>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</si>
  <si>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</si>
  <si>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</si>
  <si>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</si>
  <si>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</si>
  <si>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</si>
  <si>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</si>
  <si>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</si>
  <si>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</si>
  <si>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</si>
  <si>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</si>
  <si>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</si>
  <si>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</si>
  <si>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</si>
  <si>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</si>
  <si>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</si>
  <si>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</si>
  <si>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</si>
  <si>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</si>
  <si>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</si>
  <si>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</si>
  <si>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</si>
  <si>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</si>
  <si>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</si>
  <si>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</si>
  <si>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</si>
  <si>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</si>
  <si>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</si>
  <si>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</si>
  <si>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</si>
  <si>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</si>
  <si>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</si>
  <si>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</si>
  <si>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</si>
  <si>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</si>
  <si>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</si>
  <si>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</si>
  <si>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</si>
  <si>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</si>
  <si>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</si>
  <si>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</si>
  <si>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</si>
  <si>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</si>
  <si>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</si>
  <si>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</si>
  <si>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</si>
  <si>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</si>
  <si>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</si>
  <si>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</si>
  <si>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</si>
  <si>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</si>
  <si>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</si>
  <si>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</si>
  <si>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</si>
  <si>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</si>
  <si>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</si>
  <si>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</si>
  <si>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</si>
  <si>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</si>
  <si>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</si>
  <si>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</si>
  <si>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</si>
  <si>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</si>
  <si>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</si>
  <si>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</si>
  <si>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</si>
  <si>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</si>
  <si>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</si>
  <si>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</si>
  <si>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</si>
  <si>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</si>
  <si>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</si>
  <si>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</si>
  <si>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</si>
  <si>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</si>
  <si>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</si>
  <si>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</si>
  <si>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</si>
  <si>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</si>
  <si>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</si>
  <si>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</si>
  <si>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</si>
  <si>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</si>
  <si>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</si>
  <si>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</si>
  <si>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</si>
  <si>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</si>
  <si>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</si>
  <si>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</si>
  <si>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</si>
  <si>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</si>
  <si>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</si>
  <si>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</si>
  <si>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</si>
  <si>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</si>
  <si>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</si>
  <si>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</si>
  <si>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</si>
  <si>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</si>
  <si>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</si>
  <si>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</si>
  <si>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</si>
  <si>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</si>
  <si>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</si>
  <si>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</si>
  <si>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</si>
  <si>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</si>
  <si>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</si>
  <si>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</si>
  <si>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</si>
  <si>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</si>
  <si>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</si>
  <si>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</si>
  <si>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</si>
  <si>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</si>
  <si>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</si>
  <si>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</si>
  <si>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</si>
  <si>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</si>
  <si>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</si>
  <si>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</si>
  <si>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</si>
  <si>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</si>
  <si>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</si>
  <si>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</si>
  <si>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</si>
  <si>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</si>
  <si>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</si>
  <si>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</si>
  <si>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</si>
  <si>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</si>
  <si>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</si>
  <si>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</si>
  <si>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</si>
  <si>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</si>
  <si>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</si>
  <si>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</si>
  <si>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</si>
  <si>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</si>
  <si>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</si>
  <si>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</si>
  <si>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</si>
  <si>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</si>
  <si>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</si>
  <si>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</si>
  <si>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</si>
  <si>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</si>
  <si>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</si>
  <si>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</si>
  <si>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</si>
  <si>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</si>
  <si>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</si>
  <si>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</si>
  <si>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</si>
  <si>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</si>
  <si>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</si>
  <si>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</si>
  <si>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</si>
  <si>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</si>
  <si>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</si>
  <si>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</si>
  <si>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</si>
  <si>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</si>
  <si>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</si>
  <si>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</si>
  <si>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</si>
  <si>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</si>
  <si>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</si>
  <si>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</si>
  <si>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</si>
  <si>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</si>
  <si>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</si>
  <si>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</si>
  <si>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</si>
  <si>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</si>
  <si>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</si>
  <si>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</si>
  <si>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</si>
  <si>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</si>
  <si>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</si>
  <si>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</si>
  <si>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</si>
  <si>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</si>
  <si>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</si>
  <si>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</si>
  <si>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</si>
  <si>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</si>
  <si>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</si>
  <si>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</si>
  <si>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</si>
  <si>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</si>
  <si>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</si>
  <si>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</si>
  <si>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</si>
  <si>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</si>
  <si>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</si>
  <si>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</si>
  <si>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</si>
  <si>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</si>
  <si>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</si>
  <si>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</si>
  <si>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</si>
  <si>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</si>
  <si>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</si>
  <si>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</si>
  <si>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</si>
  <si>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</si>
  <si>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</si>
  <si>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</si>
  <si>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</si>
  <si>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</si>
  <si>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</si>
  <si>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</si>
  <si>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</si>
  <si>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</si>
  <si>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</si>
  <si>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</si>
  <si>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</si>
  <si>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</si>
  <si>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</si>
  <si>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</si>
  <si>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</si>
  <si>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</si>
  <si>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</si>
  <si>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</si>
  <si>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</si>
  <si>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</si>
  <si>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</si>
  <si>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</si>
  <si>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</si>
  <si>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</si>
  <si>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</si>
  <si>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</si>
  <si>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</si>
  <si>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</si>
  <si>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</si>
  <si>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</si>
  <si>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</si>
  <si>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</si>
  <si>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</si>
  <si>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</si>
  <si>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</si>
  <si>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</si>
  <si>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</si>
  <si>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</si>
  <si>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</si>
  <si>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</si>
  <si>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</si>
  <si>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</si>
  <si>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</si>
  <si>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</si>
  <si>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</si>
  <si>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</si>
  <si>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</si>
  <si>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</si>
  <si>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</si>
  <si>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</si>
  <si>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</si>
  <si>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</si>
  <si>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</si>
  <si>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</si>
  <si>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</si>
  <si>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</si>
  <si>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</si>
  <si>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</si>
  <si>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</si>
  <si>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</si>
  <si>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</si>
  <si>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</si>
  <si>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</si>
  <si>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</si>
  <si>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</si>
  <si>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</si>
  <si>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</si>
  <si>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</si>
  <si>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</si>
  <si>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</si>
  <si>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</si>
  <si>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</si>
  <si>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</si>
  <si>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</si>
  <si>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</si>
  <si>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</si>
  <si>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</si>
  <si>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</si>
  <si>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</si>
  <si>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</si>
  <si>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</si>
  <si>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</si>
  <si>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</si>
  <si>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</si>
  <si>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</si>
  <si>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</si>
  <si>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</si>
  <si>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</si>
  <si>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</si>
  <si>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</si>
  <si>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</si>
  <si>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</si>
  <si>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</si>
  <si>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</si>
  <si>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</si>
  <si>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</si>
  <si>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</si>
  <si>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</si>
  <si>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</si>
  <si>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</si>
  <si>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</si>
  <si>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</si>
  <si>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</si>
  <si>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</si>
  <si>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</si>
  <si>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</si>
  <si>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</si>
  <si>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</si>
  <si>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</si>
  <si>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</si>
  <si>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</si>
  <si>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</si>
  <si>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</si>
  <si>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</si>
  <si>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</si>
  <si>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</si>
  <si>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</si>
  <si>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</si>
  <si>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</si>
  <si>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</si>
  <si>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</si>
  <si>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</si>
  <si>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</si>
  <si>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</si>
  <si>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</si>
  <si>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</si>
  <si>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</si>
  <si>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</si>
  <si>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</si>
  <si>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</si>
  <si>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</si>
  <si>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</si>
  <si>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</si>
  <si>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</si>
  <si>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</si>
  <si>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</si>
  <si>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</si>
  <si>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</si>
  <si>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</si>
  <si>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</si>
  <si>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</si>
  <si>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</si>
  <si>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</si>
  <si>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</si>
  <si>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</si>
  <si>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</si>
  <si>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</si>
  <si>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</si>
  <si>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</si>
  <si>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</si>
  <si>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</si>
  <si>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</si>
  <si>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</si>
  <si>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</si>
  <si>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</si>
  <si>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</si>
  <si>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</si>
  <si>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</si>
  <si>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</si>
  <si>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</si>
  <si>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</si>
  <si>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</si>
  <si>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</si>
  <si>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</si>
  <si>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</si>
  <si>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</si>
  <si>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</si>
  <si>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</si>
  <si>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</si>
  <si>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</si>
  <si>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</si>
  <si>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</si>
  <si>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</si>
  <si>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</si>
  <si>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</si>
  <si>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</si>
  <si>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</si>
  <si>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</si>
  <si>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</si>
  <si>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</si>
  <si>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</si>
  <si>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</si>
  <si>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</si>
  <si>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</si>
  <si>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</si>
  <si>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</si>
  <si>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</si>
  <si>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</si>
  <si>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</si>
  <si>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</si>
  <si>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</si>
  <si>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</si>
  <si>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</si>
  <si>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</si>
  <si>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</si>
  <si>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</si>
  <si>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</si>
  <si>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</si>
  <si>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</si>
  <si>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</si>
  <si>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</si>
  <si>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</si>
  <si>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</si>
  <si>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</si>
  <si>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</si>
  <si>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</si>
  <si>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</si>
  <si>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</si>
  <si>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</si>
  <si>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</si>
  <si>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</si>
  <si>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</si>
  <si>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</si>
  <si>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</si>
  <si>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</si>
  <si>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</si>
  <si>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</si>
  <si>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</si>
  <si>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</si>
  <si>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</si>
  <si>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</si>
  <si>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</si>
  <si>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</si>
  <si>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</si>
  <si>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</si>
  <si>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</si>
  <si>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</si>
  <si>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</si>
  <si>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</si>
  <si>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</si>
  <si>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</si>
  <si>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</si>
  <si>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</si>
  <si>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</si>
  <si>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</si>
  <si>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</si>
  <si>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</si>
  <si>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</si>
  <si>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</si>
  <si>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</si>
  <si>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</si>
  <si>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</si>
  <si>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</si>
  <si>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</si>
  <si>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</si>
  <si>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</si>
  <si>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</si>
  <si>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</si>
  <si>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</si>
  <si>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</si>
  <si>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</si>
  <si>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</si>
  <si>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</si>
  <si>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</si>
  <si>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</si>
  <si>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</si>
  <si>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</si>
  <si>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</si>
  <si>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</si>
  <si>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</si>
  <si>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</si>
  <si>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</si>
  <si>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</si>
  <si>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</si>
  <si>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</si>
  <si>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</si>
  <si>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</si>
  <si>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</si>
  <si>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</si>
  <si>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</si>
  <si>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</si>
  <si>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</si>
  <si>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</si>
  <si>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</si>
  <si>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</si>
  <si>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</si>
  <si>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</si>
  <si>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</si>
  <si>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</si>
  <si>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</si>
  <si>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</si>
  <si>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</si>
  <si>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</si>
  <si>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</si>
  <si>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</si>
  <si>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</si>
  <si>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</si>
  <si>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</si>
  <si>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</si>
  <si>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</si>
  <si>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</si>
  <si>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</si>
  <si>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</si>
  <si>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</si>
  <si>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</si>
  <si>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</si>
  <si>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</si>
  <si>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</si>
  <si>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</si>
  <si>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</si>
  <si>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</si>
  <si>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</si>
  <si>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</si>
  <si>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</si>
  <si>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</si>
  <si>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</si>
  <si>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</si>
  <si>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</si>
  <si>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</si>
  <si>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</si>
  <si>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</si>
  <si>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</si>
  <si>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</si>
  <si>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</si>
  <si>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</si>
  <si>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</si>
  <si>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</si>
  <si>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</si>
  <si>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</si>
  <si>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</si>
  <si>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</si>
  <si>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</si>
  <si>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</si>
  <si>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</si>
  <si>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</si>
  <si>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</si>
  <si>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</si>
  <si>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</si>
  <si>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</si>
  <si>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</si>
  <si>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</si>
  <si>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</si>
  <si>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</si>
  <si>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</si>
  <si>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</si>
  <si>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</si>
  <si>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</si>
  <si>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</si>
  <si>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</si>
  <si>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</si>
  <si>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</si>
  <si>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</si>
  <si>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</si>
  <si>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</si>
  <si>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</si>
  <si>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</si>
  <si>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</si>
  <si>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</si>
  <si>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</si>
  <si>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</si>
  <si>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</si>
  <si>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</si>
  <si>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</si>
  <si>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</si>
  <si>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</si>
  <si>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</si>
  <si>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</si>
  <si>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</si>
  <si>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</si>
  <si>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</si>
  <si>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</si>
  <si>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</si>
  <si>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</si>
  <si>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</si>
  <si>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</si>
  <si>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</si>
  <si>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</si>
  <si>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</si>
  <si>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</si>
  <si>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</si>
  <si>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</si>
  <si>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</si>
  <si>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</si>
  <si>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</si>
  <si>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</si>
  <si>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</si>
  <si>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</si>
  <si>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</si>
  <si>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</si>
  <si>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</si>
  <si>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</si>
  <si>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</si>
  <si>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</si>
  <si>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</si>
  <si>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</si>
  <si>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</si>
  <si>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</si>
  <si>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</si>
  <si>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</si>
  <si>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</si>
  <si>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</si>
  <si>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</si>
  <si>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</si>
  <si>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</si>
  <si>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</si>
  <si>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</si>
  <si>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</si>
  <si>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</si>
  <si>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</si>
  <si>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</si>
  <si>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</si>
  <si>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</si>
  <si>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</si>
  <si>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</si>
  <si>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</si>
  <si>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</si>
  <si>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</si>
  <si>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</si>
  <si>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</si>
  <si>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</si>
  <si>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</si>
  <si>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</si>
  <si>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</si>
  <si>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</si>
  <si>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</si>
  <si>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</si>
  <si>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</si>
  <si>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</si>
  <si>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</si>
  <si>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</si>
  <si>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</si>
  <si>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</si>
  <si>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</si>
  <si>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</si>
  <si>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</si>
  <si>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</si>
  <si>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</si>
  <si>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</si>
  <si>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</si>
  <si>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</si>
  <si>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</si>
  <si>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</si>
  <si>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</si>
  <si>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</si>
  <si>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</si>
  <si>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</si>
  <si>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</si>
  <si>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</si>
  <si>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</si>
  <si>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</si>
  <si>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</si>
  <si>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</si>
  <si>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</si>
  <si>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</si>
  <si>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</si>
  <si>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</si>
  <si>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</si>
  <si>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</si>
  <si>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</si>
  <si>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</si>
  <si>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</si>
  <si>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</si>
  <si>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</si>
  <si>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</si>
  <si>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</si>
  <si>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</si>
  <si>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</si>
  <si>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</si>
  <si>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</si>
  <si>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</si>
  <si>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</si>
  <si>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</si>
  <si>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</si>
  <si>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</si>
  <si>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</si>
  <si>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</si>
  <si>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</si>
  <si>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</si>
  <si>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</si>
  <si>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</si>
  <si>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</si>
  <si>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</si>
  <si>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</si>
  <si>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</si>
  <si>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</si>
  <si>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</si>
  <si>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</si>
  <si>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</si>
  <si>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</si>
  <si>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</si>
  <si>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</si>
  <si>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</si>
  <si>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</si>
  <si>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</si>
  <si>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</si>
  <si>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</si>
  <si>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</si>
  <si>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</si>
  <si>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</si>
  <si>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</si>
  <si>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</si>
  <si>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</si>
  <si>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</si>
  <si>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</si>
  <si>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</si>
  <si>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</si>
  <si>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</si>
  <si>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</si>
  <si>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</si>
  <si>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</si>
  <si>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</si>
  <si>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</si>
  <si>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</si>
  <si>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</si>
  <si>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</si>
  <si>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</si>
  <si>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</si>
  <si>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</si>
  <si>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</si>
  <si>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</si>
  <si>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</si>
  <si>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</si>
  <si>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</si>
  <si>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</si>
  <si>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</si>
  <si>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</si>
  <si>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</si>
  <si>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</si>
  <si>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</si>
  <si>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</si>
  <si>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</si>
  <si>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</si>
  <si>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</si>
  <si>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</si>
  <si>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</si>
  <si>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</si>
  <si>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</si>
  <si>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</si>
  <si>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</si>
  <si>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</si>
  <si>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</si>
  <si>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</si>
  <si>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</si>
  <si>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</si>
  <si>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</si>
  <si>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</si>
  <si>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</si>
  <si>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</si>
  <si>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</si>
  <si>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</si>
  <si>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</si>
  <si>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</si>
  <si>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</si>
  <si>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</si>
  <si>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</si>
  <si>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</si>
  <si>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</si>
  <si>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</si>
  <si>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</si>
  <si>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</si>
  <si>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</si>
  <si>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</si>
  <si>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</si>
  <si>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</si>
  <si>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</si>
  <si>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</si>
  <si>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</si>
  <si>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</si>
  <si>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</si>
  <si>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</si>
  <si>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</si>
  <si>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</si>
  <si>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</si>
  <si>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</si>
  <si>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</si>
  <si>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</si>
  <si>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</si>
  <si>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</si>
  <si>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</si>
  <si>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</si>
  <si>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</si>
  <si>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</si>
  <si>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</si>
  <si>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</si>
  <si>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</si>
  <si>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</si>
  <si>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</si>
  <si>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</si>
  <si>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</si>
  <si>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</si>
  <si>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</si>
  <si>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</si>
  <si>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</si>
  <si>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</si>
  <si>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</si>
  <si>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</si>
  <si>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</si>
  <si>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</si>
  <si>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</si>
  <si>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</si>
  <si>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</si>
  <si>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</si>
  <si>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</si>
  <si>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</si>
  <si>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</si>
  <si>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</si>
  <si>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</si>
  <si>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</si>
  <si>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</si>
  <si>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</si>
  <si>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</si>
  <si>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</si>
  <si>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</si>
  <si>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</si>
  <si>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</si>
  <si>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</si>
  <si>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</si>
  <si>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</si>
  <si>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</si>
  <si>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</si>
  <si>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</si>
  <si>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</si>
  <si>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</si>
  <si>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</si>
  <si>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</si>
  <si>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</si>
  <si>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</si>
  <si>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Previsão de MC1 as 10:30</t>
  </si>
  <si>
    <t>Pronto as 07:23h - Intervalo após o I01</t>
  </si>
  <si>
    <t>RVD</t>
  </si>
  <si>
    <t>TGR-RVD</t>
  </si>
  <si>
    <t>TGRRVD</t>
  </si>
  <si>
    <t xml:space="preserve">Retirar 7 vgs e deslocar pro FMT </t>
  </si>
  <si>
    <t>Verificando faixa com o CCO</t>
  </si>
  <si>
    <t>TVI-TGR</t>
  </si>
  <si>
    <t>TVITGR</t>
  </si>
  <si>
    <t>Wesley</t>
  </si>
  <si>
    <t>Circular de ZDK para ZJU</t>
  </si>
  <si>
    <t>Hebert</t>
  </si>
  <si>
    <t>ZJU-ZTP</t>
  </si>
  <si>
    <t>ZJUZTP</t>
  </si>
  <si>
    <t>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</si>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</sst>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S1" activePane="topRight" state="frozen"/>
      <selection pane="topRight" activeCell="Y76" sqref="Y7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/>
      <c r="BI43" s="14"/>
      <c r="BJ43" s="14" t="s">
        <v>1376</v>
      </c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 hidden="1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1</v>
      </c>
      <c r="BI45" s="14"/>
      <c r="BJ45" s="14" t="s">
        <v>1377</v>
      </c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 hidden="1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1378</v>
      </c>
      <c r="J46" s="151">
        <v>98</v>
      </c>
      <c r="K46" s="151">
        <v>502</v>
      </c>
      <c r="L46" s="71" t="s">
        <v>11</v>
      </c>
      <c r="M46" s="149" t="s">
        <v>1379</v>
      </c>
      <c r="N46" s="149" t="s">
        <v>1380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1381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/>
      <c r="BI46" s="14"/>
      <c r="BJ46" s="14" t="s">
        <v>1115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idden="1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/>
      <c r="BI47" s="14"/>
      <c r="BJ47" s="14" t="s">
        <v>1382</v>
      </c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1383</v>
      </c>
      <c r="N58" s="149" t="s">
        <v>1384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1385</v>
      </c>
      <c r="W60" s="135" t="s">
        <v>1386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 t="s">
        <v>1007</v>
      </c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 t="s">
        <v>1007</v>
      </c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1387</v>
      </c>
      <c r="W72" s="135" t="s">
        <v>1314</v>
      </c>
      <c r="X72" s="152" t="s">
        <v>1004</v>
      </c>
      <c r="Y72" s="129" t="s">
        <v>1007</v>
      </c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999</v>
      </c>
      <c r="Y74" s="129" t="s">
        <v>998</v>
      </c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1388</v>
      </c>
      <c r="N76" s="149" t="s">
        <v>1389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1385</v>
      </c>
      <c r="W76" s="135" t="s">
        <v>1390</v>
      </c>
      <c r="X76" s="152" t="s">
        <v>1004</v>
      </c>
      <c r="Y76" s="129" t="s">
        <v>1007</v>
      </c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1391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1392</v>
      </c>
      <c r="E3" s="186" t="s">
        <v>1393</v>
      </c>
      <c r="F3" s="186" t="s">
        <v>1394</v>
      </c>
      <c r="G3" s="186" t="s">
        <v>1395</v>
      </c>
      <c r="H3" s="186" t="s">
        <v>1396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1398</v>
      </c>
      <c r="D12" s="187">
        <v>9049</v>
      </c>
      <c r="E12" s="188">
        <v>46044</v>
      </c>
      <c r="F12" s="190" t="s">
        <v>1399</v>
      </c>
      <c r="G12" s="187" t="s">
        <v>1400</v>
      </c>
      <c r="H12" s="187"/>
    </row>
    <row r="13" spans="3:8">
      <c r="C13" s="187" t="s">
        <v>1398</v>
      </c>
      <c r="D13" s="187">
        <v>9044</v>
      </c>
      <c r="E13" s="188">
        <v>46044</v>
      </c>
      <c r="F13" s="190" t="s">
        <v>1401</v>
      </c>
      <c r="G13" s="187" t="s">
        <v>1402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K907" sqref="K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1403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1404</v>
      </c>
      <c r="B2" s="91" t="s">
        <v>1405</v>
      </c>
      <c r="C2" s="91" t="s">
        <v>7</v>
      </c>
      <c r="D2" s="92" t="s">
        <v>1210</v>
      </c>
      <c r="E2" s="92" t="s">
        <v>365</v>
      </c>
      <c r="F2" s="92" t="s">
        <v>1406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1407</v>
      </c>
      <c r="T2" s="94" t="s">
        <v>1213</v>
      </c>
      <c r="U2" s="90">
        <f ca="1">TODAY()-1</f>
        <v>46057</v>
      </c>
      <c r="V2" s="90">
        <f ca="1">U2-1</f>
        <v>46056</v>
      </c>
      <c r="W2" s="90">
        <f ca="1">V2-1</f>
        <v>46055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1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>
        <f ca="1">_xlfn.XLOOKUP(G8&amp;$V$2,BS_CONTROLE[CHAVE],BS_CONTROLE[Quantidade_11],"-")</f>
        <v>1</v>
      </c>
      <c r="W8" s="98">
        <f ca="1">_xlfn.XLOOKUP(G8&amp;$W$2,BS_CONTROLE[CHAVE],BS_CONTROLE[Quantidade_11],"-")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1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2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8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1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2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135</v>
      </c>
      <c r="V21" s="98">
        <f ca="1">_xlfn.XLOOKUP(G21&amp;$V$2,BS_CONTROLE[CHAVE],BS_CONTROLE[Quantidade_11],"-")</f>
        <v>0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>
        <f ca="1">_xlfn.XLOOKUP(G23&amp;$V$2,BS_CONTROLE[CHAVE],BS_CONTROLE[Quantidade_11],"-")</f>
        <v>13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>
        <f ca="1">_xlfn.XLOOKUP(G24&amp;$V$2,BS_CONTROLE[CHAVE],BS_CONTROLE[Quantidade_11],"-")</f>
        <v>1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 t="str">
        <f ca="1">_xlfn.XLOOKUP(G27&amp;$U$2,BS_CONTROLE[CHAVE],BS_CONTROLE[Quantidade_11],"-")</f>
        <v>-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1</v>
      </c>
      <c r="V35" s="98">
        <f ca="1">_xlfn.XLOOKUP(G35&amp;$V$2,BS_CONTROLE[CHAVE],BS_CONTROLE[Quantidade_11],"-")</f>
        <v>0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2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135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280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>
        <f ca="1">_xlfn.XLOOKUP(G42&amp;$U$2,BS_CONTROLE[CHAVE],BS_CONTROLE[Quantidade_11],"-")</f>
        <v>8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>
        <f ca="1">_xlfn.XLOOKUP(G43&amp;$U$2,BS_CONTROLE[CHAVE],BS_CONTROLE[Quantidade_11],"-")</f>
        <v>1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>
        <f ca="1">_xlfn.XLOOKUP(G44&amp;$V$2,BS_CONTROLE[CHAVE],BS_CONTROLE[Quantidade_11],"-")</f>
        <v>1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0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1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2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135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280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1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 t="str">
        <f ca="1">_xlfn.XLOOKUP(G68&amp;$U$2,BS_CONTROLE[CHAVE],BS_CONTROLE[Quantidade_11],"-")</f>
        <v>-</v>
      </c>
      <c r="V68" s="98">
        <f ca="1">_xlfn.XLOOKUP(G68&amp;$V$2,BS_CONTROLE[CHAVE],BS_CONTROLE[Quantidade_11],"-")</f>
        <v>0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OPORTUNIDADE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1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OPORTUNIDADE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OPORTUNIDADE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1</v>
      </c>
      <c r="V74" s="98">
        <f ca="1">_xlfn.XLOOKUP(G74&amp;$V$2,BS_CONTROLE[CHAVE],BS_CONTROLE[Quantidade_11],"-")</f>
        <v>0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OPORTUNIDADE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SIM</v>
      </c>
      <c r="B78" s="95" t="str">
        <f>IF(FN_MC!X74="","*",FN_MC!X74)</f>
        <v>Contrato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135</v>
      </c>
      <c r="V78" s="98">
        <f ca="1">_xlfn.XLOOKUP(G78&amp;$V$2,BS_CONTROLE[CHAVE],BS_CONTROLE[Quantidade_11],"-")</f>
        <v>0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OPORTUNIDADE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 t="str">
        <f ca="1">_xlfn.XLOOKUP(G80&amp;$U$2,BS_CONTROLE[CHAVE],BS_CONTROLE[Quantidade_11],"-")</f>
        <v>-</v>
      </c>
      <c r="V80" s="98">
        <f ca="1">_xlfn.XLOOKUP(G80&amp;$V$2,BS_CONTROLE[CHAVE],BS_CONTROLE[Quantidade_11],"-")</f>
        <v>1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1408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1409</v>
      </c>
      <c r="C4" s="191" t="s">
        <v>1410</v>
      </c>
      <c r="D4" s="191" t="s">
        <v>1411</v>
      </c>
      <c r="E4" s="191" t="s">
        <v>1412</v>
      </c>
      <c r="F4" s="191" t="s">
        <v>365</v>
      </c>
      <c r="G4" s="191" t="s">
        <v>1413</v>
      </c>
    </row>
    <row r="5" spans="2:7">
      <c r="B5" s="192" t="s">
        <v>1414</v>
      </c>
      <c r="C5" s="192">
        <v>309525</v>
      </c>
      <c r="D5" s="192" t="s">
        <v>1415</v>
      </c>
      <c r="E5" s="192" t="s">
        <v>249</v>
      </c>
      <c r="F5" s="192" t="s">
        <v>1416</v>
      </c>
      <c r="G5" s="193">
        <v>46296</v>
      </c>
    </row>
    <row r="6" spans="2:7">
      <c r="B6" s="192" t="s">
        <v>1417</v>
      </c>
      <c r="C6" s="192">
        <v>257410</v>
      </c>
      <c r="D6" s="192" t="s">
        <v>1418</v>
      </c>
      <c r="E6" s="192" t="s">
        <v>249</v>
      </c>
      <c r="F6" s="192" t="s">
        <v>1416</v>
      </c>
      <c r="G6" s="193"/>
    </row>
    <row r="7" spans="2:7">
      <c r="B7" s="192" t="s">
        <v>1419</v>
      </c>
      <c r="C7" s="192">
        <v>256875</v>
      </c>
      <c r="D7" s="192" t="s">
        <v>1420</v>
      </c>
      <c r="E7" s="192" t="s">
        <v>249</v>
      </c>
      <c r="F7" s="192" t="s">
        <v>1416</v>
      </c>
      <c r="G7" s="193">
        <v>46296</v>
      </c>
    </row>
    <row r="8" spans="2:7">
      <c r="B8" s="192" t="s">
        <v>1421</v>
      </c>
      <c r="C8" s="192">
        <v>257278</v>
      </c>
      <c r="D8" s="192" t="s">
        <v>1422</v>
      </c>
      <c r="E8" s="192" t="s">
        <v>240</v>
      </c>
      <c r="F8" s="192" t="s">
        <v>1423</v>
      </c>
      <c r="G8" s="193">
        <v>46235</v>
      </c>
    </row>
    <row r="9" spans="2:7">
      <c r="B9" s="192" t="s">
        <v>1424</v>
      </c>
      <c r="C9" s="192">
        <v>261794</v>
      </c>
      <c r="D9" s="192" t="s">
        <v>1425</v>
      </c>
      <c r="E9" s="192" t="s">
        <v>240</v>
      </c>
      <c r="F9" s="192" t="s">
        <v>1423</v>
      </c>
      <c r="G9" s="193">
        <v>46082</v>
      </c>
    </row>
    <row r="10" spans="2:7">
      <c r="B10" s="192" t="s">
        <v>1426</v>
      </c>
      <c r="C10" s="192">
        <v>257033</v>
      </c>
      <c r="D10" s="192" t="s">
        <v>1427</v>
      </c>
      <c r="E10" s="192" t="s">
        <v>240</v>
      </c>
      <c r="F10" s="192" t="s">
        <v>479</v>
      </c>
      <c r="G10" s="192" t="s">
        <v>1428</v>
      </c>
    </row>
    <row r="11" spans="2:7">
      <c r="B11" s="192" t="s">
        <v>1429</v>
      </c>
      <c r="C11" s="192">
        <v>396578</v>
      </c>
      <c r="D11" s="192" t="s">
        <v>1430</v>
      </c>
      <c r="E11" s="192" t="s">
        <v>240</v>
      </c>
      <c r="F11" s="192" t="s">
        <v>479</v>
      </c>
      <c r="G11" s="192" t="s">
        <v>1428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1431</v>
      </c>
      <c r="C2" s="83" t="s">
        <v>1195</v>
      </c>
      <c r="D2" s="83" t="s">
        <v>1197</v>
      </c>
      <c r="E2" s="83" t="s">
        <v>1432</v>
      </c>
      <c r="F2" s="83" t="s">
        <v>1433</v>
      </c>
      <c r="G2" s="83" t="s">
        <v>1434</v>
      </c>
      <c r="H2" s="83" t="s">
        <v>1435</v>
      </c>
      <c r="I2" s="83" t="s">
        <v>1436</v>
      </c>
      <c r="J2" s="83" t="s">
        <v>1437</v>
      </c>
      <c r="K2" s="109" t="s">
        <v>1438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OPORTUNIDADE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OPORTUNIDADE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OPORTUNIDADE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OPORTUNIDADE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SIM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OPORTUNIDADE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1439</v>
      </c>
      <c r="D5" s="265"/>
      <c r="E5" s="265"/>
      <c r="F5" s="265"/>
      <c r="G5" s="265"/>
      <c r="H5" s="265"/>
      <c r="I5" s="265"/>
      <c r="J5" s="266"/>
      <c r="K5" s="267" t="s">
        <v>1440</v>
      </c>
      <c r="L5" s="268"/>
      <c r="M5" s="268"/>
      <c r="N5" s="268"/>
      <c r="O5" s="269" t="s">
        <v>1441</v>
      </c>
      <c r="P5" s="270"/>
      <c r="Q5" s="271"/>
    </row>
    <row r="6" spans="1:17" s="81" customFormat="1" ht="15.75" customHeight="1">
      <c r="A6" s="75" t="s">
        <v>1406</v>
      </c>
      <c r="B6" s="82" t="s">
        <v>1405</v>
      </c>
      <c r="C6" s="83" t="s">
        <v>1210</v>
      </c>
      <c r="D6" s="84" t="s">
        <v>1211</v>
      </c>
      <c r="E6" s="83" t="s">
        <v>1442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1443</v>
      </c>
      <c r="M6" s="116" t="s">
        <v>29</v>
      </c>
      <c r="N6" s="117" t="s">
        <v>1205</v>
      </c>
      <c r="O6" s="165" t="s">
        <v>1248</v>
      </c>
      <c r="P6" s="128"/>
      <c r="Q6" s="139" t="s">
        <v>1444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1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Contrato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2026-02-05T22:17:52Z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