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27" documentId="8_{B6337239-1A00-434D-AAD0-422EA1FEB5AE}" xr6:coauthVersionLast="47" xr6:coauthVersionMax="47" xr10:uidLastSave="{5561C294-927C-46B4-947A-93E85245F93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 a="1"/>
  <c r="N64" i="1"/>
  <c r="N65" i="1" a="1"/>
  <c r="N65" i="1"/>
  <c r="N66" i="1" a="1"/>
  <c r="N66" i="1"/>
  <c r="N67" i="1" a="1"/>
  <c r="N67" i="1"/>
  <c r="N68" i="1" a="1"/>
  <c r="N68" i="1"/>
  <c r="H72" i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L69" i="16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L70" i="16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L72" i="16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<sst xmlns="http://schemas.openxmlformats.org/spreadsheetml/2006/main" count="4862" uniqueCount="1451">
  <si>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</si>
  <si>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</si>
  <si>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</si>
  <si>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</si>
  <si>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</si>
  <si>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</si>
  <si>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</si>
  <si>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</si>
  <si>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</si>
  <si>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</si>
  <si>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</si>
  <si>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</si>
  <si>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</si>
  <si>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</si>
  <si>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</si>
  <si>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</si>
  <si>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</si>
  <si>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</si>
  <si>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</si>
  <si>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</si>
  <si>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</si>
  <si>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</si>
  <si>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</si>
  <si>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</si>
  <si>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</si>
  <si>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</si>
  <si>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</si>
  <si>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</si>
  <si>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</si>
  <si>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</si>
  <si>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</si>
  <si>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</si>
  <si>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</si>
  <si>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</si>
  <si>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</si>
  <si>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</si>
  <si>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</si>
  <si>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</si>
  <si>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</si>
  <si>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</si>
  <si>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</si>
  <si>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</si>
  <si>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</si>
  <si>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</si>
  <si>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</si>
  <si>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</si>
  <si>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</si>
  <si>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</si>
  <si>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</si>
  <si>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</si>
  <si>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</si>
  <si>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</si>
  <si>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</si>
  <si>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</si>
  <si>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</si>
  <si>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</si>
  <si>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</si>
  <si>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</si>
  <si>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</si>
  <si>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</si>
  <si>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</si>
  <si>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</si>
  <si>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</si>
  <si>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</si>
  <si>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</si>
  <si>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</si>
  <si>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</si>
  <si>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</si>
  <si>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</si>
  <si>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</si>
  <si>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</si>
  <si>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</si>
  <si>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</si>
  <si>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</si>
  <si>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</si>
  <si>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</si>
  <si>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</si>
  <si>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</si>
  <si>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</si>
  <si>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</si>
  <si>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</si>
  <si>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</si>
  <si>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</si>
  <si>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</si>
  <si>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</si>
  <si>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</si>
  <si>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</si>
  <si>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</si>
  <si>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</si>
  <si>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</si>
  <si>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</si>
  <si>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</si>
  <si>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</si>
  <si>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</si>
  <si>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</si>
  <si>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</si>
  <si>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</si>
  <si>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</si>
  <si>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</si>
  <si>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</si>
  <si>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</si>
  <si>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</si>
  <si>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</si>
  <si>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</si>
  <si>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</si>
  <si>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</si>
  <si>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</si>
  <si>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</si>
  <si>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</si>
  <si>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</si>
  <si>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</si>
  <si>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</si>
  <si>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</si>
  <si>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</si>
  <si>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</si>
  <si>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</si>
  <si>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</si>
  <si>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</si>
  <si>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</si>
  <si>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</si>
  <si>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</si>
  <si>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</si>
  <si>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</si>
  <si>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</si>
  <si>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</si>
  <si>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</si>
  <si>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</si>
  <si>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</si>
  <si>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</si>
  <si>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</si>
  <si>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</si>
  <si>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</si>
  <si>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</si>
  <si>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</si>
  <si>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</si>
  <si>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</si>
  <si>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</si>
  <si>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</si>
  <si>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</si>
  <si>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</si>
  <si>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</si>
  <si>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</si>
  <si>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</si>
  <si>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</si>
  <si>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</si>
  <si>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</si>
  <si>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</si>
  <si>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</si>
  <si>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</si>
  <si>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</si>
  <si>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</si>
  <si>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</si>
  <si>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</si>
  <si>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</si>
  <si>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</si>
  <si>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</si>
  <si>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</si>
  <si>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</si>
  <si>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</si>
  <si>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</si>
  <si>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</si>
  <si>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</si>
  <si>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</si>
  <si>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</si>
  <si>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</si>
  <si>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</si>
  <si>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</si>
  <si>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</si>
  <si>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</si>
  <si>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</si>
  <si>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</si>
  <si>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</si>
  <si>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</si>
  <si>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</si>
  <si>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</si>
  <si>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</si>
  <si>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</si>
  <si>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</si>
  <si>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</si>
  <si>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</si>
  <si>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</si>
  <si>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</si>
  <si>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</si>
  <si>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</si>
  <si>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</si>
  <si>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</si>
  <si>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</si>
  <si>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</si>
  <si>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</si>
  <si>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</si>
  <si>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</si>
  <si>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</si>
  <si>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</si>
  <si>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</si>
  <si>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</si>
  <si>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</si>
  <si>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</si>
  <si>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</si>
  <si>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</si>
  <si>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</si>
  <si>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</si>
  <si>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</si>
  <si>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</si>
  <si>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</si>
  <si>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</si>
  <si>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</si>
  <si>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</si>
  <si>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</si>
  <si>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</si>
  <si>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</si>
  <si>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</si>
  <si>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</si>
  <si>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</si>
  <si>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</si>
  <si>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</si>
  <si>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</si>
  <si>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</si>
  <si>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</si>
  <si>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</si>
  <si>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</si>
  <si>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</si>
  <si>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</si>
  <si>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</si>
  <si>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</si>
  <si>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</si>
  <si>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</si>
  <si>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</si>
  <si>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</si>
  <si>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</si>
  <si>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</si>
  <si>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</si>
  <si>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</si>
  <si>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</si>
  <si>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</si>
  <si>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</si>
  <si>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</si>
  <si>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</si>
  <si>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</si>
  <si>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</si>
  <si>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</si>
  <si>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</si>
  <si>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</si>
  <si>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</si>
  <si>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</si>
  <si>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</si>
  <si>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</si>
  <si>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</si>
  <si>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</si>
  <si>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</si>
  <si>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</si>
  <si>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</si>
  <si>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</si>
  <si>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</si>
  <si>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</si>
  <si>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</si>
  <si>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</si>
  <si>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</si>
  <si>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</si>
  <si>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</si>
  <si>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</si>
  <si>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</si>
  <si>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</si>
  <si>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</si>
  <si>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</si>
  <si>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</si>
  <si>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</si>
  <si>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</si>
  <si>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</si>
  <si>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</si>
  <si>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</si>
  <si>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</si>
  <si>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</si>
  <si>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</si>
  <si>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</si>
  <si>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</si>
  <si>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</si>
  <si>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</si>
  <si>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</si>
  <si>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</si>
  <si>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</si>
  <si>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</si>
  <si>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</si>
  <si>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</si>
  <si>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</si>
  <si>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</si>
  <si>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</si>
  <si>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</si>
  <si>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</si>
  <si>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</si>
  <si>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</si>
  <si>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</si>
  <si>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</si>
  <si>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</si>
  <si>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</si>
  <si>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</si>
  <si>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</si>
  <si>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</si>
  <si>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</si>
  <si>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</si>
  <si>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</si>
  <si>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</si>
  <si>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</si>
  <si>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</si>
  <si>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</si>
  <si>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</si>
  <si>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</si>
  <si>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</si>
  <si>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</si>
  <si>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</si>
  <si>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</si>
  <si>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</si>
  <si>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</si>
  <si>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</si>
  <si>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</si>
  <si>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</si>
  <si>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</si>
  <si>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</si>
  <si>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</si>
  <si>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</si>
  <si>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</si>
  <si>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</si>
  <si>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</si>
  <si>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</si>
  <si>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</si>
  <si>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</si>
  <si>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</si>
  <si>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</si>
  <si>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</si>
  <si>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</si>
  <si>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</si>
  <si>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</si>
  <si>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</si>
  <si>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</si>
  <si>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</si>
  <si>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</si>
  <si>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</si>
  <si>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</si>
  <si>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</si>
  <si>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</si>
  <si>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</si>
  <si>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</si>
  <si>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</si>
  <si>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</si>
  <si>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</si>
  <si>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</si>
  <si>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</si>
  <si>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</si>
  <si>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</si>
  <si>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</si>
  <si>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</si>
  <si>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</si>
  <si>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</si>
  <si>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</si>
  <si>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</si>
  <si>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</si>
  <si>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</si>
  <si>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</si>
  <si>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</si>
  <si>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</si>
  <si>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</si>
  <si>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</si>
  <si>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</si>
  <si>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</si>
  <si>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</si>
  <si>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</si>
  <si>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</si>
  <si>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</si>
  <si>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</si>
  <si>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</si>
  <si>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</si>
  <si>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</si>
  <si>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</si>
  <si>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</si>
  <si>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</si>
  <si>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</si>
  <si>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</si>
  <si>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</si>
  <si>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</si>
  <si>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</si>
  <si>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</si>
  <si>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</si>
  <si>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</si>
  <si>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</si>
  <si>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</si>
  <si>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</si>
  <si>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</si>
  <si>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</si>
  <si>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</si>
  <si>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</si>
  <si>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</si>
  <si>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</si>
  <si>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</si>
  <si>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</si>
  <si>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</si>
  <si>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</si>
  <si>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</si>
  <si>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</si>
  <si>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</si>
  <si>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</si>
  <si>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</si>
  <si>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</si>
  <si>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</si>
  <si>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</si>
  <si>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</si>
  <si>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</si>
  <si>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</si>
  <si>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</si>
  <si>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</si>
  <si>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</si>
  <si>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</si>
  <si>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</si>
  <si>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</si>
  <si>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</si>
  <si>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</si>
  <si>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</si>
  <si>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</si>
  <si>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</si>
  <si>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</si>
  <si>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</si>
  <si>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</si>
  <si>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</si>
  <si>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</si>
  <si>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</si>
  <si>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</si>
  <si>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</si>
  <si>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</si>
  <si>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</si>
  <si>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</si>
  <si>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</si>
  <si>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</si>
  <si>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</si>
  <si>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</si>
  <si>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</si>
  <si>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</si>
  <si>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</si>
  <si>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</si>
  <si>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</si>
  <si>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</si>
  <si>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</si>
  <si>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</si>
  <si>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</si>
  <si>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</si>
  <si>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</si>
  <si>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</si>
  <si>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</si>
  <si>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</si>
  <si>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</si>
  <si>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</si>
  <si>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</si>
  <si>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</si>
  <si>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</si>
  <si>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</si>
  <si>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</si>
  <si>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</si>
  <si>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</si>
  <si>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</si>
  <si>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</si>
  <si>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</si>
  <si>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</si>
  <si>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</si>
  <si>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</si>
  <si>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</si>
  <si>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</si>
  <si>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</si>
  <si>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</si>
  <si>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</si>
  <si>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</si>
  <si>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</si>
  <si>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</si>
  <si>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</si>
  <si>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</si>
  <si>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</si>
  <si>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</si>
  <si>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</si>
  <si>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</si>
  <si>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</si>
  <si>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</si>
  <si>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</si>
  <si>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</si>
  <si>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</si>
  <si>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</si>
  <si>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</si>
  <si>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</si>
  <si>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</si>
  <si>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</si>
  <si>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</si>
  <si>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</si>
  <si>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</si>
  <si>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</si>
  <si>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</si>
  <si>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</si>
  <si>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</si>
  <si>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</si>
  <si>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</si>
  <si>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</si>
  <si>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</si>
  <si>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</si>
  <si>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</si>
  <si>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</si>
  <si>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</si>
  <si>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</si>
  <si>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</si>
  <si>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</si>
  <si>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</si>
  <si>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</si>
  <si>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</si>
  <si>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</si>
  <si>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</si>
  <si>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</si>
  <si>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</si>
  <si>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</si>
  <si>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</si>
  <si>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</si>
  <si>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</si>
  <si>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</si>
  <si>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</si>
  <si>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</si>
  <si>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</si>
  <si>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</si>
  <si>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</si>
  <si>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</si>
  <si>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</si>
  <si>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</si>
  <si>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</si>
  <si>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</si>
  <si>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</si>
  <si>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</si>
  <si>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</si>
  <si>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</si>
  <si>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</si>
  <si>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</si>
  <si>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</si>
  <si>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</si>
  <si>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</si>
  <si>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</si>
  <si>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</si>
  <si>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</si>
  <si>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</si>
  <si>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</si>
  <si>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</si>
  <si>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</si>
  <si>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</si>
  <si>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</si>
  <si>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</si>
  <si>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</si>
  <si>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</si>
  <si>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</si>
  <si>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</si>
  <si>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</si>
  <si>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</si>
  <si>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</si>
  <si>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</si>
  <si>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</si>
  <si>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</si>
  <si>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</si>
  <si>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</si>
  <si>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</si>
  <si>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</si>
  <si>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</si>
  <si>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</si>
  <si>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</si>
  <si>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</si>
  <si>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</si>
  <si>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</si>
  <si>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</si>
  <si>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</si>
  <si>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</si>
  <si>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</si>
  <si>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</si>
  <si>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</si>
  <si>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</si>
  <si>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</si>
  <si>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</si>
  <si>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</si>
  <si>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</si>
  <si>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</si>
  <si>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</si>
  <si>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</si>
  <si>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</si>
  <si>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</si>
  <si>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</si>
  <si>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</si>
  <si>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</si>
  <si>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</si>
  <si>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</si>
  <si>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</si>
  <si>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</si>
  <si>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</si>
  <si>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</si>
  <si>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</si>
  <si>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</si>
  <si>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</si>
  <si>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</si>
  <si>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</si>
  <si>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</si>
  <si>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</si>
  <si>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</si>
  <si>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</si>
  <si>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</si>
  <si>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</si>
  <si>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</si>
  <si>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</si>
  <si>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</si>
  <si>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</si>
  <si>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</si>
  <si>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</si>
  <si>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</si>
  <si>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</si>
  <si>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</si>
  <si>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</si>
  <si>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</si>
  <si>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</si>
  <si>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</si>
  <si>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</si>
  <si>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</si>
  <si>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</si>
  <si>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</si>
  <si>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</si>
  <si>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</si>
  <si>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</si>
  <si>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</si>
  <si>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</si>
  <si>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</si>
  <si>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</si>
  <si>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</si>
  <si>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</si>
  <si>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</si>
  <si>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</si>
  <si>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</si>
  <si>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</si>
  <si>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</si>
  <si>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</si>
  <si>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</si>
  <si>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</si>
  <si>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</si>
  <si>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</si>
  <si>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</si>
  <si>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</si>
  <si>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</si>
  <si>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</si>
  <si>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</si>
  <si>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</si>
  <si>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</si>
  <si>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</si>
  <si>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</si>
  <si>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</si>
  <si>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</si>
  <si>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</si>
  <si>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</si>
  <si>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</si>
  <si>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</si>
  <si>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</si>
  <si>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</si>
  <si>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</si>
  <si>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</si>
  <si>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</si>
  <si>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</si>
  <si>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</si>
  <si>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</si>
  <si>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</si>
  <si>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</si>
  <si>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</si>
  <si>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</si>
  <si>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</si>
  <si>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</si>
  <si>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</si>
  <si>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</si>
  <si>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</si>
  <si>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</si>
  <si>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</si>
  <si>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</si>
  <si>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</si>
  <si>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</si>
  <si>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</si>
  <si>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</si>
  <si>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</si>
  <si>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</si>
  <si>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</si>
  <si>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</si>
  <si>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</si>
  <si>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</si>
  <si>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</si>
  <si>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</si>
  <si>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</si>
  <si>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</si>
  <si>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</si>
  <si>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</si>
  <si>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</si>
  <si>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</si>
  <si>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</si>
  <si>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</si>
  <si>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</si>
  <si>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</si>
  <si>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</si>
  <si>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</si>
  <si>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</si>
  <si>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</si>
  <si>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</si>
  <si>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</si>
  <si>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</si>
  <si>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</si>
  <si>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</si>
  <si>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</si>
  <si>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</si>
  <si>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</si>
  <si>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</si>
  <si>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</si>
  <si>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</si>
  <si>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</si>
  <si>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</si>
  <si>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</si>
  <si>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</si>
  <si>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</si>
  <si>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</si>
  <si>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</si>
  <si>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</si>
  <si>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</si>
  <si>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</si>
  <si>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</si>
  <si>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</si>
  <si>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</si>
  <si>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</si>
  <si>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</si>
  <si>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</si>
  <si>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</si>
  <si>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</si>
  <si>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</si>
  <si>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</si>
  <si>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</si>
  <si>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</si>
  <si>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</si>
  <si>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</si>
  <si>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</si>
  <si>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</si>
  <si>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</si>
  <si>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</si>
  <si>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</si>
  <si>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</si>
  <si>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</si>
  <si>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</si>
  <si>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</si>
  <si>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</si>
  <si>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</si>
  <si>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</si>
  <si>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</si>
  <si>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</si>
  <si>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</si>
  <si>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</si>
  <si>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</si>
  <si>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</si>
  <si>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</si>
  <si>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</si>
  <si>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</si>
  <si>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</si>
  <si>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</si>
  <si>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</si>
  <si>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</si>
  <si>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</si>
  <si>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</si>
  <si>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</si>
  <si>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</si>
  <si>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</si>
  <si>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</si>
  <si>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</si>
  <si>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</si>
  <si>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</si>
  <si>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</si>
  <si>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</si>
  <si>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</si>
  <si>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</si>
  <si>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</si>
  <si>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</si>
  <si>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</si>
  <si>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</si>
  <si>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</si>
  <si>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</si>
  <si>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</si>
  <si>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</si>
  <si>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</si>
  <si>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</si>
  <si>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</si>
  <si>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</si>
  <si>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</si>
  <si>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</si>
  <si>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</si>
  <si>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</si>
  <si>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</si>
  <si>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</si>
  <si>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</si>
  <si>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</si>
  <si>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</si>
  <si>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</si>
  <si>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</si>
  <si>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</si>
  <si>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</si>
  <si>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</si>
  <si>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</si>
  <si>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</si>
  <si>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</si>
  <si>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</si>
  <si>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</si>
  <si>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</si>
  <si>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</si>
  <si>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</si>
  <si>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</si>
  <si>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</si>
  <si>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</si>
  <si>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</si>
  <si>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</si>
  <si>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</si>
  <si>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</si>
  <si>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</si>
  <si>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</si>
  <si>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</si>
  <si>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</si>
  <si>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</si>
  <si>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</si>
  <si>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</si>
  <si>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</si>
  <si>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</si>
  <si>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</si>
  <si>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</si>
  <si>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</si>
  <si>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</si>
  <si>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</si>
  <si>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</si>
  <si>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</si>
  <si>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</si>
  <si>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</si>
  <si>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</si>
  <si>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</si>
  <si>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</si>
  <si>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</si>
  <si>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</si>
  <si>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</si>
  <si>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</si>
  <si>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</si>
  <si>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</si>
  <si>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</si>
  <si>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</si>
  <si>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</si>
  <si>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</si>
  <si>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</si>
  <si>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</si>
  <si>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</si>
  <si>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</si>
  <si>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</si>
  <si>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</si>
  <si>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</si>
  <si>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</si>
  <si>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</si>
  <si>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</si>
  <si>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</si>
  <si>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</si>
  <si>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</si>
  <si>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</si>
  <si>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</si>
  <si>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</si>
  <si>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</si>
  <si>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</si>
  <si>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</si>
  <si>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</si>
  <si>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</si>
  <si>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</si>
  <si>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</si>
  <si>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</si>
  <si>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</si>
  <si>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</si>
  <si>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</si>
  <si>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</si>
  <si>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</si>
  <si>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</si>
  <si>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</si>
  <si>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</si>
  <si>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</si>
  <si>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</si>
  <si>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</si>
  <si>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</si>
  <si>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</si>
  <si>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</si>
  <si>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</si>
  <si>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</si>
  <si>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</si>
  <si>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</si>
  <si>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</si>
  <si>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</si>
  <si>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</si>
  <si>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</si>
  <si>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</si>
  <si>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</si>
  <si>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</si>
  <si>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</si>
  <si>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</si>
  <si>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</si>
  <si>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</si>
  <si>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</si>
  <si>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</si>
  <si>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</si>
  <si>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</si>
  <si>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</si>
  <si>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</si>
  <si>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</si>
  <si>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</si>
  <si>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</si>
  <si>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</si>
  <si>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</si>
  <si>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</si>
  <si>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</si>
  <si>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</si>
  <si>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</si>
  <si>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</si>
  <si>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</si>
  <si>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</si>
  <si>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</si>
  <si>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</si>
  <si>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</si>
  <si>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</si>
  <si>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</si>
  <si>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</si>
  <si>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</si>
  <si>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</si>
  <si>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</si>
  <si>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</si>
  <si>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</si>
  <si>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</si>
  <si>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</si>
  <si>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</si>
  <si>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</si>
  <si>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</si>
  <si>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</si>
  <si>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</si>
  <si>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</si>
  <si>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</si>
  <si>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</si>
  <si>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</si>
  <si>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</si>
  <si>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</si>
  <si>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</si>
  <si>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</si>
  <si>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</si>
  <si>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</si>
  <si>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</si>
  <si>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</si>
  <si>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</si>
  <si>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</si>
  <si>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</si>
  <si>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</si>
  <si>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</si>
  <si>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</si>
  <si>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</si>
  <si>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</si>
  <si>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</si>
  <si>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</si>
  <si>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</si>
  <si>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</si>
  <si>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</si>
  <si>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</si>
  <si>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</si>
  <si>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</si>
  <si>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</si>
  <si>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</si>
  <si>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</si>
  <si>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</si>
  <si>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</si>
  <si>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</si>
  <si>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</si>
  <si>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</si>
  <si>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</si>
  <si>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</si>
  <si>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</si>
  <si>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</si>
  <si>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</si>
  <si>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</si>
  <si>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</si>
  <si>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</si>
  <si>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</si>
  <si>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</si>
  <si>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</si>
  <si>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</si>
  <si>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</si>
  <si>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</si>
  <si>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</si>
  <si>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</si>
  <si>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</si>
  <si>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</si>
  <si>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</si>
  <si>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</si>
  <si>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</si>
  <si>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</si>
  <si>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</si>
  <si>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</si>
  <si>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</si>
  <si>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</si>
  <si>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</si>
  <si>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</si>
  <si>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</si>
  <si>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</si>
  <si>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</si>
  <si>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</si>
  <si>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</si>
  <si>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</si>
  <si>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</si>
  <si>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</si>
  <si>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</si>
  <si>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</si>
  <si>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</si>
  <si>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</si>
  <si>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</si>
  <si>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</si>
  <si>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</si>
  <si>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</si>
  <si>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</si>
  <si>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</si>
  <si>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</si>
  <si>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</si>
  <si>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</si>
  <si>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</si>
  <si>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</si>
  <si>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</si>
  <si>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</si>
  <si>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</si>
  <si>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</si>
  <si>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</si>
  <si>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</si>
  <si>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</si>
  <si>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</si>
  <si>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</si>
  <si>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</si>
  <si>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</si>
  <si>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</si>
  <si>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</si>
  <si>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</si>
  <si>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</si>
  <si>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</si>
  <si>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</si>
  <si>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</si>
  <si>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</si>
  <si>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</si>
  <si>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</si>
  <si>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</si>
  <si>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</si>
  <si>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</si>
  <si>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</si>
  <si>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</si>
  <si>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</si>
  <si>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</si>
  <si>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</si>
  <si>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</si>
  <si>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</si>
  <si>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</si>
  <si>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</si>
  <si>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</si>
  <si>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</si>
  <si>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</si>
  <si>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</si>
  <si>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</si>
  <si>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</si>
  <si>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</si>
  <si>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</si>
  <si>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</si>
  <si>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</si>
  <si>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</si>
  <si>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</si>
  <si>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</si>
  <si>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</si>
  <si>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</si>
  <si>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</si>
  <si>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</si>
  <si>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</si>
  <si>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</si>
  <si>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</si>
  <si>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</si>
  <si>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</si>
  <si>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</si>
  <si>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</si>
  <si>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</si>
  <si>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</si>
  <si>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</si>
  <si>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</si>
  <si>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</si>
  <si>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</si>
  <si>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</si>
  <si>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</si>
  <si>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</si>
  <si>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</si>
  <si>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</si>
  <si>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</si>
  <si>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</si>
  <si>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</si>
  <si>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</si>
  <si>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</si>
  <si>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</si>
  <si>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</si>
  <si>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</si>
  <si>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</si>
  <si>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</si>
  <si>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</si>
  <si>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</si>
  <si>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</si>
  <si>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</si>
  <si>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</si>
  <si>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</si>
  <si>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</si>
  <si>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</si>
  <si>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</si>
  <si>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</si>
  <si>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</si>
  <si>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</si>
  <si>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</si>
  <si>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</si>
  <si>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</si>
  <si>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</si>
  <si>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</si>
  <si>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</si>
  <si>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</si>
  <si>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</si>
  <si>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</si>
  <si>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</si>
  <si>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</si>
  <si>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</si>
  <si>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</si>
  <si>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</si>
  <si>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</si>
  <si>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</si>
  <si>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</si>
  <si>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</si>
  <si>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</si>
  <si>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</si>
  <si>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</si>
  <si>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</si>
  <si>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</si>
  <si>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</si>
  <si>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</si>
  <si>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</si>
  <si>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</si>
  <si>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</si>
  <si>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</si>
  <si>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</si>
  <si>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</si>
  <si>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</si>
  <si>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</si>
  <si>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</si>
  <si>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</si>
  <si>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</si>
  <si>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</si>
  <si>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</si>
  <si>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</si>
  <si>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</si>
  <si>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</si>
  <si>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</si>
  <si>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</si>
  <si>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</si>
  <si>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</si>
  <si>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</si>
  <si>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</si>
  <si>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</si>
  <si>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</si>
  <si>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</si>
  <si>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</si>
  <si>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</si>
  <si>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</si>
  <si>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</si>
  <si>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</si>
  <si>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</si>
  <si>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</si>
  <si>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</si>
  <si>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</si>
  <si>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</si>
  <si>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</si>
  <si>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</si>
  <si>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</si>
  <si>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</si>
  <si>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</si>
  <si>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</si>
  <si>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</si>
  <si>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</si>
  <si>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</si>
  <si>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</si>
  <si>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</si>
  <si>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</si>
  <si>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</si>
  <si>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</si>
  <si>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</si>
  <si>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</si>
  <si>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</si>
  <si>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</si>
  <si>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</si>
  <si>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</si>
  <si>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</si>
  <si>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</si>
  <si>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</si>
  <si>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</si>
  <si>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</si>
  <si>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</si>
  <si>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</si>
  <si>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</si>
  <si>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</si>
  <si>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</si>
  <si>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</si>
  <si>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</si>
  <si>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</si>
  <si>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</si>
  <si>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</si>
  <si>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</si>
  <si>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</si>
  <si>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</si>
  <si>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</si>
  <si>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</si>
  <si>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</si>
  <si>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</si>
  <si>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</si>
  <si>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</si>
  <si>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</si>
  <si>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</si>
  <si>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</si>
  <si>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</si>
  <si>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</si>
  <si>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</si>
  <si>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</si>
  <si>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</si>
  <si>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</si>
  <si>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</si>
  <si>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</si>
  <si>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</si>
  <si>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</si>
  <si>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</si>
  <si>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</si>
  <si>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</si>
  <si>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</si>
  <si>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</si>
  <si>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</si>
  <si>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</si>
  <si>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</si>
  <si>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</si>
  <si>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</si>
  <si>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</si>
  <si>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</si>
  <si>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</si>
  <si>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</si>
  <si>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</si>
  <si>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</si>
  <si>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</si>
  <si>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</si>
  <si>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</si>
  <si>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</si>
  <si>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</si>
  <si>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</si>
  <si>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</si>
  <si>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</si>
  <si>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</si>
  <si>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</si>
  <si>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</si>
  <si>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</si>
  <si>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</si>
  <si>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</si>
  <si>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</si>
  <si>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</si>
  <si>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</si>
  <si>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</si>
  <si>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</si>
  <si>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</si>
  <si>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</si>
  <si>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</si>
  <si>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</si>
  <si>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</si>
  <si>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</si>
  <si>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</si>
  <si>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</si>
  <si>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</si>
  <si>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</si>
  <si>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</si>
  <si>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</si>
  <si>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</si>
  <si>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</si>
  <si>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</si>
  <si>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</si>
  <si>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</si>
  <si>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</si>
  <si>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</si>
  <si>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</si>
  <si>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</si>
  <si>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</si>
  <si>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</si>
  <si>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</si>
  <si>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</si>
  <si>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</si>
  <si>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</si>
  <si>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</si>
  <si>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</si>
  <si>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</si>
  <si>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</si>
  <si>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</si>
  <si>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</si>
  <si>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</si>
  <si>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</si>
  <si>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</si>
  <si>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</si>
  <si>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</si>
  <si>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</si>
  <si>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</si>
  <si>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</si>
  <si>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</si>
  <si>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</si>
  <si>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</si>
  <si>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</si>
  <si>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</si>
  <si>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</si>
  <si>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</si>
  <si>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</si>
  <si>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</si>
  <si>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</si>
  <si>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</si>
  <si>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</si>
  <si>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</si>
  <si>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</si>
  <si>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</si>
  <si>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</si>
  <si>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</si>
  <si>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</si>
  <si>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</si>
  <si>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</si>
  <si>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</si>
  <si>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</si>
  <si>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</si>
  <si>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</si>
  <si>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</si>
  <si>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</si>
  <si>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</si>
  <si>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</si>
  <si>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</si>
  <si>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</si>
  <si>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</si>
  <si>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</si>
  <si>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</si>
  <si>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</si>
  <si>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</si>
  <si>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</si>
  <si>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</si>
  <si>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</si>
  <si>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</si>
  <si>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</si>
  <si>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</si>
  <si>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</si>
  <si>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</si>
  <si>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</si>
  <si>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</si>
  <si>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</si>
  <si>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</si>
  <si>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</si>
  <si>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</si>
  <si>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</si>
  <si>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</si>
  <si>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</si>
  <si>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</si>
  <si>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</si>
  <si>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</si>
  <si>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</si>
  <si>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</si>
  <si>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</si>
  <si>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</si>
  <si>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</si>
  <si>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</si>
  <si>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</si>
  <si>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</si>
  <si>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</si>
  <si>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</si>
  <si>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</si>
  <si>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</si>
  <si>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</si>
  <si>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</si>
  <si>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</si>
  <si>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</si>
  <si>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</si>
  <si>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</si>
  <si>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</si>
  <si>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</si>
  <si>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</si>
  <si>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</si>
  <si>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</si>
  <si>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</si>
  <si>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</si>
  <si>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</si>
  <si>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</si>
  <si>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</si>
  <si>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</si>
  <si>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</si>
  <si>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</si>
  <si>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</si>
  <si>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</si>
  <si>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</si>
  <si>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</si>
  <si>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Hebert</t>
  </si>
  <si>
    <t>TRIL</t>
  </si>
  <si>
    <t>3 barras no equip - 74/026819-027555cv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</si>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</sst>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G1" activePane="topRight" state="frozen"/>
      <selection pane="topRight" activeCell="BA43" sqref="BA43:BA5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1170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1171</v>
      </c>
      <c r="BI1" s="243"/>
      <c r="BJ1" s="244"/>
      <c r="BK1" s="245"/>
      <c r="BL1" s="43"/>
      <c r="BM1" s="235" t="s">
        <v>1172</v>
      </c>
      <c r="BN1" s="236"/>
      <c r="BO1" s="236"/>
      <c r="BP1" s="236"/>
      <c r="BQ1" s="236"/>
      <c r="BR1" s="236"/>
      <c r="BS1" s="23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8" t="s">
        <v>1173</v>
      </c>
      <c r="AJ2" s="239"/>
      <c r="AK2" s="239"/>
      <c r="AL2" s="239"/>
      <c r="AM2" s="239"/>
      <c r="AN2" s="239"/>
      <c r="AO2" s="239"/>
      <c r="AP2" s="239"/>
      <c r="AQ2" s="241"/>
      <c r="AR2" s="159"/>
      <c r="AS2" s="253" t="s">
        <v>1176</v>
      </c>
      <c r="AT2" s="240"/>
      <c r="AU2" s="240"/>
      <c r="AV2" s="240"/>
      <c r="AW2" s="240"/>
      <c r="AX2" s="239"/>
      <c r="AY2" s="241"/>
      <c r="AZ2" s="4"/>
      <c r="BA2" s="232" t="s">
        <v>1177</v>
      </c>
      <c r="BB2" s="234"/>
      <c r="BC2" s="238" t="s">
        <v>1174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2" t="s">
        <v>1178</v>
      </c>
      <c r="AJ3" s="234"/>
      <c r="AK3" s="232" t="s">
        <v>1179</v>
      </c>
      <c r="AL3" s="233"/>
      <c r="AM3" s="233"/>
      <c r="AN3" s="233"/>
      <c r="AO3" s="233"/>
      <c r="AP3" s="233"/>
      <c r="AQ3" s="234"/>
      <c r="AR3" s="160"/>
      <c r="AS3" s="256" t="s">
        <v>1185</v>
      </c>
      <c r="AT3" s="257"/>
      <c r="AU3" s="256" t="s">
        <v>1186</v>
      </c>
      <c r="AV3" s="257"/>
      <c r="AW3" s="256" t="s">
        <v>1187</v>
      </c>
      <c r="AX3" s="258"/>
      <c r="AY3" s="57" t="s">
        <v>1188</v>
      </c>
      <c r="AZ3" s="57"/>
      <c r="BA3" s="254"/>
      <c r="BB3" s="255"/>
      <c r="BC3" s="232" t="s">
        <v>1181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1189</v>
      </c>
      <c r="BN3" s="236"/>
      <c r="BO3" s="236"/>
      <c r="BP3" s="237"/>
      <c r="BQ3" s="235" t="s">
        <v>160</v>
      </c>
      <c r="BR3" s="236"/>
      <c r="BS3" s="237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 hidden="1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 hidden="1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 hidden="1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 hidden="1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231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1391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E46</v>
      </c>
      <c r="B75" s="133"/>
      <c r="C75" s="7" t="str">
        <f>IF(BS_CONTROLE[[#This Row],[DATA]]="","",WEEKNUM(BS_CONTROLE[[#This Row],[DATA]]))</f>
        <v/>
      </c>
      <c r="D75" s="45" t="s">
        <v>158</v>
      </c>
      <c r="E75" s="185">
        <v>75</v>
      </c>
      <c r="F75" s="134" t="s">
        <v>1392</v>
      </c>
      <c r="G75" s="8" t="e">
        <f>IF(D75="","*",VLOOKUP(F75,BS_ATIVIDADE[#All],3,FALSE))</f>
        <v>#N/A</v>
      </c>
      <c r="H75" s="135" t="s">
        <v>390</v>
      </c>
      <c r="I75" s="135" t="s">
        <v>11</v>
      </c>
      <c r="J75" s="151">
        <v>74</v>
      </c>
      <c r="K75" s="151">
        <v>26.818999999999999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BASE_MAPA!$B$2:$B$420, BASE_MAPA!$G$2:$G$420), "ERRO")</f>
        <v>MARCO INICIAL - ALTO ARAGUAIA</v>
      </c>
      <c r="V75" s="143" t="s">
        <v>1321</v>
      </c>
      <c r="W75" s="135" t="s">
        <v>1393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TRIL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TAPK35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TAP-TLG</v>
      </c>
      <c r="AN75" s="175" t="str">
        <f>IF(BS_CONTROLE[[#This Row],[SB]]=0, "-", BS_CONTROLE[[#This Row],[SB]])</f>
        <v>TAPK35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26.818999999999999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 xml:space="preserve">PCM 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1394</v>
      </c>
      <c r="N76" s="149" t="s">
        <v>1395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1389</v>
      </c>
      <c r="W76" s="135" t="s">
        <v>1396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 BK52 BK49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795 BK53:BK54 BK50:BK51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1397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6" t="s">
        <v>104</v>
      </c>
      <c r="D3" s="186" t="s">
        <v>1398</v>
      </c>
      <c r="E3" s="186" t="s">
        <v>1399</v>
      </c>
      <c r="F3" s="186" t="s">
        <v>1400</v>
      </c>
      <c r="G3" s="186" t="s">
        <v>1401</v>
      </c>
      <c r="H3" s="186" t="s">
        <v>1402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1403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1404</v>
      </c>
      <c r="D12" s="187">
        <v>9049</v>
      </c>
      <c r="E12" s="188">
        <v>46044</v>
      </c>
      <c r="F12" s="190" t="s">
        <v>1405</v>
      </c>
      <c r="G12" s="187" t="s">
        <v>1406</v>
      </c>
      <c r="H12" s="187"/>
    </row>
    <row r="13" spans="3:8">
      <c r="C13" s="187" t="s">
        <v>1404</v>
      </c>
      <c r="D13" s="187">
        <v>9044</v>
      </c>
      <c r="E13" s="188">
        <v>46044</v>
      </c>
      <c r="F13" s="190" t="s">
        <v>1407</v>
      </c>
      <c r="G13" s="187" t="s">
        <v>1408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0"/>
      <c r="B1" s="261"/>
      <c r="C1" s="26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3" t="s">
        <v>1258</v>
      </c>
      <c r="Q1" s="264"/>
      <c r="R1" s="88"/>
      <c r="S1" s="88"/>
      <c r="T1" s="89"/>
      <c r="U1" s="265" t="s">
        <v>1409</v>
      </c>
      <c r="V1" s="265"/>
      <c r="W1" s="26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1410</v>
      </c>
      <c r="B2" s="91" t="s">
        <v>1411</v>
      </c>
      <c r="C2" s="91" t="s">
        <v>7</v>
      </c>
      <c r="D2" s="92" t="s">
        <v>1210</v>
      </c>
      <c r="E2" s="92" t="s">
        <v>365</v>
      </c>
      <c r="F2" s="92" t="s">
        <v>1412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1413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FERRONORTE</v>
      </c>
      <c r="E79" s="96" t="str">
        <f>IF(FN_MC!T75="","*",FN_MC!T75)</f>
        <v>TMI-TCS</v>
      </c>
      <c r="F79" s="96" t="str">
        <f>IF(FN_MC!B75="","*",FN_MC!B75)</f>
        <v>*</v>
      </c>
      <c r="G79" s="96" t="str">
        <f>IF(FN_MC!D75="","*",FN_MC!D75)</f>
        <v>E46</v>
      </c>
      <c r="H79" s="96" t="str">
        <f>IF(FN_MC!F75="","*",FN_MC!F75)</f>
        <v>TRIL</v>
      </c>
      <c r="I79" s="96" t="str">
        <f>IF(FN_MC!H75="","*",FN_MC!H75)</f>
        <v>TAPK35</v>
      </c>
      <c r="J79" s="96" t="str">
        <f>IF(FN_MC!I75="","*",FN_MC!I75)</f>
        <v>-</v>
      </c>
      <c r="K79" s="96" t="str">
        <f>IF(FN_MC!M75="","*",FN_MC!M75)</f>
        <v>TAP-TLG</v>
      </c>
      <c r="L79" s="196" t="str">
        <f>IF(FN_MC!N75="","*",FN_MC!N75)</f>
        <v>TAPK35</v>
      </c>
      <c r="M79" s="97">
        <f>IF(FN_MC!J75="","*",FN_MC!J75)</f>
        <v>74</v>
      </c>
      <c r="N79" s="183">
        <f>IF(FN_MC!K75="","*",FN_MC!K75)</f>
        <v>26.818999999999999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 xml:space="preserve">PCM </v>
      </c>
      <c r="T79" s="96" t="str">
        <f>IF(FN_MC!W75="","*",FN_MC!W75)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1414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91" t="s">
        <v>1415</v>
      </c>
      <c r="C4" s="191" t="s">
        <v>1416</v>
      </c>
      <c r="D4" s="191" t="s">
        <v>1417</v>
      </c>
      <c r="E4" s="191" t="s">
        <v>1418</v>
      </c>
      <c r="F4" s="191" t="s">
        <v>365</v>
      </c>
      <c r="G4" s="191" t="s">
        <v>1419</v>
      </c>
    </row>
    <row r="5" spans="2:7">
      <c r="B5" s="192" t="s">
        <v>1420</v>
      </c>
      <c r="C5" s="192">
        <v>309525</v>
      </c>
      <c r="D5" s="192" t="s">
        <v>1421</v>
      </c>
      <c r="E5" s="192" t="s">
        <v>249</v>
      </c>
      <c r="F5" s="192" t="s">
        <v>1422</v>
      </c>
      <c r="G5" s="193">
        <v>46296</v>
      </c>
    </row>
    <row r="6" spans="2:7">
      <c r="B6" s="192" t="s">
        <v>1423</v>
      </c>
      <c r="C6" s="192">
        <v>257410</v>
      </c>
      <c r="D6" s="192" t="s">
        <v>1424</v>
      </c>
      <c r="E6" s="192" t="s">
        <v>249</v>
      </c>
      <c r="F6" s="192" t="s">
        <v>1422</v>
      </c>
      <c r="G6" s="193"/>
    </row>
    <row r="7" spans="2:7">
      <c r="B7" s="192" t="s">
        <v>1425</v>
      </c>
      <c r="C7" s="192">
        <v>256875</v>
      </c>
      <c r="D7" s="192" t="s">
        <v>1426</v>
      </c>
      <c r="E7" s="192" t="s">
        <v>249</v>
      </c>
      <c r="F7" s="192" t="s">
        <v>1422</v>
      </c>
      <c r="G7" s="193">
        <v>46296</v>
      </c>
    </row>
    <row r="8" spans="2:7">
      <c r="B8" s="192" t="s">
        <v>1427</v>
      </c>
      <c r="C8" s="192">
        <v>257278</v>
      </c>
      <c r="D8" s="192" t="s">
        <v>1428</v>
      </c>
      <c r="E8" s="192" t="s">
        <v>240</v>
      </c>
      <c r="F8" s="192" t="s">
        <v>1429</v>
      </c>
      <c r="G8" s="193">
        <v>46235</v>
      </c>
    </row>
    <row r="9" spans="2:7">
      <c r="B9" s="192" t="s">
        <v>1430</v>
      </c>
      <c r="C9" s="192">
        <v>261794</v>
      </c>
      <c r="D9" s="192" t="s">
        <v>1431</v>
      </c>
      <c r="E9" s="192" t="s">
        <v>240</v>
      </c>
      <c r="F9" s="192" t="s">
        <v>1429</v>
      </c>
      <c r="G9" s="193">
        <v>46082</v>
      </c>
    </row>
    <row r="10" spans="2:7">
      <c r="B10" s="192" t="s">
        <v>1432</v>
      </c>
      <c r="C10" s="192">
        <v>257033</v>
      </c>
      <c r="D10" s="192" t="s">
        <v>1433</v>
      </c>
      <c r="E10" s="192" t="s">
        <v>240</v>
      </c>
      <c r="F10" s="192" t="s">
        <v>479</v>
      </c>
      <c r="G10" s="192" t="s">
        <v>1434</v>
      </c>
    </row>
    <row r="11" spans="2:7">
      <c r="B11" s="192" t="s">
        <v>1435</v>
      </c>
      <c r="C11" s="192">
        <v>396578</v>
      </c>
      <c r="D11" s="192" t="s">
        <v>1436</v>
      </c>
      <c r="E11" s="192" t="s">
        <v>240</v>
      </c>
      <c r="F11" s="192" t="s">
        <v>479</v>
      </c>
      <c r="G11" s="192" t="s">
        <v>1434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1437</v>
      </c>
      <c r="C2" s="83" t="s">
        <v>1195</v>
      </c>
      <c r="D2" s="83" t="s">
        <v>1197</v>
      </c>
      <c r="E2" s="83" t="s">
        <v>1438</v>
      </c>
      <c r="F2" s="83" t="s">
        <v>1439</v>
      </c>
      <c r="G2" s="83" t="s">
        <v>1440</v>
      </c>
      <c r="H2" s="83" t="s">
        <v>1441</v>
      </c>
      <c r="I2" s="83" t="s">
        <v>1442</v>
      </c>
      <c r="J2" s="83" t="s">
        <v>1443</v>
      </c>
      <c r="K2" s="109" t="s">
        <v>1444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E46</v>
      </c>
      <c r="E77" s="101" t="str">
        <f>IF(FN_MC!H75="","*",FN_MC!H75)</f>
        <v>TAPK35</v>
      </c>
      <c r="F77" s="114" t="str">
        <f>IF(FN_MC!M75="","*",FN_MC!M75)</f>
        <v>TAP-TLG</v>
      </c>
      <c r="G77" s="101" t="str">
        <f>IF(FN_MC!I75="","*",FN_MC!I75)</f>
        <v>-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8" t="s">
        <v>1445</v>
      </c>
      <c r="D5" s="269"/>
      <c r="E5" s="269"/>
      <c r="F5" s="269"/>
      <c r="G5" s="269"/>
      <c r="H5" s="269"/>
      <c r="I5" s="269"/>
      <c r="J5" s="270"/>
      <c r="K5" s="271" t="s">
        <v>1446</v>
      </c>
      <c r="L5" s="272"/>
      <c r="M5" s="272"/>
      <c r="N5" s="272"/>
      <c r="O5" s="273" t="s">
        <v>1447</v>
      </c>
      <c r="P5" s="274"/>
      <c r="Q5" s="275"/>
    </row>
    <row r="6" spans="1:17" s="81" customFormat="1" ht="15.75" customHeight="1">
      <c r="A6" s="75" t="s">
        <v>1412</v>
      </c>
      <c r="B6" s="82" t="s">
        <v>1411</v>
      </c>
      <c r="C6" s="83" t="s">
        <v>1210</v>
      </c>
      <c r="D6" s="84" t="s">
        <v>1211</v>
      </c>
      <c r="E6" s="83" t="s">
        <v>1448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1449</v>
      </c>
      <c r="M6" s="116" t="s">
        <v>29</v>
      </c>
      <c r="N6" s="117" t="s">
        <v>1205</v>
      </c>
      <c r="O6" s="165" t="s">
        <v>1248</v>
      </c>
      <c r="P6" s="128"/>
      <c r="Q6" s="139" t="s">
        <v>1450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FERRONORTE</v>
      </c>
      <c r="D81" s="87" t="str">
        <f>IF(FN_MC!T75="","*",FN_MC!T75)</f>
        <v>TMI-TCS</v>
      </c>
      <c r="E81" s="87" t="str">
        <f>IF(FN_MC!D75="","*",FN_MC!D75)</f>
        <v>E46</v>
      </c>
      <c r="F81" s="87" t="str">
        <f>IF(FN_MC!H75="","*",FN_MC!H75)</f>
        <v>TAPK35</v>
      </c>
      <c r="G81" s="87" t="str">
        <f>IF(FN_MC!M75="","*",FN_MC!M75)</f>
        <v>TAP-TLG</v>
      </c>
      <c r="H81" s="125">
        <f>IF(FN_MC!K75="","*",FN_MC!K75)</f>
        <v>26.818999999999999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TAPK35</v>
      </c>
      <c r="L81" s="118" t="str">
        <f>IF(FN_MC!AM75="","*",FN_MC!AM75)</f>
        <v>TAP-TLG</v>
      </c>
      <c r="M81" s="118">
        <f>IF(FN_MC!AP75="","*",FN_MC!AP75)</f>
        <v>26.818999999999999</v>
      </c>
      <c r="N81" s="118" t="str">
        <f>IF(FN_MC!AM75="","*",FN_MC!AM75)</f>
        <v>TAP-TLG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2026-02-06T10:44:23Z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