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77" documentId="120_S{118792C3-22EF-5104-A093-F22BFE3913F3}" xr6:coauthVersionLast="47" xr6:coauthVersionMax="47" xr10:uidLastSave="{3832E680-2D34-4DB9-94C2-07634F4C171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 s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 s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/>
  <c r="AM76" i="1" s="1"/>
  <c r="N76" i="1" a="1"/>
  <c r="N76" i="1" s="1"/>
  <c r="R76" i="1"/>
  <c r="S76" i="1" a="1"/>
  <c r="S76" i="1" s="1"/>
  <c r="T76" i="1" a="1"/>
  <c r="T76" i="1" s="1"/>
  <c r="U76" i="1" a="1"/>
  <c r="U76" i="1"/>
  <c r="AI76" i="1"/>
  <c r="BB76" i="1" s="1"/>
  <c r="AJ76" i="1"/>
  <c r="AK76" i="1"/>
  <c r="K69" i="10" s="1"/>
  <c r="AL76" i="1"/>
  <c r="AO76" i="1"/>
  <c r="AP76" i="1"/>
  <c r="M69" i="10" s="1"/>
  <c r="AQ76" i="1"/>
  <c r="AY76" i="1"/>
  <c r="BC76" i="1" a="1"/>
  <c r="BC76" i="1" s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/>
  <c r="AM79" i="1" s="1"/>
  <c r="N79" i="1" a="1"/>
  <c r="N79" i="1" s="1"/>
  <c r="R79" i="1"/>
  <c r="S79" i="1" a="1"/>
  <c r="S79" i="1" s="1"/>
  <c r="T79" i="1" a="1"/>
  <c r="T79" i="1" s="1"/>
  <c r="U79" i="1" a="1"/>
  <c r="U79" i="1"/>
  <c r="AI79" i="1"/>
  <c r="BB79" i="1" s="1"/>
  <c r="AJ79" i="1"/>
  <c r="AK79" i="1"/>
  <c r="K72" i="10" s="1"/>
  <c r="AL79" i="1"/>
  <c r="AO79" i="1"/>
  <c r="AP79" i="1"/>
  <c r="M72" i="10" s="1"/>
  <c r="AQ79" i="1"/>
  <c r="AY79" i="1"/>
  <c r="BC79" i="1" a="1"/>
  <c r="BC79" i="1" s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M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D87" i="1" a="1"/>
  <c r="BD87" i="1" s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C94" i="1" a="1"/>
  <c r="BC94" i="1" s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AP99" i="1"/>
  <c r="M92" i="10" s="1"/>
  <c r="AQ99" i="1"/>
  <c r="AY99" i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AP103" i="1"/>
  <c r="M96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B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18" i="1" l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<sst xmlns="http://schemas.openxmlformats.org/spreadsheetml/2006/main" count="3136" uniqueCount="1142">
  <si>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</si>
  <si>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</si>
  <si>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</si>
  <si>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</si>
  <si>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</si>
  <si>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</si>
  <si>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</si>
  <si>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</si>
  <si>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</si>
  <si>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</si>
  <si>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</si>
  <si>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</si>
  <si>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</si>
  <si>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</si>
  <si>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</si>
  <si>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</si>
  <si>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</si>
  <si>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</si>
  <si>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</si>
  <si>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</si>
  <si>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</si>
  <si>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</si>
  <si>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</si>
  <si>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</si>
  <si>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</si>
  <si>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</si>
  <si>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</si>
  <si>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</si>
  <si>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</si>
  <si>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</si>
  <si>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</si>
  <si>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</si>
  <si>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</si>
  <si>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</si>
  <si>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</si>
  <si>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</si>
  <si>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</si>
  <si>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</si>
  <si>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</si>
  <si>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</si>
  <si>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</si>
  <si>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</si>
  <si>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</si>
  <si>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</si>
  <si>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</si>
  <si>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</si>
  <si>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</si>
  <si>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</si>
  <si>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</si>
  <si>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</si>
  <si>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</si>
  <si>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</si>
  <si>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</si>
  <si>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</si>
  <si>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</si>
  <si>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</si>
  <si>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</si>
  <si>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</si>
  <si>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</si>
  <si>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</si>
  <si>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</si>
  <si>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</si>
  <si>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</si>
  <si>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</si>
  <si>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</si>
  <si>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</si>
  <si>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</si>
  <si>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</si>
  <si>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</si>
  <si>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</si>
  <si>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</si>
  <si>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</si>
  <si>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</si>
  <si>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</si>
  <si>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</si>
  <si>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</si>
  <si>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</si>
  <si>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</si>
  <si>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</si>
  <si>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</si>
  <si>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</si>
  <si>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</si>
  <si>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</si>
  <si>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</si>
  <si>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</si>
  <si>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</si>
  <si>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</si>
  <si>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</si>
  <si>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</si>
  <si>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</si>
  <si>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</si>
  <si>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</si>
  <si>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</si>
  <si>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</si>
  <si>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</si>
  <si>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</si>
  <si>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</si>
  <si>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</si>
  <si>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</si>
  <si>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</si>
  <si>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</si>
  <si>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</si>
  <si>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</si>
  <si>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</si>
  <si>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</si>
  <si>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</si>
  <si>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</si>
  <si>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</si>
  <si>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</si>
  <si>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</si>
  <si>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</si>
  <si>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</si>
  <si>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</si>
  <si>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</si>
  <si>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</si>
  <si>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</si>
  <si>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</si>
  <si>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</si>
  <si>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</si>
  <si>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</si>
  <si>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</si>
  <si>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</si>
  <si>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</si>
  <si>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</si>
  <si>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</si>
  <si>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</si>
  <si>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</si>
  <si>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</si>
  <si>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</si>
  <si>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</si>
  <si>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</si>
  <si>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</si>
  <si>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</si>
  <si>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</si>
  <si>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</si>
  <si>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</si>
  <si>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</si>
  <si>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</si>
  <si>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</si>
  <si>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</si>
  <si>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</si>
  <si>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</si>
  <si>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</si>
  <si>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</si>
  <si>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</si>
  <si>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</si>
  <si>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</si>
  <si>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</si>
  <si>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</si>
  <si>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</si>
  <si>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</si>
  <si>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</si>
  <si>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</si>
  <si>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</si>
  <si>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</si>
  <si>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</si>
  <si>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</si>
  <si>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</si>
  <si>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</si>
  <si>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</si>
  <si>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</si>
  <si>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</si>
  <si>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</si>
  <si>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</si>
  <si>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</si>
  <si>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</si>
  <si>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</si>
  <si>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</si>
  <si>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</si>
  <si>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</si>
  <si>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</si>
  <si>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</si>
  <si>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</si>
  <si>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</si>
  <si>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</si>
  <si>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</si>
  <si>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</si>
  <si>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</si>
  <si>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</si>
  <si>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</si>
  <si>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</si>
  <si>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</si>
  <si>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</si>
  <si>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</si>
  <si>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</si>
  <si>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</si>
  <si>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</si>
  <si>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</si>
  <si>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</si>
  <si>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</si>
  <si>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</si>
  <si>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</si>
  <si>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</si>
  <si>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</si>
  <si>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</si>
  <si>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</si>
  <si>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</si>
  <si>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</si>
  <si>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</si>
  <si>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</si>
  <si>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</si>
  <si>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</si>
  <si>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</si>
  <si>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</si>
  <si>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</si>
  <si>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</si>
  <si>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</si>
  <si>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</si>
  <si>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</si>
  <si>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</si>
  <si>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</si>
  <si>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</si>
  <si>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</si>
  <si>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</si>
  <si>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</si>
  <si>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</si>
  <si>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</si>
  <si>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</si>
  <si>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</si>
  <si>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</si>
  <si>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</si>
  <si>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</si>
  <si>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</si>
  <si>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</si>
  <si>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</si>
  <si>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</si>
  <si>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</si>
  <si>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</si>
  <si>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</si>
  <si>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</si>
  <si>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</si>
  <si>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</si>
  <si>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</si>
  <si>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</si>
  <si>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</si>
  <si>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</si>
  <si>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</si>
  <si>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</si>
  <si>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</si>
  <si>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</si>
  <si>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</si>
  <si>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</si>
  <si>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</si>
  <si>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</si>
  <si>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</si>
  <si>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</si>
  <si>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</si>
  <si>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</si>
  <si>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</si>
  <si>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</si>
  <si>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</si>
  <si>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</si>
  <si>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</si>
  <si>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</si>
  <si>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</si>
  <si>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</si>
  <si>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</si>
  <si>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</si>
  <si>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</si>
  <si>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</si>
  <si>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</si>
  <si>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</si>
  <si>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</si>
  <si>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</si>
  <si>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</si>
  <si>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</si>
  <si>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</si>
  <si>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</si>
  <si>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</si>
  <si>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</si>
  <si>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</si>
  <si>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</si>
  <si>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</si>
  <si>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</si>
  <si>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</si>
  <si>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</si>
  <si>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</si>
  <si>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</si>
  <si>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</si>
  <si>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</si>
  <si>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</si>
  <si>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</si>
  <si>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</si>
  <si>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</si>
  <si>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</si>
  <si>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</si>
  <si>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</si>
  <si>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</si>
  <si>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</si>
  <si>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</si>
  <si>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</si>
  <si>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</si>
  <si>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</si>
  <si>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</si>
  <si>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</si>
  <si>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</si>
  <si>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</si>
  <si>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</si>
  <si>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</si>
  <si>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</si>
  <si>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</si>
  <si>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</si>
  <si>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</si>
  <si>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</si>
  <si>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</si>
  <si>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</si>
  <si>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</si>
  <si>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</si>
  <si>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</si>
  <si>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</si>
  <si>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</si>
  <si>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</si>
  <si>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</si>
  <si>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</si>
  <si>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</si>
  <si>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</si>
  <si>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</si>
  <si>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</si>
  <si>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</si>
  <si>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</si>
  <si>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</si>
  <si>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</si>
  <si>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</si>
  <si>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</si>
  <si>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</si>
  <si>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</si>
  <si>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</si>
  <si>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</si>
  <si>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</si>
  <si>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</si>
  <si>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</si>
  <si>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</si>
  <si>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</si>
  <si>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</si>
  <si>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</si>
  <si>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</si>
  <si>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</si>
  <si>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</si>
  <si>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</si>
  <si>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</si>
  <si>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</si>
  <si>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</si>
  <si>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</si>
  <si>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</si>
  <si>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</si>
  <si>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</si>
  <si>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</si>
  <si>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</si>
  <si>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</si>
  <si>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</si>
  <si>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</si>
  <si>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</si>
  <si>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</si>
  <si>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</si>
  <si>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</si>
  <si>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</si>
  <si>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</si>
  <si>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</si>
  <si>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</si>
  <si>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</si>
  <si>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</si>
  <si>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</si>
  <si>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</si>
  <si>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</si>
  <si>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</si>
  <si>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</si>
  <si>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</si>
  <si>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</si>
  <si>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</si>
  <si>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</si>
  <si>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</si>
  <si>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</si>
  <si>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</si>
  <si>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</si>
  <si>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</si>
  <si>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</si>
  <si>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</si>
  <si>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</si>
  <si>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</si>
  <si>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</si>
  <si>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</si>
  <si>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</si>
  <si>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</si>
  <si>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</si>
  <si>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</si>
  <si>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</si>
  <si>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</si>
  <si>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</si>
  <si>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</si>
  <si>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</si>
  <si>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</si>
  <si>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</si>
  <si>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</si>
  <si>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</si>
  <si>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</si>
  <si>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</si>
  <si>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</si>
  <si>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</si>
  <si>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</si>
  <si>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</si>
  <si>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</si>
  <si>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</si>
  <si>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</si>
  <si>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</si>
  <si>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</si>
  <si>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</si>
  <si>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</si>
  <si>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</si>
  <si>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</si>
  <si>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</si>
  <si>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</si>
  <si>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</si>
  <si>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</si>
  <si>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</si>
  <si>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</si>
  <si>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</si>
  <si>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</si>
  <si>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</si>
  <si>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</si>
  <si>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</si>
  <si>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</si>
  <si>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</si>
  <si>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</si>
  <si>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</si>
  <si>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</si>
  <si>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</si>
  <si>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</si>
  <si>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</si>
  <si>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</si>
  <si>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</si>
  <si>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</si>
  <si>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</si>
  <si>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</si>
  <si>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</si>
  <si>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</si>
  <si>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</si>
  <si>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</si>
  <si>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</si>
  <si>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</si>
  <si>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</si>
  <si>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</si>
  <si>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</si>
  <si>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</si>
  <si>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</si>
  <si>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</si>
  <si>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</si>
  <si>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</si>
  <si>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</si>
  <si>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</si>
  <si>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</si>
  <si>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</si>
  <si>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</si>
  <si>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</si>
  <si>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</si>
  <si>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</si>
  <si>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</si>
  <si>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</si>
  <si>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</si>
  <si>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</si>
  <si>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</si>
  <si>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</si>
  <si>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</si>
  <si>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</si>
  <si>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</si>
  <si>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</si>
  <si>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</si>
  <si>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</si>
  <si>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</si>
  <si>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</si>
  <si>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</si>
  <si>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</si>
  <si>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</si>
  <si>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</si>
  <si>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</si>
  <si>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</si>
  <si>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</si>
  <si>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</si>
  <si>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</si>
  <si>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</si>
  <si>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</si>
  <si>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</si>
  <si>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</si>
  <si>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</si>
  <si>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</si>
  <si>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</si>
  <si>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</si>
  <si>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</si>
  <si>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</si>
  <si>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</si>
  <si>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</si>
  <si>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</si>
  <si>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</si>
  <si>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</si>
  <si>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</si>
  <si>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</si>
  <si>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</si>
  <si>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</si>
  <si>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</si>
  <si>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</si>
  <si>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</si>
  <si>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</si>
  <si>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</si>
  <si>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</si>
  <si>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</si>
  <si>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</si>
  <si>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</si>
  <si>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</si>
  <si>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</si>
  <si>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</si>
  <si>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</si>
  <si>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</si>
  <si>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</si>
  <si>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</si>
  <si>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</si>
  <si>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</si>
  <si>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</si>
  <si>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</si>
  <si>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</si>
  <si>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</si>
  <si>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</si>
  <si>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</si>
  <si>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</si>
  <si>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</si>
  <si>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</si>
  <si>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</si>
  <si>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</si>
  <si>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</si>
  <si>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</si>
  <si>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</si>
  <si>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</si>
  <si>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</si>
  <si>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</si>
  <si>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</si>
  <si>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</si>
  <si>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</si>
  <si>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</si>
  <si>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</si>
  <si>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</si>
  <si>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</si>
  <si>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</si>
  <si>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</si>
  <si>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</si>
  <si>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</si>
  <si>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</si>
  <si>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</si>
  <si>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</si>
  <si>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</si>
  <si>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</si>
  <si>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</si>
  <si>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</si>
  <si>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</si>
  <si>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</si>
  <si>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</si>
  <si>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</si>
  <si>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</si>
  <si>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</si>
  <si>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</si>
  <si>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</si>
  <si>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</si>
  <si>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</si>
  <si>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</si>
  <si>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</si>
  <si>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</si>
  <si>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</si>
  <si>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</si>
  <si>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</si>
  <si>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</si>
  <si>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</si>
  <si>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</si>
  <si>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</si>
  <si>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</si>
  <si>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</si>
  <si>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</si>
  <si>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</si>
  <si>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</si>
  <si>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</si>
  <si>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</si>
  <si>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</si>
  <si>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</si>
  <si>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</si>
  <si>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</si>
  <si>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</si>
  <si>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</si>
  <si>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</si>
  <si>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</si>
  <si>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</si>
  <si>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</si>
  <si>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</si>
  <si>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</si>
  <si>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</si>
  <si>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</si>
  <si>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</si>
  <si>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</si>
  <si>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</si>
  <si>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</si>
  <si>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</si>
  <si>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</si>
  <si>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</si>
  <si>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</si>
  <si>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</si>
  <si>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</si>
  <si>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</si>
  <si>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</si>
  <si>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</si>
  <si>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</si>
  <si>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</si>
  <si>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</si>
  <si>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</si>
  <si>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</si>
  <si>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</si>
  <si>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</si>
  <si>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</si>
  <si>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</si>
  <si>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</si>
  <si>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</si>
  <si>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</si>
  <si>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</si>
  <si>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</si>
  <si>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</si>
  <si>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</si>
  <si>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</si>
  <si>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</si>
  <si>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</si>
  <si>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</si>
  <si>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</si>
  <si>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</si>
  <si>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</si>
  <si>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</si>
  <si>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</si>
  <si>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</si>
  <si>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</si>
  <si>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</si>
  <si>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</si>
  <si>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</si>
  <si>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</si>
  <si>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</si>
  <si>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</si>
  <si>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</si>
  <si>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</si>
  <si>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</si>
  <si>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</si>
  <si>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</si>
  <si>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</si>
  <si>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</si>
  <si>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</si>
  <si>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</si>
  <si>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</si>
  <si>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</si>
  <si>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</si>
  <si>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</si>
  <si>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</si>
  <si>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</si>
  <si>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</si>
  <si>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</si>
  <si>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</si>
  <si>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</si>
  <si>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</si>
  <si>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</si>
  <si>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</si>
  <si>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</si>
  <si>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</si>
  <si>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</si>
  <si>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</si>
  <si>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</si>
  <si>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</si>
  <si>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</si>
  <si>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</si>
  <si>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</si>
  <si>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</si>
  <si>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</si>
  <si>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</si>
  <si>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</si>
  <si>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</si>
  <si>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</si>
  <si>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</si>
  <si>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</si>
  <si>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</si>
  <si>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</si>
  <si>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</si>
  <si>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</si>
  <si>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</si>
  <si>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</si>
  <si>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</si>
  <si>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</si>
  <si>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</si>
  <si>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</si>
  <si>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</si>
  <si>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</si>
  <si>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</si>
  <si>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</si>
  <si>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</si>
  <si>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</si>
  <si>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</si>
  <si>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</si>
  <si>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</si>
  <si>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</si>
  <si>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</si>
  <si>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</si>
  <si>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</si>
  <si>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</si>
  <si>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</si>
  <si>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</si>
  <si>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</si>
  <si>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</si>
  <si>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</si>
  <si>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</si>
  <si>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</si>
  <si>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</si>
  <si>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</si>
  <si>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</si>
  <si>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</si>
  <si>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</si>
  <si>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</si>
  <si>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</si>
  <si>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</si>
  <si>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</si>
  <si>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</si>
  <si>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</si>
  <si>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</si>
  <si>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</si>
  <si>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</si>
  <si>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</si>
  <si>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</si>
  <si>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</si>
  <si>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</si>
  <si>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</si>
  <si>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</si>
  <si>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</si>
  <si>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</si>
  <si>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</si>
  <si>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</si>
  <si>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</si>
  <si>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</si>
  <si>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</si>
  <si>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</si>
  <si>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</si>
  <si>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</si>
  <si>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</si>
  <si>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</si>
  <si>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</si>
  <si>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</si>
  <si>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</si>
  <si>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</si>
  <si>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</si>
  <si>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</si>
  <si>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</si>
  <si>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</si>
  <si>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</si>
  <si>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</si>
  <si>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</si>
  <si>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</si>
  <si>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</si>
  <si>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</si>
  <si>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</si>
  <si>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</si>
  <si>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</si>
  <si>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</si>
  <si>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</si>
  <si>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</si>
  <si>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</si>
  <si>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</si>
  <si>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</si>
  <si>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</si>
  <si>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</si>
  <si>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</si>
  <si>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</si>
  <si>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</si>
  <si>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</si>
  <si>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</si>
  <si>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</si>
  <si>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</si>
  <si>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</si>
  <si>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</si>
  <si>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</si>
  <si>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</si>
  <si>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</si>
  <si>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</si>
  <si>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</si>
  <si>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</si>
  <si>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</si>
  <si>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</si>
  <si>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</si>
  <si>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</si>
  <si>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</si>
  <si>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</si>
  <si>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</si>
  <si>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</si>
  <si>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</si>
  <si>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</si>
  <si>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</si>
  <si>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</si>
  <si>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</si>
  <si>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</si>
  <si>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</si>
  <si>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</si>
  <si>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</si>
  <si>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</si>
  <si>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</si>
  <si>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</si>
  <si>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</si>
  <si>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</si>
  <si>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</si>
  <si>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</si>
  <si>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</si>
  <si>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</si>
  <si>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</si>
  <si>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</si>
  <si>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</si>
  <si>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</si>
  <si>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</si>
  <si>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</si>
  <si>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</si>
  <si>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</si>
  <si>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</si>
  <si>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</si>
  <si>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</si>
  <si>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</si>
  <si>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</si>
  <si>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</si>
  <si>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</si>
  <si>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</si>
  <si>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</si>
  <si>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</si>
  <si>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</si>
  <si>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</si>
  <si>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</si>
  <si>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</si>
  <si>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</si>
  <si>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</si>
  <si>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</si>
  <si>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</si>
  <si>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</si>
  <si>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</si>
  <si>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</si>
  <si>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</si>
  <si>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</si>
  <si>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</si>
  <si>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</si>
  <si>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</si>
  <si>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</si>
  <si>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</si>
  <si>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</si>
  <si>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</si>
  <si>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</si>
  <si>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</si>
  <si>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</si>
  <si>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</si>
  <si>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</si>
  <si>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</si>
  <si>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</si>
  <si>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</si>
  <si>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</si>
  <si>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</si>
  <si>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</si>
  <si>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</si>
  <si>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</si>
  <si>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</si>
  <si>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</si>
  <si>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</si>
  <si>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</si>
  <si>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</si>
  <si>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</si>
  <si>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</si>
  <si>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</si>
  <si>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</si>
  <si>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</si>
  <si>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</si>
  <si>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</si>
  <si>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</si>
  <si>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</si>
  <si>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</si>
  <si>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</si>
  <si>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</si>
  <si>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</si>
  <si>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</si>
  <si>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</si>
  <si>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</si>
  <si>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</si>
  <si>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</si>
  <si>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</si>
  <si>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</si>
  <si>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</si>
  <si>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</si>
  <si>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</si>
  <si>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</si>
  <si>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</si>
  <si>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</si>
  <si>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</si>
  <si>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</si>
  <si>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</si>
  <si>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</si>
  <si>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</si>
  <si>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</si>
  <si>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</si>
  <si>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</si>
  <si>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</si>
  <si>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</si>
  <si>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</si>
  <si>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</si>
  <si>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</si>
  <si>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</si>
  <si>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</si>
  <si>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</si>
  <si>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</si>
  <si>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</si>
  <si>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</si>
  <si>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</si>
  <si>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</si>
  <si>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</si>
  <si>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</si>
  <si>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</si>
  <si>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</si>
  <si>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</si>
  <si>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</si>
  <si>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</si>
  <si>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</si>
  <si>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</si>
  <si>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</si>
  <si>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Tp pront turma pronto devido deslocamento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</si>
  <si>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</si>
  <si>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</si>
  <si>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</si>
  <si>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</si>
  <si>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</si>
  <si>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</si>
  <si>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</si>
  <si>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</si>
  <si>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</si>
  <si>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</si>
  <si>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>11;17</t>
  </si>
  <si>
    <t xml:space="preserve"> TP pronta 09hrs, intervalo 11:17 até 12:47</t>
  </si>
  <si>
    <t>Deslocamento ZRX ( Problema no RDC pode atrasar a MC1)</t>
  </si>
  <si>
    <t xml:space="preserve">MC1 07:45, previsão de faixa as 14hrs </t>
  </si>
  <si>
    <t xml:space="preserve">TP pronta 08:20, intervalo 09:34 até 11:04/verificando segunda faixa </t>
  </si>
  <si>
    <t>TP pronta 08:20, intervalo 09:34 até 11:04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</si>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</sst>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J30" activePane="topRight" state="frozen"/>
      <selection pane="topRight" activeCell="BJ44" sqref="BJ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IF(D8="","*",IFERROR(IF(ISODD(COUNT(AS8:AX1010)),"ERRO",SUM((AT8-AS8),(AV8-AU8),(AX8-AW8))),"ERRO"))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 t="shared" si="4"/>
        <v>#VALUE!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IF(D9="","*",IFERROR(IF(ISODD(COUNT(AS9:AX1011)),"ERRO",SUM((AT9-AS9),(AV9-AU9),(AX9-AW9))),"ERRO"))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 t="shared" si="4"/>
        <v>#VALUE!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IF(D10="","*",IFERROR(IF(ISODD(COUNT(AS10:AX1012)),"ERRO",SUM((AT10-AS10),(AV10-AU10),(AX10-AW10))),"ERRO"))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 t="shared" si="4"/>
        <v>#VALUE!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IF(D11="","*",IFERROR(IF(ISODD(COUNT(AS11:AX1013)),"ERRO",SUM((AT11-AS11),(AV11-AU11),(AX11-AW11))),"ERRO"))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 t="shared" si="4"/>
        <v>#VALUE!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IF(D12="","*",IFERROR(IF(ISODD(COUNT(AS12:AX1014)),"ERRO",SUM((AT12-AS12),(AV12-AU12),(AX12-AW12))),"ERRO"))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 t="shared" si="4"/>
        <v>#VALUE!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IF(D13="","*",IFERROR(IF(ISODD(COUNT(AS13:AX1015)),"ERRO",SUM((AT13-AS13),(AV13-AU13),(AX13-AW13))),"ERRO"))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 t="shared" si="4"/>
        <v>#VALUE!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IF(D16="","*",IFERROR(IF(ISODD(COUNT(AS16:AX1018)),"ERRO",SUM((AT16-AS16),(AV16-AU16),(AX16-AW16))),"ERRO"))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 t="str">
        <f>IF(D17="","*",IFERROR(IF(ISODD(COUNT(AS17:AX1019)),"ERRO",SUM((AT17-AS17),(AV17-AU17),(AX17-AW17))),"ERRO"))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 t="str">
        <f>IF(D18="","*",IFERROR(IF(ISODD(COUNT(AS18:AX1020)),"ERRO",SUM((AT18-AS18),(AV18-AU18),(AX18-AW18))),"ERRO"))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 t="str">
        <f>IF(D19="","*",IFERROR(IF(ISODD(COUNT(AS19:AX1021)),"ERRO",SUM((AT19-AS19),(AV19-AU19),(AX19-AW19))),"ERRO"))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 t="str">
        <f>IF(D20="","*",IFERROR(IF(ISODD(COUNT(AS20:AX1022)),"ERRO",SUM((AT20-AS20),(AV20-AU20),(AX20-AW20))),"ERRO"))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 t="str">
        <f>IF(D21="","*",IFERROR(IF(ISODD(COUNT(AS21:AX1023)),"ERRO",SUM((AT21-AS21),(AV21-AU21),(AX21-AW21))),"ERRO"))</f>
        <v>ERRO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 t="str">
        <f>IF(D22="","*",IFERROR(IF(ISODD(COUNT(AS22:AX1024)),"ERRO",SUM((AT22-AS22),(AV22-AU22),(AX22-AW22))),"ERRO"))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 t="str">
        <f>IF(D23="","*",IFERROR(IF(ISODD(COUNT(AS23:AX1024)),"ERRO",SUM((AT23-AS23),(AV23-AU23),(AX23-AW23))),"ERRO"))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 t="str">
        <f>IF(D24="","*",IFERROR(IF(ISODD(COUNT(AS24:AX1025)),"ERRO",SUM((AT24-AS24),(AV24-AU24),(AX24-AW24))),"ERRO"))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 t="str">
        <f>IF(D25="","*",IFERROR(IF(ISODD(COUNT(AS25:AX1026)),"ERRO",SUM((AT25-AS25),(AV25-AU25),(AX25-AW25))),"ERRO"))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 t="str">
        <f>IF(D26="","*",IFERROR(IF(ISODD(COUNT(AS26:AX1027)),"ERRO",SUM((AT26-AS26),(AV26-AU26),(AX26-AW26))),"ERRO"))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 t="str">
        <f>IF(D27="","*",IFERROR(IF(ISODD(COUNT(AS27:AX1028)),"ERRO",SUM((AT27-AS27),(AV27-AU27),(AX27-AW27))),"ERRO"))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 t="str">
        <f>IF(D28="","*",IFERROR(IF(ISODD(COUNT(AS28:AX1029)),"ERRO",SUM((AT28-AS28),(AV28-AU28),(AX28-AW28))),"ERRO"))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 t="str">
        <f>IF(D29="","*",IFERROR(IF(ISODD(COUNT(AS29:AX1030)),"ERRO",SUM((AT29-AS29),(AV29-AU29),(AX29-AW29))),"ERRO"))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 t="str">
        <f>IF(D32="","*",IFERROR(IF(ISODD(COUNT(AS32:AX1033)),"ERRO",SUM((AT32-AS32),(AV32-AU32),(AX32-AW32))),"ERRO"))</f>
        <v>ERRO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e">
        <f t="shared" si="3"/>
        <v>#VALUE!</v>
      </c>
      <c r="BR32" s="19" t="e">
        <f t="shared" si="4"/>
        <v>#VALUE!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 t="str">
        <f>IF(D33="","*",IFERROR(IF(ISODD(COUNT(AS33:AX1035)),"ERRO",SUM((AT33-AS33),(AV33-AU33),(AX33-AW33))),"ERRO"))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 t="str">
        <f>IF(D34="","*",IFERROR(IF(ISODD(COUNT(AS34:AX1034)),"ERRO",SUM((AT34-AS34),(AV34-AU34),(AX34-AW34))),"ERRO"))</f>
        <v>ERRO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e">
        <f t="shared" si="3"/>
        <v>#VALUE!</v>
      </c>
      <c r="BR34" s="19" t="e">
        <f t="shared" si="4"/>
        <v>#VALUE!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 t="str">
        <f>IF(D35="","*",IFERROR(IF(ISODD(COUNT(AS35:AX1036)),"ERRO",SUM((AT35-AS35),(AV35-AU35),(AX35-AW35))),"ERRO"))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919</v>
      </c>
      <c r="BL35" s="16"/>
      <c r="BM35" s="133" t="s">
        <v>878</v>
      </c>
      <c r="BN35" s="133" t="s">
        <v>879</v>
      </c>
      <c r="BO35" s="133" t="s">
        <v>920</v>
      </c>
      <c r="BP35" s="17" t="s">
        <v>919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 t="str">
        <f>IF(D36="","*",IFERROR(IF(ISODD(COUNT(AS36:AX1036)),"ERRO",SUM((AT36-AS36),(AV36-AU36),(AX36-AW36))),"ERRO"))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921</v>
      </c>
      <c r="BK36" s="18"/>
      <c r="BL36" s="16"/>
      <c r="BM36" s="133"/>
      <c r="BN36" s="133"/>
      <c r="BO36" s="133"/>
      <c r="BP36" s="207"/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 t="str">
        <f>IF(D37="","*",IFERROR(IF(ISODD(COUNT(AS37:AX1037)),"ERRO",SUM((AT37-AS37),(AV37-AU37),(AX37-AW37))),"ERRO"))</f>
        <v>ERRO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923</v>
      </c>
      <c r="BK37" s="18"/>
      <c r="BL37" s="16"/>
      <c r="BM37" s="133"/>
      <c r="BN37" s="133"/>
      <c r="BO37" s="133"/>
      <c r="BP37" s="207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924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 t="str">
        <f>IF(D38="","*",IFERROR(IF(ISODD(COUNT(AS38:AX1036)),"ERRO",SUM((AT38-AS38),(AV38-AU38),(AX38-AW38))),"ERRO"))</f>
        <v>ERRO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925</v>
      </c>
      <c r="BK38" s="17" t="s">
        <v>925</v>
      </c>
      <c r="BL38" s="16"/>
      <c r="BM38" s="133"/>
      <c r="BN38" s="133"/>
      <c r="BO38" s="133"/>
      <c r="BP38" s="18"/>
      <c r="BQ38" s="12" t="e">
        <f t="shared" si="3"/>
        <v>#VALUE!</v>
      </c>
      <c r="BR38" s="19" t="e">
        <f t="shared" si="4"/>
        <v>#VALUE!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926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 t="str">
        <f>IF(D39="","*",IFERROR(IF(ISODD(COUNT(AS39:AX1041)),"ERRO",SUM((AT39-AS39),(AV39-AU39),(AX39-AW39))),"ERRO"))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927</v>
      </c>
      <c r="BK39" s="17" t="s">
        <v>928</v>
      </c>
      <c r="BL39" s="16"/>
      <c r="BM39" s="133" t="s">
        <v>878</v>
      </c>
      <c r="BN39" s="133" t="s">
        <v>879</v>
      </c>
      <c r="BO39" s="133" t="s">
        <v>920</v>
      </c>
      <c r="BP39" s="17" t="s">
        <v>928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 t="s">
        <v>929</v>
      </c>
      <c r="AT40" s="111">
        <v>0.53263888888888888</v>
      </c>
      <c r="AU40" s="139"/>
      <c r="AV40" s="139"/>
      <c r="AW40" s="14"/>
      <c r="AX40" s="14"/>
      <c r="AY40" s="186" t="str">
        <f>IF(D40="","*",IFERROR(IF(ISODD(COUNT(AS40:AX1037)),"ERRO",SUM((AT40-AS40),(AV40-AU40),(AX40-AW40))),"ERRO"))</f>
        <v>ERRO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1</v>
      </c>
      <c r="BI40" s="17"/>
      <c r="BJ40" s="17" t="s">
        <v>930</v>
      </c>
      <c r="BK40" s="17" t="s">
        <v>930</v>
      </c>
      <c r="BL40" s="16"/>
      <c r="BM40" s="133"/>
      <c r="BN40" s="133"/>
      <c r="BO40" s="133"/>
      <c r="BP40" s="18"/>
      <c r="BQ40" s="12" t="e">
        <f t="shared" si="3"/>
        <v>#VALUE!</v>
      </c>
      <c r="BR40" s="19" t="e">
        <f t="shared" si="4"/>
        <v>#VALUE!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931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932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933</v>
      </c>
      <c r="BK42" s="17" t="s">
        <v>934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933</v>
      </c>
      <c r="BK43" s="17" t="s">
        <v>934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935</v>
      </c>
      <c r="J44" s="108">
        <v>70</v>
      </c>
      <c r="K44" s="108">
        <v>168</v>
      </c>
      <c r="L44" s="108" t="s">
        <v>384</v>
      </c>
      <c r="M44" s="130" t="s">
        <v>936</v>
      </c>
      <c r="N44" s="130" t="s">
        <v>937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938</v>
      </c>
      <c r="BK44" s="17" t="s">
        <v>939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940</v>
      </c>
      <c r="BK45" s="17" t="s">
        <v>940</v>
      </c>
      <c r="BL45" s="16"/>
      <c r="BM45" s="133" t="s">
        <v>854</v>
      </c>
      <c r="BN45" s="133" t="s">
        <v>855</v>
      </c>
      <c r="BO45" s="133" t="s">
        <v>941</v>
      </c>
      <c r="BP45" s="17" t="s">
        <v>940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942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</v>
      </c>
      <c r="B49" s="105"/>
      <c r="C49" s="138" t="str">
        <f>IF(BS_CONTROLE[[#This Row],[DATA]]="","",WEEKNUM(BS_CONTROLE[[#This Row],[DATA]]))</f>
        <v/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0:Z1008">
    <cfRule type="cellIs" dxfId="210" priority="53986" operator="equal">
      <formula>"OPORTUNIDADE"</formula>
    </cfRule>
  </conditionalFormatting>
  <conditionalFormatting sqref="Y6:Z7 Y14:Z15 Y20:Z28 Z16 Y30:Z31 Z34:Z35 Z40:Z45 Y47:Z48 Y50:Z1008">
    <cfRule type="cellIs" dxfId="209" priority="11572" operator="equal">
      <formula>"NÃO"</formula>
    </cfRule>
    <cfRule type="cellIs" dxfId="208" priority="11573" operator="equal">
      <formula>"SIM"</formula>
    </cfRule>
  </conditionalFormatting>
  <conditionalFormatting sqref="AZ6:AZ1008">
    <cfRule type="expression" dxfId="207" priority="54028">
      <formula>#REF!=1</formula>
    </cfRule>
  </conditionalFormatting>
  <conditionalFormatting sqref="U6:U1008 AY6:AY1008 BE6:BE1008">
    <cfRule type="cellIs" dxfId="206" priority="54012" operator="equal">
      <formula>"ERRO"</formula>
    </cfRule>
  </conditionalFormatting>
  <conditionalFormatting sqref="BQ6:BQ1008">
    <cfRule type="cellIs" dxfId="205" priority="54007" operator="equal">
      <formula>"Produção e Intervalo"</formula>
    </cfRule>
    <cfRule type="cellIs" dxfId="204" priority="54008" operator="equal">
      <formula>"Aderente"</formula>
    </cfRule>
    <cfRule type="cellIs" dxfId="203" priority="54009" operator="equal">
      <formula>"Intervalo"</formula>
    </cfRule>
    <cfRule type="cellIs" dxfId="202" priority="54010" operator="equal">
      <formula>"Produção"</formula>
    </cfRule>
    <cfRule type="cellIs" dxfId="201" priority="54011" operator="equal">
      <formula>"ERRO"</formula>
    </cfRule>
  </conditionalFormatting>
  <conditionalFormatting sqref="BR6:BS1008">
    <cfRule type="cellIs" dxfId="200" priority="53989" operator="equal">
      <formula>"*"</formula>
    </cfRule>
    <cfRule type="cellIs" dxfId="199" priority="53990" operator="greaterThanOrEqual">
      <formula>1</formula>
    </cfRule>
    <cfRule type="cellIs" dxfId="198" priority="53991" operator="lessThan">
      <formula>1</formula>
    </cfRule>
  </conditionalFormatting>
  <conditionalFormatting sqref="Y8:Z13">
    <cfRule type="cellIs" dxfId="197" priority="115" operator="equal">
      <formula>"OPORTUNIDADE"</formula>
    </cfRule>
  </conditionalFormatting>
  <conditionalFormatting sqref="Y8:Z13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17:Z18">
    <cfRule type="cellIs" dxfId="194" priority="112" operator="equal">
      <formula>"OPORTUNIDADE"</formula>
    </cfRule>
  </conditionalFormatting>
  <conditionalFormatting sqref="Y17:Z18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BJ8:BJ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98" operator="equal">
      <formula>"OPORTUNIDADE"</formula>
    </cfRule>
  </conditionalFormatting>
  <conditionalFormatting sqref="Y19:Z19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Z29">
    <cfRule type="cellIs" dxfId="188" priority="95" operator="equal">
      <formula>"OPORTUNIDADE"</formula>
    </cfRule>
  </conditionalFormatting>
  <conditionalFormatting sqref="Z29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6" operator="equal">
      <formula>"OPORTUNIDADE"</formula>
    </cfRule>
  </conditionalFormatting>
  <conditionalFormatting sqref="Y16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BK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69" operator="equal">
      <formula>"OPORTUNIDADE"</formula>
    </cfRule>
  </conditionalFormatting>
  <conditionalFormatting sqref="Z32:Z33">
    <cfRule type="cellIs" dxfId="181" priority="67" operator="equal">
      <formula>"NÃO"</formula>
    </cfRule>
    <cfRule type="cellIs" dxfId="180" priority="68" operator="equal">
      <formula>"SIM"</formula>
    </cfRule>
  </conditionalFormatting>
  <conditionalFormatting sqref="Y32:Y33">
    <cfRule type="cellIs" dxfId="179" priority="66" operator="equal">
      <formula>"OPORTUNIDADE"</formula>
    </cfRule>
  </conditionalFormatting>
  <conditionalFormatting sqref="Y32:Y33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BK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7" operator="equal">
      <formula>"OPORTUNIDADE"</formula>
    </cfRule>
  </conditionalFormatting>
  <conditionalFormatting sqref="Y40:Y46 Y34:Y38">
    <cfRule type="cellIs" dxfId="175" priority="55" operator="equal">
      <formula>"NÃO"</formula>
    </cfRule>
    <cfRule type="cellIs" dxfId="174" priority="56" operator="equal">
      <formula>"SIM"</formula>
    </cfRule>
  </conditionalFormatting>
  <conditionalFormatting sqref="BK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6" operator="equal">
      <formula>"OPORTUNIDADE"</formula>
    </cfRule>
  </conditionalFormatting>
  <conditionalFormatting sqref="Z36:Z37">
    <cfRule type="cellIs" dxfId="172" priority="44" operator="equal">
      <formula>"NÃO"</formula>
    </cfRule>
    <cfRule type="cellIs" dxfId="171" priority="45" operator="equal">
      <formula>"SIM"</formula>
    </cfRule>
  </conditionalFormatting>
  <conditionalFormatting sqref="Z38:Z39">
    <cfRule type="cellIs" dxfId="170" priority="43" operator="equal">
      <formula>"OPORTUNIDADE"</formula>
    </cfRule>
  </conditionalFormatting>
  <conditionalFormatting sqref="Z38:Z39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46">
    <cfRule type="cellIs" dxfId="167" priority="40" operator="equal">
      <formula>"OPORTUNIDADE"</formula>
    </cfRule>
  </conditionalFormatting>
  <conditionalFormatting sqref="Z46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BP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40">
      <iconSet showValue="0">
        <cfvo type="percent" val="0"/>
        <cfvo type="num" val="1"/>
        <cfvo type="num" val="1" gte="0"/>
      </iconSet>
    </cfRule>
    <cfRule type="iconSet" priority="60841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44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6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38 BP40:BP44 BP46:BP1008"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K6:BK7 BK14:BK15 BK30:BK34 BK46:BK1008 BK36:BK37 BK41"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28" operator="equal">
      <formula>"OPORTUNIDADE"</formula>
    </cfRule>
  </conditionalFormatting>
  <conditionalFormatting sqref="Y29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Y39">
    <cfRule type="cellIs" dxfId="161" priority="25" operator="equal">
      <formula>"OPORTUNIDADE"</formula>
    </cfRule>
  </conditionalFormatting>
  <conditionalFormatting sqref="Y39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BK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15" operator="equal">
      <formula>"OPORTUNIDADE"</formula>
    </cfRule>
  </conditionalFormatting>
  <conditionalFormatting sqref="Z49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Y49">
    <cfRule type="cellIs" dxfId="155" priority="9" operator="equal">
      <formula>"OPORTUNIDADE"</formula>
    </cfRule>
  </conditionalFormatting>
  <conditionalFormatting sqref="Y49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" xr:uid="{D50C8F1C-1457-4B16-BCED-8805920651BE}"/>
    <dataValidation type="list" allowBlank="1" showInputMessage="1" showErrorMessage="1" sqref="D6:D7 D14:D15 D30:D31 D39 D47:D48 D50:D1008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F50:F1008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943</v>
      </c>
      <c r="C3" s="208" t="s">
        <v>944</v>
      </c>
      <c r="D3" s="208" t="s">
        <v>945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946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947</v>
      </c>
      <c r="C4" s="166" t="s">
        <v>948</v>
      </c>
      <c r="D4" s="166" t="s">
        <v>949</v>
      </c>
      <c r="E4" s="166" t="s">
        <v>950</v>
      </c>
      <c r="F4" s="166" t="s">
        <v>4</v>
      </c>
      <c r="G4" s="166" t="s">
        <v>951</v>
      </c>
    </row>
    <row r="5" spans="2:7">
      <c r="B5" s="167" t="s">
        <v>952</v>
      </c>
      <c r="C5" s="167">
        <v>257068</v>
      </c>
      <c r="D5" s="167" t="s">
        <v>953</v>
      </c>
      <c r="E5" s="167" t="s">
        <v>954</v>
      </c>
      <c r="F5" s="167" t="s">
        <v>954</v>
      </c>
      <c r="G5" s="168">
        <v>46296</v>
      </c>
    </row>
    <row r="6" spans="2:7">
      <c r="B6" s="167" t="s">
        <v>955</v>
      </c>
      <c r="C6" s="167" t="s">
        <v>384</v>
      </c>
      <c r="D6" s="167" t="s">
        <v>384</v>
      </c>
      <c r="E6" s="167" t="s">
        <v>384</v>
      </c>
      <c r="F6" s="167" t="s">
        <v>956</v>
      </c>
      <c r="G6" s="168" t="s">
        <v>384</v>
      </c>
    </row>
    <row r="7" spans="2:7">
      <c r="B7" s="167" t="s">
        <v>957</v>
      </c>
      <c r="C7" s="167">
        <v>257472</v>
      </c>
      <c r="D7" s="167" t="s">
        <v>958</v>
      </c>
      <c r="E7" s="167" t="s">
        <v>959</v>
      </c>
      <c r="F7" s="167" t="s">
        <v>959</v>
      </c>
      <c r="G7" s="168">
        <v>45992</v>
      </c>
    </row>
    <row r="8" spans="2:7">
      <c r="B8" s="167" t="s">
        <v>960</v>
      </c>
      <c r="C8" s="167">
        <v>260307</v>
      </c>
      <c r="D8" s="167" t="s">
        <v>961</v>
      </c>
      <c r="E8" s="167" t="s">
        <v>962</v>
      </c>
      <c r="F8" s="167" t="s">
        <v>959</v>
      </c>
      <c r="G8" s="168">
        <v>46082</v>
      </c>
    </row>
    <row r="9" spans="2:7">
      <c r="B9" s="167" t="s">
        <v>963</v>
      </c>
      <c r="C9" s="167">
        <v>333033</v>
      </c>
      <c r="D9" s="167" t="s">
        <v>964</v>
      </c>
      <c r="E9" s="167" t="s">
        <v>956</v>
      </c>
      <c r="F9" s="167" t="s">
        <v>965</v>
      </c>
      <c r="G9" s="167" t="s">
        <v>384</v>
      </c>
    </row>
    <row r="10" spans="2:7">
      <c r="B10" s="167" t="s">
        <v>966</v>
      </c>
      <c r="C10" s="167"/>
      <c r="D10" s="167"/>
      <c r="E10" s="167" t="s">
        <v>956</v>
      </c>
      <c r="F10" s="167" t="s">
        <v>965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967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968</v>
      </c>
      <c r="E3" s="169" t="s">
        <v>969</v>
      </c>
      <c r="F3" s="169" t="s">
        <v>970</v>
      </c>
      <c r="G3" s="169" t="s">
        <v>971</v>
      </c>
      <c r="H3" s="169" t="s">
        <v>972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973</v>
      </c>
      <c r="C1" s="25" t="s">
        <v>831</v>
      </c>
      <c r="E1" s="25" t="s">
        <v>974</v>
      </c>
      <c r="G1" s="25" t="s">
        <v>975</v>
      </c>
      <c r="H1" s="27"/>
      <c r="I1" s="25" t="s">
        <v>976</v>
      </c>
      <c r="J1" s="27"/>
      <c r="K1" s="25" t="s">
        <v>977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986</v>
      </c>
      <c r="B13" s="4" t="s">
        <v>987</v>
      </c>
      <c r="C13" s="4" t="s">
        <v>988</v>
      </c>
      <c r="D13" s="4" t="s">
        <v>989</v>
      </c>
      <c r="E13" s="4" t="s">
        <v>990</v>
      </c>
      <c r="F13" s="4" t="s">
        <v>991</v>
      </c>
      <c r="G13" s="4" t="s">
        <v>992</v>
      </c>
      <c r="H13" s="4" t="s">
        <v>833</v>
      </c>
      <c r="I13" s="4" t="s">
        <v>993</v>
      </c>
      <c r="J13" s="4" t="s">
        <v>994</v>
      </c>
      <c r="K13" s="4" t="s">
        <v>854</v>
      </c>
      <c r="L13" s="4" t="s">
        <v>878</v>
      </c>
      <c r="M13" s="4" t="s">
        <v>995</v>
      </c>
      <c r="N13" s="4" t="s">
        <v>996</v>
      </c>
      <c r="O13" s="4" t="s">
        <v>997</v>
      </c>
      <c r="P13" s="4" t="s">
        <v>827</v>
      </c>
      <c r="Q13" s="4" t="s">
        <v>998</v>
      </c>
      <c r="R13" s="4" t="s">
        <v>999</v>
      </c>
      <c r="S13" s="4" t="s">
        <v>1000</v>
      </c>
      <c r="T13" s="4" t="s">
        <v>1001</v>
      </c>
      <c r="U13" s="4" t="s">
        <v>1002</v>
      </c>
      <c r="V13" s="32" t="s">
        <v>1003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1004</v>
      </c>
      <c r="B14" s="34" t="s">
        <v>1005</v>
      </c>
      <c r="C14" s="34" t="s">
        <v>1006</v>
      </c>
      <c r="D14" s="34" t="s">
        <v>1007</v>
      </c>
      <c r="E14" s="34" t="s">
        <v>1007</v>
      </c>
      <c r="F14" s="34" t="s">
        <v>1008</v>
      </c>
      <c r="G14" s="34" t="s">
        <v>1008</v>
      </c>
      <c r="H14" s="34" t="s">
        <v>834</v>
      </c>
      <c r="I14" s="34" t="s">
        <v>1009</v>
      </c>
      <c r="J14" s="34" t="s">
        <v>1010</v>
      </c>
      <c r="K14" s="34" t="s">
        <v>1011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1012</v>
      </c>
      <c r="R14" s="34" t="s">
        <v>1013</v>
      </c>
      <c r="S14" s="34" t="s">
        <v>1007</v>
      </c>
      <c r="T14" s="34" t="s">
        <v>1007</v>
      </c>
      <c r="U14" s="34" t="s">
        <v>1002</v>
      </c>
      <c r="V14" s="35" t="s">
        <v>1003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1014</v>
      </c>
      <c r="B15" s="34" t="s">
        <v>1015</v>
      </c>
      <c r="C15" s="34" t="str">
        <f>""</f>
        <v/>
      </c>
      <c r="D15" s="34"/>
      <c r="E15" s="34"/>
      <c r="F15" s="34"/>
      <c r="G15" s="34" t="s">
        <v>1016</v>
      </c>
      <c r="H15" s="34" t="s">
        <v>873</v>
      </c>
      <c r="I15" s="34" t="s">
        <v>1017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992</v>
      </c>
      <c r="R15" s="34" t="s">
        <v>1018</v>
      </c>
      <c r="S15" s="34" t="s">
        <v>1019</v>
      </c>
      <c r="T15" s="34" t="s">
        <v>1019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1020</v>
      </c>
      <c r="L16" s="34"/>
      <c r="M16" s="34"/>
      <c r="N16" s="34"/>
      <c r="O16" s="34"/>
      <c r="P16" s="34"/>
      <c r="Q16" s="34"/>
      <c r="R16" s="34" t="s">
        <v>1021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1017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1022</v>
      </c>
      <c r="B28" s="30" t="s">
        <v>1023</v>
      </c>
      <c r="C28" s="30" t="s">
        <v>1024</v>
      </c>
      <c r="D28" s="30" t="s">
        <v>1025</v>
      </c>
      <c r="E28" s="30" t="s">
        <v>1026</v>
      </c>
      <c r="F28" s="30" t="s">
        <v>1027</v>
      </c>
      <c r="G28" s="30" t="s">
        <v>1028</v>
      </c>
      <c r="H28" s="30" t="s">
        <v>1029</v>
      </c>
      <c r="I28" s="30" t="s">
        <v>1030</v>
      </c>
      <c r="J28" s="30" t="s">
        <v>1031</v>
      </c>
      <c r="K28" s="30" t="s">
        <v>1032</v>
      </c>
      <c r="L28" s="30" t="s">
        <v>1033</v>
      </c>
      <c r="M28" s="30" t="s">
        <v>1034</v>
      </c>
      <c r="N28" s="30" t="s">
        <v>1035</v>
      </c>
      <c r="O28" s="30" t="s">
        <v>1036</v>
      </c>
      <c r="P28" s="30" t="s">
        <v>1037</v>
      </c>
      <c r="Q28" s="30" t="s">
        <v>1038</v>
      </c>
      <c r="R28" s="30" t="s">
        <v>1039</v>
      </c>
      <c r="S28" s="30" t="s">
        <v>1040</v>
      </c>
      <c r="T28" s="30" t="s">
        <v>1041</v>
      </c>
      <c r="U28" s="30" t="s">
        <v>1042</v>
      </c>
      <c r="V28" s="30" t="s">
        <v>1043</v>
      </c>
      <c r="W28" s="30" t="s">
        <v>1044</v>
      </c>
      <c r="X28" s="30" t="s">
        <v>1045</v>
      </c>
      <c r="Y28" s="30" t="s">
        <v>1046</v>
      </c>
      <c r="Z28" s="30" t="s">
        <v>1047</v>
      </c>
      <c r="AA28" s="30" t="s">
        <v>1048</v>
      </c>
      <c r="AB28" s="30" t="s">
        <v>1049</v>
      </c>
      <c r="AC28" s="30" t="s">
        <v>1050</v>
      </c>
      <c r="AD28" s="30" t="s">
        <v>1051</v>
      </c>
      <c r="AE28" s="30" t="s">
        <v>1052</v>
      </c>
      <c r="AF28" s="30" t="s">
        <v>1053</v>
      </c>
      <c r="AG28" s="30" t="s">
        <v>1054</v>
      </c>
      <c r="AH28" s="30" t="s">
        <v>1055</v>
      </c>
      <c r="AI28" s="30" t="s">
        <v>1056</v>
      </c>
      <c r="AJ28" s="30" t="s">
        <v>1057</v>
      </c>
      <c r="AK28" s="30" t="s">
        <v>1058</v>
      </c>
      <c r="AL28" s="30" t="s">
        <v>1059</v>
      </c>
      <c r="AM28" s="30" t="s">
        <v>1060</v>
      </c>
      <c r="AN28" s="36" t="s">
        <v>1061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1062</v>
      </c>
      <c r="B29" s="34" t="s">
        <v>1063</v>
      </c>
      <c r="C29" s="34" t="s">
        <v>1064</v>
      </c>
      <c r="D29" s="34" t="s">
        <v>1008</v>
      </c>
      <c r="E29" s="34" t="s">
        <v>1015</v>
      </c>
      <c r="F29" s="34" t="s">
        <v>1065</v>
      </c>
      <c r="G29" s="34" t="s">
        <v>1066</v>
      </c>
      <c r="H29" s="34" t="s">
        <v>1067</v>
      </c>
      <c r="I29" s="34" t="s">
        <v>880</v>
      </c>
      <c r="J29" s="34" t="s">
        <v>1068</v>
      </c>
      <c r="K29" s="34" t="s">
        <v>1068</v>
      </c>
      <c r="L29" s="34" t="s">
        <v>1069</v>
      </c>
      <c r="M29" s="34" t="s">
        <v>1070</v>
      </c>
      <c r="N29" s="34" t="s">
        <v>1071</v>
      </c>
      <c r="O29" s="34" t="s">
        <v>1072</v>
      </c>
      <c r="P29" s="34" t="s">
        <v>1073</v>
      </c>
      <c r="Q29" s="34" t="s">
        <v>1074</v>
      </c>
      <c r="R29" s="34" t="s">
        <v>1075</v>
      </c>
      <c r="S29" s="34" t="s">
        <v>1076</v>
      </c>
      <c r="T29" s="34" t="s">
        <v>899</v>
      </c>
      <c r="U29" s="34" t="s">
        <v>920</v>
      </c>
      <c r="V29" s="34" t="s">
        <v>899</v>
      </c>
      <c r="W29" s="34" t="s">
        <v>920</v>
      </c>
      <c r="X29" s="34" t="s">
        <v>1077</v>
      </c>
      <c r="Y29" s="34" t="s">
        <v>920</v>
      </c>
      <c r="Z29" s="34" t="s">
        <v>899</v>
      </c>
      <c r="AA29" s="34" t="s">
        <v>920</v>
      </c>
      <c r="AB29" s="34" t="s">
        <v>827</v>
      </c>
      <c r="AC29" s="34" t="s">
        <v>1078</v>
      </c>
      <c r="AD29" s="34" t="s">
        <v>1079</v>
      </c>
      <c r="AE29" s="34" t="s">
        <v>1080</v>
      </c>
      <c r="AF29" s="34" t="s">
        <v>1018</v>
      </c>
      <c r="AG29" s="34" t="s">
        <v>1021</v>
      </c>
      <c r="AH29" s="34" t="s">
        <v>1081</v>
      </c>
      <c r="AI29" s="34" t="s">
        <v>1082</v>
      </c>
      <c r="AJ29" s="34" t="s">
        <v>1068</v>
      </c>
      <c r="AK29" s="34" t="s">
        <v>1082</v>
      </c>
      <c r="AL29" s="34" t="s">
        <v>1068</v>
      </c>
      <c r="AM29" s="34" t="s">
        <v>1002</v>
      </c>
      <c r="AN29" s="35" t="s">
        <v>1003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1062</v>
      </c>
      <c r="B30" s="34"/>
      <c r="C30" s="34"/>
      <c r="D30" s="34" t="s">
        <v>1016</v>
      </c>
      <c r="E30" s="34"/>
      <c r="F30" s="34" t="s">
        <v>1083</v>
      </c>
      <c r="G30" s="34" t="s">
        <v>1084</v>
      </c>
      <c r="H30" s="34" t="s">
        <v>1085</v>
      </c>
      <c r="I30" s="34" t="s">
        <v>1086</v>
      </c>
      <c r="J30" s="34"/>
      <c r="K30" s="34"/>
      <c r="L30" s="34" t="s">
        <v>1087</v>
      </c>
      <c r="M30" s="34" t="s">
        <v>874</v>
      </c>
      <c r="N30" s="34" t="s">
        <v>880</v>
      </c>
      <c r="O30" s="34" t="s">
        <v>1088</v>
      </c>
      <c r="P30" s="34" t="s">
        <v>1089</v>
      </c>
      <c r="Q30" s="34" t="s">
        <v>856</v>
      </c>
      <c r="R30" s="34"/>
      <c r="S30" s="34" t="s">
        <v>1074</v>
      </c>
      <c r="T30" s="34" t="s">
        <v>1090</v>
      </c>
      <c r="U30" s="34" t="s">
        <v>880</v>
      </c>
      <c r="V30" s="34" t="s">
        <v>1090</v>
      </c>
      <c r="W30" s="34" t="s">
        <v>880</v>
      </c>
      <c r="X30" s="34" t="s">
        <v>1090</v>
      </c>
      <c r="Y30" s="34" t="s">
        <v>880</v>
      </c>
      <c r="Z30" s="34" t="s">
        <v>1090</v>
      </c>
      <c r="AA30" s="34" t="s">
        <v>880</v>
      </c>
      <c r="AB30" s="34"/>
      <c r="AC30" s="34"/>
      <c r="AD30" s="34"/>
      <c r="AE30" s="34" t="s">
        <v>1091</v>
      </c>
      <c r="AF30" s="34"/>
      <c r="AG30" s="34"/>
      <c r="AH30" s="34"/>
      <c r="AI30" s="34" t="s">
        <v>1092</v>
      </c>
      <c r="AJ30" s="34" t="s">
        <v>1093</v>
      </c>
      <c r="AK30" s="34" t="s">
        <v>1092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1094</v>
      </c>
      <c r="E31" s="34"/>
      <c r="F31" s="34"/>
      <c r="G31" s="34"/>
      <c r="H31" s="34"/>
      <c r="I31" s="34"/>
      <c r="J31" s="34"/>
      <c r="K31" s="34"/>
      <c r="L31" s="34" t="s">
        <v>1095</v>
      </c>
      <c r="M31" s="34" t="s">
        <v>1096</v>
      </c>
      <c r="N31" s="34" t="s">
        <v>920</v>
      </c>
      <c r="O31" s="34" t="s">
        <v>1097</v>
      </c>
      <c r="P31" s="34" t="s">
        <v>1098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941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941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 t="str">
        <f>IF(SP_NORTE!B49="","*",SP_NORTE!B49)</f>
        <v>*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1</v>
      </c>
      <c r="P36" s="151" t="str">
        <f>IF($A$2=1,IF(SP_NORTE!BJ40="","*",SP_NORTE!BJ40),IF(SP_NORTE!BK40="","*",SP_NORTE!BK40))</f>
        <v xml:space="preserve"> TP pronta 09hrs, intervalo 11:17 até 12:47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2026-03-03T14:54:03Z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