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789" documentId="120_S{118792C3-22EF-5104-A093-F22BFE3913F3}" xr6:coauthVersionLast="47" xr6:coauthVersionMax="47" xr10:uidLastSave="{8BE58E53-646E-455F-9A31-0AC439439106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64" i="1" l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N310" i="1" a="1"/>
  <c r="N310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/>
  <c r="T20" i="1" a="1"/>
  <c r="T20" i="1" s="1"/>
  <c r="U20" i="1" a="1"/>
  <c r="U20" i="1"/>
  <c r="AI20" i="1"/>
  <c r="AJ20" i="1"/>
  <c r="AK20" i="1"/>
  <c r="AL20" i="1"/>
  <c r="AM20" i="1"/>
  <c r="AN20" i="1"/>
  <c r="AO20" i="1"/>
  <c r="AP20" i="1"/>
  <c r="BD20" i="1" s="1" a="1"/>
  <c r="BD20" i="1" s="1"/>
  <c r="AQ20" i="1"/>
  <c r="BB20" i="1"/>
  <c r="BC20" i="1" a="1"/>
  <c r="BC20" i="1"/>
  <c r="BE20" i="1" a="1"/>
  <c r="BE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D14" i="1" a="1"/>
  <c r="BD14" i="1" s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/>
  <c r="U21" i="1" a="1"/>
  <c r="U21" i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D21" i="1" a="1"/>
  <c r="BD21" i="1" s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AP34" i="1"/>
  <c r="BD34" i="1" s="1" a="1"/>
  <c r="BD34" i="1" s="1"/>
  <c r="AQ34" i="1"/>
  <c r="BB34" i="1"/>
  <c r="BC34" i="1" a="1"/>
  <c r="BC34" i="1"/>
  <c r="BE34" i="1" a="1"/>
  <c r="BE34" i="1" s="1"/>
  <c r="BR34" i="1"/>
  <c r="BS34" i="1"/>
  <c r="BT21" i="1"/>
  <c r="A23" i="1"/>
  <c r="C23" i="1"/>
  <c r="G23" i="1"/>
  <c r="R23" i="1"/>
  <c r="S23" i="1" a="1"/>
  <c r="S23" i="1" s="1"/>
  <c r="T23" i="1" a="1"/>
  <c r="T23" i="1"/>
  <c r="U23" i="1" a="1"/>
  <c r="U23" i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D23" i="1" a="1"/>
  <c r="BD23" i="1" s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BD24" i="1" s="1" a="1"/>
  <c r="BD24" i="1" s="1"/>
  <c r="AQ24" i="1"/>
  <c r="BB24" i="1"/>
  <c r="BC24" i="1" a="1"/>
  <c r="BC24" i="1" s="1"/>
  <c r="BR24" i="1"/>
  <c r="BS24" i="1"/>
  <c r="BT23" i="1"/>
  <c r="A25" i="1"/>
  <c r="C25" i="1"/>
  <c r="G25" i="1"/>
  <c r="R25" i="1"/>
  <c r="S25" i="1" a="1"/>
  <c r="S25" i="1"/>
  <c r="T25" i="1" a="1"/>
  <c r="T25" i="1" s="1"/>
  <c r="U25" i="1" a="1"/>
  <c r="U25" i="1"/>
  <c r="AI25" i="1"/>
  <c r="AJ25" i="1"/>
  <c r="AK25" i="1"/>
  <c r="AL25" i="1"/>
  <c r="AM25" i="1"/>
  <c r="AN25" i="1"/>
  <c r="AO25" i="1"/>
  <c r="AP25" i="1"/>
  <c r="BD25" i="1" s="1" a="1"/>
  <c r="BD25" i="1" s="1"/>
  <c r="AQ25" i="1"/>
  <c r="BB25" i="1"/>
  <c r="BC25" i="1" a="1"/>
  <c r="BC25" i="1"/>
  <c r="BE25" i="1" a="1"/>
  <c r="BE25" i="1" s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D26" i="1" a="1"/>
  <c r="BD26" i="1" s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BD27" i="1" s="1" a="1"/>
  <c r="BD27" i="1" s="1"/>
  <c r="AQ27" i="1"/>
  <c r="BB27" i="1"/>
  <c r="BC27" i="1" a="1"/>
  <c r="BC27" i="1" s="1"/>
  <c r="BR27" i="1"/>
  <c r="BS27" i="1"/>
  <c r="BT26" i="1"/>
  <c r="A28" i="1"/>
  <c r="C28" i="1"/>
  <c r="G28" i="1"/>
  <c r="R28" i="1"/>
  <c r="S28" i="1" a="1"/>
  <c r="S28" i="1"/>
  <c r="T28" i="1" a="1"/>
  <c r="T28" i="1" s="1"/>
  <c r="U28" i="1" a="1"/>
  <c r="U28" i="1"/>
  <c r="AI28" i="1"/>
  <c r="AJ28" i="1"/>
  <c r="AK28" i="1"/>
  <c r="AL28" i="1"/>
  <c r="AM28" i="1"/>
  <c r="AN28" i="1"/>
  <c r="AO28" i="1"/>
  <c r="AP28" i="1"/>
  <c r="BD28" i="1" s="1" a="1"/>
  <c r="BD28" i="1" s="1"/>
  <c r="AQ28" i="1"/>
  <c r="BB28" i="1"/>
  <c r="BC28" i="1" a="1"/>
  <c r="BC28" i="1"/>
  <c r="BE28" i="1" a="1"/>
  <c r="BE28" i="1" s="1"/>
  <c r="BR28" i="1"/>
  <c r="BS28" i="1"/>
  <c r="BT27" i="1"/>
  <c r="A29" i="1"/>
  <c r="C29" i="1"/>
  <c r="G29" i="1"/>
  <c r="R29" i="1"/>
  <c r="S29" i="1" a="1"/>
  <c r="S29" i="1" s="1"/>
  <c r="T29" i="1" a="1"/>
  <c r="T29" i="1"/>
  <c r="U29" i="1" a="1"/>
  <c r="U29" i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D29" i="1" a="1"/>
  <c r="BD29" i="1" s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BD30" i="1" s="1" a="1"/>
  <c r="BD30" i="1" s="1"/>
  <c r="AQ30" i="1"/>
  <c r="BB30" i="1"/>
  <c r="BC30" i="1" a="1"/>
  <c r="BC30" i="1" s="1"/>
  <c r="BR30" i="1"/>
  <c r="BS30" i="1"/>
  <c r="BT29" i="1"/>
  <c r="A793" i="1"/>
  <c r="C793" i="1"/>
  <c r="G793" i="1"/>
  <c r="R793" i="1"/>
  <c r="S793" i="1" a="1"/>
  <c r="S793" i="1"/>
  <c r="T793" i="1" a="1"/>
  <c r="T793" i="1" s="1"/>
  <c r="U793" i="1" a="1"/>
  <c r="U793" i="1"/>
  <c r="AI793" i="1"/>
  <c r="AJ793" i="1"/>
  <c r="AK793" i="1"/>
  <c r="AL793" i="1"/>
  <c r="AM793" i="1"/>
  <c r="AN793" i="1"/>
  <c r="AO793" i="1"/>
  <c r="AP793" i="1"/>
  <c r="BD793" i="1" s="1" a="1"/>
  <c r="BD793" i="1" s="1"/>
  <c r="AQ793" i="1"/>
  <c r="BB793" i="1"/>
  <c r="BC793" i="1" a="1"/>
  <c r="BC793" i="1"/>
  <c r="BE793" i="1" a="1"/>
  <c r="BE793" i="1" s="1"/>
  <c r="BR793" i="1"/>
  <c r="BS793" i="1"/>
  <c r="BT30" i="1"/>
  <c r="A31" i="1"/>
  <c r="C31" i="1"/>
  <c r="G31" i="1"/>
  <c r="R31" i="1"/>
  <c r="S31" i="1" a="1"/>
  <c r="S31" i="1" s="1"/>
  <c r="T31" i="1" a="1"/>
  <c r="T31" i="1"/>
  <c r="U31" i="1" a="1"/>
  <c r="U31" i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D31" i="1" a="1"/>
  <c r="BD31" i="1" s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BD18" i="1" s="1" a="1"/>
  <c r="BD18" i="1" s="1"/>
  <c r="AQ18" i="1"/>
  <c r="BB18" i="1"/>
  <c r="BC18" i="1" a="1"/>
  <c r="BC18" i="1" s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D3" i="15" l="1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<sst xmlns="http://schemas.openxmlformats.org/spreadsheetml/2006/main" count="6999" uniqueCount="1488">
  <si>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</si>
  <si>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</si>
  <si>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</si>
  <si>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</si>
  <si>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</si>
  <si>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</si>
  <si>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</si>
  <si>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</si>
  <si>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</si>
  <si>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</si>
  <si>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</si>
  <si>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</si>
  <si>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</si>
  <si>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</si>
  <si>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</si>
  <si>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</si>
  <si>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</si>
  <si>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</si>
  <si>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</si>
  <si>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</si>
  <si>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</si>
  <si>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</si>
  <si>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</si>
  <si>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</si>
  <si>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</si>
  <si>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</si>
  <si>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</si>
  <si>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</si>
  <si>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</si>
  <si>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</si>
  <si>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</si>
  <si>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</si>
  <si>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</si>
  <si>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</si>
  <si>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</si>
  <si>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</si>
  <si>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</si>
  <si>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</si>
  <si>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</si>
  <si>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</si>
  <si>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</si>
  <si>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</si>
  <si>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</si>
  <si>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</si>
  <si>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</si>
  <si>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</si>
  <si>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</si>
  <si>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</si>
  <si>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</si>
  <si>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</si>
  <si>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</si>
  <si>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</si>
  <si>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</si>
  <si>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</si>
  <si>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</si>
  <si>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</si>
  <si>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</si>
  <si>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</si>
  <si>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</si>
  <si>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</si>
  <si>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</si>
  <si>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</si>
  <si>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</si>
  <si>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</si>
  <si>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</si>
  <si>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</si>
  <si>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</si>
  <si>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</si>
  <si>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</si>
  <si>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</si>
  <si>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</si>
  <si>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</si>
  <si>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</si>
  <si>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</si>
  <si>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</si>
  <si>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</si>
  <si>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</si>
  <si>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</si>
  <si>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</si>
  <si>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</si>
  <si>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</si>
  <si>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</si>
  <si>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</si>
  <si>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</si>
  <si>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</si>
  <si>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</si>
  <si>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</si>
  <si>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</si>
  <si>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</si>
  <si>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</si>
  <si>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</si>
  <si>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</si>
  <si>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</si>
  <si>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</si>
  <si>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</si>
  <si>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</si>
  <si>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</si>
  <si>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</si>
  <si>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</si>
  <si>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</si>
  <si>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</si>
  <si>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</si>
  <si>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</si>
  <si>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</si>
  <si>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</si>
  <si>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</si>
  <si>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</si>
  <si>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</si>
  <si>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</si>
  <si>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</si>
  <si>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</si>
  <si>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</si>
  <si>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</si>
  <si>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</si>
  <si>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</si>
  <si>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</si>
  <si>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</si>
  <si>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</si>
  <si>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</si>
  <si>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</si>
  <si>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</si>
  <si>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</si>
  <si>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</si>
  <si>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</si>
  <si>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</si>
  <si>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</si>
  <si>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</si>
  <si>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</si>
  <si>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</si>
  <si>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</si>
  <si>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</si>
  <si>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</si>
  <si>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</si>
  <si>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</si>
  <si>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</si>
  <si>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</si>
  <si>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</si>
  <si>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</si>
  <si>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</si>
  <si>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</si>
  <si>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</si>
  <si>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</si>
  <si>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</si>
  <si>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</si>
  <si>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</si>
  <si>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</si>
  <si>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</si>
  <si>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</si>
  <si>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</si>
  <si>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</si>
  <si>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</si>
  <si>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</si>
  <si>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</si>
  <si>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</si>
  <si>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</si>
  <si>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</si>
  <si>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</si>
  <si>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</si>
  <si>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</si>
  <si>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</si>
  <si>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</si>
  <si>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</si>
  <si>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</si>
  <si>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</si>
  <si>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</si>
  <si>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</si>
  <si>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</si>
  <si>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</si>
  <si>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</si>
  <si>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</si>
  <si>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</si>
  <si>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</si>
  <si>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</si>
  <si>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</si>
  <si>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</si>
  <si>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</si>
  <si>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</si>
  <si>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</si>
  <si>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</si>
  <si>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</si>
  <si>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</si>
  <si>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</si>
  <si>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</si>
  <si>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</si>
  <si>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</si>
  <si>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</si>
  <si>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</si>
  <si>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</si>
  <si>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</si>
  <si>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</si>
  <si>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</si>
  <si>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</si>
  <si>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</si>
  <si>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</si>
  <si>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</si>
  <si>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</si>
  <si>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</si>
  <si>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</si>
  <si>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</si>
  <si>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</si>
  <si>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</si>
  <si>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</si>
  <si>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</si>
  <si>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</si>
  <si>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</si>
  <si>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</si>
  <si>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</si>
  <si>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</si>
  <si>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</si>
  <si>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</si>
  <si>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</si>
  <si>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</si>
  <si>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</si>
  <si>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</si>
  <si>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</si>
  <si>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</si>
  <si>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</si>
  <si>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</si>
  <si>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</si>
  <si>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</si>
  <si>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</si>
  <si>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</si>
  <si>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</si>
  <si>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</si>
  <si>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</si>
  <si>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</si>
  <si>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</si>
  <si>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</si>
  <si>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</si>
  <si>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</si>
  <si>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</si>
  <si>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</si>
  <si>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</si>
  <si>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</si>
  <si>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</si>
  <si>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</si>
  <si>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</si>
  <si>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</si>
  <si>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</si>
  <si>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</si>
  <si>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</si>
  <si>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</si>
  <si>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</si>
  <si>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</si>
  <si>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</si>
  <si>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</si>
  <si>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</si>
  <si>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</si>
  <si>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</si>
  <si>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</si>
  <si>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</si>
  <si>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</si>
  <si>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</si>
  <si>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</si>
  <si>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</si>
  <si>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</si>
  <si>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</si>
  <si>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</si>
  <si>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</si>
  <si>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</si>
  <si>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</si>
  <si>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</si>
  <si>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</si>
  <si>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</si>
  <si>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</si>
  <si>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</si>
  <si>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</si>
  <si>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</si>
  <si>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</si>
  <si>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</si>
  <si>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</si>
  <si>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</si>
  <si>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</si>
  <si>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</si>
  <si>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</si>
  <si>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</si>
  <si>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</si>
  <si>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</si>
  <si>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</si>
  <si>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</si>
  <si>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</si>
  <si>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</si>
  <si>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</si>
  <si>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</si>
  <si>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</si>
  <si>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</si>
  <si>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</si>
  <si>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</si>
  <si>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</si>
  <si>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</si>
  <si>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</si>
  <si>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</si>
  <si>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</si>
  <si>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</si>
  <si>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</si>
  <si>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</si>
  <si>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</si>
  <si>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</si>
  <si>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</si>
  <si>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</si>
  <si>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</si>
  <si>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</si>
  <si>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</si>
  <si>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</si>
  <si>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</si>
  <si>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</si>
  <si>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</si>
  <si>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</si>
  <si>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</si>
  <si>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</si>
  <si>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</si>
  <si>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</si>
  <si>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</si>
  <si>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</si>
  <si>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</si>
  <si>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</si>
  <si>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</si>
  <si>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</si>
  <si>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</si>
  <si>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</si>
  <si>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</si>
  <si>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</si>
  <si>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</si>
  <si>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</si>
  <si>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</si>
  <si>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</si>
  <si>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</si>
  <si>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</si>
  <si>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</si>
  <si>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</si>
  <si>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</si>
  <si>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</si>
  <si>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</si>
  <si>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</si>
  <si>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</si>
  <si>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</si>
  <si>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</si>
  <si>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</si>
  <si>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</si>
  <si>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</si>
  <si>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</si>
  <si>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</si>
  <si>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</si>
  <si>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</si>
  <si>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</si>
  <si>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</si>
  <si>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</si>
  <si>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</si>
  <si>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</si>
  <si>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</si>
  <si>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</si>
  <si>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</si>
  <si>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</si>
  <si>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</si>
  <si>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</si>
  <si>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</si>
  <si>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</si>
  <si>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</si>
  <si>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</si>
  <si>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</si>
  <si>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</si>
  <si>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</si>
  <si>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</si>
  <si>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</si>
  <si>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</si>
  <si>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</si>
  <si>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</si>
  <si>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</si>
  <si>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</si>
  <si>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</si>
  <si>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</si>
  <si>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</si>
  <si>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</si>
  <si>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</si>
  <si>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</si>
  <si>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</si>
  <si>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</si>
  <si>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</si>
  <si>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</si>
  <si>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</si>
  <si>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</si>
  <si>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</si>
  <si>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</si>
  <si>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</si>
  <si>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</si>
  <si>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</si>
  <si>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</si>
  <si>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</si>
  <si>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</si>
  <si>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</si>
  <si>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</si>
  <si>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</si>
  <si>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</si>
  <si>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</si>
  <si>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</si>
  <si>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</si>
  <si>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</si>
  <si>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</si>
  <si>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</si>
  <si>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</si>
  <si>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</si>
  <si>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</si>
  <si>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</si>
  <si>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</si>
  <si>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</si>
  <si>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</si>
  <si>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</si>
  <si>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</si>
  <si>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</si>
  <si>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</si>
  <si>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</si>
  <si>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</si>
  <si>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</si>
  <si>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</si>
  <si>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</si>
  <si>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</si>
  <si>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</si>
  <si>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</si>
  <si>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</si>
  <si>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</si>
  <si>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</si>
  <si>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</si>
  <si>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</si>
  <si>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</si>
  <si>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</si>
  <si>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</si>
  <si>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</si>
  <si>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</si>
  <si>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</si>
  <si>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</si>
  <si>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</si>
  <si>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</si>
  <si>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</si>
  <si>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</si>
  <si>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</si>
  <si>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</si>
  <si>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</si>
  <si>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</si>
  <si>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</si>
  <si>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</si>
  <si>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</si>
  <si>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</si>
  <si>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</si>
  <si>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</si>
  <si>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</si>
  <si>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</si>
  <si>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</si>
  <si>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</si>
  <si>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</si>
  <si>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</si>
  <si>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</si>
  <si>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</si>
  <si>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</si>
  <si>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</si>
  <si>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</si>
  <si>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</si>
  <si>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</si>
  <si>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</si>
  <si>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</si>
  <si>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</si>
  <si>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</si>
  <si>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</si>
  <si>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</si>
  <si>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</si>
  <si>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</si>
  <si>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</si>
  <si>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</si>
  <si>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</si>
  <si>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</si>
  <si>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</si>
  <si>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</si>
  <si>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</si>
  <si>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</si>
  <si>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</si>
  <si>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</si>
  <si>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</si>
  <si>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</si>
  <si>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</si>
  <si>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</si>
  <si>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</si>
  <si>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</si>
  <si>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</si>
  <si>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</si>
  <si>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</si>
  <si>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</si>
  <si>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</si>
  <si>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</si>
  <si>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</si>
  <si>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</si>
  <si>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</si>
  <si>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</si>
  <si>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</si>
  <si>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</si>
  <si>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</si>
  <si>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</si>
  <si>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</si>
  <si>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</si>
  <si>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</si>
  <si>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</si>
  <si>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</si>
  <si>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</si>
  <si>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</si>
  <si>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</si>
  <si>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</si>
  <si>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</si>
  <si>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</si>
  <si>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</si>
  <si>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</si>
  <si>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</si>
  <si>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</si>
  <si>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</si>
  <si>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</si>
  <si>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</si>
  <si>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</si>
  <si>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</si>
  <si>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</si>
  <si>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</si>
  <si>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</si>
  <si>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</si>
  <si>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</si>
  <si>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</si>
  <si>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</si>
  <si>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</si>
  <si>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</si>
  <si>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</si>
  <si>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</si>
  <si>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</si>
  <si>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</si>
  <si>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</si>
  <si>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</si>
  <si>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</si>
  <si>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</si>
  <si>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</si>
  <si>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</si>
  <si>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</si>
  <si>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</si>
  <si>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</si>
  <si>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</si>
  <si>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</si>
  <si>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</si>
  <si>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</si>
  <si>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</si>
  <si>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</si>
  <si>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</si>
  <si>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</si>
  <si>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</si>
  <si>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</si>
  <si>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</si>
  <si>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</si>
  <si>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</si>
  <si>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</si>
  <si>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</si>
  <si>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</si>
  <si>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</si>
  <si>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</si>
  <si>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</si>
  <si>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</si>
  <si>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</si>
  <si>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</si>
  <si>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</si>
  <si>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</si>
  <si>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</si>
  <si>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</si>
  <si>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</si>
  <si>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</si>
  <si>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</si>
  <si>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</si>
  <si>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</si>
  <si>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</si>
  <si>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</si>
  <si>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</si>
  <si>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</si>
  <si>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</si>
  <si>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</si>
  <si>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</si>
  <si>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</si>
  <si>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</si>
  <si>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</si>
  <si>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</si>
  <si>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</si>
  <si>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</si>
  <si>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</si>
  <si>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</si>
  <si>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</si>
  <si>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</si>
  <si>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</si>
  <si>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</si>
  <si>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</si>
  <si>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</si>
  <si>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</si>
  <si>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</si>
  <si>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</si>
  <si>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</si>
  <si>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</si>
  <si>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</si>
  <si>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</si>
  <si>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</si>
  <si>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</si>
  <si>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</si>
  <si>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</si>
  <si>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</si>
  <si>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</si>
  <si>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</si>
  <si>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</si>
  <si>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</si>
  <si>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</si>
  <si>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</si>
  <si>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</si>
  <si>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</si>
  <si>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</si>
  <si>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</si>
  <si>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</si>
  <si>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</si>
  <si>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</si>
  <si>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</si>
  <si>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</si>
  <si>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</si>
  <si>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</si>
  <si>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</si>
  <si>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</si>
  <si>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</si>
  <si>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</si>
  <si>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</si>
  <si>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</si>
  <si>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</si>
  <si>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</si>
  <si>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</si>
  <si>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</si>
  <si>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</si>
  <si>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</si>
  <si>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</si>
  <si>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</si>
  <si>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</si>
  <si>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</si>
  <si>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</si>
  <si>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</si>
  <si>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</si>
  <si>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</si>
  <si>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</si>
  <si>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</si>
  <si>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</si>
  <si>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</si>
  <si>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</si>
  <si>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</si>
  <si>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</si>
  <si>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</si>
  <si>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</si>
  <si>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</si>
  <si>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</si>
  <si>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</si>
  <si>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</si>
  <si>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</si>
  <si>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</si>
  <si>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</si>
  <si>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</si>
  <si>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</si>
  <si>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</si>
  <si>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</si>
  <si>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</si>
  <si>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</si>
  <si>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</si>
  <si>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</si>
  <si>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</si>
  <si>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</si>
  <si>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</si>
  <si>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</si>
  <si>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</si>
  <si>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</si>
  <si>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</si>
  <si>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</si>
  <si>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</si>
  <si>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</si>
  <si>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</si>
  <si>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</si>
  <si>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</si>
  <si>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</si>
  <si>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</si>
  <si>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</si>
  <si>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</si>
  <si>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</si>
  <si>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</si>
  <si>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</si>
  <si>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</si>
  <si>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</si>
  <si>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</si>
  <si>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</si>
  <si>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</si>
  <si>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</si>
  <si>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</si>
  <si>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</si>
  <si>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</si>
  <si>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</si>
  <si>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</si>
  <si>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</si>
  <si>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</si>
  <si>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</si>
  <si>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</si>
  <si>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</si>
  <si>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</si>
  <si>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</si>
  <si>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</si>
  <si>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</si>
  <si>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</si>
  <si>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</si>
  <si>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</si>
  <si>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</si>
  <si>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</si>
  <si>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</si>
  <si>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</si>
  <si>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</si>
  <si>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</si>
  <si>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</si>
  <si>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</si>
  <si>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</si>
  <si>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</si>
  <si>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</si>
  <si>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</si>
  <si>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</si>
  <si>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</si>
  <si>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</si>
  <si>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</si>
  <si>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</si>
  <si>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</si>
  <si>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</si>
  <si>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</si>
  <si>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</si>
  <si>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</si>
  <si>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</si>
  <si>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</si>
  <si>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</si>
  <si>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</si>
  <si>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</si>
  <si>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</si>
  <si>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</si>
  <si>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</si>
  <si>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</si>
  <si>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</si>
  <si>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</si>
  <si>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</si>
  <si>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</si>
  <si>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</si>
  <si>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</si>
  <si>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</si>
  <si>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</si>
  <si>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</si>
  <si>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</si>
  <si>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</si>
  <si>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</si>
  <si>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</si>
  <si>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</si>
  <si>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</si>
  <si>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</si>
  <si>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</si>
  <si>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</si>
  <si>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</si>
  <si>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</si>
  <si>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</si>
  <si>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</si>
  <si>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</si>
  <si>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</si>
  <si>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</si>
  <si>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</si>
  <si>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</si>
  <si>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</si>
  <si>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</si>
  <si>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</si>
  <si>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</si>
  <si>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</si>
  <si>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</si>
  <si>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</si>
  <si>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</si>
  <si>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</si>
  <si>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</si>
  <si>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</si>
  <si>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</si>
  <si>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</si>
  <si>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</si>
  <si>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</si>
  <si>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</si>
  <si>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</si>
  <si>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</si>
  <si>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</si>
  <si>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</si>
  <si>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</si>
  <si>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</si>
  <si>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</si>
  <si>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</si>
  <si>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</si>
  <si>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</si>
  <si>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</si>
  <si>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</si>
  <si>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</si>
  <si>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</si>
  <si>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</si>
  <si>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</si>
  <si>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</si>
  <si>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</si>
  <si>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</si>
  <si>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</si>
  <si>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</si>
  <si>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</si>
  <si>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</si>
  <si>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</si>
  <si>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</si>
  <si>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</si>
  <si>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</si>
  <si>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</si>
  <si>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</si>
  <si>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</si>
  <si>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</si>
  <si>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</si>
  <si>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</si>
  <si>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</si>
  <si>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</si>
  <si>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</si>
  <si>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</si>
  <si>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</si>
  <si>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</si>
  <si>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</si>
  <si>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</si>
  <si>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</si>
  <si>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</si>
  <si>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</si>
  <si>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</si>
  <si>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</si>
  <si>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</si>
  <si>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</si>
  <si>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</si>
  <si>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</si>
  <si>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</si>
  <si>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</si>
  <si>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</si>
  <si>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</si>
  <si>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</si>
  <si>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</si>
  <si>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</si>
  <si>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</si>
  <si>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</si>
  <si>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</si>
  <si>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</si>
  <si>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</si>
  <si>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</si>
  <si>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</si>
  <si>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</si>
  <si>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</si>
  <si>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</si>
  <si>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</si>
  <si>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</si>
  <si>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</si>
  <si>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</si>
  <si>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</si>
  <si>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</si>
  <si>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</si>
  <si>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</si>
  <si>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</si>
  <si>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</si>
  <si>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</si>
  <si>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</si>
  <si>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</si>
  <si>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</si>
  <si>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</si>
  <si>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</si>
  <si>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</si>
  <si>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</si>
  <si>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</si>
  <si>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</si>
  <si>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</si>
  <si>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</si>
  <si>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</si>
  <si>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</si>
  <si>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</si>
  <si>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</si>
  <si>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</si>
  <si>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</si>
  <si>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</si>
  <si>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</si>
  <si>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</si>
  <si>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</si>
  <si>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</si>
  <si>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</si>
  <si>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</si>
  <si>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</si>
  <si>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</si>
  <si>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</si>
  <si>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</si>
  <si>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</si>
  <si>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</si>
  <si>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</si>
  <si>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</si>
  <si>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</si>
  <si>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</si>
  <si>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</si>
  <si>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</si>
  <si>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</si>
  <si>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</si>
  <si>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</si>
  <si>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</si>
  <si>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</si>
  <si>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</si>
  <si>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</si>
  <si>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</si>
  <si>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</si>
  <si>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</si>
  <si>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</si>
  <si>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</si>
  <si>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</si>
  <si>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</si>
  <si>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</si>
  <si>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</si>
  <si>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</si>
  <si>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</si>
  <si>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</si>
  <si>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</si>
  <si>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</si>
  <si>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</si>
  <si>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</si>
  <si>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</si>
  <si>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</si>
  <si>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</si>
  <si>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</si>
  <si>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</si>
  <si>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</si>
  <si>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</si>
  <si>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</si>
  <si>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</si>
  <si>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</si>
  <si>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</si>
  <si>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</si>
  <si>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</si>
  <si>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</si>
  <si>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</si>
  <si>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</si>
  <si>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</si>
  <si>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</si>
  <si>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</si>
  <si>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</si>
  <si>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</si>
  <si>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</si>
  <si>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</si>
  <si>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</si>
  <si>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</si>
  <si>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</si>
  <si>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</si>
  <si>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</si>
  <si>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</si>
  <si>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</si>
  <si>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</si>
  <si>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</si>
  <si>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</si>
  <si>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</si>
  <si>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</si>
  <si>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</si>
  <si>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</si>
  <si>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</si>
  <si>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</si>
  <si>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</si>
  <si>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</si>
  <si>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</si>
  <si>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</si>
  <si>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</si>
  <si>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</si>
  <si>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</si>
  <si>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</si>
  <si>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</si>
  <si>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</si>
  <si>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</si>
  <si>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</si>
  <si>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</si>
  <si>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</si>
  <si>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</si>
  <si>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</si>
  <si>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</si>
  <si>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</si>
  <si>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</si>
  <si>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</si>
  <si>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</si>
  <si>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</si>
  <si>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</si>
  <si>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</si>
  <si>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</si>
  <si>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</si>
  <si>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</si>
  <si>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</si>
  <si>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</si>
  <si>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</si>
  <si>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</si>
  <si>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</si>
  <si>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</si>
  <si>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</si>
  <si>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</si>
  <si>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</si>
  <si>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</si>
  <si>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</si>
  <si>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</si>
  <si>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</si>
  <si>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</si>
  <si>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</si>
  <si>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</si>
  <si>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</si>
  <si>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</si>
  <si>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</si>
  <si>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</si>
  <si>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</si>
  <si>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</si>
  <si>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</si>
  <si>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</si>
  <si>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</si>
  <si>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</si>
  <si>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</si>
  <si>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</si>
  <si>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</si>
  <si>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</si>
  <si>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</si>
  <si>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</si>
  <si>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</si>
  <si>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</si>
  <si>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</si>
  <si>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</si>
  <si>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</si>
  <si>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</si>
  <si>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</si>
  <si>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</si>
  <si>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</si>
  <si>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</si>
  <si>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</si>
  <si>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</si>
  <si>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</si>
  <si>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</si>
  <si>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</si>
  <si>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</si>
  <si>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</si>
  <si>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</si>
  <si>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</si>
  <si>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</si>
  <si>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</si>
  <si>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</si>
  <si>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</si>
  <si>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</si>
  <si>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</si>
  <si>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</si>
  <si>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</si>
  <si>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</si>
  <si>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</si>
  <si>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</si>
  <si>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</si>
  <si>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</si>
  <si>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</si>
  <si>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</si>
  <si>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</si>
  <si>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</si>
  <si>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</si>
  <si>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</si>
  <si>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</si>
  <si>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</si>
  <si>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</si>
  <si>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</si>
  <si>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</si>
  <si>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</si>
  <si>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</si>
  <si>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</si>
  <si>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</si>
  <si>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</si>
  <si>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</si>
  <si>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</si>
  <si>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</si>
  <si>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</si>
  <si>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</si>
  <si>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</si>
  <si>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</si>
  <si>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</si>
  <si>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</si>
  <si>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</si>
  <si>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</si>
  <si>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</si>
  <si>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</si>
  <si>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</si>
  <si>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</si>
  <si>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</si>
  <si>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</si>
  <si>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</si>
  <si>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</si>
  <si>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</si>
  <si>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</si>
  <si>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</si>
  <si>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</si>
  <si>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</si>
  <si>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</si>
  <si>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</si>
  <si>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</si>
  <si>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</si>
  <si>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</si>
  <si>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</si>
  <si>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</si>
  <si>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</si>
  <si>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</si>
  <si>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</si>
  <si>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</si>
  <si>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</si>
  <si>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</si>
  <si>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</si>
  <si>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</si>
  <si>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</si>
  <si>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</si>
  <si>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</si>
  <si>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</si>
  <si>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</si>
  <si>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</si>
  <si>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</si>
  <si>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</si>
  <si>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</si>
  <si>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</si>
  <si>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</si>
  <si>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</si>
  <si>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</si>
  <si>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</si>
  <si>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</si>
  <si>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</si>
  <si>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</si>
  <si>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</si>
  <si>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</si>
  <si>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</si>
  <si>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</si>
  <si>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</si>
  <si>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</si>
  <si>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</si>
  <si>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</si>
  <si>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</si>
  <si>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</si>
  <si>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</si>
  <si>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</si>
  <si>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</si>
  <si>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</si>
  <si>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</si>
  <si>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</si>
  <si>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</si>
  <si>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</si>
  <si>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</si>
  <si>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</si>
  <si>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</si>
  <si>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</si>
  <si>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</si>
  <si>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</si>
  <si>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</si>
  <si>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</si>
  <si>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</si>
  <si>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</si>
  <si>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</si>
  <si>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</si>
  <si>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</si>
  <si>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</si>
  <si>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</si>
  <si>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</si>
  <si>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</si>
  <si>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</si>
  <si>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</si>
  <si>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</si>
  <si>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</si>
  <si>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</si>
  <si>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</si>
  <si>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</si>
  <si>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</si>
  <si>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</si>
  <si>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</si>
  <si>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</si>
  <si>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</si>
  <si>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</si>
  <si>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</si>
  <si>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</si>
  <si>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</si>
  <si>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</si>
  <si>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</si>
  <si>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</si>
  <si>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</si>
  <si>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</si>
  <si>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</si>
  <si>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</si>
  <si>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</si>
  <si>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</si>
  <si>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</si>
  <si>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</si>
  <si>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</si>
  <si>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</si>
  <si>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</si>
  <si>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</si>
  <si>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</si>
  <si>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</si>
  <si>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</si>
  <si>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</si>
  <si>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</si>
  <si>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</si>
  <si>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</si>
  <si>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</si>
  <si>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</si>
  <si>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</si>
  <si>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</si>
  <si>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</si>
  <si>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</si>
  <si>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</si>
  <si>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</si>
  <si>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</si>
  <si>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</si>
  <si>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</si>
  <si>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</si>
  <si>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</si>
  <si>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</si>
  <si>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</si>
  <si>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</si>
  <si>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</si>
  <si>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</si>
  <si>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</si>
  <si>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</si>
  <si>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</si>
  <si>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</si>
  <si>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</si>
  <si>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</si>
  <si>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</si>
  <si>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</si>
  <si>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</si>
  <si>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</si>
  <si>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</si>
  <si>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</si>
  <si>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</si>
  <si>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</si>
  <si>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</si>
  <si>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</si>
  <si>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</si>
  <si>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</si>
  <si>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</si>
  <si>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</si>
  <si>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</si>
  <si>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</si>
  <si>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</si>
  <si>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</si>
  <si>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</si>
  <si>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</si>
  <si>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</si>
  <si>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</si>
  <si>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</si>
  <si>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</si>
  <si>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</si>
  <si>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</si>
  <si>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</si>
  <si>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</si>
  <si>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</si>
  <si>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</si>
  <si>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</si>
  <si>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</si>
  <si>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</si>
  <si>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</si>
  <si>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</si>
  <si>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</si>
  <si>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</si>
  <si>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</si>
  <si>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</si>
  <si>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</si>
  <si>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</si>
  <si>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</si>
  <si>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</si>
  <si>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</si>
  <si>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</si>
  <si>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</si>
  <si>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</si>
  <si>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</si>
  <si>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</si>
  <si>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</si>
  <si>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</si>
  <si>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</si>
  <si>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</si>
  <si>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</si>
  <si>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</si>
  <si>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</si>
  <si>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</si>
  <si>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</si>
  <si>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</si>
  <si>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</si>
  <si>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</si>
  <si>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</si>
  <si>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</si>
  <si>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</si>
  <si>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</si>
  <si>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</si>
  <si>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</si>
  <si>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</si>
  <si>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</si>
  <si>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</si>
  <si>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</si>
  <si>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</si>
  <si>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</si>
  <si>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</si>
  <si>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</si>
  <si>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</si>
  <si>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</si>
  <si>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</si>
  <si>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</si>
  <si>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</si>
  <si>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</si>
  <si>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</si>
  <si>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</si>
  <si>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</si>
  <si>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</si>
  <si>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</si>
  <si>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</si>
  <si>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</si>
  <si>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</si>
  <si>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</si>
  <si>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</si>
  <si>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</si>
  <si>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</si>
  <si>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</si>
  <si>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</si>
  <si>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</si>
  <si>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</si>
  <si>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</si>
  <si>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</si>
  <si>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</si>
  <si>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</si>
  <si>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</si>
  <si>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</si>
  <si>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</si>
  <si>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</si>
  <si>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</si>
  <si>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</si>
  <si>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</si>
  <si>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</si>
  <si>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</si>
  <si>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</si>
  <si>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</si>
  <si>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</si>
  <si>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</si>
  <si>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</si>
  <si>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</si>
  <si>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</si>
  <si>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</si>
  <si>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</si>
  <si>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</si>
  <si>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</si>
  <si>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</si>
  <si>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</si>
  <si>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</si>
  <si>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</si>
  <si>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</si>
  <si>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</si>
  <si>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</si>
  <si>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</si>
  <si>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</si>
  <si>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</si>
  <si>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</si>
  <si>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</si>
  <si>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</si>
  <si>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</si>
  <si>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</si>
  <si>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</si>
  <si>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</si>
  <si>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</si>
  <si>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</si>
  <si>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</si>
  <si>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</si>
  <si>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</si>
  <si>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</si>
  <si>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</si>
  <si>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</si>
  <si>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</si>
  <si>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</si>
  <si>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</si>
  <si>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</si>
  <si>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</si>
  <si>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</si>
  <si>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</si>
  <si>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</si>
  <si>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</si>
  <si>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</si>
  <si>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</si>
  <si>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</si>
  <si>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</si>
  <si>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</si>
  <si>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</si>
  <si>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</si>
  <si>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</si>
  <si>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</si>
  <si>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</si>
  <si>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</si>
  <si>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</si>
  <si>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</si>
  <si>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</si>
  <si>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</si>
  <si>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</si>
  <si>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</si>
  <si>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</si>
  <si>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</si>
  <si>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</si>
  <si>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</si>
  <si>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</si>
  <si>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</si>
  <si>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</si>
  <si>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</si>
  <si>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</si>
  <si>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</si>
  <si>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</si>
  <si>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</si>
  <si>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</si>
  <si>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</si>
  <si>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</si>
  <si>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</si>
  <si>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</si>
  <si>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</si>
  <si>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</si>
  <si>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1 Lucas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</si>
  <si>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</si>
  <si>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ZWI-1</t>
  </si>
  <si>
    <t>ZKEZGA</t>
  </si>
  <si>
    <t>Execução de solda - Condicionado a temperatura  (túnel)</t>
  </si>
  <si>
    <t>00:001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</si>
  <si>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</si>
  <si>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MC1 do W96 em ZEM-1 às 07h40 e circula em licença até 148ZEJ-2 KM 147+520; (5° veículo)</t>
  </si>
  <si>
    <t>MC1 do W99 em ZEM-1 às 07h20 e circula em licença até ZRB150-2 KM 150+100 (4° veículo)</t>
  </si>
  <si>
    <t>MC1 da V95 em ZEM-1 às 07h e circula em licença até ZRB150-2 KM 150+150 (3° veículo)</t>
  </si>
  <si>
    <t>MC1 do W97 em K67ZEV-1 às 07h e circula em licença até ZRB150-2 KM 150+600; (1° veículo / V96 vai em comboio com o W97)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</si>
  <si>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</si>
  <si>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</si>
  <si>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ZPTZ1051</t>
  </si>
  <si>
    <t>Descarga de dormentes / Recolhimento de dormentes / Descarga de pedra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</si>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</sst>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6" ySplit="3" topLeftCell="BK263" activePane="bottomRight" state="frozen"/>
      <selection pane="bottomRight" activeCell="BS256" sqref="BS256:BS293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7" t="s">
        <v>919</v>
      </c>
      <c r="C1" s="218"/>
      <c r="D1" s="218"/>
      <c r="E1" s="3"/>
      <c r="F1" s="217" t="s">
        <v>920</v>
      </c>
      <c r="G1" s="218"/>
      <c r="H1" s="219"/>
      <c r="I1" s="218"/>
      <c r="J1" s="218"/>
      <c r="K1" s="218"/>
      <c r="L1" s="218"/>
      <c r="M1" s="218"/>
      <c r="N1" s="218"/>
      <c r="O1" s="218"/>
      <c r="P1" s="218"/>
      <c r="Q1" s="218"/>
      <c r="R1" s="218"/>
      <c r="S1" s="218"/>
      <c r="T1" s="218"/>
      <c r="U1" s="218"/>
      <c r="V1" s="218"/>
      <c r="W1" s="218"/>
      <c r="X1" s="218"/>
      <c r="Y1" s="218"/>
      <c r="Z1" s="218"/>
      <c r="AA1" s="218"/>
      <c r="AB1" s="218"/>
      <c r="AC1" s="218"/>
      <c r="AD1" s="218"/>
      <c r="AE1" s="218"/>
      <c r="AF1" s="218"/>
      <c r="AG1" s="220"/>
      <c r="AH1" s="5"/>
      <c r="AI1" s="194" t="s">
        <v>921</v>
      </c>
      <c r="AJ1" s="195"/>
      <c r="AK1" s="195"/>
      <c r="AL1" s="195"/>
      <c r="AM1" s="196"/>
      <c r="AN1" s="197"/>
      <c r="AO1" s="195"/>
      <c r="AP1" s="195"/>
      <c r="AQ1" s="195"/>
      <c r="AR1" s="195"/>
      <c r="AS1" s="195"/>
      <c r="AT1" s="195"/>
      <c r="AU1" s="195"/>
      <c r="AV1" s="195"/>
      <c r="AW1" s="195"/>
      <c r="AX1" s="195"/>
      <c r="AY1" s="195"/>
      <c r="AZ1" s="195"/>
      <c r="BA1" s="195"/>
      <c r="BB1" s="195"/>
      <c r="BC1" s="195"/>
      <c r="BD1" s="195"/>
      <c r="BE1" s="195"/>
      <c r="BF1" s="198"/>
      <c r="BG1" s="5"/>
      <c r="BH1" s="199" t="s">
        <v>922</v>
      </c>
      <c r="BI1" s="200"/>
      <c r="BJ1" s="200"/>
      <c r="BK1" s="201"/>
      <c r="BL1" s="5"/>
      <c r="BM1" s="191" t="s">
        <v>923</v>
      </c>
      <c r="BN1" s="192"/>
      <c r="BO1" s="192"/>
      <c r="BP1" s="192"/>
      <c r="BQ1" s="192"/>
      <c r="BR1" s="192"/>
      <c r="BS1" s="193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4" t="s">
        <v>924</v>
      </c>
      <c r="AJ2" s="195"/>
      <c r="AK2" s="195"/>
      <c r="AL2" s="195"/>
      <c r="AM2" s="196"/>
      <c r="AN2" s="197"/>
      <c r="AO2" s="195"/>
      <c r="AP2" s="195"/>
      <c r="AQ2" s="198"/>
      <c r="AR2" s="6"/>
      <c r="AS2" s="194" t="s">
        <v>927</v>
      </c>
      <c r="AT2" s="195"/>
      <c r="AU2" s="195"/>
      <c r="AV2" s="195"/>
      <c r="AW2" s="195"/>
      <c r="AX2" s="195"/>
      <c r="AY2" s="198"/>
      <c r="AZ2" s="6"/>
      <c r="BA2" s="208" t="s">
        <v>928</v>
      </c>
      <c r="BB2" s="209"/>
      <c r="BC2" s="194" t="s">
        <v>925</v>
      </c>
      <c r="BD2" s="195"/>
      <c r="BE2" s="195"/>
      <c r="BF2" s="198"/>
      <c r="BG2" s="5"/>
      <c r="BH2" s="202"/>
      <c r="BI2" s="203"/>
      <c r="BJ2" s="203"/>
      <c r="BK2" s="204"/>
      <c r="BL2" s="5"/>
      <c r="BM2" s="205"/>
      <c r="BN2" s="206"/>
      <c r="BO2" s="206"/>
      <c r="BP2" s="206"/>
      <c r="BQ2" s="206"/>
      <c r="BR2" s="206"/>
      <c r="BS2" s="207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8" t="s">
        <v>929</v>
      </c>
      <c r="AJ3" s="209"/>
      <c r="AK3" s="208" t="s">
        <v>930</v>
      </c>
      <c r="AL3" s="214"/>
      <c r="AM3" s="215"/>
      <c r="AN3" s="216"/>
      <c r="AO3" s="214"/>
      <c r="AP3" s="214"/>
      <c r="AQ3" s="209"/>
      <c r="AR3" s="63"/>
      <c r="AS3" s="212" t="s">
        <v>936</v>
      </c>
      <c r="AT3" s="213"/>
      <c r="AU3" s="212" t="s">
        <v>937</v>
      </c>
      <c r="AV3" s="213"/>
      <c r="AW3" s="212" t="s">
        <v>938</v>
      </c>
      <c r="AX3" s="213"/>
      <c r="AY3" s="63" t="s">
        <v>939</v>
      </c>
      <c r="AZ3" s="63"/>
      <c r="BA3" s="210"/>
      <c r="BB3" s="211"/>
      <c r="BC3" s="208" t="s">
        <v>932</v>
      </c>
      <c r="BD3" s="214"/>
      <c r="BE3" s="214"/>
      <c r="BF3" s="209"/>
      <c r="BG3" s="62"/>
      <c r="BH3" s="202"/>
      <c r="BI3" s="203"/>
      <c r="BJ3" s="203"/>
      <c r="BK3" s="204"/>
      <c r="BL3" s="62"/>
      <c r="BM3" s="191" t="s">
        <v>940</v>
      </c>
      <c r="BN3" s="192"/>
      <c r="BO3" s="192"/>
      <c r="BP3" s="193"/>
      <c r="BQ3" s="191" t="s">
        <v>707</v>
      </c>
      <c r="BR3" s="192"/>
      <c r="BS3" s="193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4.1666666666666664E-2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1.1666666666666665</v>
      </c>
      <c r="BS285" s="19">
        <f t="shared" si="5"/>
        <v>1</v>
      </c>
      <c r="BT285" s="8" t="str">
        <f t="shared" si="6"/>
        <v>OKOK</v>
      </c>
    </row>
    <row r="286" spans="1:72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4.1666666666666664E-2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1.0000000000000004</v>
      </c>
      <c r="BS286" s="19">
        <f t="shared" si="5"/>
        <v>1</v>
      </c>
      <c r="BT286" s="8" t="str">
        <f t="shared" si="6"/>
        <v>OKOK</v>
      </c>
    </row>
    <row r="287" spans="1:72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/>
      <c r="AS294" s="108"/>
      <c r="AT294" s="108"/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/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/>
      </c>
    </row>
    <row r="295" spans="1:72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1406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/>
      <c r="AS295" s="108"/>
      <c r="AT295" s="108"/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/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/>
      </c>
    </row>
    <row r="296" spans="1:72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/>
      <c r="AS296" s="108"/>
      <c r="AT296" s="108"/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</v>
      </c>
      <c r="AZ296" s="153"/>
      <c r="BA296" s="109"/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</v>
      </c>
      <c r="BS296" s="19">
        <f>IF(OR(B296="",F296=""),"*",BA296/Q296)</f>
        <v>0</v>
      </c>
      <c r="BT296" s="8" t="str">
        <f t="shared" si="6"/>
        <v/>
      </c>
    </row>
    <row r="297" spans="1:72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/>
      <c r="AS297" s="108"/>
      <c r="AT297" s="108"/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/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/>
      </c>
    </row>
    <row r="298" spans="1:72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/>
      <c r="AS298" s="108"/>
      <c r="AT298" s="108"/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/>
      </c>
    </row>
    <row r="299" spans="1:72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1407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/>
      <c r="AS299" s="108"/>
      <c r="AT299" s="108"/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/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/>
      </c>
    </row>
    <row r="300" spans="1:72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/>
      <c r="AS300" s="108"/>
      <c r="AT300" s="108"/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0</v>
      </c>
      <c r="AZ300" s="153"/>
      <c r="BA300" s="109"/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</v>
      </c>
      <c r="BS300" s="19">
        <f>IF(OR(B300="",F300=""),"*",BA300/Q300)</f>
        <v>0</v>
      </c>
      <c r="BT300" s="8" t="str">
        <f t="shared" si="6"/>
        <v/>
      </c>
    </row>
    <row r="301" spans="1:72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/>
      <c r="AS301" s="108"/>
      <c r="AT301" s="108"/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/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/>
      </c>
    </row>
    <row r="302" spans="1:72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/>
      <c r="AS302" s="108"/>
      <c r="AT302" s="108"/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/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/>
      </c>
    </row>
    <row r="303" spans="1:72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1408</v>
      </c>
      <c r="I303" s="106" t="s">
        <v>1409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/>
      <c r="AS303" s="108"/>
      <c r="AT303" s="108"/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0</v>
      </c>
      <c r="AZ303" s="153"/>
      <c r="BA303" s="109"/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Produção e Intervalo</v>
      </c>
      <c r="BR303" s="19">
        <f>IF(OR(B303="",F303=""),"*",AY303/P303)</f>
        <v>0</v>
      </c>
      <c r="BS303" s="19">
        <f>IF(OR(B303="",F303=""),"*",BA303/Q303)</f>
        <v>0</v>
      </c>
      <c r="BT303" s="8" t="str">
        <f t="shared" si="6"/>
        <v/>
      </c>
    </row>
    <row r="304" spans="1:72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/>
      <c r="AS304" s="108"/>
      <c r="AT304" s="108"/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/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/>
      </c>
    </row>
    <row r="305" spans="1:72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1410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/>
      <c r="AS305" s="108"/>
      <c r="AT305" s="108"/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/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/>
      </c>
    </row>
    <row r="306" spans="1:72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1410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/>
      <c r="AS306" s="108"/>
      <c r="AT306" s="108"/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/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/>
      </c>
    </row>
    <row r="307" spans="1:72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1411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/>
      <c r="AS307" s="108"/>
      <c r="AT307" s="108"/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/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/>
      </c>
    </row>
    <row r="308" spans="1:72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/>
      <c r="AS308" s="108"/>
      <c r="AT308" s="108"/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/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/>
      </c>
    </row>
    <row r="309" spans="1:72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/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TabelaMap[KM Inicio] = BS_CONTROLE[[#This Row],[KM - Inicio]]) *
  ( TabelaMap[KM Fim] &lt;= BS_CONTROLE[[#This Row],[KM - Fim]]) *
  ( TabelaMap[Trecho]  &gt;= BS_CONTROLE[[#This Row],[KM - Fim]]),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6"/>
        <v/>
      </c>
    </row>
    <row r="311" spans="1:72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1412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/>
      <c r="AS311" s="108"/>
      <c r="AT311" s="108"/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/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/>
      </c>
    </row>
    <row r="312" spans="1:72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1413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/>
      <c r="AS312" s="108"/>
      <c r="AT312" s="108"/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/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/>
      </c>
    </row>
    <row r="313" spans="1:72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1414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/>
      <c r="AS313" s="108"/>
      <c r="AT313" s="108"/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/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/>
      </c>
    </row>
    <row r="314" spans="1:72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1415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/>
      <c r="AS314" s="108"/>
      <c r="AT314" s="108"/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/>
      </c>
    </row>
    <row r="315" spans="1:72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1416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/>
      <c r="AS315" s="108"/>
      <c r="AT315" s="108"/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/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/>
      </c>
    </row>
    <row r="316" spans="1:72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1416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/>
      <c r="AS316" s="108"/>
      <c r="AT316" s="108"/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/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1417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/>
      <c r="AS318" s="108"/>
      <c r="AT318" s="108"/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</v>
      </c>
      <c r="AZ318" s="153"/>
      <c r="BA318" s="109"/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Produção e Intervalo</v>
      </c>
      <c r="BR318" s="19">
        <f>IF(OR(B318="",F318=""),"*",AY318/P318)</f>
        <v>0</v>
      </c>
      <c r="BS318" s="19">
        <f>IF(OR(B318="",F318=""),"*",BA318/Q318)</f>
        <v>0</v>
      </c>
      <c r="BT318" s="8" t="str">
        <f t="shared" si="6"/>
        <v/>
      </c>
    </row>
    <row r="319" spans="1:72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/>
      <c r="AS319" s="108"/>
      <c r="AT319" s="108"/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0</v>
      </c>
      <c r="AZ319" s="153"/>
      <c r="BA319" s="109"/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Produção e Intervalo</v>
      </c>
      <c r="BR319" s="19">
        <f>IF(OR(B319="",F319=""),"*",AY319/P319)</f>
        <v>0</v>
      </c>
      <c r="BS319" s="19">
        <f>IF(OR(B319="",F319=""),"*",BA319/Q319)</f>
        <v>0</v>
      </c>
      <c r="BT319" s="8" t="str">
        <f t="shared" si="6"/>
        <v/>
      </c>
    </row>
    <row r="320" spans="1:72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2000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/>
      <c r="AS320" s="108"/>
      <c r="AT320" s="108"/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0</v>
      </c>
      <c r="AZ320" s="153"/>
      <c r="BA320" s="109"/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Produção e Intervalo</v>
      </c>
      <c r="BR320" s="19">
        <f>IF(OR(B320="",F320=""),"*",AY320/P320)</f>
        <v>0</v>
      </c>
      <c r="BS320" s="19">
        <f>IF(OR(B320="",F320=""),"*",BA320/Q320)</f>
        <v>0</v>
      </c>
      <c r="BT320" s="8" t="str">
        <f t="shared" si="6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/>
      <c r="AS322" s="108"/>
      <c r="AT322" s="108"/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/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/>
      </c>
    </row>
    <row r="323" spans="1:72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1418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/>
      <c r="AS323" s="108"/>
      <c r="AT323" s="108"/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</v>
      </c>
      <c r="AZ323" s="153"/>
      <c r="BA323" s="109"/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Produção e Intervalo</v>
      </c>
      <c r="BR323" s="19">
        <f>IF(OR(B323="",F323=""),"*",AY323/P323)</f>
        <v>0</v>
      </c>
      <c r="BS323" s="19">
        <f>IF(OR(B323="",F323=""),"*",BA323/Q323)</f>
        <v>0</v>
      </c>
      <c r="BT323" s="8" t="str">
        <f t="shared" si="6"/>
        <v/>
      </c>
    </row>
    <row r="324" spans="1:72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1419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1420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/>
      <c r="AS324" s="108"/>
      <c r="AT324" s="108"/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0</v>
      </c>
      <c r="AZ324" s="153"/>
      <c r="BA324" s="109"/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e">
        <f>IF(AND(BR324&lt;1,BS324&lt;1),"Produção e Intervalo",IF(BR324&lt;1,"Intervalo",IF(BS324&lt;1,"Produção","Aderente")))</f>
        <v>#DIV/0!</v>
      </c>
      <c r="BR324" s="19" t="e">
        <f>IF(OR(B324="",F324=""),"*",AY324/P324)</f>
        <v>#DIV/0!</v>
      </c>
      <c r="BS324" s="19">
        <f>IF(OR(B324="",F324=""),"*",BA324/Q324)</f>
        <v>0</v>
      </c>
      <c r="BT324" s="8" t="str">
        <f t="shared" si="6"/>
        <v/>
      </c>
    </row>
    <row r="325" spans="1:72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1419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/>
      <c r="AS325" s="108"/>
      <c r="AT325" s="108"/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0</v>
      </c>
      <c r="AZ325" s="153"/>
      <c r="BA325" s="109"/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Produção e Intervalo</v>
      </c>
      <c r="BR325" s="19">
        <f>IF(OR(B325="",F325=""),"*",AY325/P325)</f>
        <v>0</v>
      </c>
      <c r="BS325" s="19">
        <f>IF(OR(B325="",F325=""),"*",BA325/Q325)</f>
        <v>0</v>
      </c>
      <c r="BT325" s="8" t="str">
        <f t="shared" si="6"/>
        <v/>
      </c>
    </row>
    <row r="326" spans="1:72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/>
      <c r="AS326" s="108"/>
      <c r="AT326" s="108"/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/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/>
      </c>
    </row>
    <row r="327" spans="1:72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/>
      <c r="AS327" s="108"/>
      <c r="AT327" s="108"/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7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7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7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7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7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7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7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7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7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7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7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7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7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7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7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7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7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7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7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7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7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7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7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7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7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7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7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7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7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7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7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7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7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7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7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7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7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7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7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7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7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7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7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7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7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7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7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7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7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7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7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7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7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7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7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7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7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7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7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7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7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7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7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7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8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8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8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8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8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8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8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8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8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8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8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8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8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8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8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8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8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8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8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8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8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8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8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8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8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8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8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8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8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8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8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8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8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8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8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8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8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8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8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8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8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8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8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8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8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8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8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8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8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8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8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8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8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8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8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8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8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8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8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8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8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8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8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8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9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9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9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9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9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9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9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9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9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9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9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9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9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9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9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9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9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9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9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9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9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9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9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9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9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9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9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9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9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9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9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9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9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9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9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9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9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9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9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9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9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9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9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9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9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9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9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9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9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9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9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9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9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9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9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9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9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9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9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9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9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9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9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9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0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0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0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0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0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0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0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0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0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0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0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0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0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0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0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0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0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0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0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0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0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0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0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0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0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0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0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0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0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0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0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0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0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0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0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0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0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0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0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0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0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0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0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0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0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0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0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0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0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0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0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0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0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0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0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0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0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0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0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0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0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0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0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0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1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1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1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1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1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1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1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1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1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1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1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1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1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1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1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1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1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1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1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1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1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1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1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1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1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1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1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1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1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1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1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1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1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1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1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1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1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1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1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1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1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1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1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1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1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1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1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1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1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1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1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1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1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1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1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1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1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1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1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1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1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1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1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1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2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2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2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2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2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2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2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2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2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2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2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2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2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2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2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2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2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2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2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2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2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2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2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2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2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2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2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2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2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2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2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2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2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2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2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2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2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2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2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2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2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2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2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2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2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2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2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2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2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2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2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2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2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2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2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2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2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2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2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2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2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2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2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2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3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3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3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3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3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3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3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3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3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3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3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3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3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3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3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3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3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3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3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3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3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3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3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3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3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3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3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3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3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3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3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3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3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3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3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3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3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3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3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3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3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3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3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3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3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3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3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3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3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3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3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3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3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3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3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3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3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3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3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3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1421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3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3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3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3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4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4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4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4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4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4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4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4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4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4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4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4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4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4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4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4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4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4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4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4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4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4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4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4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4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4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4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4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4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4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4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4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4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4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4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4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4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4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4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4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4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4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4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4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4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4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4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4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4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4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4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4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4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4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4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4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4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4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4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4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4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4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4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4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5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5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5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5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5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5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5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5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5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5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5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5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5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5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5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5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5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5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5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5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5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5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5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5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5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5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5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5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5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5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5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5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5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5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5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5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5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5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5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5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5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5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5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5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5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5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5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5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5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5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5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5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5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5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5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5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5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5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5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5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5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5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5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5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6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6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6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6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6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6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6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6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6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6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6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6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6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6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6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6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6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6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6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6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6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6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6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6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6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6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6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6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6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6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6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6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6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6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6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6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6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6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6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6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6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6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6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6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6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6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6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6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6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6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6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6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6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6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6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6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6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6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6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6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6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6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6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6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7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7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7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7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7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7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7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7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7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7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7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7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7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7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7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7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7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7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7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7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7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7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7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7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7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7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7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7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7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7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7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7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7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1422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1422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7"/>
        <v/>
      </c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15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40" operator="equal">
      <formula>"NÃO"</formula>
    </cfRule>
    <cfRule type="cellIs" dxfId="220" priority="11741" operator="equal">
      <formula>"SIM"</formula>
    </cfRule>
  </conditionalFormatting>
  <conditionalFormatting sqref="AZ6:AZ1001">
    <cfRule type="expression" dxfId="219" priority="54196">
      <formula>#REF!=1</formula>
    </cfRule>
  </conditionalFormatting>
  <conditionalFormatting sqref="BE6:BE1001 AY6:AY1001 U6:U1001">
    <cfRule type="cellIs" dxfId="218" priority="54180" operator="equal">
      <formula>"ERRO"</formula>
    </cfRule>
  </conditionalFormatting>
  <conditionalFormatting sqref="BQ6:BQ1001">
    <cfRule type="cellIs" dxfId="217" priority="54175" operator="equal">
      <formula>"Produção e Intervalo"</formula>
    </cfRule>
    <cfRule type="cellIs" dxfId="216" priority="54176" operator="equal">
      <formula>"Aderente"</formula>
    </cfRule>
    <cfRule type="cellIs" dxfId="215" priority="54177" operator="equal">
      <formula>"Intervalo"</formula>
    </cfRule>
    <cfRule type="cellIs" dxfId="214" priority="54178" operator="equal">
      <formula>"Produção"</formula>
    </cfRule>
    <cfRule type="cellIs" dxfId="213" priority="54179" operator="equal">
      <formula>"ERRO"</formula>
    </cfRule>
  </conditionalFormatting>
  <conditionalFormatting sqref="BR6:BS1001">
    <cfRule type="cellIs" dxfId="212" priority="54157" operator="equal">
      <formula>"*"</formula>
    </cfRule>
    <cfRule type="cellIs" dxfId="211" priority="54158" operator="greaterThanOrEqual">
      <formula>1</formula>
    </cfRule>
    <cfRule type="cellIs" dxfId="210" priority="54159" operator="lessThan">
      <formula>1</formula>
    </cfRule>
  </conditionalFormatting>
  <conditionalFormatting sqref="BK949 BK81 BK83:BK84 BK101 BK67 BK69 BK72:BK73 BJ9:BJ1001"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948 BK274:BK275">
    <cfRule type="iconSet" priority="6094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283" operator="equal">
      <formula>"OPORTUNIDADE"</formula>
    </cfRule>
  </conditionalFormatting>
  <conditionalFormatting sqref="Y6:Z39">
    <cfRule type="cellIs" dxfId="208" priority="281" operator="equal">
      <formula>"NÃO"</formula>
    </cfRule>
    <cfRule type="cellIs" dxfId="207" priority="282" operator="equal">
      <formula>"SIM"</formula>
    </cfRule>
  </conditionalFormatting>
  <conditionalFormatting sqref="BH6:BH8">
    <cfRule type="iconSet" priority="279">
      <iconSet showValue="0">
        <cfvo type="percent" val="0"/>
        <cfvo type="num" val="1"/>
        <cfvo type="num" val="1" gte="0"/>
      </iconSet>
    </cfRule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251" operator="equal">
      <formula>"OPORTUNIDADE"</formula>
    </cfRule>
  </conditionalFormatting>
  <conditionalFormatting sqref="Y44:Z44">
    <cfRule type="cellIs" dxfId="205" priority="249" operator="equal">
      <formula>"NÃO"</formula>
    </cfRule>
    <cfRule type="cellIs" dxfId="204" priority="250" operator="equal">
      <formula>"SIM"</formula>
    </cfRule>
  </conditionalFormatting>
  <conditionalFormatting sqref="Y48:Z52">
    <cfRule type="cellIs" dxfId="203" priority="248" operator="equal">
      <formula>"OPORTUNIDADE"</formula>
    </cfRule>
  </conditionalFormatting>
  <conditionalFormatting sqref="Y48:Z52">
    <cfRule type="cellIs" dxfId="202" priority="246" operator="equal">
      <formula>"NÃO"</formula>
    </cfRule>
    <cfRule type="cellIs" dxfId="201" priority="247" operator="equal">
      <formula>"SIM"</formula>
    </cfRule>
  </conditionalFormatting>
  <conditionalFormatting sqref="Y68:Z68">
    <cfRule type="cellIs" dxfId="200" priority="242" operator="equal">
      <formula>"OPORTUNIDADE"</formula>
    </cfRule>
  </conditionalFormatting>
  <conditionalFormatting sqref="Y68:Z68">
    <cfRule type="cellIs" dxfId="199" priority="240" operator="equal">
      <formula>"NÃO"</formula>
    </cfRule>
    <cfRule type="cellIs" dxfId="198" priority="241" operator="equal">
      <formula>"SIM"</formula>
    </cfRule>
  </conditionalFormatting>
  <conditionalFormatting sqref="Y75:Z75">
    <cfRule type="cellIs" dxfId="197" priority="239" operator="equal">
      <formula>"OPORTUNIDADE"</formula>
    </cfRule>
  </conditionalFormatting>
  <conditionalFormatting sqref="Y75:Z75">
    <cfRule type="cellIs" dxfId="196" priority="237" operator="equal">
      <formula>"NÃO"</formula>
    </cfRule>
    <cfRule type="cellIs" dxfId="195" priority="238" operator="equal">
      <formula>"SIM"</formula>
    </cfRule>
  </conditionalFormatting>
  <conditionalFormatting sqref="Y77:Z78">
    <cfRule type="cellIs" dxfId="194" priority="236" operator="equal">
      <formula>"OPORTUNIDADE"</formula>
    </cfRule>
  </conditionalFormatting>
  <conditionalFormatting sqref="Y77:Z78">
    <cfRule type="cellIs" dxfId="193" priority="234" operator="equal">
      <formula>"NÃO"</formula>
    </cfRule>
    <cfRule type="cellIs" dxfId="192" priority="235" operator="equal">
      <formula>"SIM"</formula>
    </cfRule>
  </conditionalFormatting>
  <conditionalFormatting sqref="Y81:Z81">
    <cfRule type="cellIs" dxfId="191" priority="233" operator="equal">
      <formula>"OPORTUNIDADE"</formula>
    </cfRule>
  </conditionalFormatting>
  <conditionalFormatting sqref="Y81:Z81">
    <cfRule type="cellIs" dxfId="190" priority="231" operator="equal">
      <formula>"NÃO"</formula>
    </cfRule>
    <cfRule type="cellIs" dxfId="189" priority="232" operator="equal">
      <formula>"SIM"</formula>
    </cfRule>
  </conditionalFormatting>
  <conditionalFormatting sqref="Y82:Z82">
    <cfRule type="cellIs" dxfId="188" priority="230" operator="equal">
      <formula>"OPORTUNIDADE"</formula>
    </cfRule>
  </conditionalFormatting>
  <conditionalFormatting sqref="Y82:Z82">
    <cfRule type="cellIs" dxfId="187" priority="228" operator="equal">
      <formula>"NÃO"</formula>
    </cfRule>
    <cfRule type="cellIs" dxfId="186" priority="229" operator="equal">
      <formula>"SIM"</formula>
    </cfRule>
  </conditionalFormatting>
  <conditionalFormatting sqref="Y91:Z91">
    <cfRule type="cellIs" dxfId="185" priority="227" operator="equal">
      <formula>"OPORTUNIDADE"</formula>
    </cfRule>
  </conditionalFormatting>
  <conditionalFormatting sqref="Y91:Z91">
    <cfRule type="cellIs" dxfId="184" priority="225" operator="equal">
      <formula>"NÃO"</formula>
    </cfRule>
    <cfRule type="cellIs" dxfId="183" priority="226" operator="equal">
      <formula>"SIM"</formula>
    </cfRule>
  </conditionalFormatting>
  <conditionalFormatting sqref="Y93:Z93">
    <cfRule type="cellIs" dxfId="182" priority="224" operator="equal">
      <formula>"OPORTUNIDADE"</formula>
    </cfRule>
  </conditionalFormatting>
  <conditionalFormatting sqref="Y93:Z93">
    <cfRule type="cellIs" dxfId="181" priority="222" operator="equal">
      <formula>"NÃO"</formula>
    </cfRule>
    <cfRule type="cellIs" dxfId="180" priority="223" operator="equal">
      <formula>"SIM"</formula>
    </cfRule>
  </conditionalFormatting>
  <conditionalFormatting sqref="Y95:Z95">
    <cfRule type="cellIs" dxfId="179" priority="221" operator="equal">
      <formula>"OPORTUNIDADE"</formula>
    </cfRule>
  </conditionalFormatting>
  <conditionalFormatting sqref="Y95:Z95">
    <cfRule type="cellIs" dxfId="178" priority="219" operator="equal">
      <formula>"NÃO"</formula>
    </cfRule>
    <cfRule type="cellIs" dxfId="177" priority="220" operator="equal">
      <formula>"SIM"</formula>
    </cfRule>
  </conditionalFormatting>
  <conditionalFormatting sqref="Y96:Z97">
    <cfRule type="cellIs" dxfId="176" priority="218" operator="equal">
      <formula>"OPORTUNIDADE"</formula>
    </cfRule>
  </conditionalFormatting>
  <conditionalFormatting sqref="Y96:Z97">
    <cfRule type="cellIs" dxfId="175" priority="216" operator="equal">
      <formula>"NÃO"</formula>
    </cfRule>
    <cfRule type="cellIs" dxfId="174" priority="217" operator="equal">
      <formula>"SIM"</formula>
    </cfRule>
  </conditionalFormatting>
  <conditionalFormatting sqref="BK95:BK9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047">
      <iconSet showValue="0">
        <cfvo type="percent" val="0"/>
        <cfvo type="num" val="1"/>
        <cfvo type="num" val="1" gte="0"/>
      </iconSet>
    </cfRule>
    <cfRule type="iconSet" priority="6104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05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:BP1001 BP289:BP290 BP260">
    <cfRule type="iconSet" priority="610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161" operator="equal">
      <formula>"OPORTUNIDADE"</formula>
    </cfRule>
  </conditionalFormatting>
  <conditionalFormatting sqref="Z173">
    <cfRule type="cellIs" dxfId="172" priority="159" operator="equal">
      <formula>"NÃO"</formula>
    </cfRule>
    <cfRule type="cellIs" dxfId="171" priority="160" operator="equal">
      <formula>"SIM"</formula>
    </cfRule>
  </conditionalFormatting>
  <conditionalFormatting sqref="BP13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18" operator="equal">
      <formula>"OPORTUNIDADE"</formula>
    </cfRule>
  </conditionalFormatting>
  <conditionalFormatting sqref="Z201">
    <cfRule type="cellIs" dxfId="169" priority="116" operator="equal">
      <formula>"NÃO"</formula>
    </cfRule>
    <cfRule type="cellIs" dxfId="168" priority="117" operator="equal">
      <formula>"SIM"</formula>
    </cfRule>
  </conditionalFormatting>
  <conditionalFormatting sqref="Z202">
    <cfRule type="cellIs" dxfId="167" priority="115" operator="equal">
      <formula>"OPORTUNIDADE"</formula>
    </cfRule>
  </conditionalFormatting>
  <conditionalFormatting sqref="Z202">
    <cfRule type="cellIs" dxfId="166" priority="113" operator="equal">
      <formula>"NÃO"</formula>
    </cfRule>
    <cfRule type="cellIs" dxfId="165" priority="114" operator="equal">
      <formula>"SIM"</formula>
    </cfRule>
  </conditionalFormatting>
  <conditionalFormatting sqref="BP14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07" operator="equal">
      <formula>"OPORTUNIDADE"</formula>
    </cfRule>
  </conditionalFormatting>
  <conditionalFormatting sqref="Y201">
    <cfRule type="cellIs" dxfId="163" priority="105" operator="equal">
      <formula>"NÃO"</formula>
    </cfRule>
    <cfRule type="cellIs" dxfId="162" priority="106" operator="equal">
      <formula>"SIM"</formula>
    </cfRule>
  </conditionalFormatting>
  <conditionalFormatting sqref="BK1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85" operator="equal">
      <formula>"OPORTUNIDADE"</formula>
    </cfRule>
  </conditionalFormatting>
  <conditionalFormatting sqref="Z245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BP18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59" operator="equal">
      <formula>"OPORTUNIDADE"</formula>
    </cfRule>
  </conditionalFormatting>
  <conditionalFormatting sqref="Z285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Z286">
    <cfRule type="cellIs" dxfId="155" priority="56" operator="equal">
      <formula>"OPORTUNIDADE"</formula>
    </cfRule>
  </conditionalFormatting>
  <conditionalFormatting sqref="Z286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BK25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 BN260 BN266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1" t="s">
        <v>1423</v>
      </c>
      <c r="C2" s="221"/>
      <c r="D2" s="221"/>
      <c r="E2" s="221"/>
      <c r="F2" s="221"/>
      <c r="G2" s="221"/>
    </row>
    <row r="3" spans="2:7" ht="15" customHeight="1">
      <c r="B3" s="222"/>
      <c r="C3" s="222"/>
      <c r="D3" s="222"/>
      <c r="E3" s="222"/>
      <c r="F3" s="222"/>
      <c r="G3" s="222"/>
    </row>
    <row r="4" spans="2:7">
      <c r="B4" s="160" t="s">
        <v>1424</v>
      </c>
      <c r="C4" s="160" t="s">
        <v>1425</v>
      </c>
      <c r="D4" s="160" t="s">
        <v>1426</v>
      </c>
      <c r="E4" s="160" t="s">
        <v>1427</v>
      </c>
      <c r="F4" s="160" t="s">
        <v>4</v>
      </c>
      <c r="G4" s="160" t="s">
        <v>1428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1429</v>
      </c>
      <c r="C6" s="161">
        <v>407867</v>
      </c>
      <c r="D6" s="161" t="s">
        <v>1430</v>
      </c>
      <c r="E6" s="161" t="s">
        <v>789</v>
      </c>
      <c r="F6" s="161" t="s">
        <v>1431</v>
      </c>
      <c r="G6" s="162"/>
    </row>
    <row r="7" spans="2:7">
      <c r="B7" s="161" t="s">
        <v>1432</v>
      </c>
      <c r="C7" s="161">
        <v>293644</v>
      </c>
      <c r="D7" s="161" t="s">
        <v>1433</v>
      </c>
      <c r="E7" s="161" t="s">
        <v>789</v>
      </c>
      <c r="F7" s="161" t="s">
        <v>1431</v>
      </c>
      <c r="G7" s="162"/>
    </row>
    <row r="8" spans="2:7">
      <c r="B8" s="161" t="s">
        <v>1434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1435</v>
      </c>
      <c r="C9" s="161">
        <v>256790</v>
      </c>
      <c r="D9" s="161" t="s">
        <v>1436</v>
      </c>
      <c r="E9" s="161" t="s">
        <v>790</v>
      </c>
      <c r="F9" s="161" t="s">
        <v>1437</v>
      </c>
      <c r="G9" s="162">
        <v>46357</v>
      </c>
    </row>
    <row r="10" spans="2:7">
      <c r="B10" s="161" t="s">
        <v>1438</v>
      </c>
      <c r="C10" s="161">
        <v>265193</v>
      </c>
      <c r="D10" s="161" t="s">
        <v>1439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1440</v>
      </c>
      <c r="C11" s="161">
        <v>293716</v>
      </c>
      <c r="D11" s="161" t="s">
        <v>1441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1442</v>
      </c>
      <c r="C12" s="161">
        <v>257258</v>
      </c>
      <c r="D12" s="161" t="s">
        <v>1443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1444</v>
      </c>
      <c r="C13" s="161">
        <v>371147</v>
      </c>
      <c r="D13" s="161" t="s">
        <v>1445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1446</v>
      </c>
      <c r="C14" s="161">
        <v>259230</v>
      </c>
      <c r="D14" s="161" t="s">
        <v>1447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1448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1449</v>
      </c>
      <c r="C16" s="161">
        <v>258542</v>
      </c>
      <c r="D16" s="161" t="s">
        <v>1450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1451</v>
      </c>
      <c r="C17" s="161">
        <v>257050</v>
      </c>
      <c r="D17" s="161" t="s">
        <v>1452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E15" sqref="E15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3" t="s">
        <v>1453</v>
      </c>
      <c r="C2" s="223"/>
      <c r="D2" s="223"/>
      <c r="E2" s="223"/>
      <c r="F2" s="223"/>
      <c r="G2" s="223"/>
    </row>
    <row r="3" spans="2:7" ht="15" customHeight="1">
      <c r="B3" s="223"/>
      <c r="C3" s="223"/>
      <c r="D3" s="223"/>
      <c r="E3" s="223"/>
      <c r="F3" s="223"/>
      <c r="G3" s="223"/>
    </row>
    <row r="4" spans="2:7" ht="15" customHeight="1">
      <c r="B4" s="163" t="s">
        <v>651</v>
      </c>
      <c r="C4" s="163" t="s">
        <v>1454</v>
      </c>
      <c r="D4" s="163" t="s">
        <v>1455</v>
      </c>
      <c r="E4" s="163" t="s">
        <v>1456</v>
      </c>
      <c r="F4" s="160" t="s">
        <v>1457</v>
      </c>
      <c r="G4" s="163" t="s">
        <v>1458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1459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1460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1459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1461</v>
      </c>
      <c r="G9" s="167" t="s">
        <v>1462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1459</v>
      </c>
      <c r="G10" s="167"/>
    </row>
    <row r="11" spans="2:7">
      <c r="B11" s="167" t="s">
        <v>1463</v>
      </c>
      <c r="C11" s="167">
        <v>9038</v>
      </c>
      <c r="D11" s="168">
        <v>46085</v>
      </c>
      <c r="E11" s="167">
        <v>10520</v>
      </c>
      <c r="F11" s="169" t="s">
        <v>1464</v>
      </c>
      <c r="G11" s="167"/>
    </row>
    <row r="12" spans="2:7">
      <c r="B12" s="167" t="s">
        <v>709</v>
      </c>
      <c r="C12" s="167" t="s">
        <v>1465</v>
      </c>
      <c r="D12" s="168">
        <v>46086</v>
      </c>
      <c r="E12" s="167">
        <v>8.5</v>
      </c>
      <c r="F12" s="169" t="s">
        <v>1466</v>
      </c>
      <c r="G12" s="167"/>
    </row>
    <row r="13" spans="2:7">
      <c r="B13" s="167" t="s">
        <v>709</v>
      </c>
      <c r="C13" s="167" t="s">
        <v>1467</v>
      </c>
      <c r="D13" s="168">
        <v>46086</v>
      </c>
      <c r="E13" s="167">
        <v>10000</v>
      </c>
      <c r="F13" s="169" t="s">
        <v>1466</v>
      </c>
      <c r="G13" s="167"/>
    </row>
    <row r="14" spans="2:7">
      <c r="B14" s="167" t="s">
        <v>709</v>
      </c>
      <c r="C14" s="167" t="s">
        <v>1468</v>
      </c>
      <c r="D14" s="168">
        <v>46086</v>
      </c>
      <c r="E14" s="167">
        <v>8000</v>
      </c>
      <c r="F14" s="169" t="s">
        <v>1466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E1070" sqref="D1070:E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1469</v>
      </c>
      <c r="C2" s="121" t="s">
        <v>946</v>
      </c>
      <c r="D2" s="76" t="s">
        <v>948</v>
      </c>
      <c r="E2" s="76" t="s">
        <v>1470</v>
      </c>
      <c r="F2" s="99" t="s">
        <v>1471</v>
      </c>
      <c r="G2" s="76" t="s">
        <v>1472</v>
      </c>
      <c r="H2" s="76" t="s">
        <v>1473</v>
      </c>
      <c r="I2" s="76" t="s">
        <v>1474</v>
      </c>
      <c r="J2" s="76" t="s">
        <v>1475</v>
      </c>
      <c r="K2" s="78" t="s">
        <v>1476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M297" sqref="M297:M299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1009</v>
      </c>
      <c r="Q1" s="228"/>
      <c r="R1" s="111"/>
      <c r="S1" s="84"/>
      <c r="T1" s="86"/>
      <c r="U1" s="229" t="s">
        <v>1477</v>
      </c>
      <c r="V1" s="229"/>
      <c r="W1" s="229"/>
    </row>
    <row r="2" spans="1:23" ht="15" customHeight="1">
      <c r="A2" s="87" t="s">
        <v>1478</v>
      </c>
      <c r="B2" s="87" t="s">
        <v>1479</v>
      </c>
      <c r="C2" s="87" t="s">
        <v>376</v>
      </c>
      <c r="D2" s="88" t="s">
        <v>961</v>
      </c>
      <c r="E2" s="88" t="s">
        <v>4</v>
      </c>
      <c r="F2" s="88" t="s">
        <v>1480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1481</v>
      </c>
      <c r="T2" s="91" t="s">
        <v>964</v>
      </c>
      <c r="U2" s="138">
        <f ca="1">TODAY()-1</f>
        <v>46090</v>
      </c>
      <c r="V2" s="138">
        <f ca="1">U2-1</f>
        <v>46089</v>
      </c>
      <c r="W2" s="138">
        <f ca="1">V2-1</f>
        <v>46088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266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82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940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1020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266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23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82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82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 t="str">
        <f ca="1">_xlfn.XLOOKUP(G46&amp;$V$2,BS_CONTROLE[CHAVE],BS_CONTROLE[Quantidade_11],"-")</f>
        <v>-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266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940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1020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25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312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23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312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940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1020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23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25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82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266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312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940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1020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23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25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82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 t="str">
        <f ca="1">_xlfn.XLOOKUP(G135&amp;$V$2,BS_CONTROLE[CHAVE],BS_CONTROLE[Quantidade_11],"-")</f>
        <v>-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266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312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940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1020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23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0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25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 t="str">
        <f ca="1">_xlfn.XLOOKUP(G157&amp;$V$2,BS_CONTROLE[CHAVE],BS_CONTROLE[Quantidade_11],"-")</f>
        <v>-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 t="str">
        <f ca="1">_xlfn.XLOOKUP(G170&amp;$V$2,BS_CONTROLE[CHAVE],BS_CONTROLE[Quantidade_11],"-")</f>
        <v>-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266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82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 t="str">
        <f ca="1">_xlfn.XLOOKUP(G175&amp;$V$2,BS_CONTROLE[CHAVE],BS_CONTROLE[Quantidade_11],"-")</f>
        <v>-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312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23</v>
      </c>
      <c r="V183" s="137" t="str">
        <f ca="1">_xlfn.XLOOKUP(G183&amp;$V$2,BS_CONTROLE[CHAVE],BS_CONTROLE[Quantidade_11],"-")</f>
        <v>-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940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1020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0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25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1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 t="str">
        <f ca="1">_xlfn.XLOOKUP(G195&amp;$V$2,BS_CONTROLE[CHAVE],BS_CONTROLE[Quantidade_11],"-")</f>
        <v>-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0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1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266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 t="str">
        <f ca="1">_xlfn.XLOOKUP(G212&amp;$V$2,BS_CONTROLE[CHAVE],BS_CONTROLE[Quantidade_11],"-")</f>
        <v>-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312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0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23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940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1020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25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1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266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 t="str">
        <f ca="1">_xlfn.XLOOKUP(G246&amp;$V$2,BS_CONTROLE[CHAVE],BS_CONTROLE[Quantidade_11],"-")</f>
        <v>-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25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266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312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 t="str">
        <f ca="1">_xlfn.XLOOKUP(G258&amp;$V$2,BS_CONTROLE[CHAVE],BS_CONTROLE[Quantidade_11],"-")</f>
        <v>-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23</v>
      </c>
      <c r="V259" s="137" t="str">
        <f ca="1">_xlfn.XLOOKUP(G259&amp;$V$2,BS_CONTROLE[CHAVE],BS_CONTROLE[Quantidade_11],"-")</f>
        <v>-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1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0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1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940</v>
      </c>
      <c r="V263" s="137" t="str">
        <f ca="1">_xlfn.XLOOKUP(G263&amp;$V$2,BS_CONTROLE[CHAVE],BS_CONTROLE[Quantidade_11],"-")</f>
        <v>-</v>
      </c>
      <c r="W263" s="137">
        <f ca="1">_xlfn.XLOOKUP(G263&amp;$W$2,BS_CONTROLE[CHAVE],BS_CONTROLE[Quantidade_11],"-")</f>
        <v>1020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25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82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0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1</v>
      </c>
      <c r="V282" s="137" t="str">
        <f ca="1">_xlfn.XLOOKUP(G282&amp;$V$2,BS_CONTROLE[CHAVE],BS_CONTROLE[Quantidade_11],"-")</f>
        <v>-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4.1666666666666664E-2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 t="str">
        <f ca="1">_xlfn.XLOOKUP(G284&amp;$V$2,BS_CONTROLE[CHAVE],BS_CONTROLE[Quantidade_11],"-")</f>
        <v>-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 t="str">
        <f ca="1">_xlfn.XLOOKUP(G285&amp;$V$2,BS_CONTROLE[CHAVE],BS_CONTROLE[Quantidade_11],"-")</f>
        <v>-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266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2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1</v>
      </c>
    </row>
    <row r="292" spans="1:23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23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0</v>
      </c>
    </row>
    <row r="296" spans="1:23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1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940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1020</v>
      </c>
    </row>
    <row r="298" spans="1:23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25</v>
      </c>
    </row>
    <row r="299" spans="1:23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0</v>
      </c>
    </row>
    <row r="300" spans="1:23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82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0</v>
      </c>
    </row>
    <row r="303" spans="1:23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0</v>
      </c>
    </row>
    <row r="304" spans="1:23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 t="str">
        <f ca="1">_xlfn.XLOOKUP(G304&amp;$V$2,BS_CONTROLE[CHAVE],BS_CONTROLE[Quantidade_11],"-")</f>
        <v>-</v>
      </c>
      <c r="W304" s="137">
        <f ca="1">_xlfn.XLOOKUP(G304&amp;$W$2,BS_CONTROLE[CHAVE],BS_CONTROLE[Quantidade_11],"-")</f>
        <v>0</v>
      </c>
    </row>
    <row r="305" spans="1:23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0</v>
      </c>
    </row>
    <row r="306" spans="1:23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>
        <f ca="1">_xlfn.XLOOKUP(G311&amp;$W$2,BS_CONTROLE[CHAVE],BS_CONTROLE[Quantidade_11],"-")</f>
        <v>0</v>
      </c>
    </row>
    <row r="312" spans="1:23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1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2000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266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0" t="s">
        <v>1482</v>
      </c>
      <c r="D5" s="231"/>
      <c r="E5" s="231"/>
      <c r="F5" s="231"/>
      <c r="G5" s="231"/>
      <c r="H5" s="231"/>
      <c r="I5" s="231"/>
      <c r="J5" s="232"/>
      <c r="K5" s="233" t="s">
        <v>1483</v>
      </c>
      <c r="L5" s="234"/>
      <c r="M5" s="234"/>
      <c r="N5" s="234"/>
      <c r="O5" s="235" t="s">
        <v>1484</v>
      </c>
      <c r="P5" s="236"/>
    </row>
    <row r="6" spans="1:16" s="74" customFormat="1" ht="15" customHeight="1">
      <c r="A6" s="66" t="s">
        <v>1480</v>
      </c>
      <c r="B6" s="75" t="s">
        <v>1479</v>
      </c>
      <c r="C6" s="76" t="s">
        <v>961</v>
      </c>
      <c r="D6" s="77" t="s">
        <v>962</v>
      </c>
      <c r="E6" s="76" t="s">
        <v>1485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1486</v>
      </c>
      <c r="M6" s="80" t="s">
        <v>576</v>
      </c>
      <c r="N6" s="81" t="s">
        <v>956</v>
      </c>
      <c r="O6" s="158" t="s">
        <v>999</v>
      </c>
      <c r="P6" s="133" t="s">
        <v>1487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4.1666666666666664E-2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2026-03-10T09:55:55Z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