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737" documentId="8_{B6337239-1A00-434D-AAD0-422EA1FEB5AE}" xr6:coauthVersionLast="47" xr6:coauthVersionMax="47" xr10:uidLastSave="{6B7FB7E4-EBAF-4F9C-AABD-F21868091D77}"/>
  <bookViews>
    <workbookView xWindow="-120" yWindow="-120" windowWidth="20730" windowHeight="11040" firstSheet="6" activeTab="6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0" i="1" l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8" i="1" a="1"/>
  <c r="N88" i="1" s="1"/>
  <c r="M88" i="1" a="1"/>
  <c r="M88" i="1" s="1"/>
  <c r="N87" i="1" a="1"/>
  <c r="N87" i="1" s="1"/>
  <c r="M87" i="1" a="1"/>
  <c r="M87" i="1" s="1"/>
  <c r="N98" i="1" a="1"/>
  <c r="N98" i="1" s="1"/>
  <c r="M98" i="1" a="1"/>
  <c r="M98" i="1" s="1"/>
  <c r="N95" i="1" a="1"/>
  <c r="N95" i="1" s="1"/>
  <c r="M95" i="1" a="1"/>
  <c r="M95" i="1" s="1"/>
  <c r="H95" i="1" a="1"/>
  <c r="H95" i="1" s="1"/>
  <c r="N94" i="1" a="1"/>
  <c r="N94" i="1" s="1"/>
  <c r="M94" i="1" a="1"/>
  <c r="M94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93" i="1" a="1"/>
  <c r="N93" i="1" s="1"/>
  <c r="M93" i="1" a="1"/>
  <c r="M93" i="1" s="1"/>
  <c r="N90" i="1" a="1"/>
  <c r="N90" i="1" s="1"/>
  <c r="M90" i="1" a="1"/>
  <c r="M90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N91" i="1" a="1"/>
  <c r="N91" i="1" s="1"/>
  <c r="M91" i="1" a="1"/>
  <c r="M91" i="1" s="1"/>
  <c r="H91" i="1" a="1"/>
  <c r="H91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AM91" i="1"/>
  <c r="AN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E278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M279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80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7" i="1" l="1"/>
  <c r="BE303" i="1"/>
  <c r="BD302" i="1" a="1"/>
  <c r="BD302" i="1" s="1"/>
  <c r="BD308" i="1" a="1"/>
  <c r="BD308" i="1" s="1"/>
  <c r="BE547" i="1"/>
  <c r="BD543" i="1" a="1"/>
  <c r="BD543" i="1" s="1"/>
  <c r="AJ75" i="1"/>
  <c r="AJ99" i="1"/>
  <c r="AJ87" i="1"/>
  <c r="AJ98" i="1"/>
  <c r="AJ97" i="1"/>
  <c r="AJ96" i="1"/>
  <c r="AJ95" i="1"/>
  <c r="AJ94" i="1"/>
  <c r="AJ88" i="1"/>
  <c r="AJ81" i="1"/>
  <c r="AJ83" i="1"/>
  <c r="AJ82" i="1"/>
  <c r="AJ93" i="1"/>
  <c r="AJ90" i="1"/>
  <c r="AJ85" i="1"/>
  <c r="AJ84" i="1"/>
  <c r="AJ92" i="1"/>
  <c r="K296" i="12"/>
  <c r="AJ91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<sst xmlns="http://schemas.openxmlformats.org/spreadsheetml/2006/main" count="5613" uniqueCount="1448">
  <si>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</si>
  <si>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</si>
  <si>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</si>
  <si>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</si>
  <si>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</si>
  <si>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</si>
  <si>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</si>
  <si>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</si>
  <si>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</si>
  <si>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</si>
  <si>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</si>
  <si>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</si>
  <si>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</si>
  <si>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</si>
  <si>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</si>
  <si>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</si>
  <si>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</si>
  <si>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</si>
  <si>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</si>
  <si>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</si>
  <si>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</si>
  <si>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</si>
  <si>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</si>
  <si>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</si>
  <si>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</si>
  <si>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</si>
  <si>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</si>
  <si>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</si>
  <si>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</si>
  <si>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</si>
  <si>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</si>
  <si>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</si>
  <si>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</si>
  <si>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</si>
  <si>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</si>
  <si>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</si>
  <si>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</si>
  <si>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</si>
  <si>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</si>
  <si>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</si>
  <si>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</si>
  <si>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</si>
  <si>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</si>
  <si>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</si>
  <si>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</si>
  <si>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</si>
  <si>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</si>
  <si>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</si>
  <si>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</si>
  <si>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</si>
  <si>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</si>
  <si>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</si>
  <si>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</si>
  <si>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</si>
  <si>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</si>
  <si>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</si>
  <si>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</si>
  <si>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</si>
  <si>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</si>
  <si>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</si>
  <si>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</si>
  <si>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</si>
  <si>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</si>
  <si>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</si>
  <si>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</si>
  <si>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</si>
  <si>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</si>
  <si>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</si>
  <si>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</si>
  <si>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</si>
  <si>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</si>
  <si>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</si>
  <si>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</si>
  <si>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</si>
  <si>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</si>
  <si>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</si>
  <si>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</si>
  <si>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</si>
  <si>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</si>
  <si>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</si>
  <si>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</si>
  <si>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</si>
  <si>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</si>
  <si>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</si>
  <si>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</si>
  <si>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</si>
  <si>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</si>
  <si>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</si>
  <si>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</si>
  <si>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</si>
  <si>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</si>
  <si>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</si>
  <si>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</si>
  <si>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</si>
  <si>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</si>
  <si>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</si>
  <si>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</si>
  <si>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</si>
  <si>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</si>
  <si>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</si>
  <si>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</si>
  <si>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</si>
  <si>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</si>
  <si>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</si>
  <si>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</si>
  <si>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</si>
  <si>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</si>
  <si>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</si>
  <si>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</si>
  <si>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</si>
  <si>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</si>
  <si>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</si>
  <si>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</si>
  <si>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</si>
  <si>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</si>
  <si>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</si>
  <si>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</si>
  <si>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</si>
  <si>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</si>
  <si>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</si>
  <si>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</si>
  <si>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</si>
  <si>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</si>
  <si>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</si>
  <si>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</si>
  <si>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</si>
  <si>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</si>
  <si>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</si>
  <si>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</si>
  <si>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</si>
  <si>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</si>
  <si>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</si>
  <si>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</si>
  <si>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</si>
  <si>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</si>
  <si>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</si>
  <si>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</si>
  <si>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</si>
  <si>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</si>
  <si>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</si>
  <si>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</si>
  <si>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</si>
  <si>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</si>
  <si>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</si>
  <si>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</si>
  <si>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</si>
  <si>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</si>
  <si>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</si>
  <si>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</si>
  <si>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</si>
  <si>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</si>
  <si>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</si>
  <si>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</si>
  <si>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</si>
  <si>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</si>
  <si>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</si>
  <si>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</si>
  <si>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</si>
  <si>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</si>
  <si>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</si>
  <si>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</si>
  <si>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</si>
  <si>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</si>
  <si>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</si>
  <si>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</si>
  <si>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</si>
  <si>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</si>
  <si>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</si>
  <si>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</si>
  <si>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</si>
  <si>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</si>
  <si>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</si>
  <si>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</si>
  <si>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</si>
  <si>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</si>
  <si>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</si>
  <si>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</si>
  <si>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</si>
  <si>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</si>
  <si>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</si>
  <si>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</si>
  <si>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</si>
  <si>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</si>
  <si>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</si>
  <si>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</si>
  <si>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</si>
  <si>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</si>
  <si>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</si>
  <si>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</si>
  <si>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</si>
  <si>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</si>
  <si>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</si>
  <si>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</si>
  <si>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</si>
  <si>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</si>
  <si>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</si>
  <si>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</si>
  <si>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</si>
  <si>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</si>
  <si>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</si>
  <si>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</si>
  <si>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</si>
  <si>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</si>
  <si>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</si>
  <si>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</si>
  <si>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</si>
  <si>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</si>
  <si>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</si>
  <si>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</si>
  <si>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</si>
  <si>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</si>
  <si>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</si>
  <si>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</si>
  <si>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</si>
  <si>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</si>
  <si>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</si>
  <si>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</si>
  <si>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</si>
  <si>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</si>
  <si>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</si>
  <si>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</si>
  <si>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</si>
  <si>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</si>
  <si>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</si>
  <si>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</si>
  <si>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</si>
  <si>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</si>
  <si>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</si>
  <si>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</si>
  <si>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</si>
  <si>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</si>
  <si>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</si>
  <si>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</si>
  <si>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</si>
  <si>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</si>
  <si>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</si>
  <si>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</si>
  <si>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</si>
  <si>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</si>
  <si>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</si>
  <si>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</si>
  <si>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</si>
  <si>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</si>
  <si>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</si>
  <si>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</si>
  <si>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</si>
  <si>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</si>
  <si>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</si>
  <si>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</si>
  <si>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</si>
  <si>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</si>
  <si>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</si>
  <si>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</si>
  <si>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</si>
  <si>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</si>
  <si>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</si>
  <si>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</si>
  <si>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</si>
  <si>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</si>
  <si>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</si>
  <si>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</si>
  <si>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</si>
  <si>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</si>
  <si>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</si>
  <si>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</si>
  <si>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</si>
  <si>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</si>
  <si>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</si>
  <si>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</si>
  <si>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</si>
  <si>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</si>
  <si>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</si>
  <si>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</si>
  <si>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</si>
  <si>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</si>
  <si>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</si>
  <si>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</si>
  <si>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</si>
  <si>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</si>
  <si>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</si>
  <si>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</si>
  <si>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</si>
  <si>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</si>
  <si>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</si>
  <si>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</si>
  <si>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</si>
  <si>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</si>
  <si>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</si>
  <si>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</si>
  <si>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</si>
  <si>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</si>
  <si>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</si>
  <si>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</si>
  <si>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</si>
  <si>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</si>
  <si>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</si>
  <si>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</si>
  <si>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</si>
  <si>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</si>
  <si>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</si>
  <si>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</si>
  <si>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</si>
  <si>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</si>
  <si>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</si>
  <si>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</si>
  <si>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</si>
  <si>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</si>
  <si>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</si>
  <si>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</si>
  <si>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</si>
  <si>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</si>
  <si>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</si>
  <si>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</si>
  <si>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</si>
  <si>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</si>
  <si>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</si>
  <si>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</si>
  <si>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</si>
  <si>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</si>
  <si>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</si>
  <si>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</si>
  <si>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</si>
  <si>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</si>
  <si>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</si>
  <si>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</si>
  <si>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</si>
  <si>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</si>
  <si>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</si>
  <si>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</si>
  <si>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</si>
  <si>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</si>
  <si>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</si>
  <si>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</si>
  <si>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</si>
  <si>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</si>
  <si>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</si>
  <si>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</si>
  <si>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</si>
  <si>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</si>
  <si>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</si>
  <si>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</si>
  <si>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</si>
  <si>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</si>
  <si>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</si>
  <si>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</si>
  <si>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</si>
  <si>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</si>
  <si>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</si>
  <si>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</si>
  <si>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</si>
  <si>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</si>
  <si>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</si>
  <si>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</si>
  <si>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</si>
  <si>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</si>
  <si>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</si>
  <si>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</si>
  <si>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</si>
  <si>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</si>
  <si>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</si>
  <si>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</si>
  <si>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</si>
  <si>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</si>
  <si>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</si>
  <si>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</si>
  <si>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</si>
  <si>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</si>
  <si>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</si>
  <si>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</si>
  <si>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</si>
  <si>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</si>
  <si>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</si>
  <si>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</si>
  <si>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</si>
  <si>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</si>
  <si>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</si>
  <si>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</si>
  <si>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</si>
  <si>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</si>
  <si>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</si>
  <si>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</si>
  <si>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</si>
  <si>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</si>
  <si>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</si>
  <si>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</si>
  <si>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</si>
  <si>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</si>
  <si>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</si>
  <si>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</si>
  <si>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</si>
  <si>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</si>
  <si>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</si>
  <si>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</si>
  <si>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</si>
  <si>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</si>
  <si>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</si>
  <si>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</si>
  <si>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</si>
  <si>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</si>
  <si>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</si>
  <si>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</si>
  <si>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</si>
  <si>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</si>
  <si>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</si>
  <si>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</si>
  <si>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</si>
  <si>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</si>
  <si>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</si>
  <si>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</si>
  <si>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</si>
  <si>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</si>
  <si>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</si>
  <si>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</si>
  <si>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</si>
  <si>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</si>
  <si>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</si>
  <si>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</si>
  <si>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</si>
  <si>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</si>
  <si>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</si>
  <si>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</si>
  <si>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</si>
  <si>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</si>
  <si>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</si>
  <si>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</si>
  <si>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</si>
  <si>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</si>
  <si>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</si>
  <si>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</si>
  <si>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</si>
  <si>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</si>
  <si>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</si>
  <si>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</si>
  <si>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</si>
  <si>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</si>
  <si>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</si>
  <si>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</si>
  <si>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</si>
  <si>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</si>
  <si>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</si>
  <si>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</si>
  <si>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</si>
  <si>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</si>
  <si>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</si>
  <si>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</si>
  <si>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</si>
  <si>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</si>
  <si>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</si>
  <si>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</si>
  <si>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</si>
  <si>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</si>
  <si>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</si>
  <si>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</si>
  <si>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</si>
  <si>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</si>
  <si>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</si>
  <si>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</si>
  <si>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</si>
  <si>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</si>
  <si>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</si>
  <si>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</si>
  <si>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</si>
  <si>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</si>
  <si>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</si>
  <si>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</si>
  <si>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</si>
  <si>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</si>
  <si>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</si>
  <si>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</si>
  <si>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</si>
  <si>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</si>
  <si>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</si>
  <si>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</si>
  <si>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</si>
  <si>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</si>
  <si>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</si>
  <si>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</si>
  <si>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</si>
  <si>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</si>
  <si>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</si>
  <si>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</si>
  <si>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</si>
  <si>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</si>
  <si>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</si>
  <si>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</si>
  <si>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</si>
  <si>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</si>
  <si>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</si>
  <si>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</si>
  <si>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</si>
  <si>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</si>
  <si>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</si>
  <si>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</si>
  <si>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</si>
  <si>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</si>
  <si>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</si>
  <si>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</si>
  <si>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</si>
  <si>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</si>
  <si>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</si>
  <si>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</si>
  <si>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</si>
  <si>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</si>
  <si>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</si>
  <si>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</si>
  <si>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</si>
  <si>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</si>
  <si>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</si>
  <si>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</si>
  <si>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</si>
  <si>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</si>
  <si>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</si>
  <si>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</si>
  <si>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</si>
  <si>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</si>
  <si>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</si>
  <si>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</si>
  <si>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</si>
  <si>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</si>
  <si>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</si>
  <si>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</si>
  <si>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</si>
  <si>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</si>
  <si>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</si>
  <si>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</si>
  <si>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</si>
  <si>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</si>
  <si>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</si>
  <si>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</si>
  <si>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</si>
  <si>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</si>
  <si>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</si>
  <si>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</si>
  <si>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</si>
  <si>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</si>
  <si>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</si>
  <si>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</si>
  <si>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</si>
  <si>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</si>
  <si>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</si>
  <si>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</si>
  <si>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</si>
  <si>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</si>
  <si>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</si>
  <si>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</si>
  <si>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</si>
  <si>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</si>
  <si>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</si>
  <si>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</si>
  <si>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</si>
  <si>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</si>
  <si>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</si>
  <si>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</si>
  <si>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</si>
  <si>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</si>
  <si>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</si>
  <si>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</si>
  <si>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</si>
  <si>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</si>
  <si>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</si>
  <si>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</si>
  <si>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</si>
  <si>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</si>
  <si>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</si>
  <si>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</si>
  <si>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</si>
  <si>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</si>
  <si>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</si>
  <si>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</si>
  <si>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</si>
  <si>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</si>
  <si>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</si>
  <si>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</si>
  <si>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</si>
  <si>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</si>
  <si>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</si>
  <si>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</si>
  <si>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</si>
  <si>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</si>
  <si>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</si>
  <si>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</si>
  <si>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</si>
  <si>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</si>
  <si>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</si>
  <si>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</si>
  <si>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</si>
  <si>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</si>
  <si>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</si>
  <si>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</si>
  <si>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</si>
  <si>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</si>
  <si>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</si>
  <si>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</si>
  <si>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</si>
  <si>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</si>
  <si>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</si>
  <si>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</si>
  <si>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</si>
  <si>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</si>
  <si>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</si>
  <si>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</si>
  <si>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</si>
  <si>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</si>
  <si>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</si>
  <si>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</si>
  <si>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</si>
  <si>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</si>
  <si>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</si>
  <si>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</si>
  <si>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</si>
  <si>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</si>
  <si>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</si>
  <si>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</si>
  <si>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</si>
  <si>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</si>
  <si>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</si>
  <si>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</si>
  <si>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</si>
  <si>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</si>
  <si>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</si>
  <si>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</si>
  <si>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</si>
  <si>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</si>
  <si>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</si>
  <si>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</si>
  <si>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</si>
  <si>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</si>
  <si>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</si>
  <si>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</si>
  <si>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</si>
  <si>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</si>
  <si>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</si>
  <si>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</si>
  <si>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</si>
  <si>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</si>
  <si>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</si>
  <si>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</si>
  <si>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</si>
  <si>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</si>
  <si>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</si>
  <si>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</si>
  <si>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</si>
  <si>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</si>
  <si>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</si>
  <si>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</si>
  <si>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</si>
  <si>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</si>
  <si>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</si>
  <si>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</si>
  <si>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</si>
  <si>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</si>
  <si>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</si>
  <si>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</si>
  <si>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</si>
  <si>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</si>
  <si>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</si>
  <si>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</si>
  <si>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</si>
  <si>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</si>
  <si>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</si>
  <si>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</si>
  <si>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</si>
  <si>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</si>
  <si>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</si>
  <si>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</si>
  <si>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</si>
  <si>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</si>
  <si>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</si>
  <si>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</si>
  <si>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</si>
  <si>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</si>
  <si>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</si>
  <si>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</si>
  <si>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</si>
  <si>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</si>
  <si>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</si>
  <si>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</si>
  <si>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</si>
  <si>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</si>
  <si>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</si>
  <si>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</si>
  <si>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</si>
  <si>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</si>
  <si>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</si>
  <si>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</si>
  <si>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</si>
  <si>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</si>
  <si>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</si>
  <si>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</si>
  <si>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</si>
  <si>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</si>
  <si>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</si>
  <si>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</si>
  <si>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</si>
  <si>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</si>
  <si>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</si>
  <si>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</si>
  <si>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</si>
  <si>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</si>
  <si>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</si>
  <si>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</si>
  <si>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</si>
  <si>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</si>
  <si>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</si>
  <si>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</si>
  <si>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</si>
  <si>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</si>
  <si>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</si>
  <si>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</si>
  <si>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</si>
  <si>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</si>
  <si>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</si>
  <si>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</si>
  <si>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</si>
  <si>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</si>
  <si>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</si>
  <si>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</si>
  <si>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</si>
  <si>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</si>
  <si>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</si>
  <si>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</si>
  <si>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</si>
  <si>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</si>
  <si>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</si>
  <si>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</si>
  <si>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</si>
  <si>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</si>
  <si>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</si>
  <si>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</si>
  <si>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</si>
  <si>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</si>
  <si>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</si>
  <si>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</si>
  <si>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</si>
  <si>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</si>
  <si>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</si>
  <si>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</si>
  <si>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</si>
  <si>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</si>
  <si>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</si>
  <si>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</si>
  <si>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</si>
  <si>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</si>
  <si>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</si>
  <si>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</si>
  <si>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</si>
  <si>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</si>
  <si>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</si>
  <si>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</si>
  <si>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</si>
  <si>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</si>
  <si>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</si>
  <si>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</si>
  <si>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</si>
  <si>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</si>
  <si>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</si>
  <si>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</si>
  <si>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</si>
  <si>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</si>
  <si>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</si>
  <si>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</si>
  <si>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</si>
  <si>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</si>
  <si>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</si>
  <si>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</si>
  <si>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</si>
  <si>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</si>
  <si>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</si>
  <si>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</si>
  <si>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</si>
  <si>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</si>
  <si>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</si>
  <si>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</si>
  <si>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</si>
  <si>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</si>
  <si>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</si>
  <si>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</si>
  <si>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</si>
  <si>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</si>
  <si>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</si>
  <si>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</si>
  <si>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</si>
  <si>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</si>
  <si>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</si>
  <si>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</si>
  <si>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</si>
  <si>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</si>
  <si>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</si>
  <si>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</si>
  <si>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</si>
  <si>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</si>
  <si>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</si>
  <si>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</si>
  <si>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</si>
  <si>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</si>
  <si>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</si>
  <si>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</si>
  <si>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</si>
  <si>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</si>
  <si>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</si>
  <si>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</si>
  <si>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</si>
  <si>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</si>
  <si>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</si>
  <si>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</si>
  <si>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</si>
  <si>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</si>
  <si>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</si>
  <si>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</si>
  <si>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</si>
  <si>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</si>
  <si>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</si>
  <si>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</si>
  <si>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</si>
  <si>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</si>
  <si>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</si>
  <si>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</si>
  <si>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</si>
  <si>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</si>
  <si>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</si>
  <si>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</si>
  <si>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</si>
  <si>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</si>
  <si>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</si>
  <si>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</si>
  <si>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</si>
  <si>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</si>
  <si>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</si>
  <si>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</si>
  <si>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</si>
  <si>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</si>
  <si>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</si>
  <si>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</si>
  <si>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</si>
  <si>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</si>
  <si>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</si>
  <si>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</si>
  <si>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</si>
  <si>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</si>
  <si>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</si>
  <si>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</si>
  <si>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</si>
  <si>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</si>
  <si>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</si>
  <si>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</si>
  <si>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</si>
  <si>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</si>
  <si>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</si>
  <si>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</si>
  <si>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</si>
  <si>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</si>
  <si>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</si>
  <si>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</si>
  <si>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</si>
  <si>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</si>
  <si>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</si>
  <si>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</si>
  <si>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</si>
  <si>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</si>
  <si>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</si>
  <si>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</si>
  <si>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</si>
  <si>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</si>
  <si>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</si>
  <si>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</si>
  <si>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</si>
  <si>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</si>
  <si>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</si>
  <si>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</si>
  <si>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</si>
  <si>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</si>
  <si>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</si>
  <si>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</si>
  <si>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</si>
  <si>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</si>
  <si>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</si>
  <si>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</si>
  <si>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</si>
  <si>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</si>
  <si>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</si>
  <si>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</si>
  <si>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</si>
  <si>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</si>
  <si>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</si>
  <si>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</si>
  <si>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</si>
  <si>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</si>
  <si>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</si>
  <si>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</si>
  <si>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</si>
  <si>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</si>
  <si>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</si>
  <si>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</si>
  <si>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</si>
  <si>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</si>
  <si>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</si>
  <si>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</si>
  <si>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</si>
  <si>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</si>
  <si>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</si>
  <si>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</si>
  <si>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</si>
  <si>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</si>
  <si>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</si>
  <si>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</si>
  <si>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</si>
  <si>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</si>
  <si>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</si>
  <si>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</si>
  <si>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</si>
  <si>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</si>
  <si>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</si>
  <si>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</si>
  <si>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</si>
  <si>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</si>
  <si>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</si>
  <si>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</si>
  <si>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</si>
  <si>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</si>
  <si>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</si>
  <si>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</si>
  <si>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</si>
  <si>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</si>
  <si>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</si>
  <si>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</si>
  <si>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</si>
  <si>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</si>
  <si>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</si>
  <si>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</si>
  <si>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</si>
  <si>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</si>
  <si>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</si>
  <si>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</si>
  <si>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</si>
  <si>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</si>
  <si>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</si>
  <si>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</si>
  <si>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</si>
  <si>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</si>
  <si>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</si>
  <si>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</si>
  <si>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</si>
  <si>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</si>
  <si>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</si>
  <si>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</si>
  <si>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</si>
  <si>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</si>
  <si>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</si>
  <si>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</si>
  <si>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</si>
  <si>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</si>
  <si>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</si>
  <si>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</si>
  <si>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</si>
  <si>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</si>
  <si>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</si>
  <si>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</si>
  <si>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</si>
  <si>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</si>
  <si>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</si>
  <si>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</si>
  <si>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</si>
  <si>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</si>
  <si>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</si>
  <si>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</si>
  <si>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</si>
  <si>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</si>
  <si>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</si>
  <si>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</si>
  <si>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</si>
  <si>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</si>
  <si>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</si>
  <si>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</si>
  <si>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</si>
  <si>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</si>
  <si>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</si>
  <si>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</si>
  <si>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</si>
  <si>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</si>
  <si>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</si>
  <si>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</si>
  <si>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</si>
  <si>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</si>
  <si>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</si>
  <si>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</si>
  <si>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</si>
  <si>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</si>
  <si>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</si>
  <si>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</si>
  <si>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</si>
  <si>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</si>
  <si>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</si>
  <si>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</si>
  <si>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</si>
  <si>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</si>
  <si>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</si>
  <si>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</si>
  <si>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</si>
  <si>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</si>
  <si>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</si>
  <si>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</si>
  <si>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</si>
  <si>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</si>
  <si>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</si>
  <si>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</si>
  <si>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</si>
  <si>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</si>
  <si>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</si>
  <si>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</si>
  <si>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</si>
  <si>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</si>
  <si>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</si>
  <si>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</si>
  <si>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</si>
  <si>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</si>
  <si>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</si>
  <si>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</si>
  <si>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</si>
  <si>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</si>
  <si>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</si>
  <si>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</si>
  <si>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</si>
  <si>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</si>
  <si>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</si>
  <si>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</si>
  <si>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</si>
  <si>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</si>
  <si>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</si>
  <si>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</si>
  <si>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</si>
  <si>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</si>
  <si>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</si>
  <si>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</si>
  <si>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</si>
  <si>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</si>
  <si>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</si>
  <si>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</si>
  <si>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</si>
  <si>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</si>
  <si>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</si>
  <si>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</si>
  <si>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</si>
  <si>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</si>
  <si>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</si>
  <si>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</si>
  <si>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</si>
  <si>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</si>
  <si>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</si>
  <si>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</si>
  <si>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</si>
  <si>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</si>
  <si>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</si>
  <si>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</si>
  <si>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</si>
  <si>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</si>
  <si>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</si>
  <si>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</si>
  <si>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</si>
  <si>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</si>
  <si>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</si>
  <si>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</si>
  <si>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</si>
  <si>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</si>
  <si>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</si>
  <si>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</si>
  <si>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</si>
  <si>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</si>
  <si>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</si>
  <si>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</si>
  <si>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</si>
  <si>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</si>
  <si>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</si>
  <si>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</si>
  <si>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</si>
  <si>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</si>
  <si>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</si>
  <si>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</si>
  <si>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</si>
  <si>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</si>
  <si>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</si>
  <si>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</si>
  <si>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</si>
  <si>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</si>
  <si>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</si>
  <si>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</si>
  <si>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</si>
  <si>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</si>
  <si>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</si>
  <si>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</si>
  <si>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</si>
  <si>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</si>
  <si>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</si>
  <si>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</si>
  <si>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</si>
  <si>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</si>
  <si>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</si>
  <si>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</si>
  <si>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</si>
  <si>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</si>
  <si>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</si>
  <si>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</si>
  <si>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</si>
  <si>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</si>
  <si>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</si>
  <si>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</si>
  <si>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</si>
  <si>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</si>
  <si>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</si>
  <si>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</si>
  <si>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</si>
  <si>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</si>
  <si>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</si>
  <si>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</si>
  <si>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</si>
  <si>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</si>
  <si>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</si>
  <si>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</si>
  <si>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</si>
  <si>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</si>
  <si>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</si>
  <si>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</si>
  <si>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</si>
  <si>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</si>
  <si>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</si>
  <si>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</si>
  <si>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</si>
  <si>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</si>
  <si>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</si>
  <si>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</si>
  <si>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</si>
  <si>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</si>
  <si>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</si>
  <si>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</si>
  <si>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</si>
  <si>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</si>
  <si>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</si>
  <si>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</si>
  <si>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</si>
  <si>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</si>
  <si>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</si>
  <si>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</si>
  <si>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</si>
  <si>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</si>
  <si>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</si>
  <si>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</si>
  <si>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</si>
  <si>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</si>
  <si>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</si>
  <si>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</si>
  <si>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</si>
  <si>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</si>
  <si>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</si>
  <si>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</si>
  <si>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</si>
  <si>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</si>
  <si>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</si>
  <si>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</si>
  <si>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</si>
  <si>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</si>
  <si>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</si>
  <si>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</si>
  <si>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</si>
  <si>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</si>
  <si>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</si>
  <si>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</si>
  <si>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</si>
  <si>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</si>
  <si>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</si>
  <si>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</si>
  <si>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</si>
  <si>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</si>
  <si>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</si>
  <si>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</si>
  <si>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</si>
  <si>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</si>
  <si>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</si>
  <si>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</si>
  <si>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</si>
  <si>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</si>
  <si>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</si>
  <si>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</si>
  <si>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</si>
  <si>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</si>
  <si>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</si>
  <si>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</si>
  <si>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</si>
  <si>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</si>
  <si>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</si>
  <si>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</si>
  <si>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</si>
  <si>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</si>
  <si>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</si>
  <si>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</si>
  <si>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</si>
  <si>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</si>
  <si>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</si>
  <si>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</si>
  <si>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</si>
  <si>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</si>
  <si>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</si>
  <si>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</si>
  <si>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</si>
  <si>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</si>
  <si>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</si>
  <si>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</si>
  <si>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</si>
  <si>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</si>
  <si>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</si>
  <si>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</si>
  <si>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</si>
  <si>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</si>
  <si>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</si>
  <si>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</si>
  <si>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</si>
  <si>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</si>
  <si>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</si>
  <si>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</si>
  <si>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</si>
  <si>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</si>
  <si>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</si>
  <si>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</si>
  <si>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</si>
  <si>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</si>
  <si>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</si>
  <si>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</si>
  <si>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</si>
  <si>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</si>
  <si>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</si>
  <si>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</si>
  <si>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</si>
  <si>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</si>
  <si>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</si>
  <si>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</si>
  <si>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</si>
  <si>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</si>
  <si>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</si>
  <si>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</si>
  <si>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</si>
  <si>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</si>
  <si>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</si>
  <si>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</si>
  <si>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</si>
  <si>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</si>
  <si>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</si>
  <si>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</si>
  <si>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</si>
  <si>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</si>
  <si>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</si>
  <si>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</si>
  <si>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</si>
  <si>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</si>
  <si>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</si>
  <si>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</si>
  <si>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</si>
  <si>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</si>
  <si>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</si>
  <si>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</si>
  <si>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</si>
  <si>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</si>
  <si>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</si>
  <si>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</si>
  <si>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</si>
  <si>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</si>
  <si>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</si>
  <si>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</si>
  <si>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</si>
  <si>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</si>
  <si>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</si>
  <si>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</si>
  <si>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</si>
  <si>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</si>
  <si>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</si>
  <si>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</si>
  <si>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</si>
  <si>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</si>
  <si>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</si>
  <si>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</si>
  <si>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</si>
  <si>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</si>
  <si>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</si>
  <si>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</si>
  <si>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</si>
  <si>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</si>
  <si>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</si>
  <si>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</si>
  <si>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</si>
  <si>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</si>
  <si>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</si>
  <si>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</si>
  <si>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</si>
  <si>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</si>
  <si>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</si>
  <si>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</si>
  <si>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</si>
  <si>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</si>
  <si>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</si>
  <si>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</si>
  <si>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</si>
  <si>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</si>
  <si>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</si>
  <si>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</si>
  <si>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</si>
  <si>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</si>
  <si>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</si>
  <si>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</si>
  <si>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</si>
  <si>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</si>
  <si>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</si>
  <si>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</si>
  <si>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</si>
  <si>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</si>
  <si>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</si>
  <si>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</si>
  <si>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</si>
  <si>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</si>
  <si>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</si>
  <si>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</si>
  <si>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</si>
  <si>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</si>
  <si>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</si>
  <si>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</si>
  <si>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</si>
  <si>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</si>
  <si>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</si>
  <si>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</si>
  <si>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</si>
  <si>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</si>
  <si>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</si>
  <si>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</si>
  <si>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</si>
  <si>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</si>
  <si>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</si>
  <si>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</si>
  <si>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</si>
  <si>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</si>
  <si>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</si>
  <si>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</si>
  <si>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</si>
  <si>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</si>
  <si>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</si>
  <si>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</si>
  <si>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</si>
  <si>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</si>
  <si>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</si>
  <si>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</si>
  <si>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</si>
  <si>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</si>
  <si>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</si>
  <si>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</si>
  <si>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</si>
  <si>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</si>
  <si>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</si>
  <si>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</si>
  <si>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</si>
  <si>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</si>
  <si>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</si>
  <si>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</si>
  <si>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</si>
  <si>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</si>
  <si>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</si>
  <si>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</si>
  <si>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</si>
  <si>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</si>
  <si>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</si>
  <si>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</si>
  <si>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</si>
  <si>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</si>
  <si>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</si>
  <si>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</si>
  <si>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</si>
  <si>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</si>
  <si>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</si>
  <si>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</si>
  <si>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</si>
  <si>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</si>
  <si>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</si>
  <si>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</si>
  <si>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</si>
  <si>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</si>
  <si>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</si>
  <si>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</si>
  <si>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</si>
  <si>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</si>
  <si>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</si>
  <si>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</si>
  <si>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</si>
  <si>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</si>
  <si>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</si>
  <si>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</si>
  <si>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</si>
  <si>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</si>
  <si>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</si>
  <si>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</si>
  <si>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segue para o local de trabalho km 529 ao 528</t>
  </si>
  <si>
    <t xml:space="preserve">TP pronta 08:20, realizado intervalo da solda km 445 das 08:30 ate 10:30/ prod 3 soldas </t>
  </si>
  <si>
    <t xml:space="preserve">TP pronta 07:40, na saida do patio teve falha no motor para nao atrapalhar a circulação o mesmo recolheu </t>
  </si>
  <si>
    <t xml:space="preserve">TP pronta 08:20, em intervalo da solda km 445 das 08:30 ate 10:30/ prod </t>
  </si>
  <si>
    <t>Alívio de tensão - Condicionado à temperatura (TRC1)</t>
  </si>
  <si>
    <t xml:space="preserve">TP pronta 08:30,  </t>
  </si>
  <si>
    <t>MC1 09:06, previsao apos I88 10hrs</t>
  </si>
  <si>
    <t>MC1 08:23, realizado  intervalo da solda 63,700 das 08:30 ate 10:30/ prod 2 soldas</t>
  </si>
  <si>
    <t xml:space="preserve">MC1 09:04, em intervalo da execução da solda </t>
  </si>
  <si>
    <t>MC1 08:10, previsao apos M82</t>
  </si>
  <si>
    <t>Carga de pedra em TGR</t>
  </si>
  <si>
    <t>Carga de dormentes TCS</t>
  </si>
  <si>
    <t>TMI</t>
  </si>
  <si>
    <t>TMITCS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</si>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</sst>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86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865" tableBorderDxfId="86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863"/>
    <tableColumn id="8" xr3:uid="{69D5AC3B-4F64-4F8F-AD2A-0AD158918DDD}" name="CORRELATO" dataDxfId="86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BJ77" activePane="bottomRight" state="frozen"/>
      <selection pane="bottomRight" activeCell="BJ81" sqref="BJ8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1318</v>
      </c>
      <c r="BL41" s="15"/>
      <c r="BM41" s="14" t="s">
        <v>973</v>
      </c>
      <c r="BN41" s="14" t="s">
        <v>1004</v>
      </c>
      <c r="BO41" s="165" t="s">
        <v>1093</v>
      </c>
      <c r="BP41" s="16" t="s">
        <v>1318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1319</v>
      </c>
      <c r="BK42" s="16" t="s">
        <v>1319</v>
      </c>
      <c r="BL42" s="15"/>
      <c r="BM42" s="14" t="s">
        <v>983</v>
      </c>
      <c r="BN42" s="14" t="s">
        <v>1008</v>
      </c>
      <c r="BO42" s="165" t="s">
        <v>1008</v>
      </c>
      <c r="BP42" s="16" t="s">
        <v>1319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1320</v>
      </c>
      <c r="BK43" s="16" t="s">
        <v>1320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1321</v>
      </c>
      <c r="BK44" s="16" t="s">
        <v>1321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1322</v>
      </c>
      <c r="I46" s="173" t="s">
        <v>1322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1323</v>
      </c>
      <c r="BK46" s="16" t="s">
        <v>1324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1325</v>
      </c>
      <c r="N47" s="204" t="s">
        <v>1326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1327</v>
      </c>
      <c r="BK47" s="16" t="s">
        <v>1328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1329</v>
      </c>
      <c r="BK48" s="16" t="s">
        <v>1330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1331</v>
      </c>
      <c r="BK49" s="16" t="s">
        <v>1332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1333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1334</v>
      </c>
      <c r="BK50" s="16" t="s">
        <v>1335</v>
      </c>
      <c r="BL50" s="15"/>
      <c r="BM50" s="14" t="s">
        <v>969</v>
      </c>
      <c r="BN50" s="14" t="s">
        <v>992</v>
      </c>
      <c r="BO50" s="165" t="s">
        <v>1078</v>
      </c>
      <c r="BP50" s="16" t="s">
        <v>1335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1336</v>
      </c>
      <c r="BK51" s="16" t="s">
        <v>1337</v>
      </c>
      <c r="BL51" s="15"/>
      <c r="BM51" s="14" t="s">
        <v>987</v>
      </c>
      <c r="BN51" s="14" t="s">
        <v>987</v>
      </c>
      <c r="BO51" s="165" t="s">
        <v>987</v>
      </c>
      <c r="BP51" s="16" t="s">
        <v>1337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1338</v>
      </c>
      <c r="BK52" s="16" t="s">
        <v>1339</v>
      </c>
      <c r="BL52" s="15"/>
      <c r="BM52" s="14" t="s">
        <v>973</v>
      </c>
      <c r="BN52" s="14" t="s">
        <v>994</v>
      </c>
      <c r="BO52" s="165" t="s">
        <v>1102</v>
      </c>
      <c r="BP52" s="16" t="s">
        <v>1339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1340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1341</v>
      </c>
      <c r="BK53" s="16" t="s">
        <v>1342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1343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1344</v>
      </c>
      <c r="BK54" s="16" t="s">
        <v>1345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1346</v>
      </c>
      <c r="BK55" s="16" t="s">
        <v>1347</v>
      </c>
      <c r="BL55" s="15"/>
      <c r="BM55" s="14" t="s">
        <v>973</v>
      </c>
      <c r="BN55" s="14" t="s">
        <v>994</v>
      </c>
      <c r="BO55" s="165" t="s">
        <v>1113</v>
      </c>
      <c r="BP55" s="16" t="s">
        <v>1348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1349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1350</v>
      </c>
      <c r="J56" s="217">
        <v>78</v>
      </c>
      <c r="K56" s="217">
        <v>336</v>
      </c>
      <c r="L56" s="83" t="s">
        <v>607</v>
      </c>
      <c r="M56" s="217" t="s">
        <v>1351</v>
      </c>
      <c r="N56" s="217" t="s">
        <v>1352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1353</v>
      </c>
      <c r="W56" s="321" t="s">
        <v>1354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1355</v>
      </c>
      <c r="BK56" s="16" t="s">
        <v>1356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1357</v>
      </c>
      <c r="X59" s="218" t="s">
        <v>956</v>
      </c>
      <c r="Y59" s="158" t="s">
        <v>959</v>
      </c>
      <c r="Z59" s="158" t="s">
        <v>952</v>
      </c>
      <c r="AA59" s="83" t="s">
        <v>1358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1359</v>
      </c>
      <c r="BK59" s="16" t="s">
        <v>1359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1360</v>
      </c>
      <c r="W60" s="173" t="s">
        <v>1361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1362</v>
      </c>
      <c r="BK60" s="16" t="s">
        <v>1362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1363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1364</v>
      </c>
      <c r="BK61" s="16" t="s">
        <v>1364</v>
      </c>
      <c r="BL61" s="15"/>
      <c r="BM61" s="14" t="s">
        <v>983</v>
      </c>
      <c r="BN61" s="14" t="s">
        <v>1008</v>
      </c>
      <c r="BO61" s="165" t="s">
        <v>1008</v>
      </c>
      <c r="BP61" s="16" t="s">
        <v>1364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1363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1365</v>
      </c>
      <c r="BK62" s="16" t="s">
        <v>1365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1366</v>
      </c>
      <c r="W63" s="173" t="s">
        <v>1367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1368</v>
      </c>
      <c r="BK63" s="16" t="s">
        <v>1369</v>
      </c>
      <c r="BL63" s="15"/>
      <c r="BM63" s="14" t="s">
        <v>976</v>
      </c>
      <c r="BN63" s="14" t="s">
        <v>997</v>
      </c>
      <c r="BO63" s="165" t="s">
        <v>1108</v>
      </c>
      <c r="BP63" s="16" t="s">
        <v>1369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1370</v>
      </c>
      <c r="W64" s="173" t="s">
        <v>1371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1372</v>
      </c>
      <c r="BK64" s="16" t="s">
        <v>1372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1373</v>
      </c>
      <c r="BK65" s="16" t="s">
        <v>1373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1374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1375</v>
      </c>
      <c r="BK66" s="16" t="s">
        <v>1375</v>
      </c>
      <c r="BL66" s="15"/>
      <c r="BM66" s="14" t="s">
        <v>973</v>
      </c>
      <c r="BN66" s="14" t="s">
        <v>1004</v>
      </c>
      <c r="BO66" s="165" t="s">
        <v>1062</v>
      </c>
      <c r="BP66" s="16" t="s">
        <v>1375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1376</v>
      </c>
      <c r="W67" s="173" t="s">
        <v>1363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1377</v>
      </c>
      <c r="BK67" s="16" t="s">
        <v>1378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1379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1380</v>
      </c>
      <c r="BK68" s="16" t="s">
        <v>1380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1381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1382</v>
      </c>
      <c r="BK69" s="16" t="s">
        <v>1382</v>
      </c>
      <c r="BL69" s="15"/>
      <c r="BM69" s="14" t="s">
        <v>977</v>
      </c>
      <c r="BN69" s="14" t="s">
        <v>998</v>
      </c>
      <c r="BO69" s="165" t="s">
        <v>1069</v>
      </c>
      <c r="BP69" s="16" t="s">
        <v>1382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1343</v>
      </c>
      <c r="W70" s="173" t="s">
        <v>1374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1383</v>
      </c>
      <c r="BK70" s="16" t="s">
        <v>1383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1384</v>
      </c>
      <c r="W71" s="173" t="s">
        <v>1361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1385</v>
      </c>
      <c r="BK71" s="16" t="s">
        <v>1385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>
        <f t="shared" ref="BR71:BR100" si="8">IF(OR(B71="",F71=""),"*",AY71/P71)</f>
        <v>0.99999999999999978</v>
      </c>
      <c r="BS71" s="18">
        <f t="shared" ref="BS71:BS100" si="9">IF(OR(B71="",F71=""),"*",BA71/Q71)</f>
        <v>1</v>
      </c>
      <c r="BT71" s="225" t="str">
        <f t="shared" ref="BT71:BT100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1384</v>
      </c>
      <c r="W72" s="173" t="s">
        <v>1363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1386</v>
      </c>
      <c r="BK72" s="16" t="s">
        <v>1386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1384</v>
      </c>
      <c r="W73" s="173" t="s">
        <v>1361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1387</v>
      </c>
      <c r="BK73" s="16" t="s">
        <v>1387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1388</v>
      </c>
      <c r="W74" s="173" t="s">
        <v>1389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1390</v>
      </c>
      <c r="BK74" s="16" t="s">
        <v>1390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1391</v>
      </c>
      <c r="W75" s="173" t="s">
        <v>1392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1322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8.3333333333333329E-2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/>
      <c r="AT77" s="242"/>
      <c r="AU77" s="38"/>
      <c r="AV77" s="38"/>
      <c r="AW77" s="38"/>
      <c r="AX77" s="38"/>
      <c r="AY77" s="313">
        <f>IF(D77="","*",IFERROR(IF(ISODD(COUNT(AS77:AX77)),"ERRO",SUM((AT77-AS77),(AV77-AU77),(AX77-AW77))),"ERRO"))</f>
        <v>0</v>
      </c>
      <c r="AZ77" s="13"/>
      <c r="BA77" s="71"/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1</v>
      </c>
      <c r="BI77" s="16"/>
      <c r="BJ77" s="16" t="s">
        <v>1393</v>
      </c>
      <c r="BK77" s="16"/>
      <c r="BL77" s="15"/>
      <c r="BM77" s="14"/>
      <c r="BN77" s="14"/>
      <c r="BO77" s="165"/>
      <c r="BP77" s="16"/>
      <c r="BQ77" s="12" t="str">
        <f t="shared" si="7"/>
        <v>Produção e Intervalo</v>
      </c>
      <c r="BR77" s="18">
        <f t="shared" si="8"/>
        <v>0</v>
      </c>
      <c r="BS77" s="18">
        <f t="shared" si="9"/>
        <v>0</v>
      </c>
      <c r="BT77" s="225" t="str">
        <f t="shared" si="10"/>
        <v/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1363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3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1394</v>
      </c>
      <c r="BK78" s="16" t="s">
        <v>1394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3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1374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1395</v>
      </c>
      <c r="BK79" s="16" t="s">
        <v>1395</v>
      </c>
      <c r="BL79" s="15"/>
      <c r="BM79" s="14" t="s">
        <v>973</v>
      </c>
      <c r="BN79" s="14" t="s">
        <v>1004</v>
      </c>
      <c r="BO79" s="165" t="s">
        <v>1062</v>
      </c>
      <c r="BP79" s="16" t="s">
        <v>1395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1363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/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1396</v>
      </c>
      <c r="BK80" s="16"/>
      <c r="BL80" s="15"/>
      <c r="BM80" s="14"/>
      <c r="BN80" s="14"/>
      <c r="BO80" s="165"/>
      <c r="BP80" s="16"/>
      <c r="BQ80" s="12" t="str">
        <f t="shared" si="7"/>
        <v>Produção</v>
      </c>
      <c r="BR80" s="18">
        <f t="shared" si="8"/>
        <v>1.333333333333333</v>
      </c>
      <c r="BS80" s="18">
        <f t="shared" si="9"/>
        <v>0</v>
      </c>
      <c r="BT80" s="225" t="str">
        <f t="shared" si="10"/>
        <v/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1370</v>
      </c>
      <c r="W81" s="173" t="s">
        <v>1397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1398</v>
      </c>
      <c r="BK81" s="16"/>
      <c r="BL81" s="15"/>
      <c r="BM81" s="14"/>
      <c r="BN81" s="14"/>
      <c r="BO81" s="165"/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/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1374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/>
      <c r="AT82" s="242"/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1</v>
      </c>
      <c r="BI82" s="16"/>
      <c r="BJ82" s="16" t="s">
        <v>1399</v>
      </c>
      <c r="BK82" s="16"/>
      <c r="BL82" s="15"/>
      <c r="BM82" s="14"/>
      <c r="BN82" s="14"/>
      <c r="BO82" s="165"/>
      <c r="BP82" s="16"/>
      <c r="BQ82" s="12" t="str">
        <f t="shared" si="7"/>
        <v>Produção e Intervalo</v>
      </c>
      <c r="BR82" s="18">
        <f t="shared" si="8"/>
        <v>0</v>
      </c>
      <c r="BS82" s="18">
        <f t="shared" si="9"/>
        <v>0</v>
      </c>
      <c r="BT82" s="225" t="str">
        <f t="shared" si="10"/>
        <v/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1376</v>
      </c>
      <c r="W83" s="173" t="s">
        <v>1363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1400</v>
      </c>
      <c r="BK83" s="16" t="s">
        <v>1400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1381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/>
      <c r="AT84" s="242"/>
      <c r="AU84" s="38"/>
      <c r="AV84" s="38"/>
      <c r="AW84" s="38"/>
      <c r="AX84" s="38"/>
      <c r="AY84" s="313">
        <f>IF(D84="","*",IFERROR(IF(ISODD(COUNT(AS84:AX84)),"ERRO",SUM((AT84-AS84),(AV84-AU84),(AX84-AW84))),"ERRO"))</f>
        <v>0</v>
      </c>
      <c r="AZ84" s="13"/>
      <c r="BA84" s="71"/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1401</v>
      </c>
      <c r="BK84" s="16"/>
      <c r="BL84" s="15"/>
      <c r="BM84" s="14"/>
      <c r="BN84" s="14"/>
      <c r="BO84" s="165"/>
      <c r="BP84" s="16"/>
      <c r="BQ84" s="12" t="str">
        <f t="shared" si="7"/>
        <v>Produção e Intervalo</v>
      </c>
      <c r="BR84" s="18">
        <f t="shared" si="8"/>
        <v>0</v>
      </c>
      <c r="BS84" s="18">
        <f t="shared" si="9"/>
        <v>0</v>
      </c>
      <c r="BT84" s="225" t="str">
        <f t="shared" si="10"/>
        <v/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1343</v>
      </c>
      <c r="W85" s="173" t="s">
        <v>1374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/>
      <c r="AT85" s="242"/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1</v>
      </c>
      <c r="BI85" s="16"/>
      <c r="BJ85" s="16" t="s">
        <v>1402</v>
      </c>
      <c r="BK85" s="16"/>
      <c r="BL85" s="15"/>
      <c r="BM85" s="14"/>
      <c r="BN85" s="14"/>
      <c r="BO85" s="165"/>
      <c r="BP85" s="16"/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/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6.25E-2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1374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/>
      <c r="AS87" s="242"/>
      <c r="AT87" s="242"/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/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310</v>
      </c>
      <c r="L88" s="83">
        <v>311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1343</v>
      </c>
      <c r="W88" s="173" t="s">
        <v>1374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310</v>
      </c>
      <c r="AQ88" s="280">
        <f>IF(BS_CONTROLE[[#This Row],[KM - Fim]]=0, "-", BS_CONTROLE[[#This Row],[KM - Fim]])</f>
        <v>311</v>
      </c>
      <c r="AR88" s="242"/>
      <c r="AS88" s="242"/>
      <c r="AT88" s="242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Produção e Intervalo</v>
      </c>
      <c r="BR88" s="18">
        <f t="shared" si="8"/>
        <v>0</v>
      </c>
      <c r="BS88" s="18">
        <f t="shared" si="9"/>
        <v>0</v>
      </c>
      <c r="BT88" s="225" t="str">
        <f t="shared" si="10"/>
        <v/>
      </c>
    </row>
    <row r="89" spans="1:72" hidden="1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 hidden="1">
      <c r="A90" s="50" t="str">
        <f t="shared" si="6"/>
        <v>W7045999</v>
      </c>
      <c r="B90" s="171">
        <v>45999</v>
      </c>
      <c r="C90" s="8">
        <f>IF(BS_CONTROLE[[#This Row],[DATA]]="","",WEEKNUM(BS_CONTROLE[[#This Row],[DATA]]))</f>
        <v>50</v>
      </c>
      <c r="D90" s="51" t="s">
        <v>835</v>
      </c>
      <c r="E90" s="314">
        <v>54</v>
      </c>
      <c r="F90" s="172" t="s">
        <v>781</v>
      </c>
      <c r="G90" s="9" t="str">
        <f>IF(D90="","*",VLOOKUP(F90,BS_ATIVIDADE[#All],3,FALSE))</f>
        <v>OUTROS</v>
      </c>
      <c r="H90" s="173" t="s">
        <v>595</v>
      </c>
      <c r="I90" s="173" t="s">
        <v>595</v>
      </c>
      <c r="J90" s="217">
        <v>98</v>
      </c>
      <c r="K90" s="217">
        <v>501.5</v>
      </c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0" s="173">
        <v>0.39583333333333331</v>
      </c>
      <c r="P90" s="173">
        <v>4.1666666666666664E-2</v>
      </c>
      <c r="Q90" s="83">
        <v>16</v>
      </c>
      <c r="R90" s="10" t="str">
        <f>IFERROR(_xlfn.XLOOKUP(F90, BS_ATIVIDADE[ATIVIDADE],BS_ATIVIDADE[UNIDADE] ), "*")</f>
        <v>VAGÕES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BASE_MAPA!$D$2:$D$359, BASE_MAPA!$I$2:$I$359), "ERRO")</f>
        <v>ALTO ARAGUAIA - RONDONOPOLIS</v>
      </c>
      <c r="V90" s="198" t="s">
        <v>1250</v>
      </c>
      <c r="W90" s="173" t="s">
        <v>1403</v>
      </c>
      <c r="X90" s="218" t="s">
        <v>956</v>
      </c>
      <c r="Y90" s="158"/>
      <c r="Z90" s="158" t="s">
        <v>952</v>
      </c>
      <c r="AA90" s="83" t="s">
        <v>1358</v>
      </c>
      <c r="AB90" s="70" t="s">
        <v>947</v>
      </c>
      <c r="AC90" s="70" t="s">
        <v>942</v>
      </c>
      <c r="AD90" s="173">
        <v>0.35416666666666669</v>
      </c>
      <c r="AE90" s="83">
        <v>9214</v>
      </c>
      <c r="AF90" s="83">
        <v>7632</v>
      </c>
      <c r="AG90" s="83" t="s">
        <v>607</v>
      </c>
      <c r="AH90" s="48"/>
      <c r="AI90" s="142" t="str">
        <f>IF(BS_CONTROLE[[#This Row],[Atividade]]=0, "-", BS_CONTROLE[[#This Row],[Atividade]])</f>
        <v>PDM - PEDRA - CARGA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TGR2</v>
      </c>
      <c r="AL90" s="278" t="str">
        <f>IF(BS_CONTROLE[[#This Row],[Local - Encerramento]]=0, "-", BS_CONTROLE[[#This Row],[Local - Encerramento]])</f>
        <v>TGR2</v>
      </c>
      <c r="AM90" s="278" t="str">
        <f>IF(BS_CONTROLE[[#This Row],[Entre - Estações]]=0, "-", BS_CONTROLE[[#This Row],[Entre - Estações]])</f>
        <v>TGR-TBE</v>
      </c>
      <c r="AN90" s="278" t="str">
        <f>IF(BS_CONTROLE[[#This Row],[SB]]=0, "-", BS_CONTROLE[[#This Row],[SB]])</f>
        <v>TGR512</v>
      </c>
      <c r="AO90" s="279">
        <f>IF(BS_CONTROLE[[#This Row],[SUB]]=0, "-", BS_CONTROLE[[#This Row],[SUB]])</f>
        <v>98</v>
      </c>
      <c r="AP90" s="280">
        <f>IF(BS_CONTROLE[[#This Row],[KM - Inicio]]=0, "-", BS_CONTROLE[[#This Row],[KM - Inicio]])</f>
        <v>501.5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VAGÕES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BASE_MAPA!$D$2:$D$359, BASE_MAPA!$I$2:$I$359), "ERRO")</f>
        <v>ALTO ARAGUAIA - RONDONOPOLIS</v>
      </c>
      <c r="BF90" s="281" t="str">
        <f>IF(BS_CONTROLE[[#This Row],[Responsavel pelo boletim]]=0, "-", BS_CONTROLE[[#This Row],[Responsavel pelo boletim]])</f>
        <v xml:space="preserve">camila 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Produção e Intervalo</v>
      </c>
      <c r="BR90" s="18">
        <f t="shared" si="8"/>
        <v>0</v>
      </c>
      <c r="BS90" s="18">
        <f t="shared" si="9"/>
        <v>0</v>
      </c>
      <c r="BT90" s="225" t="str">
        <f t="shared" si="10"/>
        <v/>
      </c>
    </row>
    <row r="91" spans="1:72" hidden="1">
      <c r="A91" s="50" t="str">
        <f t="shared" si="6"/>
        <v>BRUNO (TF-525)45999</v>
      </c>
      <c r="B91" s="171">
        <v>45999</v>
      </c>
      <c r="C91" s="8">
        <f>IF(BS_CONTROLE[[#This Row],[DATA]]="","",WEEKNUM(BS_CONTROLE[[#This Row],[DATA]]))</f>
        <v>50</v>
      </c>
      <c r="D91" s="51" t="s">
        <v>862</v>
      </c>
      <c r="E91" s="314">
        <v>56</v>
      </c>
      <c r="F91" s="172" t="s">
        <v>790</v>
      </c>
      <c r="G91" s="9" t="str">
        <f>IF(D91="","*",VLOOKUP(F91,BS_ATIVIDADE[#All],3,FALSE))</f>
        <v>SOLDA</v>
      </c>
      <c r="H91" s="204" t="str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1" s="173" t="s">
        <v>607</v>
      </c>
      <c r="J91" s="217">
        <v>74</v>
      </c>
      <c r="K91" s="217">
        <v>446</v>
      </c>
      <c r="L91" s="217">
        <v>445.7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1" s="173">
        <v>0.33333333333333331</v>
      </c>
      <c r="P91" s="173">
        <v>6.25E-2</v>
      </c>
      <c r="Q91" s="83">
        <v>1</v>
      </c>
      <c r="R91" s="10" t="str">
        <f>IFERROR(_xlfn.XLOOKUP(F91, BS_ATIVIDADE[ATIVIDADE],BS_ATIVIDADE[UNIDADE] ), "*")</f>
        <v>Nº DE SOLDA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0" t="str">
        <f>IFERROR(_xlfn.XLOOKUP(J91, BASE_MAPA!$D$2:$D$359, BASE_MAPA!$I$2:$I$359), "ERRO")</f>
        <v>MARCO INICIAL - ALTO ARAGUAIA</v>
      </c>
      <c r="V91" s="198" t="s">
        <v>1219</v>
      </c>
      <c r="W91" s="173" t="s">
        <v>1363</v>
      </c>
      <c r="X91" s="218" t="s">
        <v>956</v>
      </c>
      <c r="Y91" s="158"/>
      <c r="Z91" s="158" t="s">
        <v>957</v>
      </c>
      <c r="AA91" s="83" t="s">
        <v>607</v>
      </c>
      <c r="AB91" s="70" t="s">
        <v>607</v>
      </c>
      <c r="AC91" s="70" t="s">
        <v>607</v>
      </c>
      <c r="AD91" s="173" t="s">
        <v>607</v>
      </c>
      <c r="AE91" s="83" t="s">
        <v>607</v>
      </c>
      <c r="AF91" s="83" t="s">
        <v>607</v>
      </c>
      <c r="AG91" s="83" t="s">
        <v>607</v>
      </c>
      <c r="AH91" s="48"/>
      <c r="AI91" s="142" t="str">
        <f>IF(BS_CONTROLE[[#This Row],[Atividade]]=0, "-", BS_CONTROLE[[#This Row],[Atividade]])</f>
        <v>PDM - SOLDA</v>
      </c>
      <c r="AJ91" s="9" t="str">
        <f>IF(D91="","*",VLOOKUP(AI91,BS_ATIVIDADE[#Data],3,FALSE))</f>
        <v>SOLDA</v>
      </c>
      <c r="AK91" s="278" t="str">
        <f>IF(BS_CONTROLE[[#This Row],[Local - Partida]]=0, "-", BS_CONTROLE[[#This Row],[Local - Partida]])</f>
        <v>440TVL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TPC-TVL</v>
      </c>
      <c r="AN91" s="278" t="str">
        <f>IF(BS_CONTROLE[[#This Row],[SB]]=0, "-", BS_CONTROLE[[#This Row],[SB]])</f>
        <v>440TVL</v>
      </c>
      <c r="AO91" s="279">
        <f>IF(BS_CONTROLE[[#This Row],[SUB]]=0, "-", BS_CONTROLE[[#This Row],[SUB]])</f>
        <v>74</v>
      </c>
      <c r="AP91" s="280">
        <f>IF(BS_CONTROLE[[#This Row],[KM - Inicio]]=0, "-", BS_CONTROLE[[#This Row],[KM - Inicio]])</f>
        <v>446</v>
      </c>
      <c r="AQ91" s="280">
        <f>IF(BS_CONTROLE[[#This Row],[KM - Fim]]=0, "-", BS_CONTROLE[[#This Row],[KM - Fim]])</f>
        <v>445.7</v>
      </c>
      <c r="AR91" s="242"/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Nº DE SOLDA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BASE_MAPA!$D$2:$D$359, BASE_MAPA!$I$2:$I$359), "ERRO")</f>
        <v>MARCO INICIAL - ALTO ARAGUAIA</v>
      </c>
      <c r="BF91" s="281" t="str">
        <f>IF(BS_CONTROLE[[#This Row],[Responsavel pelo boletim]]=0, "-", BS_CONTROLE[[#This Row],[Responsavel pelo boletim]])</f>
        <v>Bruno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 hidden="1">
      <c r="A92" s="50" t="str">
        <f t="shared" si="6"/>
        <v>ELSON (TF-526)45999</v>
      </c>
      <c r="B92" s="171">
        <v>45999</v>
      </c>
      <c r="C92" s="8">
        <f>IF(BS_CONTROLE[[#This Row],[DATA]]="","",WEEKNUM(BS_CONTROLE[[#This Row],[DATA]]))</f>
        <v>50</v>
      </c>
      <c r="D92" s="51" t="s">
        <v>884</v>
      </c>
      <c r="E92" s="314">
        <v>396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2" s="173" t="s">
        <v>607</v>
      </c>
      <c r="J92" s="217">
        <v>74</v>
      </c>
      <c r="K92" s="217">
        <v>321</v>
      </c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2" s="173">
        <v>0.375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1234</v>
      </c>
      <c r="W92" s="173" t="s">
        <v>1363</v>
      </c>
      <c r="X92" s="218" t="s">
        <v>956</v>
      </c>
      <c r="Y92" s="158"/>
      <c r="Z92" s="158" t="s">
        <v>961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TMR326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TMR-TLA</v>
      </c>
      <c r="AN92" s="278" t="str">
        <f>IF(BS_CONTROLE[[#This Row],[SB]]=0, "-", BS_CONTROLE[[#This Row],[SB]])</f>
        <v>TMR326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321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Elson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/>
      </c>
    </row>
    <row r="93" spans="1:72" hidden="1">
      <c r="A93" s="50" t="str">
        <f t="shared" si="6"/>
        <v>W5045999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8">
        <v>274</v>
      </c>
      <c r="F93" s="172" t="s">
        <v>727</v>
      </c>
      <c r="G93" s="9" t="str">
        <f>IF(D93="","*",VLOOKUP(F93,BS_ATIVIDADE[#All],3,FALSE))</f>
        <v>MODERNIZAÇÃO</v>
      </c>
      <c r="H93" s="173" t="s">
        <v>262</v>
      </c>
      <c r="I93" s="173" t="s">
        <v>262</v>
      </c>
      <c r="J93" s="217">
        <v>74</v>
      </c>
      <c r="K93" s="217">
        <v>290</v>
      </c>
      <c r="L93" s="217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93" s="173">
        <v>0.5</v>
      </c>
      <c r="P93" s="173">
        <v>8.3333333333333329E-2</v>
      </c>
      <c r="Q93" s="83">
        <v>25</v>
      </c>
      <c r="R93" s="10" t="str">
        <f>IFERROR(_xlfn.XLOOKUP(F93, BS_ATIVIDADE[ATIVIDADE],BS_ATIVIDADE[UNIDADE] ), "*")</f>
        <v>Nº DE DORMENTES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BASE_MAPA!$I$2:$I$359), "ERRO")</f>
        <v>MARCO INICIAL - ALTO ARAGUAIA</v>
      </c>
      <c r="V93" s="198" t="s">
        <v>1391</v>
      </c>
      <c r="W93" s="173" t="s">
        <v>1404</v>
      </c>
      <c r="X93" s="218" t="s">
        <v>956</v>
      </c>
      <c r="Y93" s="158"/>
      <c r="Z93" s="158" t="s">
        <v>952</v>
      </c>
      <c r="AA93" s="83" t="s">
        <v>1315</v>
      </c>
      <c r="AB93" s="70" t="s">
        <v>947</v>
      </c>
      <c r="AC93" s="70" t="s">
        <v>942</v>
      </c>
      <c r="AD93" s="173">
        <v>0.29166666666666669</v>
      </c>
      <c r="AE93" s="83">
        <v>7671</v>
      </c>
      <c r="AF93" s="83">
        <v>9322</v>
      </c>
      <c r="AG93" s="83" t="s">
        <v>607</v>
      </c>
      <c r="AH93" s="48"/>
      <c r="AI93" s="142" t="str">
        <f>IF(BS_CONTROLE[[#This Row],[Atividade]]=0, "-", BS_CONTROLE[[#This Row],[Atividade]])</f>
        <v xml:space="preserve">MODERNIZAÇÃO - DORMENTE - CARGA </v>
      </c>
      <c r="AJ93" s="9" t="str">
        <f>IF(D93="","*",VLOOKUP(AI93,BS_ATIVIDADE[#Data],3,FALSE))</f>
        <v>MODERNIZAÇÃO</v>
      </c>
      <c r="AK93" s="278" t="str">
        <f>IF(BS_CONTROLE[[#This Row],[Local - Partida]]=0, "-", BS_CONTROLE[[#This Row],[Local - Partida]])</f>
        <v>TCS</v>
      </c>
      <c r="AL93" s="278" t="str">
        <f>IF(BS_CONTROLE[[#This Row],[Local - Encerramento]]=0, "-", BS_CONTROLE[[#This Row],[Local - Encerramento]])</f>
        <v>TCS</v>
      </c>
      <c r="AM93" s="278" t="str">
        <f>IF(BS_CONTROLE[[#This Row],[Entre - Estações]]=0, "-", BS_CONTROLE[[#This Row],[Entre - Estações]])</f>
        <v>TCS</v>
      </c>
      <c r="AN93" s="278" t="str">
        <f>IF(BS_CONTROLE[[#This Row],[SB]]=0, "-", BS_CONTROLE[[#This Row],[SB]])</f>
        <v>TCS1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290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>
        <f>IF(D93="","*",IFERROR(IF(ISODD(COUNT(AS93:AX93)),"ERRO",SUM((AT93-AS93),(AV93-AU93),(AX93-AW93))),"ERRO"))</f>
        <v>0</v>
      </c>
      <c r="AZ93" s="13"/>
      <c r="BA93" s="71"/>
      <c r="BB93" s="10" t="str">
        <f>IFERROR(_xlfn.XLOOKUP(AI93, BS_ATIVIDADE[ATIVIDADE],BS_ATIVIDADE[UNIDADE] ), "*")</f>
        <v>Nº DE DORMENTES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Guilherme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</v>
      </c>
      <c r="BS93" s="18">
        <f t="shared" si="9"/>
        <v>0</v>
      </c>
      <c r="BT93" s="225" t="str">
        <f t="shared" si="10"/>
        <v/>
      </c>
    </row>
    <row r="94" spans="1:72" hidden="1">
      <c r="A94" s="50" t="str">
        <f t="shared" si="6"/>
        <v>V8645999</v>
      </c>
      <c r="B94" s="171">
        <v>45999</v>
      </c>
      <c r="C94" s="8">
        <f>IF(BS_CONTROLE[[#This Row],[DATA]]="","",WEEKNUM(BS_CONTROLE[[#This Row],[DATA]]))</f>
        <v>50</v>
      </c>
      <c r="D94" s="51" t="s">
        <v>809</v>
      </c>
      <c r="E94" s="314">
        <v>61</v>
      </c>
      <c r="F94" s="172" t="s">
        <v>713</v>
      </c>
      <c r="G94" s="9" t="str">
        <f>IF(D94="","*",VLOOKUP(F94,BS_ATIVIDADE[#All],3,FALSE))</f>
        <v>MECANIZAÇÃO - SOCADORA</v>
      </c>
      <c r="H94" s="173" t="s">
        <v>248</v>
      </c>
      <c r="I94" s="173" t="s">
        <v>248</v>
      </c>
      <c r="J94" s="217">
        <v>74</v>
      </c>
      <c r="K94" s="217">
        <v>200</v>
      </c>
      <c r="L94" s="217">
        <v>194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4" s="173">
        <v>0.39583333333333331</v>
      </c>
      <c r="P94" s="173">
        <v>6.25E-2</v>
      </c>
      <c r="Q94" s="83">
        <v>840</v>
      </c>
      <c r="R94" s="10" t="str">
        <f>IFERROR(_xlfn.XLOOKUP(F94, BS_ATIVIDADE[ATIVIDADE],BS_ATIVIDADE[UNIDADE] ), "*")</f>
        <v>M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80" t="str">
        <f>IFERROR(_xlfn.XLOOKUP(J94, BASE_MAPA!$D$2:$D$359, BASE_MAPA!$I$2:$I$359), "ERRO")</f>
        <v>MARCO INICIAL - ALTO ARAGUAIA</v>
      </c>
      <c r="V94" s="198" t="s">
        <v>1231</v>
      </c>
      <c r="W94" s="173" t="s">
        <v>1374</v>
      </c>
      <c r="X94" s="218" t="s">
        <v>956</v>
      </c>
      <c r="Y94" s="158"/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0.39583333333333331</v>
      </c>
      <c r="AE94" s="83">
        <v>6236</v>
      </c>
      <c r="AF94" s="83">
        <v>6636</v>
      </c>
      <c r="AG94" s="83" t="s">
        <v>607</v>
      </c>
      <c r="AH94" s="48"/>
      <c r="AI94" s="142" t="str">
        <f>IF(BS_CONTROLE[[#This Row],[Atividade]]=0, "-", BS_CONTROLE[[#This Row],[Atividade]])</f>
        <v>MECANIZAÇÃO - SOCADORA</v>
      </c>
      <c r="AJ94" s="9" t="str">
        <f>IF(D94="","*",VLOOKUP(AI94,BS_ATIVIDADE[#Data],3,FALSE))</f>
        <v>MECANIZAÇÃO - SOCADORA</v>
      </c>
      <c r="AK94" s="278" t="str">
        <f>IF(BS_CONTROLE[[#This Row],[Local - Partida]]=0, "-", BS_CONTROLE[[#This Row],[Local - Partida]])</f>
        <v>TID2</v>
      </c>
      <c r="AL94" s="278" t="str">
        <f>IF(BS_CONTROLE[[#This Row],[Local - Encerramento]]=0, "-", BS_CONTROLE[[#This Row],[Local - Encerramento]])</f>
        <v>TID2</v>
      </c>
      <c r="AM94" s="278" t="str">
        <f>IF(BS_CONTROLE[[#This Row],[Entre - Estações]]=0, "-", BS_CONTROLE[[#This Row],[Entre - Estações]])</f>
        <v>TID-TVI</v>
      </c>
      <c r="AN94" s="278" t="str">
        <f>IF(BS_CONTROLE[[#This Row],[SB]]=0, "-", BS_CONTROLE[[#This Row],[SB]])</f>
        <v>TID201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200</v>
      </c>
      <c r="AQ94" s="280">
        <f>IF(BS_CONTROLE[[#This Row],[KM - Fim]]=0, "-", BS_CONTROLE[[#This Row],[KM - Fim]])</f>
        <v>194</v>
      </c>
      <c r="AR94" s="242"/>
      <c r="AS94" s="242"/>
      <c r="AT94" s="242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Saulo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/>
      </c>
    </row>
    <row r="95" spans="1:72" ht="16.5" hidden="1" customHeight="1">
      <c r="A95" s="50" t="str">
        <f t="shared" si="6"/>
        <v>FRANCISCO (TF-670)45999</v>
      </c>
      <c r="B95" s="171">
        <v>45999</v>
      </c>
      <c r="C95" s="8">
        <f>IF(BS_CONTROLE[[#This Row],[DATA]]="","",WEEKNUM(BS_CONTROLE[[#This Row],[DATA]]))</f>
        <v>50</v>
      </c>
      <c r="D95" s="51" t="s">
        <v>887</v>
      </c>
      <c r="E95" s="314">
        <v>62</v>
      </c>
      <c r="F95" s="172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5" s="173" t="s">
        <v>607</v>
      </c>
      <c r="J95" s="217">
        <v>74</v>
      </c>
      <c r="K95" s="217">
        <v>109.1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5" s="173">
        <v>0.375</v>
      </c>
      <c r="P95" s="173">
        <v>6.25E-2</v>
      </c>
      <c r="Q95" s="83">
        <v>1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1376</v>
      </c>
      <c r="W95" s="173" t="s">
        <v>1363</v>
      </c>
      <c r="X95" s="218" t="s">
        <v>956</v>
      </c>
      <c r="Y95" s="158"/>
      <c r="Z95" s="158" t="s">
        <v>961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TIN1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TIN</v>
      </c>
      <c r="AN95" s="278" t="str">
        <f>IF(BS_CONTROLE[[#This Row],[SB]]=0, "-", BS_CONTROLE[[#This Row],[SB]])</f>
        <v>TIN1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109.1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Heleno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Produção e Intervalo</v>
      </c>
      <c r="BR95" s="18">
        <f t="shared" si="8"/>
        <v>0</v>
      </c>
      <c r="BS95" s="18">
        <f t="shared" si="9"/>
        <v>0</v>
      </c>
      <c r="BT95" s="225" t="str">
        <f t="shared" si="10"/>
        <v/>
      </c>
    </row>
    <row r="96" spans="1:72" hidden="1">
      <c r="A96" s="50" t="str">
        <f t="shared" si="6"/>
        <v>A6045999</v>
      </c>
      <c r="B96" s="171">
        <v>45999</v>
      </c>
      <c r="C96" s="8">
        <f>IF(BS_CONTROLE[[#This Row],[DATA]]="","",WEEKNUM(BS_CONTROLE[[#This Row],[DATA]]))</f>
        <v>50</v>
      </c>
      <c r="D96" s="51" t="s">
        <v>703</v>
      </c>
      <c r="E96" s="314">
        <v>313</v>
      </c>
      <c r="F96" s="172" t="s">
        <v>629</v>
      </c>
      <c r="G96" s="9" t="str">
        <f>IF(D96="","*",VLOOKUP(F96,BS_ATIVIDADE[#All],3,FALSE))</f>
        <v>DETECÇÃO</v>
      </c>
      <c r="H96" s="173" t="s">
        <v>1405</v>
      </c>
      <c r="I96" s="173" t="s">
        <v>264</v>
      </c>
      <c r="J96" s="217">
        <v>74</v>
      </c>
      <c r="K96" s="217">
        <v>10</v>
      </c>
      <c r="L96" s="83" t="s">
        <v>607</v>
      </c>
      <c r="M96" s="204" t="s">
        <v>183</v>
      </c>
      <c r="N96" s="204" t="s">
        <v>1406</v>
      </c>
      <c r="O96" s="173">
        <v>0.35416666666666669</v>
      </c>
      <c r="P96" s="173">
        <v>4.1666666666666664E-2</v>
      </c>
      <c r="Q96" s="83">
        <v>290</v>
      </c>
      <c r="R96" s="10" t="str">
        <f>IFERROR(_xlfn.XLOOKUP(F96, BS_ATIVIDADE[ATIVIDADE],BS_ATIVIDADE[UNIDADE] ), "*")</f>
        <v>KM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1228</v>
      </c>
      <c r="W96" s="173" t="s">
        <v>1254</v>
      </c>
      <c r="X96" s="218" t="s">
        <v>951</v>
      </c>
      <c r="Y96" s="158"/>
      <c r="Z96" s="158" t="s">
        <v>952</v>
      </c>
      <c r="AA96" s="83">
        <v>1</v>
      </c>
      <c r="AB96" s="70" t="s">
        <v>947</v>
      </c>
      <c r="AC96" s="70" t="s">
        <v>942</v>
      </c>
      <c r="AD96" s="173">
        <v>0.29166666666666669</v>
      </c>
      <c r="AE96" s="83">
        <v>5487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DETECÇÃO - RONDA 7 DIAS</v>
      </c>
      <c r="AJ96" s="9" t="str">
        <f>IF(D96="","*",VLOOKUP(AI96,BS_ATIVIDADE[#Data],3,FALSE))</f>
        <v>DETECÇÃO</v>
      </c>
      <c r="AK96" s="278" t="str">
        <f>IF(BS_CONTROLE[[#This Row],[Local - Partida]]=0, "-", BS_CONTROLE[[#This Row],[Local - Partida]])</f>
        <v>TMI</v>
      </c>
      <c r="AL96" s="278" t="str">
        <f>IF(BS_CONTROLE[[#This Row],[Local - Encerramento]]=0, "-", BS_CONTROLE[[#This Row],[Local - Encerramento]])</f>
        <v>TCS2</v>
      </c>
      <c r="AM96" s="278" t="str">
        <f>IF(BS_CONTROLE[[#This Row],[Entre - Estações]]=0, "-", BS_CONTROLE[[#This Row],[Entre - Estações]])</f>
        <v>TMI-TCS</v>
      </c>
      <c r="AN96" s="278" t="str">
        <f>IF(BS_CONTROLE[[#This Row],[SB]]=0, "-", BS_CONTROLE[[#This Row],[SB]])</f>
        <v>TMITCS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10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KM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Miguel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/>
      </c>
    </row>
    <row r="97" spans="1:72" hidden="1">
      <c r="A97" s="50" t="str">
        <f t="shared" si="6"/>
        <v>E1745999</v>
      </c>
      <c r="B97" s="171">
        <v>45999</v>
      </c>
      <c r="C97" s="8">
        <f>IF(BS_CONTROLE[[#This Row],[DATA]]="","",WEEKNUM(BS_CONTROLE[[#This Row],[DATA]]))</f>
        <v>50</v>
      </c>
      <c r="D97" s="51" t="s">
        <v>748</v>
      </c>
      <c r="E97" s="318">
        <v>313</v>
      </c>
      <c r="F97" s="172" t="s">
        <v>609</v>
      </c>
      <c r="G97" s="9" t="str">
        <f>IF(D97="","*",VLOOKUP(F97,BS_ATIVIDADE[#All],3,FALSE))</f>
        <v>CAMINHÂO - SOLDA</v>
      </c>
      <c r="H97" s="173" t="s">
        <v>468</v>
      </c>
      <c r="I97" s="173" t="s">
        <v>468</v>
      </c>
      <c r="J97" s="217">
        <v>78</v>
      </c>
      <c r="K97" s="217">
        <v>251</v>
      </c>
      <c r="L97" s="83">
        <v>244</v>
      </c>
      <c r="M97" s="217" t="s">
        <v>1279</v>
      </c>
      <c r="N97" s="217" t="s">
        <v>1280</v>
      </c>
      <c r="O97" s="173">
        <v>0.375</v>
      </c>
      <c r="P97" s="173">
        <v>0.125</v>
      </c>
      <c r="Q97" s="83">
        <v>3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80" t="str">
        <f>IFERROR(_xlfn.XLOOKUP(J97, BASE_MAPA!$D$2:$D$359, BASE_MAPA!$I$2:$I$359), "ERRO")</f>
        <v>ITIRAPINA - BAURU</v>
      </c>
      <c r="V97" s="198" t="s">
        <v>1272</v>
      </c>
      <c r="W97" s="173" t="s">
        <v>1381</v>
      </c>
      <c r="X97" s="218" t="s">
        <v>956</v>
      </c>
      <c r="Y97" s="158"/>
      <c r="Z97" s="158" t="s">
        <v>952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CAMINHÃO DE SOLDA</v>
      </c>
      <c r="AJ97" s="9" t="str">
        <f>IF(D97="","*",VLOOKUP(AI97,BS_ATIVIDADE[#Data],3,FALSE))</f>
        <v>CAMINHÂO - SOLDA</v>
      </c>
      <c r="AK97" s="278" t="str">
        <f>IF(BS_CONTROLE[[#This Row],[Local - Partida]]=0, "-", BS_CONTROLE[[#This Row],[Local - Partida]])</f>
        <v>ZDK1</v>
      </c>
      <c r="AL97" s="278" t="str">
        <f>IF(BS_CONTROLE[[#This Row],[Local - Encerramento]]=0, "-", BS_CONTROLE[[#This Row],[Local - Encerramento]])</f>
        <v>ZDK1</v>
      </c>
      <c r="AM97" s="278" t="str">
        <f>IF(BS_CONTROLE[[#This Row],[Entre - Estações]]=0, "-", BS_CONTROLE[[#This Row],[Entre - Estações]])</f>
        <v>ZDK-ZVT</v>
      </c>
      <c r="AN97" s="278" t="str">
        <f>IF(BS_CONTROLE[[#This Row],[SB]]=0, "-", BS_CONTROLE[[#This Row],[SB]])</f>
        <v>ZDK1/ZDKZVT</v>
      </c>
      <c r="AO97" s="279">
        <f>IF(BS_CONTROLE[[#This Row],[SUB]]=0, "-", BS_CONTROLE[[#This Row],[SUB]])</f>
        <v>78</v>
      </c>
      <c r="AP97" s="280">
        <f>IF(BS_CONTROLE[[#This Row],[KM - Inicio]]=0, "-", BS_CONTROLE[[#This Row],[KM - Inicio]])</f>
        <v>251</v>
      </c>
      <c r="AQ97" s="280">
        <f>IF(BS_CONTROLE[[#This Row],[KM - Fim]]=0, "-", BS_CONTROLE[[#This Row],[KM - Fim]])</f>
        <v>244</v>
      </c>
      <c r="AR97" s="242"/>
      <c r="AS97" s="242"/>
      <c r="AT97" s="242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11" t="str">
        <f>IFERROR(_xlfn.XLOOKUP(AO97, BASE_MAPA!$D$2:$D$359, BASE_MAPA!$I$2:$I$359), "ERRO")</f>
        <v>ITIRAPINA - BAURU</v>
      </c>
      <c r="BF97" s="281" t="str">
        <f>IF(BS_CONTROLE[[#This Row],[Responsavel pelo boletim]]=0, "-", BS_CONTROLE[[#This Row],[Responsavel pelo boletim]])</f>
        <v>herbert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/>
      </c>
    </row>
    <row r="98" spans="1:72" hidden="1">
      <c r="A98" s="50" t="str">
        <f t="shared" si="6"/>
        <v>V4245999</v>
      </c>
      <c r="B98" s="171">
        <v>45999</v>
      </c>
      <c r="C98" s="8">
        <f>IF(BS_CONTROLE[[#This Row],[DATA]]="","",WEEKNUM(BS_CONTROLE[[#This Row],[DATA]]))</f>
        <v>50</v>
      </c>
      <c r="D98" s="51" t="s">
        <v>776</v>
      </c>
      <c r="E98" s="315">
        <v>65</v>
      </c>
      <c r="F98" s="172" t="s">
        <v>739</v>
      </c>
      <c r="G98" s="9" t="str">
        <f>IF(D98="","*",VLOOKUP(F98,BS_ATIVIDADE[#All],3,FALSE))</f>
        <v>MODERNIZAÇÃO</v>
      </c>
      <c r="H98" s="173" t="s">
        <v>394</v>
      </c>
      <c r="I98" s="173" t="s">
        <v>394</v>
      </c>
      <c r="J98" s="217">
        <v>72</v>
      </c>
      <c r="K98" s="217">
        <v>311</v>
      </c>
      <c r="L98" s="83">
        <v>312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98" s="173">
        <v>0.35416666666666669</v>
      </c>
      <c r="P98" s="173">
        <v>0.16666666666666666</v>
      </c>
      <c r="Q98" s="83">
        <v>800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8" s="80" t="str">
        <f>IFERROR(_xlfn.XLOOKUP(J98, BASE_MAPA!$D$2:$D$359, BASE_MAPA!$I$2:$I$359), "ERRO")</f>
        <v>ARARAQUARA - COLOMBIA</v>
      </c>
      <c r="V98" s="198" t="s">
        <v>1343</v>
      </c>
      <c r="W98" s="173" t="s">
        <v>1374</v>
      </c>
      <c r="X98" s="218" t="s">
        <v>956</v>
      </c>
      <c r="Y98" s="158"/>
      <c r="Z98" s="158" t="s">
        <v>952</v>
      </c>
      <c r="AA98" s="83">
        <v>1</v>
      </c>
      <c r="AB98" s="70" t="s">
        <v>947</v>
      </c>
      <c r="AC98" s="70" t="s">
        <v>942</v>
      </c>
      <c r="AD98" s="173">
        <v>0.3125</v>
      </c>
      <c r="AE98" s="83">
        <v>6242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MODERNIZAÇÃO - SOCADORA</v>
      </c>
      <c r="AJ98" s="9" t="str">
        <f>IF(D98="","*",VLOOKUP(AI98,BS_ATIVIDADE[#Data],3,FALSE))</f>
        <v>MODERNIZAÇÃO</v>
      </c>
      <c r="AK98" s="278" t="str">
        <f>IF(BS_CONTROLE[[#This Row],[Local - Partida]]=0, "-", BS_CONTROLE[[#This Row],[Local - Partida]])</f>
        <v>ZGT1</v>
      </c>
      <c r="AL98" s="278" t="str">
        <f>IF(BS_CONTROLE[[#This Row],[Local - Encerramento]]=0, "-", BS_CONTROLE[[#This Row],[Local - Encerramento]])</f>
        <v>ZGT1</v>
      </c>
      <c r="AM98" s="278" t="str">
        <f>IF(BS_CONTROLE[[#This Row],[Entre - Estações]]=0, "-", BS_CONTROLE[[#This Row],[Entre - Estações]])</f>
        <v>ZGT-ZXE</v>
      </c>
      <c r="AN98" s="278" t="str">
        <f>IF(BS_CONTROLE[[#This Row],[SB]]=0, "-", BS_CONTROLE[[#This Row],[SB]])</f>
        <v>ZGTZXE</v>
      </c>
      <c r="AO98" s="279">
        <f>IF(BS_CONTROLE[[#This Row],[SUB]]=0, "-", BS_CONTROLE[[#This Row],[SUB]])</f>
        <v>72</v>
      </c>
      <c r="AP98" s="280">
        <f>IF(BS_CONTROLE[[#This Row],[KM - Inicio]]=0, "-", BS_CONTROLE[[#This Row],[KM - Inicio]])</f>
        <v>311</v>
      </c>
      <c r="AQ98" s="280">
        <f>IF(BS_CONTROLE[[#This Row],[KM - Fim]]=0, "-", BS_CONTROLE[[#This Row],[KM - Fim]])</f>
        <v>312</v>
      </c>
      <c r="AR98" s="242"/>
      <c r="AS98" s="242"/>
      <c r="AT98" s="242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8" s="11" t="str">
        <f>IFERROR(_xlfn.XLOOKUP(AO98, BASE_MAPA!$D$2:$D$359, BASE_MAPA!$I$2:$I$359), "ERRO")</f>
        <v>ARARAQUARA - COLOMBIA</v>
      </c>
      <c r="BF98" s="281" t="str">
        <f>IF(BS_CONTROLE[[#This Row],[Responsavel pelo boletim]]=0, "-", BS_CONTROLE[[#This Row],[Responsavel pelo boletim]])</f>
        <v>Ezequiel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Produção e Intervalo</v>
      </c>
      <c r="BR98" s="18">
        <f t="shared" si="8"/>
        <v>0</v>
      </c>
      <c r="BS98" s="18">
        <f t="shared" si="9"/>
        <v>0</v>
      </c>
      <c r="BT98" s="225" t="str">
        <f t="shared" si="10"/>
        <v/>
      </c>
    </row>
    <row r="99" spans="1:72" hidden="1">
      <c r="A99" s="50" t="str">
        <f t="shared" si="6"/>
        <v>W9445999</v>
      </c>
      <c r="B99" s="171">
        <v>45999</v>
      </c>
      <c r="C99" s="8">
        <f>IF(BS_CONTROLE[[#This Row],[DATA]]="","",WEEKNUM(BS_CONTROLE[[#This Row],[DATA]]))</f>
        <v>50</v>
      </c>
      <c r="D99" s="51" t="s">
        <v>844</v>
      </c>
      <c r="E99" s="314">
        <v>359</v>
      </c>
      <c r="F99" s="172" t="s">
        <v>751</v>
      </c>
      <c r="G99" s="9" t="str">
        <f>IF(D99="","*",VLOOKUP(F99,BS_ATIVIDADE[#All],3,FALSE))</f>
        <v>OUTROS</v>
      </c>
      <c r="H99" s="173" t="s">
        <v>352</v>
      </c>
      <c r="I99" s="173" t="s">
        <v>358</v>
      </c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BINÁRIO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OUTRAS ATIVIDADES</v>
      </c>
      <c r="AJ99" s="9" t="str">
        <f>IF(D99="","*",VLOOKUP(AI99,BS_ATIVIDADE[#Data],3,FALSE))</f>
        <v>OUTROS</v>
      </c>
      <c r="AK99" s="278" t="str">
        <f>IF(BS_CONTROLE[[#This Row],[Local - Partida]]=0, "-", BS_CONTROLE[[#This Row],[Local - Partida]])</f>
        <v>PUD</v>
      </c>
      <c r="AL99" s="278" t="str">
        <f>IF(BS_CONTROLE[[#This Row],[Local - Encerramento]]=0, "-", BS_CONTROLE[[#This Row],[Local - Encerramento]])</f>
        <v>PIT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BINÁRIO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e">
        <f t="shared" si="7"/>
        <v>#DIV/0!</v>
      </c>
      <c r="BR99" s="18" t="e">
        <f t="shared" si="8"/>
        <v>#DIV/0!</v>
      </c>
      <c r="BS99" s="18" t="e">
        <f t="shared" si="9"/>
        <v>#DIV/0!</v>
      </c>
      <c r="BT99" s="225" t="str">
        <f t="shared" si="10"/>
        <v/>
      </c>
    </row>
    <row r="100" spans="1:72" hidden="1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 hidden="1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76 J85:K86 J96:K96 J83:L83 J95:L95 J98:K400 J88:K92 J78:K81" name="Range1_8_1"/>
    <protectedRange sqref="O408:Q450 O15:Q18 O21:Q21 O23:Q23 O28:Q28 O40:Q40 O36:Q37 O30:Q34 O54:Q54 O50:Q51 O44:Q48 O67:Q68 O57:Q65 O70:Q76 O85:Q86 O83:Q83 O95:Q96 O98:Q400 O88:Q93 O78:Q81" name="Range1_9_1"/>
    <protectedRange sqref="V408:Y450 Y6:Y12 X13:Y14 V21:Y21 V15:Y18 Y19:Y20 X28 Y23:Y31 Y37:Y38 Y40:Y43 V36 Y35 V32:Y34 X36:Y36 V44:Y45 V48 X48 V47:X47 Y46:Y56 V67:Y68 Y65:Y66 V57:Y64 V70:X74 Y69:Y74 V75:Y76 V85:X85 V86:Y86 V99:Y400 V83:X83 V95:X95 V98:X98 Y93:Y98 Y87 V88:Y92 V78:X78 V80:X81 Y77:Y85" name="Range1_11_1"/>
    <protectedRange sqref="Z408:AD450 Z6:Z15 Z21:AD21 Z16:AD18 Z23:Z28 Z37 Z36:AD36 Z32:AD34 Z45:AD45 Z41:Z44 Z52:Z53 Z50 Z55 Z47:AD48 Z67:AD68 Z57:AD64 Z69 Z70:AD76 Z84 Z85:AD86 Z83:AD83 Z95:AD95 Z97 Z98:AD400 Z88:AD92 Z78:AD78 Z80:AD81" name="Range1_12_1"/>
    <protectedRange sqref="BF6:BF552" name="Range1_18_1"/>
    <protectedRange sqref="J401:K407 J6:K13 J26:K27 J40:K42 J51:K53 J65:K66 J82:K82 J93:K94 J87:K87" name="Range1_8_1_1"/>
    <protectedRange sqref="O401:Q406 O6:Q11 O12 O26:Q27 O41:Q42 O52:Q53 O66:Q66 O82:Q82 O94:Q94 O87:Q87" name="Range1_9_1_1"/>
    <protectedRange sqref="O407:Q407 O13:Q13 P12:Q12" name="Range1_9_1_4"/>
    <protectedRange sqref="Y404 V401:Y403 V405:Y407 V6:X8 V10:X12 V13:W13 V23:X27 V37:X37 V41:X43 W36 W48 V52:X53 V50:X50 V55:X55 V66 V69:X69 V84:X84 V82 V94 V97:X97 V87 V79" name="Range1_11_1_1"/>
    <protectedRange sqref="Z401:AD403 Z405:AD407 AA6:AD8 AA10:AD13 AA23:AD27 AA37:AD37 AA41:AD43 AA52:AD53 AA50:AD50 AA55:AD55 AA69:AD69 AA84:AD84 AA97:AD9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V93:X93 W82:X82 W94:X94 W87:X87 W79:X79" name="Range1_11_1_6"/>
    <protectedRange sqref="Z40:AD40 Z51:AD51 Z65:AD66 Z82:AD82 Z93:AD94 Z87:AD87 Z79:AD79" name="Range1_12_1_5"/>
    <protectedRange sqref="J39:K39" name="Range1_8_1_5"/>
    <protectedRange sqref="O39:Q39" name="Range1_9_1_6"/>
    <protectedRange sqref="Y39" name="Range1_11_1_7"/>
    <protectedRange sqref="V39:X39 V54:X54 V96:X96" name="Range1_11_1_2_2"/>
    <protectedRange sqref="Z39:AD39 Z54:AD54 Z96:AD96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861" priority="19435" operator="equal">
      <formula>"ERRO"</formula>
    </cfRule>
  </conditionalFormatting>
  <conditionalFormatting sqref="X4 Y475:Y550 Y408:Z474 Y1:Z18 Y21:Z21 Y23:Z26 Z27:Z28 Z31 Y27:Y31 Y36:Z37 Y32:Z34 Y40:Z45 Y54:Z54 Z47:Z53 Z55 Z65:Z66 Y57:Z64 Y67:Z77 Y97:Z400 Y86:Z95 Z78:Z85">
    <cfRule type="cellIs" dxfId="860" priority="19424" operator="equal">
      <formula>"OPORTUNIDADE"</formula>
    </cfRule>
  </conditionalFormatting>
  <conditionalFormatting sqref="AZ6:AZ522">
    <cfRule type="expression" dxfId="859" priority="19419">
      <formula>$BU6=1</formula>
    </cfRule>
  </conditionalFormatting>
  <conditionalFormatting sqref="BQ6:BQ599">
    <cfRule type="cellIs" dxfId="858" priority="19430" operator="equal">
      <formula>"Produção e Intervalo"</formula>
    </cfRule>
    <cfRule type="cellIs" dxfId="857" priority="19431" operator="equal">
      <formula>"Aderente"</formula>
    </cfRule>
    <cfRule type="cellIs" dxfId="856" priority="19432" operator="equal">
      <formula>"Intervalo"</formula>
    </cfRule>
    <cfRule type="cellIs" dxfId="855" priority="19433" operator="equal">
      <formula>"Produção"</formula>
    </cfRule>
    <cfRule type="cellIs" dxfId="854" priority="19434" operator="equal">
      <formula>"ERRO"</formula>
    </cfRule>
  </conditionalFormatting>
  <conditionalFormatting sqref="BR6:BS552">
    <cfRule type="cellIs" dxfId="853" priority="19412" operator="equal">
      <formula>"*"</formula>
    </cfRule>
    <cfRule type="cellIs" dxfId="852" priority="19413" operator="greaterThanOrEqual">
      <formula>1</formula>
    </cfRule>
    <cfRule type="cellIs" dxfId="851" priority="19414" operator="lessThan">
      <formula>1</formula>
    </cfRule>
  </conditionalFormatting>
  <conditionalFormatting sqref="X475:X522 Y475:Y550 Y408:Z474 Y6:Z18 Y21:Z21 Y23:Z26 Z27:Z28 Z31 Y27:Y31 Y36:Z37 Y32:Z34 Y40:Z45 Y54:Z54 Z47:Z53 Z55 Z65:Z66 Y57:Z64 Y67:Z77 Y97:Z400 Y86:Z95 Z78:Z85">
    <cfRule type="cellIs" dxfId="850" priority="19360" operator="equal">
      <formula>"NÃO"</formula>
    </cfRule>
    <cfRule type="cellIs" dxfId="849" priority="19361" operator="equal">
      <formula>"SIM"</formula>
    </cfRule>
  </conditionalFormatting>
  <conditionalFormatting sqref="X475:X522">
    <cfRule type="cellIs" dxfId="848" priority="19359" operator="equal">
      <formula>"OPORTUNIDADE"</formula>
    </cfRule>
  </conditionalFormatting>
  <conditionalFormatting sqref="Z475:Z522">
    <cfRule type="cellIs" dxfId="847" priority="19357" operator="equal">
      <formula>"NÃO"</formula>
    </cfRule>
    <cfRule type="cellIs" dxfId="846" priority="19358" operator="equal">
      <formula>"SIM"</formula>
    </cfRule>
  </conditionalFormatting>
  <conditionalFormatting sqref="Z475:Z522">
    <cfRule type="cellIs" dxfId="845" priority="19356" operator="equal">
      <formula>"OPORTUNIDADE"</formula>
    </cfRule>
  </conditionalFormatting>
  <conditionalFormatting sqref="Y1048575:Y1048576">
    <cfRule type="cellIs" dxfId="844" priority="19241" operator="equal">
      <formula>"OPORTUNIDADE"</formula>
    </cfRule>
  </conditionalFormatting>
  <conditionalFormatting sqref="Y1048575:Y1048576">
    <cfRule type="cellIs" dxfId="843" priority="19239" operator="equal">
      <formula>"NÃO"</formula>
    </cfRule>
    <cfRule type="cellIs" dxfId="842" priority="19240" operator="equal">
      <formula>"SIM"</formula>
    </cfRule>
  </conditionalFormatting>
  <conditionalFormatting sqref="Z523:Z548">
    <cfRule type="cellIs" dxfId="841" priority="18976" operator="equal">
      <formula>"OPORTUNIDADE"</formula>
    </cfRule>
  </conditionalFormatting>
  <conditionalFormatting sqref="Z523:Z548">
    <cfRule type="cellIs" dxfId="840" priority="18974" operator="equal">
      <formula>"NÃO"</formula>
    </cfRule>
    <cfRule type="cellIs" dxfId="839" priority="18975" operator="equal">
      <formula>"SIM"</formula>
    </cfRule>
  </conditionalFormatting>
  <conditionalFormatting sqref="X549">
    <cfRule type="cellIs" dxfId="838" priority="18962" operator="equal">
      <formula>"NÃO"</formula>
    </cfRule>
    <cfRule type="cellIs" dxfId="837" priority="18963" operator="equal">
      <formula>"SIM"</formula>
    </cfRule>
  </conditionalFormatting>
  <conditionalFormatting sqref="X549">
    <cfRule type="cellIs" dxfId="836" priority="18961" operator="equal">
      <formula>"OPORTUNIDADE"</formula>
    </cfRule>
  </conditionalFormatting>
  <conditionalFormatting sqref="Z549">
    <cfRule type="cellIs" dxfId="835" priority="18959" operator="equal">
      <formula>"NÃO"</formula>
    </cfRule>
    <cfRule type="cellIs" dxfId="834" priority="18960" operator="equal">
      <formula>"SIM"</formula>
    </cfRule>
  </conditionalFormatting>
  <conditionalFormatting sqref="Z549">
    <cfRule type="cellIs" dxfId="833" priority="18958" operator="equal">
      <formula>"OPORTUNIDADE"</formula>
    </cfRule>
  </conditionalFormatting>
  <conditionalFormatting sqref="BI549">
    <cfRule type="iconSet" priority="18967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968">
      <iconSet showValue="0">
        <cfvo type="percent" val="0"/>
        <cfvo type="num" val="1"/>
        <cfvo type="num" val="1" gte="0"/>
      </iconSet>
    </cfRule>
    <cfRule type="iconSet" priority="18969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970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832" priority="19578">
      <formula>$BU492=1</formula>
    </cfRule>
  </conditionalFormatting>
  <conditionalFormatting sqref="AZ525:AZ549">
    <cfRule type="expression" dxfId="831" priority="19738">
      <formula>$BU497=1</formula>
    </cfRule>
  </conditionalFormatting>
  <conditionalFormatting sqref="BI523:BI548">
    <cfRule type="iconSet" priority="19739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741">
      <iconSet showValue="0">
        <cfvo type="percent" val="0"/>
        <cfvo type="num" val="1"/>
        <cfvo type="num" val="1" gte="0"/>
      </iconSet>
    </cfRule>
    <cfRule type="iconSet" priority="19742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745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747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748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830" priority="14373" operator="equal">
      <formula>"*"</formula>
    </cfRule>
    <cfRule type="cellIs" dxfId="829" priority="14374" operator="greaterThanOrEqual">
      <formula>1</formula>
    </cfRule>
    <cfRule type="cellIs" dxfId="828" priority="14375" operator="lessThan">
      <formula>1</formula>
    </cfRule>
  </conditionalFormatting>
  <conditionalFormatting sqref="BI6:BI522">
    <cfRule type="iconSet" priority="19762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763">
      <iconSet showValue="0">
        <cfvo type="percent" val="0"/>
        <cfvo type="num" val="1"/>
        <cfvo type="num" val="1" gte="0"/>
      </iconSet>
    </cfRule>
    <cfRule type="iconSet" priority="19764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599">
    <cfRule type="iconSet" priority="19780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7 BK80:BK82 BK84:BK599">
    <cfRule type="iconSet" priority="19781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60 BP64:BP65 BP70:BP78 BP67:BP68 BP80:BP599">
    <cfRule type="iconSet" priority="19782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827" priority="1081" operator="equal">
      <formula>"OPORTUNIDADE"</formula>
    </cfRule>
  </conditionalFormatting>
  <conditionalFormatting sqref="Y401:Z407">
    <cfRule type="cellIs" dxfId="826" priority="1079" operator="equal">
      <formula>"NÃO"</formula>
    </cfRule>
    <cfRule type="cellIs" dxfId="825" priority="1080" operator="equal">
      <formula>"SIM"</formula>
    </cfRule>
  </conditionalFormatting>
  <conditionalFormatting sqref="Z404">
    <cfRule type="cellIs" dxfId="824" priority="1078" operator="equal">
      <formula>"OPORTUNIDADE"</formula>
    </cfRule>
  </conditionalFormatting>
  <conditionalFormatting sqref="Z404">
    <cfRule type="cellIs" dxfId="823" priority="1076" operator="equal">
      <formula>"NÃO"</formula>
    </cfRule>
    <cfRule type="cellIs" dxfId="822" priority="1077" operator="equal">
      <formula>"SIM"</formula>
    </cfRule>
  </conditionalFormatting>
  <conditionalFormatting sqref="Z404">
    <cfRule type="cellIs" dxfId="821" priority="1075" operator="equal">
      <formula>"OPORTUNIDADE"</formula>
    </cfRule>
  </conditionalFormatting>
  <conditionalFormatting sqref="Z404">
    <cfRule type="cellIs" dxfId="820" priority="1073" operator="equal">
      <formula>"NÃO"</formula>
    </cfRule>
    <cfRule type="cellIs" dxfId="819" priority="1074" operator="equal">
      <formula>"SIM"</formula>
    </cfRule>
  </conditionalFormatting>
  <conditionalFormatting sqref="Z404">
    <cfRule type="cellIs" dxfId="818" priority="1072" operator="equal">
      <formula>"OPORTUNIDADE"</formula>
    </cfRule>
  </conditionalFormatting>
  <conditionalFormatting sqref="Z404">
    <cfRule type="cellIs" dxfId="817" priority="1070" operator="equal">
      <formula>"NÃO"</formula>
    </cfRule>
    <cfRule type="cellIs" dxfId="816" priority="1071" operator="equal">
      <formula>"SIM"</formula>
    </cfRule>
  </conditionalFormatting>
  <conditionalFormatting sqref="Z404">
    <cfRule type="cellIs" dxfId="815" priority="1069" operator="equal">
      <formula>"OPORTUNIDADE"</formula>
    </cfRule>
  </conditionalFormatting>
  <conditionalFormatting sqref="Z404">
    <cfRule type="cellIs" dxfId="814" priority="1067" operator="equal">
      <formula>"NÃO"</formula>
    </cfRule>
    <cfRule type="cellIs" dxfId="813" priority="1068" operator="equal">
      <formula>"SIM"</formula>
    </cfRule>
  </conditionalFormatting>
  <conditionalFormatting sqref="Z404">
    <cfRule type="cellIs" dxfId="812" priority="1066" operator="equal">
      <formula>"OPORTUNIDADE"</formula>
    </cfRule>
  </conditionalFormatting>
  <conditionalFormatting sqref="Z404">
    <cfRule type="cellIs" dxfId="811" priority="1064" operator="equal">
      <formula>"NÃO"</formula>
    </cfRule>
    <cfRule type="cellIs" dxfId="810" priority="1065" operator="equal">
      <formula>"SIM"</formula>
    </cfRule>
  </conditionalFormatting>
  <conditionalFormatting sqref="Z404">
    <cfRule type="cellIs" dxfId="809" priority="1063" operator="equal">
      <formula>"OPORTUNIDADE"</formula>
    </cfRule>
  </conditionalFormatting>
  <conditionalFormatting sqref="Z404">
    <cfRule type="cellIs" dxfId="808" priority="1061" operator="equal">
      <formula>"NÃO"</formula>
    </cfRule>
    <cfRule type="cellIs" dxfId="807" priority="1062" operator="equal">
      <formula>"SIM"</formula>
    </cfRule>
  </conditionalFormatting>
  <conditionalFormatting sqref="Z404">
    <cfRule type="cellIs" dxfId="806" priority="1060" operator="equal">
      <formula>"OPORTUNIDADE"</formula>
    </cfRule>
  </conditionalFormatting>
  <conditionalFormatting sqref="Z404">
    <cfRule type="cellIs" dxfId="805" priority="1058" operator="equal">
      <formula>"NÃO"</formula>
    </cfRule>
    <cfRule type="cellIs" dxfId="804" priority="1059" operator="equal">
      <formula>"SIM"</formula>
    </cfRule>
  </conditionalFormatting>
  <conditionalFormatting sqref="Z404">
    <cfRule type="cellIs" dxfId="803" priority="1057" operator="equal">
      <formula>"OPORTUNIDADE"</formula>
    </cfRule>
  </conditionalFormatting>
  <conditionalFormatting sqref="Z404">
    <cfRule type="cellIs" dxfId="802" priority="1055" operator="equal">
      <formula>"NÃO"</formula>
    </cfRule>
    <cfRule type="cellIs" dxfId="801" priority="1056" operator="equal">
      <formula>"SIM"</formula>
    </cfRule>
  </conditionalFormatting>
  <conditionalFormatting sqref="Z404">
    <cfRule type="cellIs" dxfId="800" priority="1054" operator="equal">
      <formula>"OPORTUNIDADE"</formula>
    </cfRule>
  </conditionalFormatting>
  <conditionalFormatting sqref="Z404">
    <cfRule type="cellIs" dxfId="799" priority="1052" operator="equal">
      <formula>"NÃO"</formula>
    </cfRule>
    <cfRule type="cellIs" dxfId="798" priority="1053" operator="equal">
      <formula>"SIM"</formula>
    </cfRule>
  </conditionalFormatting>
  <conditionalFormatting sqref="Z404">
    <cfRule type="cellIs" dxfId="797" priority="1051" operator="equal">
      <formula>"OPORTUNIDADE"</formula>
    </cfRule>
  </conditionalFormatting>
  <conditionalFormatting sqref="Z404">
    <cfRule type="cellIs" dxfId="796" priority="1049" operator="equal">
      <formula>"NÃO"</formula>
    </cfRule>
    <cfRule type="cellIs" dxfId="795" priority="1050" operator="equal">
      <formula>"SIM"</formula>
    </cfRule>
  </conditionalFormatting>
  <conditionalFormatting sqref="Z404">
    <cfRule type="cellIs" dxfId="794" priority="1048" operator="equal">
      <formula>"OPORTUNIDADE"</formula>
    </cfRule>
  </conditionalFormatting>
  <conditionalFormatting sqref="Z404">
    <cfRule type="cellIs" dxfId="793" priority="1046" operator="equal">
      <formula>"NÃO"</formula>
    </cfRule>
    <cfRule type="cellIs" dxfId="792" priority="1047" operator="equal">
      <formula>"SIM"</formula>
    </cfRule>
  </conditionalFormatting>
  <conditionalFormatting sqref="Z404">
    <cfRule type="cellIs" dxfId="791" priority="1045" operator="equal">
      <formula>"OPORTUNIDADE"</formula>
    </cfRule>
  </conditionalFormatting>
  <conditionalFormatting sqref="Z404">
    <cfRule type="cellIs" dxfId="790" priority="1043" operator="equal">
      <formula>"NÃO"</formula>
    </cfRule>
    <cfRule type="cellIs" dxfId="789" priority="1044" operator="equal">
      <formula>"SIM"</formula>
    </cfRule>
  </conditionalFormatting>
  <conditionalFormatting sqref="Z404">
    <cfRule type="cellIs" dxfId="788" priority="1042" operator="equal">
      <formula>"OPORTUNIDADE"</formula>
    </cfRule>
  </conditionalFormatting>
  <conditionalFormatting sqref="Z404">
    <cfRule type="cellIs" dxfId="787" priority="1040" operator="equal">
      <formula>"NÃO"</formula>
    </cfRule>
    <cfRule type="cellIs" dxfId="786" priority="1041" operator="equal">
      <formula>"SIM"</formula>
    </cfRule>
  </conditionalFormatting>
  <conditionalFormatting sqref="Z404">
    <cfRule type="cellIs" dxfId="785" priority="1039" operator="equal">
      <formula>"OPORTUNIDADE"</formula>
    </cfRule>
  </conditionalFormatting>
  <conditionalFormatting sqref="Z404">
    <cfRule type="cellIs" dxfId="784" priority="1037" operator="equal">
      <formula>"NÃO"</formula>
    </cfRule>
    <cfRule type="cellIs" dxfId="783" priority="1038" operator="equal">
      <formula>"SIM"</formula>
    </cfRule>
  </conditionalFormatting>
  <conditionalFormatting sqref="Z404">
    <cfRule type="cellIs" dxfId="782" priority="1036" operator="equal">
      <formula>"OPORTUNIDADE"</formula>
    </cfRule>
  </conditionalFormatting>
  <conditionalFormatting sqref="Z404">
    <cfRule type="cellIs" dxfId="781" priority="1034" operator="equal">
      <formula>"NÃO"</formula>
    </cfRule>
    <cfRule type="cellIs" dxfId="780" priority="1035" operator="equal">
      <formula>"SIM"</formula>
    </cfRule>
  </conditionalFormatting>
  <conditionalFormatting sqref="Z404">
    <cfRule type="cellIs" dxfId="779" priority="1033" operator="equal">
      <formula>"OPORTUNIDADE"</formula>
    </cfRule>
  </conditionalFormatting>
  <conditionalFormatting sqref="Z404">
    <cfRule type="cellIs" dxfId="778" priority="1031" operator="equal">
      <formula>"NÃO"</formula>
    </cfRule>
    <cfRule type="cellIs" dxfId="777" priority="1032" operator="equal">
      <formula>"SIM"</formula>
    </cfRule>
  </conditionalFormatting>
  <conditionalFormatting sqref="Z404">
    <cfRule type="cellIs" dxfId="776" priority="1030" operator="equal">
      <formula>"OPORTUNIDADE"</formula>
    </cfRule>
  </conditionalFormatting>
  <conditionalFormatting sqref="Z404">
    <cfRule type="cellIs" dxfId="775" priority="1028" operator="equal">
      <formula>"NÃO"</formula>
    </cfRule>
    <cfRule type="cellIs" dxfId="774" priority="1029" operator="equal">
      <formula>"SIM"</formula>
    </cfRule>
  </conditionalFormatting>
  <conditionalFormatting sqref="Z404">
    <cfRule type="cellIs" dxfId="773" priority="1027" operator="equal">
      <formula>"OPORTUNIDADE"</formula>
    </cfRule>
  </conditionalFormatting>
  <conditionalFormatting sqref="Z404">
    <cfRule type="cellIs" dxfId="772" priority="1025" operator="equal">
      <formula>"NÃO"</formula>
    </cfRule>
    <cfRule type="cellIs" dxfId="771" priority="1026" operator="equal">
      <formula>"SIM"</formula>
    </cfRule>
  </conditionalFormatting>
  <conditionalFormatting sqref="Z404">
    <cfRule type="cellIs" dxfId="770" priority="1024" operator="equal">
      <formula>"OPORTUNIDADE"</formula>
    </cfRule>
  </conditionalFormatting>
  <conditionalFormatting sqref="Z404">
    <cfRule type="cellIs" dxfId="769" priority="1022" operator="equal">
      <formula>"NÃO"</formula>
    </cfRule>
    <cfRule type="cellIs" dxfId="768" priority="1023" operator="equal">
      <formula>"SIM"</formula>
    </cfRule>
  </conditionalFormatting>
  <conditionalFormatting sqref="Z404">
    <cfRule type="cellIs" dxfId="767" priority="1021" operator="equal">
      <formula>"OPORTUNIDADE"</formula>
    </cfRule>
  </conditionalFormatting>
  <conditionalFormatting sqref="Z404">
    <cfRule type="cellIs" dxfId="766" priority="1019" operator="equal">
      <formula>"NÃO"</formula>
    </cfRule>
    <cfRule type="cellIs" dxfId="765" priority="1020" operator="equal">
      <formula>"SIM"</formula>
    </cfRule>
  </conditionalFormatting>
  <conditionalFormatting sqref="Z404">
    <cfRule type="cellIs" dxfId="764" priority="1018" operator="equal">
      <formula>"OPORTUNIDADE"</formula>
    </cfRule>
  </conditionalFormatting>
  <conditionalFormatting sqref="Z404">
    <cfRule type="cellIs" dxfId="763" priority="1016" operator="equal">
      <formula>"NÃO"</formula>
    </cfRule>
    <cfRule type="cellIs" dxfId="762" priority="1017" operator="equal">
      <formula>"SIM"</formula>
    </cfRule>
  </conditionalFormatting>
  <conditionalFormatting sqref="Z404">
    <cfRule type="cellIs" dxfId="761" priority="1015" operator="equal">
      <formula>"OPORTUNIDADE"</formula>
    </cfRule>
  </conditionalFormatting>
  <conditionalFormatting sqref="Z404">
    <cfRule type="cellIs" dxfId="760" priority="1013" operator="equal">
      <formula>"NÃO"</formula>
    </cfRule>
    <cfRule type="cellIs" dxfId="759" priority="1014" operator="equal">
      <formula>"SIM"</formula>
    </cfRule>
  </conditionalFormatting>
  <conditionalFormatting sqref="Z404">
    <cfRule type="cellIs" dxfId="758" priority="1012" operator="equal">
      <formula>"OPORTUNIDADE"</formula>
    </cfRule>
  </conditionalFormatting>
  <conditionalFormatting sqref="Z404">
    <cfRule type="cellIs" dxfId="757" priority="1010" operator="equal">
      <formula>"NÃO"</formula>
    </cfRule>
    <cfRule type="cellIs" dxfId="756" priority="1011" operator="equal">
      <formula>"SIM"</formula>
    </cfRule>
  </conditionalFormatting>
  <conditionalFormatting sqref="Z404">
    <cfRule type="cellIs" dxfId="755" priority="1009" operator="equal">
      <formula>"OPORTUNIDADE"</formula>
    </cfRule>
  </conditionalFormatting>
  <conditionalFormatting sqref="Z404">
    <cfRule type="cellIs" dxfId="754" priority="1007" operator="equal">
      <formula>"NÃO"</formula>
    </cfRule>
    <cfRule type="cellIs" dxfId="753" priority="1008" operator="equal">
      <formula>"SIM"</formula>
    </cfRule>
  </conditionalFormatting>
  <conditionalFormatting sqref="Y404">
    <cfRule type="cellIs" dxfId="752" priority="1006" operator="equal">
      <formula>"OPORTUNIDADE"</formula>
    </cfRule>
  </conditionalFormatting>
  <conditionalFormatting sqref="Y404">
    <cfRule type="cellIs" dxfId="751" priority="1004" operator="equal">
      <formula>"NÃO"</formula>
    </cfRule>
    <cfRule type="cellIs" dxfId="750" priority="1005" operator="equal">
      <formula>"SIM"</formula>
    </cfRule>
  </conditionalFormatting>
  <conditionalFormatting sqref="Y404">
    <cfRule type="cellIs" dxfId="749" priority="1003" operator="equal">
      <formula>"OPORTUNIDADE"</formula>
    </cfRule>
  </conditionalFormatting>
  <conditionalFormatting sqref="Y404">
    <cfRule type="cellIs" dxfId="748" priority="1001" operator="equal">
      <formula>"NÃO"</formula>
    </cfRule>
    <cfRule type="cellIs" dxfId="747" priority="1002" operator="equal">
      <formula>"SIM"</formula>
    </cfRule>
  </conditionalFormatting>
  <conditionalFormatting sqref="Y404">
    <cfRule type="cellIs" dxfId="746" priority="1000" operator="equal">
      <formula>"OPORTUNIDADE"</formula>
    </cfRule>
  </conditionalFormatting>
  <conditionalFormatting sqref="Y404">
    <cfRule type="cellIs" dxfId="745" priority="998" operator="equal">
      <formula>"NÃO"</formula>
    </cfRule>
    <cfRule type="cellIs" dxfId="744" priority="999" operator="equal">
      <formula>"SIM"</formula>
    </cfRule>
  </conditionalFormatting>
  <conditionalFormatting sqref="Y404">
    <cfRule type="cellIs" dxfId="743" priority="997" operator="equal">
      <formula>"OPORTUNIDADE"</formula>
    </cfRule>
  </conditionalFormatting>
  <conditionalFormatting sqref="Y404">
    <cfRule type="cellIs" dxfId="742" priority="995" operator="equal">
      <formula>"NÃO"</formula>
    </cfRule>
    <cfRule type="cellIs" dxfId="741" priority="996" operator="equal">
      <formula>"SIM"</formula>
    </cfRule>
  </conditionalFormatting>
  <conditionalFormatting sqref="Y404">
    <cfRule type="cellIs" dxfId="740" priority="994" operator="equal">
      <formula>"OPORTUNIDADE"</formula>
    </cfRule>
  </conditionalFormatting>
  <conditionalFormatting sqref="Y404">
    <cfRule type="cellIs" dxfId="739" priority="992" operator="equal">
      <formula>"NÃO"</formula>
    </cfRule>
    <cfRule type="cellIs" dxfId="738" priority="993" operator="equal">
      <formula>"SIM"</formula>
    </cfRule>
  </conditionalFormatting>
  <conditionalFormatting sqref="Y404">
    <cfRule type="cellIs" dxfId="737" priority="991" operator="equal">
      <formula>"OPORTUNIDADE"</formula>
    </cfRule>
  </conditionalFormatting>
  <conditionalFormatting sqref="Y404">
    <cfRule type="cellIs" dxfId="736" priority="989" operator="equal">
      <formula>"NÃO"</formula>
    </cfRule>
    <cfRule type="cellIs" dxfId="735" priority="990" operator="equal">
      <formula>"SIM"</formula>
    </cfRule>
  </conditionalFormatting>
  <conditionalFormatting sqref="Y404">
    <cfRule type="cellIs" dxfId="734" priority="988" operator="equal">
      <formula>"OPORTUNIDADE"</formula>
    </cfRule>
  </conditionalFormatting>
  <conditionalFormatting sqref="Y404">
    <cfRule type="cellIs" dxfId="733" priority="986" operator="equal">
      <formula>"NÃO"</formula>
    </cfRule>
    <cfRule type="cellIs" dxfId="732" priority="987" operator="equal">
      <formula>"SIM"</formula>
    </cfRule>
  </conditionalFormatting>
  <conditionalFormatting sqref="Y404">
    <cfRule type="cellIs" dxfId="731" priority="985" operator="equal">
      <formula>"OPORTUNIDADE"</formula>
    </cfRule>
  </conditionalFormatting>
  <conditionalFormatting sqref="Y404">
    <cfRule type="cellIs" dxfId="730" priority="983" operator="equal">
      <formula>"NÃO"</formula>
    </cfRule>
    <cfRule type="cellIs" dxfId="729" priority="984" operator="equal">
      <formula>"SIM"</formula>
    </cfRule>
  </conditionalFormatting>
  <conditionalFormatting sqref="Y404">
    <cfRule type="cellIs" dxfId="728" priority="982" operator="equal">
      <formula>"OPORTUNIDADE"</formula>
    </cfRule>
  </conditionalFormatting>
  <conditionalFormatting sqref="Y404">
    <cfRule type="cellIs" dxfId="727" priority="980" operator="equal">
      <formula>"NÃO"</formula>
    </cfRule>
    <cfRule type="cellIs" dxfId="726" priority="981" operator="equal">
      <formula>"SIM"</formula>
    </cfRule>
  </conditionalFormatting>
  <conditionalFormatting sqref="Y404">
    <cfRule type="cellIs" dxfId="725" priority="979" operator="equal">
      <formula>"OPORTUNIDADE"</formula>
    </cfRule>
  </conditionalFormatting>
  <conditionalFormatting sqref="Y404">
    <cfRule type="cellIs" dxfId="724" priority="977" operator="equal">
      <formula>"NÃO"</formula>
    </cfRule>
    <cfRule type="cellIs" dxfId="723" priority="978" operator="equal">
      <formula>"SIM"</formula>
    </cfRule>
  </conditionalFormatting>
  <conditionalFormatting sqref="Y404">
    <cfRule type="cellIs" dxfId="722" priority="976" operator="equal">
      <formula>"OPORTUNIDADE"</formula>
    </cfRule>
  </conditionalFormatting>
  <conditionalFormatting sqref="Y404">
    <cfRule type="cellIs" dxfId="721" priority="974" operator="equal">
      <formula>"NÃO"</formula>
    </cfRule>
    <cfRule type="cellIs" dxfId="720" priority="975" operator="equal">
      <formula>"SIM"</formula>
    </cfRule>
  </conditionalFormatting>
  <conditionalFormatting sqref="Y404">
    <cfRule type="cellIs" dxfId="719" priority="973" operator="equal">
      <formula>"OPORTUNIDADE"</formula>
    </cfRule>
  </conditionalFormatting>
  <conditionalFormatting sqref="Y404">
    <cfRule type="cellIs" dxfId="718" priority="971" operator="equal">
      <formula>"NÃO"</formula>
    </cfRule>
    <cfRule type="cellIs" dxfId="717" priority="972" operator="equal">
      <formula>"SIM"</formula>
    </cfRule>
  </conditionalFormatting>
  <conditionalFormatting sqref="Y404">
    <cfRule type="cellIs" dxfId="716" priority="970" operator="equal">
      <formula>"OPORTUNIDADE"</formula>
    </cfRule>
  </conditionalFormatting>
  <conditionalFormatting sqref="Y404">
    <cfRule type="cellIs" dxfId="715" priority="968" operator="equal">
      <formula>"NÃO"</formula>
    </cfRule>
    <cfRule type="cellIs" dxfId="714" priority="969" operator="equal">
      <formula>"SIM"</formula>
    </cfRule>
  </conditionalFormatting>
  <conditionalFormatting sqref="Y404">
    <cfRule type="cellIs" dxfId="713" priority="967" operator="equal">
      <formula>"OPORTUNIDADE"</formula>
    </cfRule>
  </conditionalFormatting>
  <conditionalFormatting sqref="Y404">
    <cfRule type="cellIs" dxfId="712" priority="965" operator="equal">
      <formula>"NÃO"</formula>
    </cfRule>
    <cfRule type="cellIs" dxfId="711" priority="966" operator="equal">
      <formula>"SIM"</formula>
    </cfRule>
  </conditionalFormatting>
  <conditionalFormatting sqref="Y404">
    <cfRule type="cellIs" dxfId="710" priority="964" operator="equal">
      <formula>"OPORTUNIDADE"</formula>
    </cfRule>
  </conditionalFormatting>
  <conditionalFormatting sqref="Y404">
    <cfRule type="cellIs" dxfId="709" priority="962" operator="equal">
      <formula>"NÃO"</formula>
    </cfRule>
    <cfRule type="cellIs" dxfId="708" priority="963" operator="equal">
      <formula>"SIM"</formula>
    </cfRule>
  </conditionalFormatting>
  <conditionalFormatting sqref="Y404">
    <cfRule type="cellIs" dxfId="707" priority="961" operator="equal">
      <formula>"OPORTUNIDADE"</formula>
    </cfRule>
  </conditionalFormatting>
  <conditionalFormatting sqref="Y404">
    <cfRule type="cellIs" dxfId="706" priority="959" operator="equal">
      <formula>"NÃO"</formula>
    </cfRule>
    <cfRule type="cellIs" dxfId="705" priority="960" operator="equal">
      <formula>"SIM"</formula>
    </cfRule>
  </conditionalFormatting>
  <conditionalFormatting sqref="Y404">
    <cfRule type="cellIs" dxfId="704" priority="958" operator="equal">
      <formula>"OPORTUNIDADE"</formula>
    </cfRule>
  </conditionalFormatting>
  <conditionalFormatting sqref="Y404">
    <cfRule type="cellIs" dxfId="703" priority="956" operator="equal">
      <formula>"NÃO"</formula>
    </cfRule>
    <cfRule type="cellIs" dxfId="702" priority="957" operator="equal">
      <formula>"SIM"</formula>
    </cfRule>
  </conditionalFormatting>
  <conditionalFormatting sqref="Y404">
    <cfRule type="cellIs" dxfId="701" priority="955" operator="equal">
      <formula>"OPORTUNIDADE"</formula>
    </cfRule>
  </conditionalFormatting>
  <conditionalFormatting sqref="Y404">
    <cfRule type="cellIs" dxfId="700" priority="953" operator="equal">
      <formula>"NÃO"</formula>
    </cfRule>
    <cfRule type="cellIs" dxfId="699" priority="954" operator="equal">
      <formula>"SIM"</formula>
    </cfRule>
  </conditionalFormatting>
  <conditionalFormatting sqref="Y404">
    <cfRule type="cellIs" dxfId="698" priority="952" operator="equal">
      <formula>"OPORTUNIDADE"</formula>
    </cfRule>
  </conditionalFormatting>
  <conditionalFormatting sqref="Y404">
    <cfRule type="cellIs" dxfId="697" priority="950" operator="equal">
      <formula>"NÃO"</formula>
    </cfRule>
    <cfRule type="cellIs" dxfId="696" priority="951" operator="equal">
      <formula>"SIM"</formula>
    </cfRule>
  </conditionalFormatting>
  <conditionalFormatting sqref="Y404">
    <cfRule type="cellIs" dxfId="695" priority="949" operator="equal">
      <formula>"OPORTUNIDADE"</formula>
    </cfRule>
  </conditionalFormatting>
  <conditionalFormatting sqref="Y404">
    <cfRule type="cellIs" dxfId="694" priority="947" operator="equal">
      <formula>"NÃO"</formula>
    </cfRule>
    <cfRule type="cellIs" dxfId="693" priority="948" operator="equal">
      <formula>"SIM"</formula>
    </cfRule>
  </conditionalFormatting>
  <conditionalFormatting sqref="Y404">
    <cfRule type="cellIs" dxfId="692" priority="946" operator="equal">
      <formula>"OPORTUNIDADE"</formula>
    </cfRule>
  </conditionalFormatting>
  <conditionalFormatting sqref="Y404">
    <cfRule type="cellIs" dxfId="691" priority="944" operator="equal">
      <formula>"NÃO"</formula>
    </cfRule>
    <cfRule type="cellIs" dxfId="690" priority="945" operator="equal">
      <formula>"SIM"</formula>
    </cfRule>
  </conditionalFormatting>
  <conditionalFormatting sqref="Y404">
    <cfRule type="cellIs" dxfId="689" priority="943" operator="equal">
      <formula>"OPORTUNIDADE"</formula>
    </cfRule>
  </conditionalFormatting>
  <conditionalFormatting sqref="Y404">
    <cfRule type="cellIs" dxfId="688" priority="941" operator="equal">
      <formula>"NÃO"</formula>
    </cfRule>
    <cfRule type="cellIs" dxfId="687" priority="942" operator="equal">
      <formula>"SIM"</formula>
    </cfRule>
  </conditionalFormatting>
  <conditionalFormatting sqref="Y404">
    <cfRule type="cellIs" dxfId="686" priority="940" operator="equal">
      <formula>"OPORTUNIDADE"</formula>
    </cfRule>
  </conditionalFormatting>
  <conditionalFormatting sqref="Y404">
    <cfRule type="cellIs" dxfId="685" priority="938" operator="equal">
      <formula>"NÃO"</formula>
    </cfRule>
    <cfRule type="cellIs" dxfId="684" priority="939" operator="equal">
      <formula>"SIM"</formula>
    </cfRule>
  </conditionalFormatting>
  <conditionalFormatting sqref="Y404">
    <cfRule type="cellIs" dxfId="683" priority="937" operator="equal">
      <formula>"OPORTUNIDADE"</formula>
    </cfRule>
  </conditionalFormatting>
  <conditionalFormatting sqref="Y404">
    <cfRule type="cellIs" dxfId="682" priority="935" operator="equal">
      <formula>"NÃO"</formula>
    </cfRule>
    <cfRule type="cellIs" dxfId="681" priority="936" operator="equal">
      <formula>"SIM"</formula>
    </cfRule>
  </conditionalFormatting>
  <conditionalFormatting sqref="Y404">
    <cfRule type="cellIs" dxfId="680" priority="934" operator="equal">
      <formula>"OPORTUNIDADE"</formula>
    </cfRule>
  </conditionalFormatting>
  <conditionalFormatting sqref="Y404">
    <cfRule type="cellIs" dxfId="679" priority="932" operator="equal">
      <formula>"NÃO"</formula>
    </cfRule>
    <cfRule type="cellIs" dxfId="678" priority="933" operator="equal">
      <formula>"SIM"</formula>
    </cfRule>
  </conditionalFormatting>
  <conditionalFormatting sqref="Y404">
    <cfRule type="cellIs" dxfId="677" priority="931" operator="equal">
      <formula>"OPORTUNIDADE"</formula>
    </cfRule>
  </conditionalFormatting>
  <conditionalFormatting sqref="Y404">
    <cfRule type="cellIs" dxfId="676" priority="929" operator="equal">
      <formula>"NÃO"</formula>
    </cfRule>
    <cfRule type="cellIs" dxfId="675" priority="930" operator="equal">
      <formula>"SIM"</formula>
    </cfRule>
  </conditionalFormatting>
  <conditionalFormatting sqref="Y404">
    <cfRule type="cellIs" dxfId="674" priority="928" operator="equal">
      <formula>"OPORTUNIDADE"</formula>
    </cfRule>
  </conditionalFormatting>
  <conditionalFormatting sqref="Y404">
    <cfRule type="cellIs" dxfId="673" priority="926" operator="equal">
      <formula>"NÃO"</formula>
    </cfRule>
    <cfRule type="cellIs" dxfId="672" priority="927" operator="equal">
      <formula>"SIM"</formula>
    </cfRule>
  </conditionalFormatting>
  <conditionalFormatting sqref="Y404">
    <cfRule type="cellIs" dxfId="671" priority="925" operator="equal">
      <formula>"OPORTUNIDADE"</formula>
    </cfRule>
  </conditionalFormatting>
  <conditionalFormatting sqref="Y404">
    <cfRule type="cellIs" dxfId="670" priority="923" operator="equal">
      <formula>"NÃO"</formula>
    </cfRule>
    <cfRule type="cellIs" dxfId="669" priority="924" operator="equal">
      <formula>"SIM"</formula>
    </cfRule>
  </conditionalFormatting>
  <conditionalFormatting sqref="Y404">
    <cfRule type="cellIs" dxfId="668" priority="922" operator="equal">
      <formula>"OPORTUNIDADE"</formula>
    </cfRule>
  </conditionalFormatting>
  <conditionalFormatting sqref="Y404">
    <cfRule type="cellIs" dxfId="667" priority="920" operator="equal">
      <formula>"NÃO"</formula>
    </cfRule>
    <cfRule type="cellIs" dxfId="666" priority="921" operator="equal">
      <formula>"SIM"</formula>
    </cfRule>
  </conditionalFormatting>
  <conditionalFormatting sqref="Y404">
    <cfRule type="cellIs" dxfId="665" priority="919" operator="equal">
      <formula>"OPORTUNIDADE"</formula>
    </cfRule>
  </conditionalFormatting>
  <conditionalFormatting sqref="Y404">
    <cfRule type="cellIs" dxfId="664" priority="917" operator="equal">
      <formula>"NÃO"</formula>
    </cfRule>
    <cfRule type="cellIs" dxfId="663" priority="918" operator="equal">
      <formula>"SIM"</formula>
    </cfRule>
  </conditionalFormatting>
  <conditionalFormatting sqref="Y404">
    <cfRule type="cellIs" dxfId="662" priority="916" operator="equal">
      <formula>"OPORTUNIDADE"</formula>
    </cfRule>
  </conditionalFormatting>
  <conditionalFormatting sqref="Y404">
    <cfRule type="cellIs" dxfId="661" priority="914" operator="equal">
      <formula>"NÃO"</formula>
    </cfRule>
    <cfRule type="cellIs" dxfId="660" priority="915" operator="equal">
      <formula>"SIM"</formula>
    </cfRule>
  </conditionalFormatting>
  <conditionalFormatting sqref="Y404">
    <cfRule type="cellIs" dxfId="659" priority="913" operator="equal">
      <formula>"OPORTUNIDADE"</formula>
    </cfRule>
  </conditionalFormatting>
  <conditionalFormatting sqref="Y404">
    <cfRule type="cellIs" dxfId="658" priority="911" operator="equal">
      <formula>"NÃO"</formula>
    </cfRule>
    <cfRule type="cellIs" dxfId="657" priority="912" operator="equal">
      <formula>"SIM"</formula>
    </cfRule>
  </conditionalFormatting>
  <conditionalFormatting sqref="Y404">
    <cfRule type="cellIs" dxfId="656" priority="910" operator="equal">
      <formula>"OPORTUNIDADE"</formula>
    </cfRule>
  </conditionalFormatting>
  <conditionalFormatting sqref="Y404">
    <cfRule type="cellIs" dxfId="655" priority="908" operator="equal">
      <formula>"NÃO"</formula>
    </cfRule>
    <cfRule type="cellIs" dxfId="654" priority="909" operator="equal">
      <formula>"SIM"</formula>
    </cfRule>
  </conditionalFormatting>
  <conditionalFormatting sqref="Y407">
    <cfRule type="cellIs" dxfId="653" priority="907" operator="equal">
      <formula>"OPORTUNIDADE"</formula>
    </cfRule>
  </conditionalFormatting>
  <conditionalFormatting sqref="Y407">
    <cfRule type="cellIs" dxfId="652" priority="905" operator="equal">
      <formula>"NÃO"</formula>
    </cfRule>
    <cfRule type="cellIs" dxfId="651" priority="906" operator="equal">
      <formula>"SIM"</formula>
    </cfRule>
  </conditionalFormatting>
  <conditionalFormatting sqref="Z407">
    <cfRule type="cellIs" dxfId="650" priority="904" operator="equal">
      <formula>"OPORTUNIDADE"</formula>
    </cfRule>
  </conditionalFormatting>
  <conditionalFormatting sqref="Z407">
    <cfRule type="cellIs" dxfId="649" priority="902" operator="equal">
      <formula>"NÃO"</formula>
    </cfRule>
    <cfRule type="cellIs" dxfId="648" priority="903" operator="equal">
      <formula>"SIM"</formula>
    </cfRule>
  </conditionalFormatting>
  <conditionalFormatting sqref="Z407">
    <cfRule type="cellIs" dxfId="647" priority="901" operator="equal">
      <formula>"OPORTUNIDADE"</formula>
    </cfRule>
  </conditionalFormatting>
  <conditionalFormatting sqref="Z407">
    <cfRule type="cellIs" dxfId="646" priority="899" operator="equal">
      <formula>"NÃO"</formula>
    </cfRule>
    <cfRule type="cellIs" dxfId="645" priority="900" operator="equal">
      <formula>"SIM"</formula>
    </cfRule>
  </conditionalFormatting>
  <conditionalFormatting sqref="Z407">
    <cfRule type="cellIs" dxfId="644" priority="898" operator="equal">
      <formula>"OPORTUNIDADE"</formula>
    </cfRule>
  </conditionalFormatting>
  <conditionalFormatting sqref="Z407">
    <cfRule type="cellIs" dxfId="643" priority="896" operator="equal">
      <formula>"NÃO"</formula>
    </cfRule>
    <cfRule type="cellIs" dxfId="642" priority="897" operator="equal">
      <formula>"SIM"</formula>
    </cfRule>
  </conditionalFormatting>
  <conditionalFormatting sqref="Z407">
    <cfRule type="cellIs" dxfId="641" priority="895" operator="equal">
      <formula>"OPORTUNIDADE"</formula>
    </cfRule>
  </conditionalFormatting>
  <conditionalFormatting sqref="Z407">
    <cfRule type="cellIs" dxfId="640" priority="893" operator="equal">
      <formula>"NÃO"</formula>
    </cfRule>
    <cfRule type="cellIs" dxfId="639" priority="894" operator="equal">
      <formula>"SIM"</formula>
    </cfRule>
  </conditionalFormatting>
  <conditionalFormatting sqref="Z407">
    <cfRule type="cellIs" dxfId="638" priority="892" operator="equal">
      <formula>"OPORTUNIDADE"</formula>
    </cfRule>
  </conditionalFormatting>
  <conditionalFormatting sqref="Z407">
    <cfRule type="cellIs" dxfId="637" priority="890" operator="equal">
      <formula>"NÃO"</formula>
    </cfRule>
    <cfRule type="cellIs" dxfId="636" priority="891" operator="equal">
      <formula>"SIM"</formula>
    </cfRule>
  </conditionalFormatting>
  <conditionalFormatting sqref="BK10">
    <cfRule type="iconSet" priority="88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88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8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886">
      <iconSet showValue="0">
        <cfvo type="percent" val="0"/>
        <cfvo type="num" val="1"/>
        <cfvo type="num" val="1" gte="0"/>
      </iconSet>
    </cfRule>
  </conditionalFormatting>
  <conditionalFormatting sqref="Z20">
    <cfRule type="cellIs" dxfId="635" priority="885" operator="equal">
      <formula>"OPORTUNIDADE"</formula>
    </cfRule>
  </conditionalFormatting>
  <conditionalFormatting sqref="Z20">
    <cfRule type="cellIs" dxfId="634" priority="883" operator="equal">
      <formula>"NÃO"</formula>
    </cfRule>
    <cfRule type="cellIs" dxfId="633" priority="884" operator="equal">
      <formula>"SIM"</formula>
    </cfRule>
  </conditionalFormatting>
  <conditionalFormatting sqref="Y20">
    <cfRule type="cellIs" dxfId="632" priority="882" operator="equal">
      <formula>"OPORTUNIDADE"</formula>
    </cfRule>
  </conditionalFormatting>
  <conditionalFormatting sqref="Y20">
    <cfRule type="cellIs" dxfId="631" priority="880" operator="equal">
      <formula>"NÃO"</formula>
    </cfRule>
    <cfRule type="cellIs" dxfId="630" priority="881" operator="equal">
      <formula>"SIM"</formula>
    </cfRule>
  </conditionalFormatting>
  <conditionalFormatting sqref="Z19">
    <cfRule type="cellIs" dxfId="629" priority="879" operator="equal">
      <formula>"OPORTUNIDADE"</formula>
    </cfRule>
  </conditionalFormatting>
  <conditionalFormatting sqref="Z19">
    <cfRule type="cellIs" dxfId="628" priority="877" operator="equal">
      <formula>"NÃO"</formula>
    </cfRule>
    <cfRule type="cellIs" dxfId="627" priority="878" operator="equal">
      <formula>"SIM"</formula>
    </cfRule>
  </conditionalFormatting>
  <conditionalFormatting sqref="Z19">
    <cfRule type="cellIs" dxfId="626" priority="861" operator="equal">
      <formula>"OPORTUNIDADE"</formula>
    </cfRule>
  </conditionalFormatting>
  <conditionalFormatting sqref="Z19">
    <cfRule type="cellIs" dxfId="625" priority="859" operator="equal">
      <formula>"NÃO"</formula>
    </cfRule>
    <cfRule type="cellIs" dxfId="624" priority="860" operator="equal">
      <formula>"SIM"</formula>
    </cfRule>
  </conditionalFormatting>
  <conditionalFormatting sqref="Z19">
    <cfRule type="cellIs" dxfId="623" priority="858" operator="equal">
      <formula>"OPORTUNIDADE"</formula>
    </cfRule>
  </conditionalFormatting>
  <conditionalFormatting sqref="Z19">
    <cfRule type="cellIs" dxfId="622" priority="856" operator="equal">
      <formula>"NÃO"</formula>
    </cfRule>
    <cfRule type="cellIs" dxfId="621" priority="857" operator="equal">
      <formula>"SIM"</formula>
    </cfRule>
  </conditionalFormatting>
  <conditionalFormatting sqref="Z19">
    <cfRule type="cellIs" dxfId="620" priority="855" operator="equal">
      <formula>"OPORTUNIDADE"</formula>
    </cfRule>
  </conditionalFormatting>
  <conditionalFormatting sqref="Z19">
    <cfRule type="cellIs" dxfId="619" priority="853" operator="equal">
      <formula>"NÃO"</formula>
    </cfRule>
    <cfRule type="cellIs" dxfId="618" priority="854" operator="equal">
      <formula>"SIM"</formula>
    </cfRule>
  </conditionalFormatting>
  <conditionalFormatting sqref="Z19">
    <cfRule type="cellIs" dxfId="617" priority="852" operator="equal">
      <formula>"OPORTUNIDADE"</formula>
    </cfRule>
  </conditionalFormatting>
  <conditionalFormatting sqref="Z19">
    <cfRule type="cellIs" dxfId="616" priority="850" operator="equal">
      <formula>"NÃO"</formula>
    </cfRule>
    <cfRule type="cellIs" dxfId="615" priority="851" operator="equal">
      <formula>"SIM"</formula>
    </cfRule>
  </conditionalFormatting>
  <conditionalFormatting sqref="Z19">
    <cfRule type="cellIs" dxfId="614" priority="849" operator="equal">
      <formula>"OPORTUNIDADE"</formula>
    </cfRule>
  </conditionalFormatting>
  <conditionalFormatting sqref="Z19">
    <cfRule type="cellIs" dxfId="613" priority="847" operator="equal">
      <formula>"NÃO"</formula>
    </cfRule>
    <cfRule type="cellIs" dxfId="612" priority="848" operator="equal">
      <formula>"SIM"</formula>
    </cfRule>
  </conditionalFormatting>
  <conditionalFormatting sqref="Z19">
    <cfRule type="cellIs" dxfId="611" priority="846" operator="equal">
      <formula>"OPORTUNIDADE"</formula>
    </cfRule>
  </conditionalFormatting>
  <conditionalFormatting sqref="Z19">
    <cfRule type="cellIs" dxfId="610" priority="844" operator="equal">
      <formula>"NÃO"</formula>
    </cfRule>
    <cfRule type="cellIs" dxfId="609" priority="845" operator="equal">
      <formula>"SIM"</formula>
    </cfRule>
  </conditionalFormatting>
  <conditionalFormatting sqref="Z19">
    <cfRule type="cellIs" dxfId="608" priority="843" operator="equal">
      <formula>"OPORTUNIDADE"</formula>
    </cfRule>
  </conditionalFormatting>
  <conditionalFormatting sqref="Z19">
    <cfRule type="cellIs" dxfId="607" priority="841" operator="equal">
      <formula>"NÃO"</formula>
    </cfRule>
    <cfRule type="cellIs" dxfId="606" priority="842" operator="equal">
      <formula>"SIM"</formula>
    </cfRule>
  </conditionalFormatting>
  <conditionalFormatting sqref="Z19">
    <cfRule type="cellIs" dxfId="605" priority="840" operator="equal">
      <formula>"OPORTUNIDADE"</formula>
    </cfRule>
  </conditionalFormatting>
  <conditionalFormatting sqref="Z19">
    <cfRule type="cellIs" dxfId="604" priority="838" operator="equal">
      <formula>"NÃO"</formula>
    </cfRule>
    <cfRule type="cellIs" dxfId="603" priority="839" operator="equal">
      <formula>"SIM"</formula>
    </cfRule>
  </conditionalFormatting>
  <conditionalFormatting sqref="Z19">
    <cfRule type="cellIs" dxfId="602" priority="837" operator="equal">
      <formula>"OPORTUNIDADE"</formula>
    </cfRule>
  </conditionalFormatting>
  <conditionalFormatting sqref="Z19">
    <cfRule type="cellIs" dxfId="601" priority="835" operator="equal">
      <formula>"NÃO"</formula>
    </cfRule>
    <cfRule type="cellIs" dxfId="600" priority="836" operator="equal">
      <formula>"SIM"</formula>
    </cfRule>
  </conditionalFormatting>
  <conditionalFormatting sqref="Z19">
    <cfRule type="cellIs" dxfId="599" priority="831" operator="equal">
      <formula>"OPORTUNIDADE"</formula>
    </cfRule>
  </conditionalFormatting>
  <conditionalFormatting sqref="Z19">
    <cfRule type="cellIs" dxfId="598" priority="829" operator="equal">
      <formula>"NÃO"</formula>
    </cfRule>
    <cfRule type="cellIs" dxfId="597" priority="830" operator="equal">
      <formula>"SIM"</formula>
    </cfRule>
  </conditionalFormatting>
  <conditionalFormatting sqref="Z19">
    <cfRule type="cellIs" dxfId="596" priority="828" operator="equal">
      <formula>"OPORTUNIDADE"</formula>
    </cfRule>
  </conditionalFormatting>
  <conditionalFormatting sqref="Z19">
    <cfRule type="cellIs" dxfId="595" priority="826" operator="equal">
      <formula>"NÃO"</formula>
    </cfRule>
    <cfRule type="cellIs" dxfId="594" priority="827" operator="equal">
      <formula>"SIM"</formula>
    </cfRule>
  </conditionalFormatting>
  <conditionalFormatting sqref="Y19">
    <cfRule type="cellIs" dxfId="593" priority="795" operator="equal">
      <formula>"OPORTUNIDADE"</formula>
    </cfRule>
  </conditionalFormatting>
  <conditionalFormatting sqref="Y19">
    <cfRule type="cellIs" dxfId="592" priority="793" operator="equal">
      <formula>"NÃO"</formula>
    </cfRule>
    <cfRule type="cellIs" dxfId="591" priority="794" operator="equal">
      <formula>"SIM"</formula>
    </cfRule>
  </conditionalFormatting>
  <conditionalFormatting sqref="Y22:Z22">
    <cfRule type="cellIs" dxfId="590" priority="792" operator="equal">
      <formula>"OPORTUNIDADE"</formula>
    </cfRule>
  </conditionalFormatting>
  <conditionalFormatting sqref="Y22:Z22">
    <cfRule type="cellIs" dxfId="589" priority="790" operator="equal">
      <formula>"NÃO"</formula>
    </cfRule>
    <cfRule type="cellIs" dxfId="588" priority="791" operator="equal">
      <formula>"SIM"</formula>
    </cfRule>
  </conditionalFormatting>
  <conditionalFormatting sqref="BP9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Z30">
    <cfRule type="cellIs" dxfId="587" priority="782" operator="equal">
      <formula>"OPORTUNIDADE"</formula>
    </cfRule>
  </conditionalFormatting>
  <conditionalFormatting sqref="Z30">
    <cfRule type="cellIs" dxfId="586" priority="780" operator="equal">
      <formula>"NÃO"</formula>
    </cfRule>
    <cfRule type="cellIs" dxfId="585" priority="781" operator="equal">
      <formula>"SIM"</formula>
    </cfRule>
  </conditionalFormatting>
  <conditionalFormatting sqref="BK14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Z27">
    <cfRule type="cellIs" dxfId="584" priority="775" operator="equal">
      <formula>"OPORTUNIDADE"</formula>
    </cfRule>
  </conditionalFormatting>
  <conditionalFormatting sqref="Z27">
    <cfRule type="cellIs" dxfId="583" priority="773" operator="equal">
      <formula>"NÃO"</formula>
    </cfRule>
    <cfRule type="cellIs" dxfId="582" priority="774" operator="equal">
      <formula>"SIM"</formula>
    </cfRule>
  </conditionalFormatting>
  <conditionalFormatting sqref="Z28">
    <cfRule type="cellIs" dxfId="581" priority="769" operator="equal">
      <formula>"OPORTUNIDADE"</formula>
    </cfRule>
  </conditionalFormatting>
  <conditionalFormatting sqref="Z28">
    <cfRule type="cellIs" dxfId="580" priority="767" operator="equal">
      <formula>"NÃO"</formula>
    </cfRule>
    <cfRule type="cellIs" dxfId="579" priority="768" operator="equal">
      <formula>"SIM"</formula>
    </cfRule>
  </conditionalFormatting>
  <conditionalFormatting sqref="Z29">
    <cfRule type="cellIs" dxfId="578" priority="766" operator="equal">
      <formula>"OPORTUNIDADE"</formula>
    </cfRule>
  </conditionalFormatting>
  <conditionalFormatting sqref="Z29">
    <cfRule type="cellIs" dxfId="577" priority="764" operator="equal">
      <formula>"NÃO"</formula>
    </cfRule>
    <cfRule type="cellIs" dxfId="576" priority="765" operator="equal">
      <formula>"SIM"</formula>
    </cfRule>
  </conditionalFormatting>
  <conditionalFormatting sqref="BK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Z29">
    <cfRule type="cellIs" dxfId="575" priority="758" operator="equal">
      <formula>"OPORTUNIDADE"</formula>
    </cfRule>
  </conditionalFormatting>
  <conditionalFormatting sqref="Z29">
    <cfRule type="cellIs" dxfId="574" priority="756" operator="equal">
      <formula>"NÃO"</formula>
    </cfRule>
    <cfRule type="cellIs" dxfId="573" priority="757" operator="equal">
      <formula>"SIM"</formula>
    </cfRule>
  </conditionalFormatting>
  <conditionalFormatting sqref="Z30">
    <cfRule type="cellIs" dxfId="572" priority="755" operator="equal">
      <formula>"OPORTUNIDADE"</formula>
    </cfRule>
  </conditionalFormatting>
  <conditionalFormatting sqref="Z30">
    <cfRule type="cellIs" dxfId="571" priority="753" operator="equal">
      <formula>"NÃO"</formula>
    </cfRule>
    <cfRule type="cellIs" dxfId="570" priority="754" operator="equal">
      <formula>"SIM"</formula>
    </cfRule>
  </conditionalFormatting>
  <conditionalFormatting sqref="Z31">
    <cfRule type="cellIs" dxfId="569" priority="752" operator="equal">
      <formula>"OPORTUNIDADE"</formula>
    </cfRule>
  </conditionalFormatting>
  <conditionalFormatting sqref="Z31">
    <cfRule type="cellIs" dxfId="568" priority="750" operator="equal">
      <formula>"NÃO"</formula>
    </cfRule>
    <cfRule type="cellIs" dxfId="567" priority="751" operator="equal">
      <formula>"SIM"</formula>
    </cfRule>
  </conditionalFormatting>
  <conditionalFormatting sqref="BK13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566" priority="735" operator="equal">
      <formula>"OPORTUNIDADE"</formula>
    </cfRule>
  </conditionalFormatting>
  <conditionalFormatting sqref="Z40:Z43">
    <cfRule type="cellIs" dxfId="565" priority="733" operator="equal">
      <formula>"NÃO"</formula>
    </cfRule>
    <cfRule type="cellIs" dxfId="564" priority="734" operator="equal">
      <formula>"SIM"</formula>
    </cfRule>
  </conditionalFormatting>
  <conditionalFormatting sqref="Z38">
    <cfRule type="cellIs" dxfId="563" priority="732" operator="equal">
      <formula>"OPORTUNIDADE"</formula>
    </cfRule>
  </conditionalFormatting>
  <conditionalFormatting sqref="Z38">
    <cfRule type="cellIs" dxfId="562" priority="730" operator="equal">
      <formula>"NÃO"</formula>
    </cfRule>
    <cfRule type="cellIs" dxfId="561" priority="731" operator="equal">
      <formula>"SIM"</formula>
    </cfRule>
  </conditionalFormatting>
  <conditionalFormatting sqref="Y38 Y40">
    <cfRule type="cellIs" dxfId="560" priority="729" operator="equal">
      <formula>"OPORTUNIDADE"</formula>
    </cfRule>
  </conditionalFormatting>
  <conditionalFormatting sqref="Y38 Y40">
    <cfRule type="cellIs" dxfId="559" priority="727" operator="equal">
      <formula>"NÃO"</formula>
    </cfRule>
    <cfRule type="cellIs" dxfId="558" priority="728" operator="equal">
      <formula>"SIM"</formula>
    </cfRule>
  </conditionalFormatting>
  <conditionalFormatting sqref="Z41:Z43">
    <cfRule type="cellIs" dxfId="557" priority="726" operator="equal">
      <formula>"OPORTUNIDADE"</formula>
    </cfRule>
  </conditionalFormatting>
  <conditionalFormatting sqref="Z41:Z43">
    <cfRule type="cellIs" dxfId="556" priority="724" operator="equal">
      <formula>"NÃO"</formula>
    </cfRule>
    <cfRule type="cellIs" dxfId="555" priority="725" operator="equal">
      <formula>"SIM"</formula>
    </cfRule>
  </conditionalFormatting>
  <conditionalFormatting sqref="Z41:Z43">
    <cfRule type="cellIs" dxfId="554" priority="723" operator="equal">
      <formula>"OPORTUNIDADE"</formula>
    </cfRule>
  </conditionalFormatting>
  <conditionalFormatting sqref="Z41:Z43">
    <cfRule type="cellIs" dxfId="553" priority="721" operator="equal">
      <formula>"NÃO"</formula>
    </cfRule>
    <cfRule type="cellIs" dxfId="552" priority="722" operator="equal">
      <formula>"SIM"</formula>
    </cfRule>
  </conditionalFormatting>
  <conditionalFormatting sqref="Z42:Z43">
    <cfRule type="cellIs" dxfId="551" priority="720" operator="equal">
      <formula>"OPORTUNIDADE"</formula>
    </cfRule>
  </conditionalFormatting>
  <conditionalFormatting sqref="Z42:Z43">
    <cfRule type="cellIs" dxfId="550" priority="718" operator="equal">
      <formula>"NÃO"</formula>
    </cfRule>
    <cfRule type="cellIs" dxfId="549" priority="719" operator="equal">
      <formula>"SIM"</formula>
    </cfRule>
  </conditionalFormatting>
  <conditionalFormatting sqref="BJ24:BJ25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Z40">
    <cfRule type="cellIs" dxfId="548" priority="707" operator="equal">
      <formula>"OPORTUNIDADE"</formula>
    </cfRule>
  </conditionalFormatting>
  <conditionalFormatting sqref="Z40">
    <cfRule type="cellIs" dxfId="547" priority="705" operator="equal">
      <formula>"NÃO"</formula>
    </cfRule>
    <cfRule type="cellIs" dxfId="546" priority="706" operator="equal">
      <formula>"SIM"</formula>
    </cfRule>
  </conditionalFormatting>
  <conditionalFormatting sqref="Y39:Z39">
    <cfRule type="cellIs" dxfId="545" priority="704" operator="equal">
      <formula>"OPORTUNIDADE"</formula>
    </cfRule>
  </conditionalFormatting>
  <conditionalFormatting sqref="Y39:Z39">
    <cfRule type="cellIs" dxfId="544" priority="702" operator="equal">
      <formula>"NÃO"</formula>
    </cfRule>
    <cfRule type="cellIs" dxfId="543" priority="703" operator="equal">
      <formula>"SIM"</formula>
    </cfRule>
  </conditionalFormatting>
  <conditionalFormatting sqref="Y39">
    <cfRule type="cellIs" dxfId="542" priority="701" operator="equal">
      <formula>"OPORTUNIDADE"</formula>
    </cfRule>
  </conditionalFormatting>
  <conditionalFormatting sqref="Y39">
    <cfRule type="cellIs" dxfId="541" priority="699" operator="equal">
      <formula>"NÃO"</formula>
    </cfRule>
    <cfRule type="cellIs" dxfId="540" priority="700" operator="equal">
      <formula>"SIM"</formula>
    </cfRule>
  </conditionalFormatting>
  <conditionalFormatting sqref="Y39">
    <cfRule type="cellIs" dxfId="539" priority="698" operator="equal">
      <formula>"OPORTUNIDADE"</formula>
    </cfRule>
  </conditionalFormatting>
  <conditionalFormatting sqref="Y39">
    <cfRule type="cellIs" dxfId="538" priority="696" operator="equal">
      <formula>"NÃO"</formula>
    </cfRule>
    <cfRule type="cellIs" dxfId="537" priority="697" operator="equal">
      <formula>"SIM"</formula>
    </cfRule>
  </conditionalFormatting>
  <conditionalFormatting sqref="Y39">
    <cfRule type="cellIs" dxfId="536" priority="695" operator="equal">
      <formula>"OPORTUNIDADE"</formula>
    </cfRule>
  </conditionalFormatting>
  <conditionalFormatting sqref="Y39">
    <cfRule type="cellIs" dxfId="535" priority="693" operator="equal">
      <formula>"NÃO"</formula>
    </cfRule>
    <cfRule type="cellIs" dxfId="534" priority="694" operator="equal">
      <formula>"SIM"</formula>
    </cfRule>
  </conditionalFormatting>
  <conditionalFormatting sqref="Y39">
    <cfRule type="cellIs" dxfId="533" priority="692" operator="equal">
      <formula>"OPORTUNIDADE"</formula>
    </cfRule>
  </conditionalFormatting>
  <conditionalFormatting sqref="Y39">
    <cfRule type="cellIs" dxfId="532" priority="690" operator="equal">
      <formula>"NÃO"</formula>
    </cfRule>
    <cfRule type="cellIs" dxfId="531" priority="691" operator="equal">
      <formula>"SIM"</formula>
    </cfRule>
  </conditionalFormatting>
  <conditionalFormatting sqref="Y39">
    <cfRule type="cellIs" dxfId="530" priority="689" operator="equal">
      <formula>"OPORTUNIDADE"</formula>
    </cfRule>
  </conditionalFormatting>
  <conditionalFormatting sqref="Y39">
    <cfRule type="cellIs" dxfId="529" priority="687" operator="equal">
      <formula>"NÃO"</formula>
    </cfRule>
    <cfRule type="cellIs" dxfId="528" priority="688" operator="equal">
      <formula>"SIM"</formula>
    </cfRule>
  </conditionalFormatting>
  <conditionalFormatting sqref="Z39">
    <cfRule type="cellIs" dxfId="527" priority="686" operator="equal">
      <formula>"OPORTUNIDADE"</formula>
    </cfRule>
  </conditionalFormatting>
  <conditionalFormatting sqref="Z39">
    <cfRule type="cellIs" dxfId="526" priority="684" operator="equal">
      <formula>"NÃO"</formula>
    </cfRule>
    <cfRule type="cellIs" dxfId="525" priority="685" operator="equal">
      <formula>"SIM"</formula>
    </cfRule>
  </conditionalFormatting>
  <conditionalFormatting sqref="Z39">
    <cfRule type="cellIs" dxfId="524" priority="683" operator="equal">
      <formula>"OPORTUNIDADE"</formula>
    </cfRule>
  </conditionalFormatting>
  <conditionalFormatting sqref="Z39">
    <cfRule type="cellIs" dxfId="523" priority="681" operator="equal">
      <formula>"NÃO"</formula>
    </cfRule>
    <cfRule type="cellIs" dxfId="522" priority="682" operator="equal">
      <formula>"SIM"</formula>
    </cfRule>
  </conditionalFormatting>
  <conditionalFormatting sqref="Z39">
    <cfRule type="cellIs" dxfId="521" priority="680" operator="equal">
      <formula>"OPORTUNIDADE"</formula>
    </cfRule>
  </conditionalFormatting>
  <conditionalFormatting sqref="Z39">
    <cfRule type="cellIs" dxfId="520" priority="678" operator="equal">
      <formula>"NÃO"</formula>
    </cfRule>
    <cfRule type="cellIs" dxfId="519" priority="679" operator="equal">
      <formula>"SIM"</formula>
    </cfRule>
  </conditionalFormatting>
  <conditionalFormatting sqref="Y39">
    <cfRule type="cellIs" dxfId="518" priority="677" operator="equal">
      <formula>"OPORTUNIDADE"</formula>
    </cfRule>
  </conditionalFormatting>
  <conditionalFormatting sqref="Y39">
    <cfRule type="cellIs" dxfId="517" priority="675" operator="equal">
      <formula>"NÃO"</formula>
    </cfRule>
    <cfRule type="cellIs" dxfId="516" priority="676" operator="equal">
      <formula>"SIM"</formula>
    </cfRule>
  </conditionalFormatting>
  <conditionalFormatting sqref="Y39">
    <cfRule type="cellIs" dxfId="515" priority="674" operator="equal">
      <formula>"OPORTUNIDADE"</formula>
    </cfRule>
  </conditionalFormatting>
  <conditionalFormatting sqref="Y39">
    <cfRule type="cellIs" dxfId="514" priority="672" operator="equal">
      <formula>"NÃO"</formula>
    </cfRule>
    <cfRule type="cellIs" dxfId="513" priority="673" operator="equal">
      <formula>"SIM"</formula>
    </cfRule>
  </conditionalFormatting>
  <conditionalFormatting sqref="Y39">
    <cfRule type="cellIs" dxfId="512" priority="671" operator="equal">
      <formula>"OPORTUNIDADE"</formula>
    </cfRule>
  </conditionalFormatting>
  <conditionalFormatting sqref="Y39">
    <cfRule type="cellIs" dxfId="511" priority="669" operator="equal">
      <formula>"NÃO"</formula>
    </cfRule>
    <cfRule type="cellIs" dxfId="510" priority="670" operator="equal">
      <formula>"SIM"</formula>
    </cfRule>
  </conditionalFormatting>
  <conditionalFormatting sqref="Y39">
    <cfRule type="cellIs" dxfId="509" priority="668" operator="equal">
      <formula>"OPORTUNIDADE"</formula>
    </cfRule>
  </conditionalFormatting>
  <conditionalFormatting sqref="Y39">
    <cfRule type="cellIs" dxfId="508" priority="666" operator="equal">
      <formula>"NÃO"</formula>
    </cfRule>
    <cfRule type="cellIs" dxfId="507" priority="667" operator="equal">
      <formula>"SIM"</formula>
    </cfRule>
  </conditionalFormatting>
  <conditionalFormatting sqref="Y39">
    <cfRule type="cellIs" dxfId="506" priority="665" operator="equal">
      <formula>"OPORTUNIDADE"</formula>
    </cfRule>
  </conditionalFormatting>
  <conditionalFormatting sqref="Y39">
    <cfRule type="cellIs" dxfId="505" priority="663" operator="equal">
      <formula>"NÃO"</formula>
    </cfRule>
    <cfRule type="cellIs" dxfId="504" priority="664" operator="equal">
      <formula>"SIM"</formula>
    </cfRule>
  </conditionalFormatting>
  <conditionalFormatting sqref="Y39">
    <cfRule type="cellIs" dxfId="503" priority="662" operator="equal">
      <formula>"OPORTUNIDADE"</formula>
    </cfRule>
  </conditionalFormatting>
  <conditionalFormatting sqref="Y39">
    <cfRule type="cellIs" dxfId="502" priority="660" operator="equal">
      <formula>"NÃO"</formula>
    </cfRule>
    <cfRule type="cellIs" dxfId="501" priority="661" operator="equal">
      <formula>"SIM"</formula>
    </cfRule>
  </conditionalFormatting>
  <conditionalFormatting sqref="Z39">
    <cfRule type="cellIs" dxfId="500" priority="659" operator="equal">
      <formula>"OPORTUNIDADE"</formula>
    </cfRule>
  </conditionalFormatting>
  <conditionalFormatting sqref="Z39">
    <cfRule type="cellIs" dxfId="499" priority="657" operator="equal">
      <formula>"NÃO"</formula>
    </cfRule>
    <cfRule type="cellIs" dxfId="498" priority="658" operator="equal">
      <formula>"SIM"</formula>
    </cfRule>
  </conditionalFormatting>
  <conditionalFormatting sqref="Z39">
    <cfRule type="cellIs" dxfId="497" priority="656" operator="equal">
      <formula>"OPORTUNIDADE"</formula>
    </cfRule>
  </conditionalFormatting>
  <conditionalFormatting sqref="Z39">
    <cfRule type="cellIs" dxfId="496" priority="654" operator="equal">
      <formula>"NÃO"</formula>
    </cfRule>
    <cfRule type="cellIs" dxfId="495" priority="655" operator="equal">
      <formula>"SIM"</formula>
    </cfRule>
  </conditionalFormatting>
  <conditionalFormatting sqref="Y39">
    <cfRule type="cellIs" dxfId="494" priority="653" operator="equal">
      <formula>"OPORTUNIDADE"</formula>
    </cfRule>
  </conditionalFormatting>
  <conditionalFormatting sqref="Y39">
    <cfRule type="cellIs" dxfId="493" priority="651" operator="equal">
      <formula>"NÃO"</formula>
    </cfRule>
    <cfRule type="cellIs" dxfId="492" priority="652" operator="equal">
      <formula>"SIM"</formula>
    </cfRule>
  </conditionalFormatting>
  <conditionalFormatting sqref="Y39">
    <cfRule type="cellIs" dxfId="491" priority="650" operator="equal">
      <formula>"OPORTUNIDADE"</formula>
    </cfRule>
  </conditionalFormatting>
  <conditionalFormatting sqref="Y39">
    <cfRule type="cellIs" dxfId="490" priority="648" operator="equal">
      <formula>"NÃO"</formula>
    </cfRule>
    <cfRule type="cellIs" dxfId="489" priority="649" operator="equal">
      <formula>"SIM"</formula>
    </cfRule>
  </conditionalFormatting>
  <conditionalFormatting sqref="Y39">
    <cfRule type="cellIs" dxfId="488" priority="647" operator="equal">
      <formula>"OPORTUNIDADE"</formula>
    </cfRule>
  </conditionalFormatting>
  <conditionalFormatting sqref="Y39">
    <cfRule type="cellIs" dxfId="487" priority="645" operator="equal">
      <formula>"NÃO"</formula>
    </cfRule>
    <cfRule type="cellIs" dxfId="486" priority="646" operator="equal">
      <formula>"SIM"</formula>
    </cfRule>
  </conditionalFormatting>
  <conditionalFormatting sqref="Y39">
    <cfRule type="cellIs" dxfId="485" priority="644" operator="equal">
      <formula>"OPORTUNIDADE"</formula>
    </cfRule>
  </conditionalFormatting>
  <conditionalFormatting sqref="Y39">
    <cfRule type="cellIs" dxfId="484" priority="642" operator="equal">
      <formula>"NÃO"</formula>
    </cfRule>
    <cfRule type="cellIs" dxfId="483" priority="643" operator="equal">
      <formula>"SIM"</formula>
    </cfRule>
  </conditionalFormatting>
  <conditionalFormatting sqref="Z39">
    <cfRule type="cellIs" dxfId="482" priority="641" operator="equal">
      <formula>"OPORTUNIDADE"</formula>
    </cfRule>
  </conditionalFormatting>
  <conditionalFormatting sqref="Z39">
    <cfRule type="cellIs" dxfId="481" priority="639" operator="equal">
      <formula>"NÃO"</formula>
    </cfRule>
    <cfRule type="cellIs" dxfId="480" priority="640" operator="equal">
      <formula>"SIM"</formula>
    </cfRule>
  </conditionalFormatting>
  <conditionalFormatting sqref="Z39">
    <cfRule type="cellIs" dxfId="479" priority="638" operator="equal">
      <formula>"OPORTUNIDADE"</formula>
    </cfRule>
  </conditionalFormatting>
  <conditionalFormatting sqref="Z39">
    <cfRule type="cellIs" dxfId="478" priority="636" operator="equal">
      <formula>"NÃO"</formula>
    </cfRule>
    <cfRule type="cellIs" dxfId="477" priority="637" operator="equal">
      <formula>"SIM"</formula>
    </cfRule>
  </conditionalFormatting>
  <conditionalFormatting sqref="Z39">
    <cfRule type="cellIs" dxfId="476" priority="635" operator="equal">
      <formula>"OPORTUNIDADE"</formula>
    </cfRule>
  </conditionalFormatting>
  <conditionalFormatting sqref="Z39">
    <cfRule type="cellIs" dxfId="475" priority="633" operator="equal">
      <formula>"NÃO"</formula>
    </cfRule>
    <cfRule type="cellIs" dxfId="474" priority="634" operator="equal">
      <formula>"SIM"</formula>
    </cfRule>
  </conditionalFormatting>
  <conditionalFormatting sqref="Y39">
    <cfRule type="cellIs" dxfId="473" priority="632" operator="equal">
      <formula>"OPORTUNIDADE"</formula>
    </cfRule>
  </conditionalFormatting>
  <conditionalFormatting sqref="Y39">
    <cfRule type="cellIs" dxfId="472" priority="630" operator="equal">
      <formula>"NÃO"</formula>
    </cfRule>
    <cfRule type="cellIs" dxfId="471" priority="631" operator="equal">
      <formula>"SIM"</formula>
    </cfRule>
  </conditionalFormatting>
  <conditionalFormatting sqref="Y39">
    <cfRule type="cellIs" dxfId="470" priority="629" operator="equal">
      <formula>"OPORTUNIDADE"</formula>
    </cfRule>
  </conditionalFormatting>
  <conditionalFormatting sqref="Y39">
    <cfRule type="cellIs" dxfId="469" priority="627" operator="equal">
      <formula>"NÃO"</formula>
    </cfRule>
    <cfRule type="cellIs" dxfId="468" priority="628" operator="equal">
      <formula>"SIM"</formula>
    </cfRule>
  </conditionalFormatting>
  <conditionalFormatting sqref="Y39">
    <cfRule type="cellIs" dxfId="467" priority="626" operator="equal">
      <formula>"OPORTUNIDADE"</formula>
    </cfRule>
  </conditionalFormatting>
  <conditionalFormatting sqref="Y39">
    <cfRule type="cellIs" dxfId="466" priority="624" operator="equal">
      <formula>"NÃO"</formula>
    </cfRule>
    <cfRule type="cellIs" dxfId="465" priority="625" operator="equal">
      <formula>"SIM"</formula>
    </cfRule>
  </conditionalFormatting>
  <conditionalFormatting sqref="Y39">
    <cfRule type="cellIs" dxfId="464" priority="623" operator="equal">
      <formula>"OPORTUNIDADE"</formula>
    </cfRule>
  </conditionalFormatting>
  <conditionalFormatting sqref="Y39">
    <cfRule type="cellIs" dxfId="463" priority="621" operator="equal">
      <formula>"NÃO"</formula>
    </cfRule>
    <cfRule type="cellIs" dxfId="462" priority="622" operator="equal">
      <formula>"SIM"</formula>
    </cfRule>
  </conditionalFormatting>
  <conditionalFormatting sqref="Y39">
    <cfRule type="cellIs" dxfId="461" priority="620" operator="equal">
      <formula>"OPORTUNIDADE"</formula>
    </cfRule>
  </conditionalFormatting>
  <conditionalFormatting sqref="Y39">
    <cfRule type="cellIs" dxfId="460" priority="618" operator="equal">
      <formula>"NÃO"</formula>
    </cfRule>
    <cfRule type="cellIs" dxfId="459" priority="619" operator="equal">
      <formula>"SIM"</formula>
    </cfRule>
  </conditionalFormatting>
  <conditionalFormatting sqref="Y39">
    <cfRule type="cellIs" dxfId="458" priority="617" operator="equal">
      <formula>"OPORTUNIDADE"</formula>
    </cfRule>
  </conditionalFormatting>
  <conditionalFormatting sqref="Y39">
    <cfRule type="cellIs" dxfId="457" priority="615" operator="equal">
      <formula>"NÃO"</formula>
    </cfRule>
    <cfRule type="cellIs" dxfId="456" priority="616" operator="equal">
      <formula>"SIM"</formula>
    </cfRule>
  </conditionalFormatting>
  <conditionalFormatting sqref="Y39">
    <cfRule type="cellIs" dxfId="455" priority="614" operator="equal">
      <formula>"OPORTUNIDADE"</formula>
    </cfRule>
  </conditionalFormatting>
  <conditionalFormatting sqref="Y39">
    <cfRule type="cellIs" dxfId="454" priority="612" operator="equal">
      <formula>"NÃO"</formula>
    </cfRule>
    <cfRule type="cellIs" dxfId="453" priority="613" operator="equal">
      <formula>"SIM"</formula>
    </cfRule>
  </conditionalFormatting>
  <conditionalFormatting sqref="Y39">
    <cfRule type="cellIs" dxfId="452" priority="611" operator="equal">
      <formula>"OPORTUNIDADE"</formula>
    </cfRule>
  </conditionalFormatting>
  <conditionalFormatting sqref="Y39">
    <cfRule type="cellIs" dxfId="451" priority="609" operator="equal">
      <formula>"NÃO"</formula>
    </cfRule>
    <cfRule type="cellIs" dxfId="450" priority="610" operator="equal">
      <formula>"SIM"</formula>
    </cfRule>
  </conditionalFormatting>
  <conditionalFormatting sqref="Y39">
    <cfRule type="cellIs" dxfId="449" priority="608" operator="equal">
      <formula>"OPORTUNIDADE"</formula>
    </cfRule>
  </conditionalFormatting>
  <conditionalFormatting sqref="Y39">
    <cfRule type="cellIs" dxfId="448" priority="606" operator="equal">
      <formula>"NÃO"</formula>
    </cfRule>
    <cfRule type="cellIs" dxfId="447" priority="607" operator="equal">
      <formula>"SIM"</formula>
    </cfRule>
  </conditionalFormatting>
  <conditionalFormatting sqref="Y39:Z39">
    <cfRule type="cellIs" dxfId="446" priority="605" operator="equal">
      <formula>"OPORTUNIDADE"</formula>
    </cfRule>
  </conditionalFormatting>
  <conditionalFormatting sqref="Y39:Z39">
    <cfRule type="cellIs" dxfId="445" priority="603" operator="equal">
      <formula>"NÃO"</formula>
    </cfRule>
    <cfRule type="cellIs" dxfId="444" priority="604" operator="equal">
      <formula>"SIM"</formula>
    </cfRule>
  </conditionalFormatting>
  <conditionalFormatting sqref="Y39:Z39">
    <cfRule type="cellIs" dxfId="443" priority="602" operator="equal">
      <formula>"OPORTUNIDADE"</formula>
    </cfRule>
  </conditionalFormatting>
  <conditionalFormatting sqref="Y39:Z39">
    <cfRule type="cellIs" dxfId="442" priority="600" operator="equal">
      <formula>"NÃO"</formula>
    </cfRule>
    <cfRule type="cellIs" dxfId="441" priority="601" operator="equal">
      <formula>"SIM"</formula>
    </cfRule>
  </conditionalFormatting>
  <conditionalFormatting sqref="Y39:Z39">
    <cfRule type="cellIs" dxfId="440" priority="599" operator="equal">
      <formula>"OPORTUNIDADE"</formula>
    </cfRule>
  </conditionalFormatting>
  <conditionalFormatting sqref="Y39:Z39">
    <cfRule type="cellIs" dxfId="439" priority="597" operator="equal">
      <formula>"NÃO"</formula>
    </cfRule>
    <cfRule type="cellIs" dxfId="438" priority="598" operator="equal">
      <formula>"SIM"</formula>
    </cfRule>
  </conditionalFormatting>
  <conditionalFormatting sqref="Y39:Z39">
    <cfRule type="cellIs" dxfId="437" priority="596" operator="equal">
      <formula>"OPORTUNIDADE"</formula>
    </cfRule>
  </conditionalFormatting>
  <conditionalFormatting sqref="Y39:Z39">
    <cfRule type="cellIs" dxfId="436" priority="594" operator="equal">
      <formula>"NÃO"</formula>
    </cfRule>
    <cfRule type="cellIs" dxfId="435" priority="595" operator="equal">
      <formula>"SIM"</formula>
    </cfRule>
  </conditionalFormatting>
  <conditionalFormatting sqref="Y39:Z39">
    <cfRule type="cellIs" dxfId="434" priority="593" operator="equal">
      <formula>"OPORTUNIDADE"</formula>
    </cfRule>
  </conditionalFormatting>
  <conditionalFormatting sqref="Y39:Z39">
    <cfRule type="cellIs" dxfId="433" priority="591" operator="equal">
      <formula>"NÃO"</formula>
    </cfRule>
    <cfRule type="cellIs" dxfId="432" priority="592" operator="equal">
      <formula>"SIM"</formula>
    </cfRule>
  </conditionalFormatting>
  <conditionalFormatting sqref="Y39:Z39">
    <cfRule type="cellIs" dxfId="431" priority="590" operator="equal">
      <formula>"OPORTUNIDADE"</formula>
    </cfRule>
  </conditionalFormatting>
  <conditionalFormatting sqref="Y39:Z39">
    <cfRule type="cellIs" dxfId="430" priority="588" operator="equal">
      <formula>"NÃO"</formula>
    </cfRule>
    <cfRule type="cellIs" dxfId="429" priority="589" operator="equal">
      <formula>"SIM"</formula>
    </cfRule>
  </conditionalFormatting>
  <conditionalFormatting sqref="Y39:Z39">
    <cfRule type="cellIs" dxfId="428" priority="587" operator="equal">
      <formula>"OPORTUNIDADE"</formula>
    </cfRule>
  </conditionalFormatting>
  <conditionalFormatting sqref="Y39:Z39">
    <cfRule type="cellIs" dxfId="427" priority="585" operator="equal">
      <formula>"NÃO"</formula>
    </cfRule>
    <cfRule type="cellIs" dxfId="426" priority="586" operator="equal">
      <formula>"SIM"</formula>
    </cfRule>
  </conditionalFormatting>
  <conditionalFormatting sqref="Y39:Z39">
    <cfRule type="cellIs" dxfId="425" priority="584" operator="equal">
      <formula>"OPORTUNIDADE"</formula>
    </cfRule>
  </conditionalFormatting>
  <conditionalFormatting sqref="Y39:Z39">
    <cfRule type="cellIs" dxfId="424" priority="582" operator="equal">
      <formula>"NÃO"</formula>
    </cfRule>
    <cfRule type="cellIs" dxfId="423" priority="583" operator="equal">
      <formula>"SIM"</formula>
    </cfRule>
  </conditionalFormatting>
  <conditionalFormatting sqref="Y39:Z39">
    <cfRule type="cellIs" dxfId="422" priority="581" operator="equal">
      <formula>"OPORTUNIDADE"</formula>
    </cfRule>
  </conditionalFormatting>
  <conditionalFormatting sqref="Y39:Z39">
    <cfRule type="cellIs" dxfId="421" priority="579" operator="equal">
      <formula>"NÃO"</formula>
    </cfRule>
    <cfRule type="cellIs" dxfId="420" priority="580" operator="equal">
      <formula>"SIM"</formula>
    </cfRule>
  </conditionalFormatting>
  <conditionalFormatting sqref="Z35">
    <cfRule type="cellIs" dxfId="419" priority="578" operator="equal">
      <formula>"OPORTUNIDADE"</formula>
    </cfRule>
  </conditionalFormatting>
  <conditionalFormatting sqref="Z35">
    <cfRule type="cellIs" dxfId="418" priority="576" operator="equal">
      <formula>"NÃO"</formula>
    </cfRule>
    <cfRule type="cellIs" dxfId="417" priority="577" operator="equal">
      <formula>"SIM"</formula>
    </cfRule>
  </conditionalFormatting>
  <conditionalFormatting sqref="Y35">
    <cfRule type="cellIs" dxfId="416" priority="575" operator="equal">
      <formula>"OPORTUNIDADE"</formula>
    </cfRule>
  </conditionalFormatting>
  <conditionalFormatting sqref="Y35">
    <cfRule type="cellIs" dxfId="415" priority="573" operator="equal">
      <formula>"NÃO"</formula>
    </cfRule>
    <cfRule type="cellIs" dxfId="414" priority="574" operator="equal">
      <formula>"SIM"</formula>
    </cfRule>
  </conditionalFormatting>
  <conditionalFormatting sqref="BK18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413" priority="549" operator="equal">
      <formula>"OPORTUNIDADE"</formula>
    </cfRule>
  </conditionalFormatting>
  <conditionalFormatting sqref="Z52:Z54">
    <cfRule type="cellIs" dxfId="412" priority="547" operator="equal">
      <formula>"NÃO"</formula>
    </cfRule>
    <cfRule type="cellIs" dxfId="411" priority="548" operator="equal">
      <formula>"SIM"</formula>
    </cfRule>
  </conditionalFormatting>
  <conditionalFormatting sqref="Z52:Z54">
    <cfRule type="cellIs" dxfId="410" priority="531" operator="equal">
      <formula>"OPORTUNIDADE"</formula>
    </cfRule>
  </conditionalFormatting>
  <conditionalFormatting sqref="Z52:Z54">
    <cfRule type="cellIs" dxfId="409" priority="529" operator="equal">
      <formula>"NÃO"</formula>
    </cfRule>
    <cfRule type="cellIs" dxfId="408" priority="530" operator="equal">
      <formula>"SIM"</formula>
    </cfRule>
  </conditionalFormatting>
  <conditionalFormatting sqref="Z52:Z54">
    <cfRule type="cellIs" dxfId="407" priority="528" operator="equal">
      <formula>"OPORTUNIDADE"</formula>
    </cfRule>
  </conditionalFormatting>
  <conditionalFormatting sqref="Z52:Z54">
    <cfRule type="cellIs" dxfId="406" priority="526" operator="equal">
      <formula>"NÃO"</formula>
    </cfRule>
    <cfRule type="cellIs" dxfId="405" priority="527" operator="equal">
      <formula>"SIM"</formula>
    </cfRule>
  </conditionalFormatting>
  <conditionalFormatting sqref="Z52:Z54">
    <cfRule type="cellIs" dxfId="404" priority="525" operator="equal">
      <formula>"OPORTUNIDADE"</formula>
    </cfRule>
  </conditionalFormatting>
  <conditionalFormatting sqref="Z52:Z54">
    <cfRule type="cellIs" dxfId="403" priority="523" operator="equal">
      <formula>"NÃO"</formula>
    </cfRule>
    <cfRule type="cellIs" dxfId="402" priority="524" operator="equal">
      <formula>"SIM"</formula>
    </cfRule>
  </conditionalFormatting>
  <conditionalFormatting sqref="Z52:Z54">
    <cfRule type="cellIs" dxfId="401" priority="504" operator="equal">
      <formula>"OPORTUNIDADE"</formula>
    </cfRule>
  </conditionalFormatting>
  <conditionalFormatting sqref="Z52:Z54">
    <cfRule type="cellIs" dxfId="400" priority="502" operator="equal">
      <formula>"NÃO"</formula>
    </cfRule>
    <cfRule type="cellIs" dxfId="399" priority="503" operator="equal">
      <formula>"SIM"</formula>
    </cfRule>
  </conditionalFormatting>
  <conditionalFormatting sqref="Z52:Z54">
    <cfRule type="cellIs" dxfId="398" priority="501" operator="equal">
      <formula>"OPORTUNIDADE"</formula>
    </cfRule>
  </conditionalFormatting>
  <conditionalFormatting sqref="Z52:Z54">
    <cfRule type="cellIs" dxfId="397" priority="499" operator="equal">
      <formula>"NÃO"</formula>
    </cfRule>
    <cfRule type="cellIs" dxfId="396" priority="500" operator="equal">
      <formula>"SIM"</formula>
    </cfRule>
  </conditionalFormatting>
  <conditionalFormatting sqref="Z52:Z54">
    <cfRule type="cellIs" dxfId="395" priority="486" operator="equal">
      <formula>"OPORTUNIDADE"</formula>
    </cfRule>
  </conditionalFormatting>
  <conditionalFormatting sqref="Z52:Z54">
    <cfRule type="cellIs" dxfId="394" priority="484" operator="equal">
      <formula>"NÃO"</formula>
    </cfRule>
    <cfRule type="cellIs" dxfId="393" priority="485" operator="equal">
      <formula>"SIM"</formula>
    </cfRule>
  </conditionalFormatting>
  <conditionalFormatting sqref="Z52:Z54">
    <cfRule type="cellIs" dxfId="392" priority="483" operator="equal">
      <formula>"OPORTUNIDADE"</formula>
    </cfRule>
  </conditionalFormatting>
  <conditionalFormatting sqref="Z52:Z54">
    <cfRule type="cellIs" dxfId="391" priority="481" operator="equal">
      <formula>"NÃO"</formula>
    </cfRule>
    <cfRule type="cellIs" dxfId="390" priority="482" operator="equal">
      <formula>"SIM"</formula>
    </cfRule>
  </conditionalFormatting>
  <conditionalFormatting sqref="Z52:Z54">
    <cfRule type="cellIs" dxfId="389" priority="480" operator="equal">
      <formula>"OPORTUNIDADE"</formula>
    </cfRule>
  </conditionalFormatting>
  <conditionalFormatting sqref="Z52:Z54">
    <cfRule type="cellIs" dxfId="388" priority="478" operator="equal">
      <formula>"NÃO"</formula>
    </cfRule>
    <cfRule type="cellIs" dxfId="387" priority="479" operator="equal">
      <formula>"SIM"</formula>
    </cfRule>
  </conditionalFormatting>
  <conditionalFormatting sqref="Z52:Z54">
    <cfRule type="cellIs" dxfId="386" priority="450" operator="equal">
      <formula>"OPORTUNIDADE"</formula>
    </cfRule>
  </conditionalFormatting>
  <conditionalFormatting sqref="Z52:Z54">
    <cfRule type="cellIs" dxfId="385" priority="448" operator="equal">
      <formula>"NÃO"</formula>
    </cfRule>
    <cfRule type="cellIs" dxfId="384" priority="449" operator="equal">
      <formula>"SIM"</formula>
    </cfRule>
  </conditionalFormatting>
  <conditionalFormatting sqref="Z52:Z54">
    <cfRule type="cellIs" dxfId="383" priority="447" operator="equal">
      <formula>"OPORTUNIDADE"</formula>
    </cfRule>
  </conditionalFormatting>
  <conditionalFormatting sqref="Z52:Z54">
    <cfRule type="cellIs" dxfId="382" priority="445" operator="equal">
      <formula>"NÃO"</formula>
    </cfRule>
    <cfRule type="cellIs" dxfId="381" priority="446" operator="equal">
      <formula>"SIM"</formula>
    </cfRule>
  </conditionalFormatting>
  <conditionalFormatting sqref="Z52:Z54">
    <cfRule type="cellIs" dxfId="380" priority="444" operator="equal">
      <formula>"OPORTUNIDADE"</formula>
    </cfRule>
  </conditionalFormatting>
  <conditionalFormatting sqref="Z52:Z54">
    <cfRule type="cellIs" dxfId="379" priority="442" operator="equal">
      <formula>"NÃO"</formula>
    </cfRule>
    <cfRule type="cellIs" dxfId="378" priority="443" operator="equal">
      <formula>"SIM"</formula>
    </cfRule>
  </conditionalFormatting>
  <conditionalFormatting sqref="Z52:Z54">
    <cfRule type="cellIs" dxfId="377" priority="441" operator="equal">
      <formula>"OPORTUNIDADE"</formula>
    </cfRule>
  </conditionalFormatting>
  <conditionalFormatting sqref="Z52:Z54">
    <cfRule type="cellIs" dxfId="376" priority="439" operator="equal">
      <formula>"NÃO"</formula>
    </cfRule>
    <cfRule type="cellIs" dxfId="375" priority="440" operator="equal">
      <formula>"SIM"</formula>
    </cfRule>
  </conditionalFormatting>
  <conditionalFormatting sqref="Z52:Z54">
    <cfRule type="cellIs" dxfId="374" priority="438" operator="equal">
      <formula>"OPORTUNIDADE"</formula>
    </cfRule>
  </conditionalFormatting>
  <conditionalFormatting sqref="Z52:Z54">
    <cfRule type="cellIs" dxfId="373" priority="436" operator="equal">
      <formula>"NÃO"</formula>
    </cfRule>
    <cfRule type="cellIs" dxfId="372" priority="437" operator="equal">
      <formula>"SIM"</formula>
    </cfRule>
  </conditionalFormatting>
  <conditionalFormatting sqref="Z52:Z54">
    <cfRule type="cellIs" dxfId="371" priority="435" operator="equal">
      <formula>"OPORTUNIDADE"</formula>
    </cfRule>
  </conditionalFormatting>
  <conditionalFormatting sqref="Z52:Z54">
    <cfRule type="cellIs" dxfId="370" priority="433" operator="equal">
      <formula>"NÃO"</formula>
    </cfRule>
    <cfRule type="cellIs" dxfId="369" priority="434" operator="equal">
      <formula>"SIM"</formula>
    </cfRule>
  </conditionalFormatting>
  <conditionalFormatting sqref="Z52:Z54">
    <cfRule type="cellIs" dxfId="368" priority="432" operator="equal">
      <formula>"OPORTUNIDADE"</formula>
    </cfRule>
  </conditionalFormatting>
  <conditionalFormatting sqref="Z52:Z54">
    <cfRule type="cellIs" dxfId="367" priority="430" operator="equal">
      <formula>"NÃO"</formula>
    </cfRule>
    <cfRule type="cellIs" dxfId="366" priority="431" operator="equal">
      <formula>"SIM"</formula>
    </cfRule>
  </conditionalFormatting>
  <conditionalFormatting sqref="Z52:Z54">
    <cfRule type="cellIs" dxfId="365" priority="429" operator="equal">
      <formula>"OPORTUNIDADE"</formula>
    </cfRule>
  </conditionalFormatting>
  <conditionalFormatting sqref="Z52:Z54">
    <cfRule type="cellIs" dxfId="364" priority="427" operator="equal">
      <formula>"NÃO"</formula>
    </cfRule>
    <cfRule type="cellIs" dxfId="363" priority="428" operator="equal">
      <formula>"SIM"</formula>
    </cfRule>
  </conditionalFormatting>
  <conditionalFormatting sqref="Z52:Z54">
    <cfRule type="cellIs" dxfId="362" priority="426" operator="equal">
      <formula>"OPORTUNIDADE"</formula>
    </cfRule>
  </conditionalFormatting>
  <conditionalFormatting sqref="Z52:Z54">
    <cfRule type="cellIs" dxfId="361" priority="424" operator="equal">
      <formula>"NÃO"</formula>
    </cfRule>
    <cfRule type="cellIs" dxfId="360" priority="425" operator="equal">
      <formula>"SIM"</formula>
    </cfRule>
  </conditionalFormatting>
  <conditionalFormatting sqref="Y54">
    <cfRule type="cellIs" dxfId="359" priority="423" operator="equal">
      <formula>"OPORTUNIDADE"</formula>
    </cfRule>
  </conditionalFormatting>
  <conditionalFormatting sqref="Y54">
    <cfRule type="cellIs" dxfId="358" priority="421" operator="equal">
      <formula>"NÃO"</formula>
    </cfRule>
    <cfRule type="cellIs" dxfId="357" priority="422" operator="equal">
      <formula>"SIM"</formula>
    </cfRule>
  </conditionalFormatting>
  <conditionalFormatting sqref="Z50:Z53">
    <cfRule type="cellIs" dxfId="356" priority="419" operator="equal">
      <formula>"OPORTUNIDADE"</formula>
    </cfRule>
  </conditionalFormatting>
  <conditionalFormatting sqref="Z50:Z53">
    <cfRule type="cellIs" dxfId="355" priority="417" operator="equal">
      <formula>"NÃO"</formula>
    </cfRule>
    <cfRule type="cellIs" dxfId="354" priority="418" operator="equal">
      <formula>"SIM"</formula>
    </cfRule>
  </conditionalFormatting>
  <conditionalFormatting sqref="Z50:Z53">
    <cfRule type="cellIs" dxfId="353" priority="413" operator="equal">
      <formula>"OPORTUNIDADE"</formula>
    </cfRule>
  </conditionalFormatting>
  <conditionalFormatting sqref="Z50:Z53">
    <cfRule type="cellIs" dxfId="352" priority="411" operator="equal">
      <formula>"NÃO"</formula>
    </cfRule>
    <cfRule type="cellIs" dxfId="351" priority="412" operator="equal">
      <formula>"SIM"</formula>
    </cfRule>
  </conditionalFormatting>
  <conditionalFormatting sqref="Z50:Z53">
    <cfRule type="cellIs" dxfId="350" priority="410" operator="equal">
      <formula>"OPORTUNIDADE"</formula>
    </cfRule>
  </conditionalFormatting>
  <conditionalFormatting sqref="Z50:Z53">
    <cfRule type="cellIs" dxfId="349" priority="408" operator="equal">
      <formula>"NÃO"</formula>
    </cfRule>
    <cfRule type="cellIs" dxfId="348" priority="409" operator="equal">
      <formula>"SIM"</formula>
    </cfRule>
  </conditionalFormatting>
  <conditionalFormatting sqref="Z51:Z53">
    <cfRule type="cellIs" dxfId="347" priority="407" operator="equal">
      <formula>"OPORTUNIDADE"</formula>
    </cfRule>
  </conditionalFormatting>
  <conditionalFormatting sqref="Z51:Z53">
    <cfRule type="cellIs" dxfId="346" priority="405" operator="equal">
      <formula>"NÃO"</formula>
    </cfRule>
    <cfRule type="cellIs" dxfId="345" priority="406" operator="equal">
      <formula>"SIM"</formula>
    </cfRule>
  </conditionalFormatting>
  <conditionalFormatting sqref="Z50:Z51">
    <cfRule type="cellIs" dxfId="344" priority="404" operator="equal">
      <formula>"OPORTUNIDADE"</formula>
    </cfRule>
  </conditionalFormatting>
  <conditionalFormatting sqref="Z50:Z51">
    <cfRule type="cellIs" dxfId="343" priority="402" operator="equal">
      <formula>"NÃO"</formula>
    </cfRule>
    <cfRule type="cellIs" dxfId="342" priority="403" operator="equal">
      <formula>"SIM"</formula>
    </cfRule>
  </conditionalFormatting>
  <conditionalFormatting sqref="Z48:Z49">
    <cfRule type="cellIs" dxfId="341" priority="401" operator="equal">
      <formula>"OPORTUNIDADE"</formula>
    </cfRule>
  </conditionalFormatting>
  <conditionalFormatting sqref="Z48:Z49">
    <cfRule type="cellIs" dxfId="340" priority="399" operator="equal">
      <formula>"NÃO"</formula>
    </cfRule>
    <cfRule type="cellIs" dxfId="339" priority="400" operator="equal">
      <formula>"SIM"</formula>
    </cfRule>
  </conditionalFormatting>
  <conditionalFormatting sqref="Z46">
    <cfRule type="cellIs" dxfId="338" priority="392" operator="equal">
      <formula>"OPORTUNIDADE"</formula>
    </cfRule>
  </conditionalFormatting>
  <conditionalFormatting sqref="Z46">
    <cfRule type="cellIs" dxfId="337" priority="390" operator="equal">
      <formula>"NÃO"</formula>
    </cfRule>
    <cfRule type="cellIs" dxfId="336" priority="391" operator="equal">
      <formula>"SIM"</formula>
    </cfRule>
  </conditionalFormatting>
  <conditionalFormatting sqref="Y46:Y53 Y55:Y56">
    <cfRule type="cellIs" dxfId="335" priority="386" operator="equal">
      <formula>"OPORTUNIDADE"</formula>
    </cfRule>
  </conditionalFormatting>
  <conditionalFormatting sqref="Y46:Y53 Y55:Y56">
    <cfRule type="cellIs" dxfId="334" priority="384" operator="equal">
      <formula>"NÃO"</formula>
    </cfRule>
    <cfRule type="cellIs" dxfId="333" priority="385" operator="equal">
      <formula>"SIM"</formula>
    </cfRule>
  </conditionalFormatting>
  <conditionalFormatting sqref="Z54:Z55">
    <cfRule type="cellIs" dxfId="332" priority="383" operator="equal">
      <formula>"OPORTUNIDADE"</formula>
    </cfRule>
  </conditionalFormatting>
  <conditionalFormatting sqref="Z54:Z55">
    <cfRule type="cellIs" dxfId="331" priority="381" operator="equal">
      <formula>"NÃO"</formula>
    </cfRule>
    <cfRule type="cellIs" dxfId="330" priority="382" operator="equal">
      <formula>"SIM"</formula>
    </cfRule>
  </conditionalFormatting>
  <conditionalFormatting sqref="Z54:Z55">
    <cfRule type="cellIs" dxfId="329" priority="380" operator="equal">
      <formula>"OPORTUNIDADE"</formula>
    </cfRule>
  </conditionalFormatting>
  <conditionalFormatting sqref="Z54:Z55">
    <cfRule type="cellIs" dxfId="328" priority="378" operator="equal">
      <formula>"NÃO"</formula>
    </cfRule>
    <cfRule type="cellIs" dxfId="327" priority="379" operator="equal">
      <formula>"SIM"</formula>
    </cfRule>
  </conditionalFormatting>
  <conditionalFormatting sqref="Z54:Z55">
    <cfRule type="cellIs" dxfId="326" priority="377" operator="equal">
      <formula>"OPORTUNIDADE"</formula>
    </cfRule>
  </conditionalFormatting>
  <conditionalFormatting sqref="Z54:Z55">
    <cfRule type="cellIs" dxfId="325" priority="375" operator="equal">
      <formula>"NÃO"</formula>
    </cfRule>
    <cfRule type="cellIs" dxfId="324" priority="376" operator="equal">
      <formula>"SIM"</formula>
    </cfRule>
  </conditionalFormatting>
  <conditionalFormatting sqref="Z54:Z55">
    <cfRule type="cellIs" dxfId="323" priority="374" operator="equal">
      <formula>"OPORTUNIDADE"</formula>
    </cfRule>
  </conditionalFormatting>
  <conditionalFormatting sqref="Z54:Z55">
    <cfRule type="cellIs" dxfId="322" priority="372" operator="equal">
      <formula>"NÃO"</formula>
    </cfRule>
    <cfRule type="cellIs" dxfId="321" priority="373" operator="equal">
      <formula>"SIM"</formula>
    </cfRule>
  </conditionalFormatting>
  <conditionalFormatting sqref="BJ35:BK35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20" priority="359" operator="equal">
      <formula>"OPORTUNIDADE"</formula>
    </cfRule>
  </conditionalFormatting>
  <conditionalFormatting sqref="Z56">
    <cfRule type="cellIs" dxfId="319" priority="357" operator="equal">
      <formula>"NÃO"</formula>
    </cfRule>
    <cfRule type="cellIs" dxfId="318" priority="358" operator="equal">
      <formula>"SIM"</formula>
    </cfRule>
  </conditionalFormatting>
  <conditionalFormatting sqref="BK43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17" priority="340" operator="equal">
      <formula>"OPORTUNIDADE"</formula>
    </cfRule>
  </conditionalFormatting>
  <conditionalFormatting sqref="Z66">
    <cfRule type="cellIs" dxfId="316" priority="338" operator="equal">
      <formula>"NÃO"</formula>
    </cfRule>
    <cfRule type="cellIs" dxfId="315" priority="339" operator="equal">
      <formula>"SIM"</formula>
    </cfRule>
  </conditionalFormatting>
  <conditionalFormatting sqref="Z66">
    <cfRule type="cellIs" dxfId="314" priority="337" operator="equal">
      <formula>"OPORTUNIDADE"</formula>
    </cfRule>
  </conditionalFormatting>
  <conditionalFormatting sqref="Z66">
    <cfRule type="cellIs" dxfId="313" priority="335" operator="equal">
      <formula>"NÃO"</formula>
    </cfRule>
    <cfRule type="cellIs" dxfId="312" priority="336" operator="equal">
      <formula>"SIM"</formula>
    </cfRule>
  </conditionalFormatting>
  <conditionalFormatting sqref="Z66">
    <cfRule type="cellIs" dxfId="311" priority="334" operator="equal">
      <formula>"OPORTUNIDADE"</formula>
    </cfRule>
  </conditionalFormatting>
  <conditionalFormatting sqref="Z66">
    <cfRule type="cellIs" dxfId="310" priority="332" operator="equal">
      <formula>"NÃO"</formula>
    </cfRule>
    <cfRule type="cellIs" dxfId="309" priority="333" operator="equal">
      <formula>"SIM"</formula>
    </cfRule>
  </conditionalFormatting>
  <conditionalFormatting sqref="Z66">
    <cfRule type="cellIs" dxfId="308" priority="331" operator="equal">
      <formula>"OPORTUNIDADE"</formula>
    </cfRule>
  </conditionalFormatting>
  <conditionalFormatting sqref="Z66">
    <cfRule type="cellIs" dxfId="307" priority="329" operator="equal">
      <formula>"NÃO"</formula>
    </cfRule>
    <cfRule type="cellIs" dxfId="306" priority="330" operator="equal">
      <formula>"SIM"</formula>
    </cfRule>
  </conditionalFormatting>
  <conditionalFormatting sqref="Z66">
    <cfRule type="cellIs" dxfId="305" priority="328" operator="equal">
      <formula>"OPORTUNIDADE"</formula>
    </cfRule>
  </conditionalFormatting>
  <conditionalFormatting sqref="Z66">
    <cfRule type="cellIs" dxfId="304" priority="326" operator="equal">
      <formula>"NÃO"</formula>
    </cfRule>
    <cfRule type="cellIs" dxfId="303" priority="327" operator="equal">
      <formula>"SIM"</formula>
    </cfRule>
  </conditionalFormatting>
  <conditionalFormatting sqref="Y66">
    <cfRule type="cellIs" dxfId="302" priority="325" operator="equal">
      <formula>"OPORTUNIDADE"</formula>
    </cfRule>
  </conditionalFormatting>
  <conditionalFormatting sqref="Y66">
    <cfRule type="cellIs" dxfId="301" priority="323" operator="equal">
      <formula>"NÃO"</formula>
    </cfRule>
    <cfRule type="cellIs" dxfId="300" priority="324" operator="equal">
      <formula>"SIM"</formula>
    </cfRule>
  </conditionalFormatting>
  <conditionalFormatting sqref="Z65">
    <cfRule type="cellIs" dxfId="299" priority="322" operator="equal">
      <formula>"OPORTUNIDADE"</formula>
    </cfRule>
  </conditionalFormatting>
  <conditionalFormatting sqref="Z65">
    <cfRule type="cellIs" dxfId="298" priority="320" operator="equal">
      <formula>"NÃO"</formula>
    </cfRule>
    <cfRule type="cellIs" dxfId="297" priority="321" operator="equal">
      <formula>"SIM"</formula>
    </cfRule>
  </conditionalFormatting>
  <conditionalFormatting sqref="Z65">
    <cfRule type="cellIs" dxfId="296" priority="319" operator="equal">
      <formula>"OPORTUNIDADE"</formula>
    </cfRule>
  </conditionalFormatting>
  <conditionalFormatting sqref="Z65">
    <cfRule type="cellIs" dxfId="295" priority="317" operator="equal">
      <formula>"NÃO"</formula>
    </cfRule>
    <cfRule type="cellIs" dxfId="294" priority="318" operator="equal">
      <formula>"SIM"</formula>
    </cfRule>
  </conditionalFormatting>
  <conditionalFormatting sqref="Z65">
    <cfRule type="cellIs" dxfId="293" priority="316" operator="equal">
      <formula>"OPORTUNIDADE"</formula>
    </cfRule>
  </conditionalFormatting>
  <conditionalFormatting sqref="Z65">
    <cfRule type="cellIs" dxfId="292" priority="314" operator="equal">
      <formula>"NÃO"</formula>
    </cfRule>
    <cfRule type="cellIs" dxfId="291" priority="315" operator="equal">
      <formula>"SIM"</formula>
    </cfRule>
  </conditionalFormatting>
  <conditionalFormatting sqref="Z65">
    <cfRule type="cellIs" dxfId="290" priority="313" operator="equal">
      <formula>"OPORTUNIDADE"</formula>
    </cfRule>
  </conditionalFormatting>
  <conditionalFormatting sqref="Z65">
    <cfRule type="cellIs" dxfId="289" priority="311" operator="equal">
      <formula>"NÃO"</formula>
    </cfRule>
    <cfRule type="cellIs" dxfId="288" priority="312" operator="equal">
      <formula>"SIM"</formula>
    </cfRule>
  </conditionalFormatting>
  <conditionalFormatting sqref="Z65">
    <cfRule type="cellIs" dxfId="287" priority="310" operator="equal">
      <formula>"OPORTUNIDADE"</formula>
    </cfRule>
  </conditionalFormatting>
  <conditionalFormatting sqref="Z65">
    <cfRule type="cellIs" dxfId="286" priority="308" operator="equal">
      <formula>"NÃO"</formula>
    </cfRule>
    <cfRule type="cellIs" dxfId="285" priority="309" operator="equal">
      <formula>"SIM"</formula>
    </cfRule>
  </conditionalFormatting>
  <conditionalFormatting sqref="Y65">
    <cfRule type="cellIs" dxfId="284" priority="307" operator="equal">
      <formula>"OPORTUNIDADE"</formula>
    </cfRule>
  </conditionalFormatting>
  <conditionalFormatting sqref="Y65">
    <cfRule type="cellIs" dxfId="283" priority="305" operator="equal">
      <formula>"NÃO"</formula>
    </cfRule>
    <cfRule type="cellIs" dxfId="282" priority="306" operator="equal">
      <formula>"SIM"</formula>
    </cfRule>
  </conditionalFormatting>
  <conditionalFormatting sqref="Z69">
    <cfRule type="cellIs" dxfId="281" priority="301" operator="equal">
      <formula>"OPORTUNIDADE"</formula>
    </cfRule>
  </conditionalFormatting>
  <conditionalFormatting sqref="Z69">
    <cfRule type="cellIs" dxfId="280" priority="299" operator="equal">
      <formula>"NÃO"</formula>
    </cfRule>
    <cfRule type="cellIs" dxfId="279" priority="300" operator="equal">
      <formula>"SIM"</formula>
    </cfRule>
  </conditionalFormatting>
  <conditionalFormatting sqref="Z69">
    <cfRule type="cellIs" dxfId="278" priority="298" operator="equal">
      <formula>"OPORTUNIDADE"</formula>
    </cfRule>
  </conditionalFormatting>
  <conditionalFormatting sqref="Z69">
    <cfRule type="cellIs" dxfId="277" priority="296" operator="equal">
      <formula>"NÃO"</formula>
    </cfRule>
    <cfRule type="cellIs" dxfId="276" priority="297" operator="equal">
      <formula>"SIM"</formula>
    </cfRule>
  </conditionalFormatting>
  <conditionalFormatting sqref="Z69">
    <cfRule type="cellIs" dxfId="275" priority="295" operator="equal">
      <formula>"OPORTUNIDADE"</formula>
    </cfRule>
  </conditionalFormatting>
  <conditionalFormatting sqref="Z69">
    <cfRule type="cellIs" dxfId="274" priority="293" operator="equal">
      <formula>"NÃO"</formula>
    </cfRule>
    <cfRule type="cellIs" dxfId="273" priority="294" operator="equal">
      <formula>"SIM"</formula>
    </cfRule>
  </conditionalFormatting>
  <conditionalFormatting sqref="Z69">
    <cfRule type="cellIs" dxfId="272" priority="292" operator="equal">
      <formula>"OPORTUNIDADE"</formula>
    </cfRule>
  </conditionalFormatting>
  <conditionalFormatting sqref="Z69">
    <cfRule type="cellIs" dxfId="271" priority="290" operator="equal">
      <formula>"NÃO"</formula>
    </cfRule>
    <cfRule type="cellIs" dxfId="270" priority="291" operator="equal">
      <formula>"SIM"</formula>
    </cfRule>
  </conditionalFormatting>
  <conditionalFormatting sqref="BP50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269" priority="282" operator="equal">
      <formula>"OPORTUNIDADE"</formula>
    </cfRule>
  </conditionalFormatting>
  <conditionalFormatting sqref="Z77:Z78">
    <cfRule type="cellIs" dxfId="268" priority="280" operator="equal">
      <formula>"NÃO"</formula>
    </cfRule>
    <cfRule type="cellIs" dxfId="267" priority="281" operator="equal">
      <formula>"SIM"</formula>
    </cfRule>
  </conditionalFormatting>
  <conditionalFormatting sqref="Y77:Y78 Y80:Y85">
    <cfRule type="cellIs" dxfId="266" priority="276" operator="equal">
      <formula>"OPORTUNIDADE"</formula>
    </cfRule>
  </conditionalFormatting>
  <conditionalFormatting sqref="Y77:Y78 Y80:Y85">
    <cfRule type="cellIs" dxfId="265" priority="274" operator="equal">
      <formula>"NÃO"</formula>
    </cfRule>
    <cfRule type="cellIs" dxfId="264" priority="275" operator="equal">
      <formula>"SIM"</formula>
    </cfRule>
  </conditionalFormatting>
  <conditionalFormatting sqref="BK6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Z84">
    <cfRule type="cellIs" dxfId="263" priority="269" operator="equal">
      <formula>"OPORTUNIDADE"</formula>
    </cfRule>
  </conditionalFormatting>
  <conditionalFormatting sqref="Z84">
    <cfRule type="cellIs" dxfId="262" priority="267" operator="equal">
      <formula>"NÃO"</formula>
    </cfRule>
    <cfRule type="cellIs" dxfId="261" priority="268" operator="equal">
      <formula>"SIM"</formula>
    </cfRule>
  </conditionalFormatting>
  <conditionalFormatting sqref="Z84">
    <cfRule type="cellIs" dxfId="260" priority="266" operator="equal">
      <formula>"OPORTUNIDADE"</formula>
    </cfRule>
  </conditionalFormatting>
  <conditionalFormatting sqref="Z84">
    <cfRule type="cellIs" dxfId="259" priority="264" operator="equal">
      <formula>"NÃO"</formula>
    </cfRule>
    <cfRule type="cellIs" dxfId="258" priority="265" operator="equal">
      <formula>"SIM"</formula>
    </cfRule>
  </conditionalFormatting>
  <conditionalFormatting sqref="Z84">
    <cfRule type="cellIs" dxfId="257" priority="263" operator="equal">
      <formula>"OPORTUNIDADE"</formula>
    </cfRule>
  </conditionalFormatting>
  <conditionalFormatting sqref="Z84">
    <cfRule type="cellIs" dxfId="256" priority="261" operator="equal">
      <formula>"NÃO"</formula>
    </cfRule>
    <cfRule type="cellIs" dxfId="255" priority="262" operator="equal">
      <formula>"SIM"</formula>
    </cfRule>
  </conditionalFormatting>
  <conditionalFormatting sqref="Z84">
    <cfRule type="cellIs" dxfId="254" priority="260" operator="equal">
      <formula>"OPORTUNIDADE"</formula>
    </cfRule>
  </conditionalFormatting>
  <conditionalFormatting sqref="Z84">
    <cfRule type="cellIs" dxfId="253" priority="258" operator="equal">
      <formula>"NÃO"</formula>
    </cfRule>
    <cfRule type="cellIs" dxfId="252" priority="259" operator="equal">
      <formula>"SIM"</formula>
    </cfRule>
  </conditionalFormatting>
  <conditionalFormatting sqref="Z93">
    <cfRule type="cellIs" dxfId="251" priority="257" operator="equal">
      <formula>"OPORTUNIDADE"</formula>
    </cfRule>
  </conditionalFormatting>
  <conditionalFormatting sqref="Z93">
    <cfRule type="cellIs" dxfId="250" priority="255" operator="equal">
      <formula>"NÃO"</formula>
    </cfRule>
    <cfRule type="cellIs" dxfId="249" priority="256" operator="equal">
      <formula>"SIM"</formula>
    </cfRule>
  </conditionalFormatting>
  <conditionalFormatting sqref="Z93">
    <cfRule type="cellIs" dxfId="248" priority="254" operator="equal">
      <formula>"OPORTUNIDADE"</formula>
    </cfRule>
  </conditionalFormatting>
  <conditionalFormatting sqref="Z93">
    <cfRule type="cellIs" dxfId="247" priority="252" operator="equal">
      <formula>"NÃO"</formula>
    </cfRule>
    <cfRule type="cellIs" dxfId="246" priority="253" operator="equal">
      <formula>"SIM"</formula>
    </cfRule>
  </conditionalFormatting>
  <conditionalFormatting sqref="Z93">
    <cfRule type="cellIs" dxfId="245" priority="251" operator="equal">
      <formula>"OPORTUNIDADE"</formula>
    </cfRule>
  </conditionalFormatting>
  <conditionalFormatting sqref="Z93">
    <cfRule type="cellIs" dxfId="244" priority="249" operator="equal">
      <formula>"NÃO"</formula>
    </cfRule>
    <cfRule type="cellIs" dxfId="243" priority="250" operator="equal">
      <formula>"SIM"</formula>
    </cfRule>
  </conditionalFormatting>
  <conditionalFormatting sqref="Z93">
    <cfRule type="cellIs" dxfId="242" priority="248" operator="equal">
      <formula>"OPORTUNIDADE"</formula>
    </cfRule>
  </conditionalFormatting>
  <conditionalFormatting sqref="Z93">
    <cfRule type="cellIs" dxfId="241" priority="246" operator="equal">
      <formula>"NÃO"</formula>
    </cfRule>
    <cfRule type="cellIs" dxfId="240" priority="247" operator="equal">
      <formula>"SIM"</formula>
    </cfRule>
  </conditionalFormatting>
  <conditionalFormatting sqref="Z93">
    <cfRule type="cellIs" dxfId="239" priority="245" operator="equal">
      <formula>"OPORTUNIDADE"</formula>
    </cfRule>
  </conditionalFormatting>
  <conditionalFormatting sqref="Z93">
    <cfRule type="cellIs" dxfId="238" priority="243" operator="equal">
      <formula>"NÃO"</formula>
    </cfRule>
    <cfRule type="cellIs" dxfId="237" priority="244" operator="equal">
      <formula>"SIM"</formula>
    </cfRule>
  </conditionalFormatting>
  <conditionalFormatting sqref="Z82">
    <cfRule type="cellIs" dxfId="236" priority="239" operator="equal">
      <formula>"OPORTUNIDADE"</formula>
    </cfRule>
  </conditionalFormatting>
  <conditionalFormatting sqref="Z82">
    <cfRule type="cellIs" dxfId="235" priority="237" operator="equal">
      <formula>"NÃO"</formula>
    </cfRule>
    <cfRule type="cellIs" dxfId="234" priority="238" operator="equal">
      <formula>"SIM"</formula>
    </cfRule>
  </conditionalFormatting>
  <conditionalFormatting sqref="Z82">
    <cfRule type="cellIs" dxfId="233" priority="236" operator="equal">
      <formula>"OPORTUNIDADE"</formula>
    </cfRule>
  </conditionalFormatting>
  <conditionalFormatting sqref="Z82">
    <cfRule type="cellIs" dxfId="232" priority="234" operator="equal">
      <formula>"NÃO"</formula>
    </cfRule>
    <cfRule type="cellIs" dxfId="231" priority="235" operator="equal">
      <formula>"SIM"</formula>
    </cfRule>
  </conditionalFormatting>
  <conditionalFormatting sqref="Z82">
    <cfRule type="cellIs" dxfId="230" priority="233" operator="equal">
      <formula>"OPORTUNIDADE"</formula>
    </cfRule>
  </conditionalFormatting>
  <conditionalFormatting sqref="Z82">
    <cfRule type="cellIs" dxfId="229" priority="231" operator="equal">
      <formula>"NÃO"</formula>
    </cfRule>
    <cfRule type="cellIs" dxfId="228" priority="232" operator="equal">
      <formula>"SIM"</formula>
    </cfRule>
  </conditionalFormatting>
  <conditionalFormatting sqref="Z82">
    <cfRule type="cellIs" dxfId="227" priority="230" operator="equal">
      <formula>"OPORTUNIDADE"</formula>
    </cfRule>
  </conditionalFormatting>
  <conditionalFormatting sqref="Z82">
    <cfRule type="cellIs" dxfId="226" priority="228" operator="equal">
      <formula>"NÃO"</formula>
    </cfRule>
    <cfRule type="cellIs" dxfId="225" priority="229" operator="equal">
      <formula>"SIM"</formula>
    </cfRule>
  </conditionalFormatting>
  <conditionalFormatting sqref="Z82">
    <cfRule type="cellIs" dxfId="224" priority="227" operator="equal">
      <formula>"OPORTUNIDADE"</formula>
    </cfRule>
  </conditionalFormatting>
  <conditionalFormatting sqref="Z82">
    <cfRule type="cellIs" dxfId="223" priority="225" operator="equal">
      <formula>"NÃO"</formula>
    </cfRule>
    <cfRule type="cellIs" dxfId="222" priority="226" operator="equal">
      <formula>"SIM"</formula>
    </cfRule>
  </conditionalFormatting>
  <conditionalFormatting sqref="Z87">
    <cfRule type="cellIs" dxfId="221" priority="221" operator="equal">
      <formula>"OPORTUNIDADE"</formula>
    </cfRule>
  </conditionalFormatting>
  <conditionalFormatting sqref="Z87">
    <cfRule type="cellIs" dxfId="220" priority="219" operator="equal">
      <formula>"NÃO"</formula>
    </cfRule>
    <cfRule type="cellIs" dxfId="219" priority="220" operator="equal">
      <formula>"SIM"</formula>
    </cfRule>
  </conditionalFormatting>
  <conditionalFormatting sqref="Z87">
    <cfRule type="cellIs" dxfId="218" priority="218" operator="equal">
      <formula>"OPORTUNIDADE"</formula>
    </cfRule>
  </conditionalFormatting>
  <conditionalFormatting sqref="Z87">
    <cfRule type="cellIs" dxfId="217" priority="216" operator="equal">
      <formula>"NÃO"</formula>
    </cfRule>
    <cfRule type="cellIs" dxfId="216" priority="217" operator="equal">
      <formula>"SIM"</formula>
    </cfRule>
  </conditionalFormatting>
  <conditionalFormatting sqref="Z87">
    <cfRule type="cellIs" dxfId="215" priority="215" operator="equal">
      <formula>"OPORTUNIDADE"</formula>
    </cfRule>
  </conditionalFormatting>
  <conditionalFormatting sqref="Z87">
    <cfRule type="cellIs" dxfId="214" priority="213" operator="equal">
      <formula>"NÃO"</formula>
    </cfRule>
    <cfRule type="cellIs" dxfId="213" priority="214" operator="equal">
      <formula>"SIM"</formula>
    </cfRule>
  </conditionalFormatting>
  <conditionalFormatting sqref="Z87">
    <cfRule type="cellIs" dxfId="212" priority="212" operator="equal">
      <formula>"OPORTUNIDADE"</formula>
    </cfRule>
  </conditionalFormatting>
  <conditionalFormatting sqref="Z87">
    <cfRule type="cellIs" dxfId="211" priority="210" operator="equal">
      <formula>"NÃO"</formula>
    </cfRule>
    <cfRule type="cellIs" dxfId="210" priority="211" operator="equal">
      <formula>"SIM"</formula>
    </cfRule>
  </conditionalFormatting>
  <conditionalFormatting sqref="Z87">
    <cfRule type="cellIs" dxfId="209" priority="209" operator="equal">
      <formula>"OPORTUNIDADE"</formula>
    </cfRule>
  </conditionalFormatting>
  <conditionalFormatting sqref="Z87">
    <cfRule type="cellIs" dxfId="208" priority="207" operator="equal">
      <formula>"NÃO"</formula>
    </cfRule>
    <cfRule type="cellIs" dxfId="207" priority="208" operator="equal">
      <formula>"SIM"</formula>
    </cfRule>
  </conditionalFormatting>
  <conditionalFormatting sqref="Z94">
    <cfRule type="cellIs" dxfId="206" priority="206" operator="equal">
      <formula>"OPORTUNIDADE"</formula>
    </cfRule>
  </conditionalFormatting>
  <conditionalFormatting sqref="Z94">
    <cfRule type="cellIs" dxfId="205" priority="204" operator="equal">
      <formula>"NÃO"</formula>
    </cfRule>
    <cfRule type="cellIs" dxfId="204" priority="205" operator="equal">
      <formula>"SIM"</formula>
    </cfRule>
  </conditionalFormatting>
  <conditionalFormatting sqref="Z94">
    <cfRule type="cellIs" dxfId="203" priority="203" operator="equal">
      <formula>"OPORTUNIDADE"</formula>
    </cfRule>
  </conditionalFormatting>
  <conditionalFormatting sqref="Z94">
    <cfRule type="cellIs" dxfId="202" priority="201" operator="equal">
      <formula>"NÃO"</formula>
    </cfRule>
    <cfRule type="cellIs" dxfId="201" priority="202" operator="equal">
      <formula>"SIM"</formula>
    </cfRule>
  </conditionalFormatting>
  <conditionalFormatting sqref="Z94">
    <cfRule type="cellIs" dxfId="200" priority="200" operator="equal">
      <formula>"OPORTUNIDADE"</formula>
    </cfRule>
  </conditionalFormatting>
  <conditionalFormatting sqref="Z94">
    <cfRule type="cellIs" dxfId="199" priority="198" operator="equal">
      <formula>"NÃO"</formula>
    </cfRule>
    <cfRule type="cellIs" dxfId="198" priority="199" operator="equal">
      <formula>"SIM"</formula>
    </cfRule>
  </conditionalFormatting>
  <conditionalFormatting sqref="Z94">
    <cfRule type="cellIs" dxfId="197" priority="197" operator="equal">
      <formula>"OPORTUNIDADE"</formula>
    </cfRule>
  </conditionalFormatting>
  <conditionalFormatting sqref="Z94">
    <cfRule type="cellIs" dxfId="196" priority="195" operator="equal">
      <formula>"NÃO"</formula>
    </cfRule>
    <cfRule type="cellIs" dxfId="195" priority="196" operator="equal">
      <formula>"SIM"</formula>
    </cfRule>
  </conditionalFormatting>
  <conditionalFormatting sqref="Z94">
    <cfRule type="cellIs" dxfId="194" priority="194" operator="equal">
      <formula>"OPORTUNIDADE"</formula>
    </cfRule>
  </conditionalFormatting>
  <conditionalFormatting sqref="Z94">
    <cfRule type="cellIs" dxfId="193" priority="192" operator="equal">
      <formula>"NÃO"</formula>
    </cfRule>
    <cfRule type="cellIs" dxfId="192" priority="193" operator="equal">
      <formula>"SIM"</formula>
    </cfRule>
  </conditionalFormatting>
  <conditionalFormatting sqref="Z96">
    <cfRule type="cellIs" dxfId="191" priority="191" operator="equal">
      <formula>"OPORTUNIDADE"</formula>
    </cfRule>
  </conditionalFormatting>
  <conditionalFormatting sqref="Z96">
    <cfRule type="cellIs" dxfId="190" priority="189" operator="equal">
      <formula>"NÃO"</formula>
    </cfRule>
    <cfRule type="cellIs" dxfId="189" priority="190" operator="equal">
      <formula>"SIM"</formula>
    </cfRule>
  </conditionalFormatting>
  <conditionalFormatting sqref="Z96">
    <cfRule type="cellIs" dxfId="188" priority="173" operator="equal">
      <formula>"OPORTUNIDADE"</formula>
    </cfRule>
  </conditionalFormatting>
  <conditionalFormatting sqref="Z96">
    <cfRule type="cellIs" dxfId="187" priority="171" operator="equal">
      <formula>"NÃO"</formula>
    </cfRule>
    <cfRule type="cellIs" dxfId="186" priority="172" operator="equal">
      <formula>"SIM"</formula>
    </cfRule>
  </conditionalFormatting>
  <conditionalFormatting sqref="Z96">
    <cfRule type="cellIs" dxfId="185" priority="170" operator="equal">
      <formula>"OPORTUNIDADE"</formula>
    </cfRule>
  </conditionalFormatting>
  <conditionalFormatting sqref="Z96">
    <cfRule type="cellIs" dxfId="184" priority="168" operator="equal">
      <formula>"NÃO"</formula>
    </cfRule>
    <cfRule type="cellIs" dxfId="183" priority="169" operator="equal">
      <formula>"SIM"</formula>
    </cfRule>
  </conditionalFormatting>
  <conditionalFormatting sqref="Z96">
    <cfRule type="cellIs" dxfId="182" priority="167" operator="equal">
      <formula>"OPORTUNIDADE"</formula>
    </cfRule>
  </conditionalFormatting>
  <conditionalFormatting sqref="Z96">
    <cfRule type="cellIs" dxfId="181" priority="165" operator="equal">
      <formula>"NÃO"</formula>
    </cfRule>
    <cfRule type="cellIs" dxfId="180" priority="166" operator="equal">
      <formula>"SIM"</formula>
    </cfRule>
  </conditionalFormatting>
  <conditionalFormatting sqref="Z96">
    <cfRule type="cellIs" dxfId="179" priority="146" operator="equal">
      <formula>"OPORTUNIDADE"</formula>
    </cfRule>
  </conditionalFormatting>
  <conditionalFormatting sqref="Z96">
    <cfRule type="cellIs" dxfId="178" priority="144" operator="equal">
      <formula>"NÃO"</formula>
    </cfRule>
    <cfRule type="cellIs" dxfId="177" priority="145" operator="equal">
      <formula>"SIM"</formula>
    </cfRule>
  </conditionalFormatting>
  <conditionalFormatting sqref="Z96">
    <cfRule type="cellIs" dxfId="176" priority="143" operator="equal">
      <formula>"OPORTUNIDADE"</formula>
    </cfRule>
  </conditionalFormatting>
  <conditionalFormatting sqref="Z96">
    <cfRule type="cellIs" dxfId="175" priority="141" operator="equal">
      <formula>"NÃO"</formula>
    </cfRule>
    <cfRule type="cellIs" dxfId="174" priority="142" operator="equal">
      <formula>"SIM"</formula>
    </cfRule>
  </conditionalFormatting>
  <conditionalFormatting sqref="Z96">
    <cfRule type="cellIs" dxfId="173" priority="128" operator="equal">
      <formula>"OPORTUNIDADE"</formula>
    </cfRule>
  </conditionalFormatting>
  <conditionalFormatting sqref="Z96">
    <cfRule type="cellIs" dxfId="172" priority="126" operator="equal">
      <formula>"NÃO"</formula>
    </cfRule>
    <cfRule type="cellIs" dxfId="171" priority="127" operator="equal">
      <formula>"SIM"</formula>
    </cfRule>
  </conditionalFormatting>
  <conditionalFormatting sqref="Z96">
    <cfRule type="cellIs" dxfId="170" priority="125" operator="equal">
      <formula>"OPORTUNIDADE"</formula>
    </cfRule>
  </conditionalFormatting>
  <conditionalFormatting sqref="Z96">
    <cfRule type="cellIs" dxfId="169" priority="123" operator="equal">
      <formula>"NÃO"</formula>
    </cfRule>
    <cfRule type="cellIs" dxfId="168" priority="124" operator="equal">
      <formula>"SIM"</formula>
    </cfRule>
  </conditionalFormatting>
  <conditionalFormatting sqref="Z96">
    <cfRule type="cellIs" dxfId="167" priority="122" operator="equal">
      <formula>"OPORTUNIDADE"</formula>
    </cfRule>
  </conditionalFormatting>
  <conditionalFormatting sqref="Z96">
    <cfRule type="cellIs" dxfId="166" priority="120" operator="equal">
      <formula>"NÃO"</formula>
    </cfRule>
    <cfRule type="cellIs" dxfId="165" priority="121" operator="equal">
      <formula>"SIM"</formula>
    </cfRule>
  </conditionalFormatting>
  <conditionalFormatting sqref="Z96">
    <cfRule type="cellIs" dxfId="164" priority="92" operator="equal">
      <formula>"OPORTUNIDADE"</formula>
    </cfRule>
  </conditionalFormatting>
  <conditionalFormatting sqref="Z96">
    <cfRule type="cellIs" dxfId="163" priority="90" operator="equal">
      <formula>"NÃO"</formula>
    </cfRule>
    <cfRule type="cellIs" dxfId="162" priority="91" operator="equal">
      <formula>"SIM"</formula>
    </cfRule>
  </conditionalFormatting>
  <conditionalFormatting sqref="Z96">
    <cfRule type="cellIs" dxfId="161" priority="89" operator="equal">
      <formula>"OPORTUNIDADE"</formula>
    </cfRule>
  </conditionalFormatting>
  <conditionalFormatting sqref="Z96">
    <cfRule type="cellIs" dxfId="160" priority="87" operator="equal">
      <formula>"NÃO"</formula>
    </cfRule>
    <cfRule type="cellIs" dxfId="159" priority="88" operator="equal">
      <formula>"SIM"</formula>
    </cfRule>
  </conditionalFormatting>
  <conditionalFormatting sqref="Z96">
    <cfRule type="cellIs" dxfId="158" priority="86" operator="equal">
      <formula>"OPORTUNIDADE"</formula>
    </cfRule>
  </conditionalFormatting>
  <conditionalFormatting sqref="Z96">
    <cfRule type="cellIs" dxfId="157" priority="84" operator="equal">
      <formula>"NÃO"</formula>
    </cfRule>
    <cfRule type="cellIs" dxfId="156" priority="85" operator="equal">
      <formula>"SIM"</formula>
    </cfRule>
  </conditionalFormatting>
  <conditionalFormatting sqref="Z96">
    <cfRule type="cellIs" dxfId="155" priority="83" operator="equal">
      <formula>"OPORTUNIDADE"</formula>
    </cfRule>
  </conditionalFormatting>
  <conditionalFormatting sqref="Z96">
    <cfRule type="cellIs" dxfId="154" priority="81" operator="equal">
      <formula>"NÃO"</formula>
    </cfRule>
    <cfRule type="cellIs" dxfId="153" priority="82" operator="equal">
      <formula>"SIM"</formula>
    </cfRule>
  </conditionalFormatting>
  <conditionalFormatting sqref="Z96">
    <cfRule type="cellIs" dxfId="152" priority="80" operator="equal">
      <formula>"OPORTUNIDADE"</formula>
    </cfRule>
  </conditionalFormatting>
  <conditionalFormatting sqref="Z96">
    <cfRule type="cellIs" dxfId="151" priority="78" operator="equal">
      <formula>"NÃO"</formula>
    </cfRule>
    <cfRule type="cellIs" dxfId="150" priority="79" operator="equal">
      <formula>"SIM"</formula>
    </cfRule>
  </conditionalFormatting>
  <conditionalFormatting sqref="Z96">
    <cfRule type="cellIs" dxfId="149" priority="77" operator="equal">
      <formula>"OPORTUNIDADE"</formula>
    </cfRule>
  </conditionalFormatting>
  <conditionalFormatting sqref="Z96">
    <cfRule type="cellIs" dxfId="148" priority="75" operator="equal">
      <formula>"NÃO"</formula>
    </cfRule>
    <cfRule type="cellIs" dxfId="147" priority="76" operator="equal">
      <formula>"SIM"</formula>
    </cfRule>
  </conditionalFormatting>
  <conditionalFormatting sqref="Z96">
    <cfRule type="cellIs" dxfId="146" priority="74" operator="equal">
      <formula>"OPORTUNIDADE"</formula>
    </cfRule>
  </conditionalFormatting>
  <conditionalFormatting sqref="Z96">
    <cfRule type="cellIs" dxfId="145" priority="72" operator="equal">
      <formula>"NÃO"</formula>
    </cfRule>
    <cfRule type="cellIs" dxfId="144" priority="73" operator="equal">
      <formula>"SIM"</formula>
    </cfRule>
  </conditionalFormatting>
  <conditionalFormatting sqref="Z96">
    <cfRule type="cellIs" dxfId="143" priority="71" operator="equal">
      <formula>"OPORTUNIDADE"</formula>
    </cfRule>
  </conditionalFormatting>
  <conditionalFormatting sqref="Z96">
    <cfRule type="cellIs" dxfId="142" priority="69" operator="equal">
      <formula>"NÃO"</formula>
    </cfRule>
    <cfRule type="cellIs" dxfId="141" priority="70" operator="equal">
      <formula>"SIM"</formula>
    </cfRule>
  </conditionalFormatting>
  <conditionalFormatting sqref="Z96">
    <cfRule type="cellIs" dxfId="140" priority="68" operator="equal">
      <formula>"OPORTUNIDADE"</formula>
    </cfRule>
  </conditionalFormatting>
  <conditionalFormatting sqref="Z96">
    <cfRule type="cellIs" dxfId="139" priority="66" operator="equal">
      <formula>"NÃO"</formula>
    </cfRule>
    <cfRule type="cellIs" dxfId="138" priority="67" operator="equal">
      <formula>"SIM"</formula>
    </cfRule>
  </conditionalFormatting>
  <conditionalFormatting sqref="Y96">
    <cfRule type="cellIs" dxfId="137" priority="65" operator="equal">
      <formula>"OPORTUNIDADE"</formula>
    </cfRule>
  </conditionalFormatting>
  <conditionalFormatting sqref="Y96">
    <cfRule type="cellIs" dxfId="136" priority="63" operator="equal">
      <formula>"NÃO"</formula>
    </cfRule>
    <cfRule type="cellIs" dxfId="135" priority="64" operator="equal">
      <formula>"SIM"</formula>
    </cfRule>
  </conditionalFormatting>
  <conditionalFormatting sqref="Z97">
    <cfRule type="cellIs" dxfId="134" priority="62" operator="equal">
      <formula>"OPORTUNIDADE"</formula>
    </cfRule>
  </conditionalFormatting>
  <conditionalFormatting sqref="Z97">
    <cfRule type="cellIs" dxfId="133" priority="60" operator="equal">
      <formula>"NÃO"</formula>
    </cfRule>
    <cfRule type="cellIs" dxfId="132" priority="61" operator="equal">
      <formula>"SIM"</formula>
    </cfRule>
  </conditionalFormatting>
  <conditionalFormatting sqref="Z97">
    <cfRule type="cellIs" dxfId="131" priority="59" operator="equal">
      <formula>"OPORTUNIDADE"</formula>
    </cfRule>
  </conditionalFormatting>
  <conditionalFormatting sqref="Z97">
    <cfRule type="cellIs" dxfId="130" priority="57" operator="equal">
      <formula>"NÃO"</formula>
    </cfRule>
    <cfRule type="cellIs" dxfId="129" priority="58" operator="equal">
      <formula>"SIM"</formula>
    </cfRule>
  </conditionalFormatting>
  <conditionalFormatting sqref="Z97">
    <cfRule type="cellIs" dxfId="128" priority="56" operator="equal">
      <formula>"OPORTUNIDADE"</formula>
    </cfRule>
  </conditionalFormatting>
  <conditionalFormatting sqref="Z97">
    <cfRule type="cellIs" dxfId="127" priority="54" operator="equal">
      <formula>"NÃO"</formula>
    </cfRule>
    <cfRule type="cellIs" dxfId="126" priority="55" operator="equal">
      <formula>"SIM"</formula>
    </cfRule>
  </conditionalFormatting>
  <conditionalFormatting sqref="Z97">
    <cfRule type="cellIs" dxfId="125" priority="53" operator="equal">
      <formula>"OPORTUNIDADE"</formula>
    </cfRule>
  </conditionalFormatting>
  <conditionalFormatting sqref="Z97">
    <cfRule type="cellIs" dxfId="124" priority="51" operator="equal">
      <formula>"NÃO"</formula>
    </cfRule>
    <cfRule type="cellIs" dxfId="123" priority="52" operator="equal">
      <formula>"SIM"</formula>
    </cfRule>
  </conditionalFormatting>
  <conditionalFormatting sqref="BK6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22" priority="22" operator="equal">
      <formula>"OPORTUNIDADE"</formula>
    </cfRule>
  </conditionalFormatting>
  <conditionalFormatting sqref="Z79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Z79">
    <cfRule type="cellIs" dxfId="119" priority="19" operator="equal">
      <formula>"OPORTUNIDADE"</formula>
    </cfRule>
  </conditionalFormatting>
  <conditionalFormatting sqref="Z79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Z79">
    <cfRule type="cellIs" dxfId="116" priority="16" operator="equal">
      <formula>"OPORTUNIDADE"</formula>
    </cfRule>
  </conditionalFormatting>
  <conditionalFormatting sqref="Z79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Z79">
    <cfRule type="cellIs" dxfId="113" priority="13" operator="equal">
      <formula>"OPORTUNIDADE"</formula>
    </cfRule>
  </conditionalFormatting>
  <conditionalFormatting sqref="Z79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Z79">
    <cfRule type="cellIs" dxfId="110" priority="10" operator="equal">
      <formula>"OPORTUNIDADE"</formula>
    </cfRule>
  </conditionalFormatting>
  <conditionalFormatting sqref="Z79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Y79">
    <cfRule type="cellIs" dxfId="107" priority="7" operator="equal">
      <formula>"OPORTUNIDADE"</formula>
    </cfRule>
  </conditionalFormatting>
  <conditionalFormatting sqref="Y79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7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1407</v>
      </c>
      <c r="D5" s="354"/>
      <c r="E5" s="354"/>
      <c r="F5" s="354"/>
      <c r="G5" s="354"/>
      <c r="H5" s="354"/>
      <c r="I5" s="354"/>
      <c r="J5" s="355"/>
      <c r="K5" s="356" t="s">
        <v>1408</v>
      </c>
      <c r="L5" s="357"/>
      <c r="M5" s="357"/>
      <c r="N5" s="357"/>
      <c r="O5" s="358" t="s">
        <v>1409</v>
      </c>
      <c r="P5" s="359"/>
      <c r="Q5" s="360"/>
    </row>
    <row r="6" spans="1:17" s="93" customFormat="1" ht="15.75" customHeight="1">
      <c r="A6" s="87" t="s">
        <v>1410</v>
      </c>
      <c r="B6" s="94" t="s">
        <v>1411</v>
      </c>
      <c r="C6" s="95" t="s">
        <v>1164</v>
      </c>
      <c r="D6" s="96" t="s">
        <v>1165</v>
      </c>
      <c r="E6" s="95" t="s">
        <v>1412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1413</v>
      </c>
      <c r="M6" s="139" t="s">
        <v>626</v>
      </c>
      <c r="N6" s="140" t="s">
        <v>1159</v>
      </c>
      <c r="O6" s="246" t="s">
        <v>1202</v>
      </c>
      <c r="P6" s="157"/>
      <c r="Q6" s="193" t="s">
        <v>1414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8.3333333333333329E-2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1</v>
      </c>
      <c r="P79" s="90"/>
      <c r="Q79" s="145" t="str">
        <f>IF($A$2=1,IF(FN_MC!BJ77="","*",FN_MC!BJ77),IF(FN_MC!BK77="","*",FN_MC!BK77))</f>
        <v>*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3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*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>*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1</v>
      </c>
      <c r="P84" s="90"/>
      <c r="Q84" s="145" t="str">
        <f>IF($A$2=1,IF(FN_MC!BJ82="","*",FN_MC!BJ82),IF(FN_MC!BK82="","*",FN_MC!BK82))</f>
        <v>*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>*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1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6.25E-2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310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310</v>
      </c>
      <c r="N90" s="141" t="str">
        <f>IF(FN_MC!AM88="","*",FN_MC!AM88)</f>
        <v>ZGT-ZXE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>
        <f>IF(FN_MC!B90="","*",FN_MC!B90)</f>
        <v>45999</v>
      </c>
      <c r="B92" s="98" t="str">
        <f>IF(FN_MC!X90="","*",FN_MC!X90)</f>
        <v>Oportunidade</v>
      </c>
      <c r="C92" s="99" t="str">
        <f>IF(FN_MC!S90="","*",FN_MC!S90)</f>
        <v>FERRONORTE</v>
      </c>
      <c r="D92" s="99" t="str">
        <f>IF(FN_MC!T90="","*",FN_MC!T90)</f>
        <v>TGR-TRO</v>
      </c>
      <c r="E92" s="99" t="str">
        <f>IF(FN_MC!D90="","*",FN_MC!D90)</f>
        <v>W70</v>
      </c>
      <c r="F92" s="99" t="str">
        <f>IF(FN_MC!H90="","*",FN_MC!H90)</f>
        <v>TGR2</v>
      </c>
      <c r="G92" s="99" t="str">
        <f>IF(FN_MC!M90="","*",FN_MC!M90)</f>
        <v>TGR-TBE</v>
      </c>
      <c r="H92" s="154">
        <f>IF(FN_MC!K90="","*",FN_MC!K90)</f>
        <v>501.5</v>
      </c>
      <c r="I92" s="132">
        <f>IF(FN_MC!O90="","*",FN_MC!O90)</f>
        <v>0.39583333333333331</v>
      </c>
      <c r="J92" s="132">
        <f>IF(FN_MC!P90="","*",FN_MC!P90)</f>
        <v>4.1666666666666664E-2</v>
      </c>
      <c r="K92" s="141" t="str">
        <f>IF(FN_MC!AK90="","*",FN_MC!AK90)</f>
        <v>TGR2</v>
      </c>
      <c r="L92" s="141" t="str">
        <f>IF(FN_MC!AM90="","*",FN_MC!AM90)</f>
        <v>TGR-TBE</v>
      </c>
      <c r="M92" s="141">
        <f>IF(FN_MC!AP90="","*",FN_MC!AP90)</f>
        <v>501.5</v>
      </c>
      <c r="N92" s="141" t="str">
        <f>IF(FN_MC!AM90="","*",FN_MC!AM90)</f>
        <v>TGR-TBE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TCS-TGR</v>
      </c>
      <c r="E93" s="99" t="str">
        <f>IF(FN_MC!D91="","*",FN_MC!D91)</f>
        <v>BRUNO (TF-525)</v>
      </c>
      <c r="F93" s="99" t="str">
        <f>IF(FN_MC!H91="","*",FN_MC!H91)</f>
        <v>440TVL</v>
      </c>
      <c r="G93" s="99" t="str">
        <f>IF(FN_MC!M91="","*",FN_MC!M91)</f>
        <v>TPC-TVL</v>
      </c>
      <c r="H93" s="154">
        <f>IF(FN_MC!K91="","*",FN_MC!K91)</f>
        <v>446</v>
      </c>
      <c r="I93" s="132">
        <f>IF(FN_MC!O91="","*",FN_MC!O91)</f>
        <v>0.33333333333333331</v>
      </c>
      <c r="J93" s="132">
        <f>IF(FN_MC!P91="","*",FN_MC!P91)</f>
        <v>6.25E-2</v>
      </c>
      <c r="K93" s="141" t="str">
        <f>IF(FN_MC!AK91="","*",FN_MC!AK91)</f>
        <v>440TVL</v>
      </c>
      <c r="L93" s="141" t="str">
        <f>IF(FN_MC!AM91="","*",FN_MC!AM91)</f>
        <v>TPC-TVL</v>
      </c>
      <c r="M93" s="141">
        <f>IF(FN_MC!AP91="","*",FN_MC!AP91)</f>
        <v>446</v>
      </c>
      <c r="N93" s="141" t="str">
        <f>IF(FN_MC!AM91="","*",FN_MC!AM91)</f>
        <v>TPC-TVL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ELSON (TF-526)</v>
      </c>
      <c r="F94" s="99" t="str">
        <f>IF(FN_MC!H92="","*",FN_MC!H92)</f>
        <v>TMR326</v>
      </c>
      <c r="G94" s="99" t="str">
        <f>IF(FN_MC!M92="","*",FN_MC!M92)</f>
        <v>TMR-TLA</v>
      </c>
      <c r="H94" s="154">
        <f>IF(FN_MC!K92="","*",FN_MC!K92)</f>
        <v>321</v>
      </c>
      <c r="I94" s="132">
        <f>IF(FN_MC!O92="","*",FN_MC!O92)</f>
        <v>0.375</v>
      </c>
      <c r="J94" s="132">
        <f>IF(FN_MC!P92="","*",FN_MC!P92)</f>
        <v>6.25E-2</v>
      </c>
      <c r="K94" s="141" t="str">
        <f>IF(FN_MC!AK92="","*",FN_MC!AK92)</f>
        <v>TMR326</v>
      </c>
      <c r="L94" s="141" t="str">
        <f>IF(FN_MC!AM92="","*",FN_MC!AM92)</f>
        <v>TMR-TLA</v>
      </c>
      <c r="M94" s="141">
        <f>IF(FN_MC!AP92="","*",FN_MC!AP92)</f>
        <v>321</v>
      </c>
      <c r="N94" s="141" t="str">
        <f>IF(FN_MC!AM92="","*",FN_MC!AM92)</f>
        <v>TMR-TLA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W50</v>
      </c>
      <c r="F95" s="99" t="str">
        <f>IF(FN_MC!H93="","*",FN_MC!H93)</f>
        <v>TCS</v>
      </c>
      <c r="G95" s="99" t="str">
        <f>IF(FN_MC!M93="","*",FN_MC!M93)</f>
        <v>TCS</v>
      </c>
      <c r="H95" s="154">
        <f>IF(FN_MC!K93="","*",FN_MC!K93)</f>
        <v>290</v>
      </c>
      <c r="I95" s="132">
        <f>IF(FN_MC!O93="","*",FN_MC!O93)</f>
        <v>0.5</v>
      </c>
      <c r="J95" s="132">
        <f>IF(FN_MC!P93="","*",FN_MC!P93)</f>
        <v>8.3333333333333329E-2</v>
      </c>
      <c r="K95" s="141" t="str">
        <f>IF(FN_MC!AK93="","*",FN_MC!AK93)</f>
        <v>TCS</v>
      </c>
      <c r="L95" s="141" t="str">
        <f>IF(FN_MC!AM93="","*",FN_MC!AM93)</f>
        <v>TCS</v>
      </c>
      <c r="M95" s="141">
        <f>IF(FN_MC!AP93="","*",FN_MC!AP93)</f>
        <v>290</v>
      </c>
      <c r="N95" s="141" t="str">
        <f>IF(FN_MC!AM93="","*",FN_MC!AM93)</f>
        <v>TCS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TMI-TCS</v>
      </c>
      <c r="E96" s="99" t="str">
        <f>IF(FN_MC!D94="","*",FN_MC!D94)</f>
        <v>V86</v>
      </c>
      <c r="F96" s="99" t="str">
        <f>IF(FN_MC!H94="","*",FN_MC!H94)</f>
        <v>TID2</v>
      </c>
      <c r="G96" s="99" t="str">
        <f>IF(FN_MC!M94="","*",FN_MC!M94)</f>
        <v>TID-TVI</v>
      </c>
      <c r="H96" s="154">
        <f>IF(FN_MC!K94="","*",FN_MC!K94)</f>
        <v>200</v>
      </c>
      <c r="I96" s="132">
        <f>IF(FN_MC!O94="","*",FN_MC!O94)</f>
        <v>0.39583333333333331</v>
      </c>
      <c r="J96" s="132">
        <f>IF(FN_MC!P94="","*",FN_MC!P94)</f>
        <v>6.25E-2</v>
      </c>
      <c r="K96" s="141" t="str">
        <f>IF(FN_MC!AK94="","*",FN_MC!AK94)</f>
        <v>TID2</v>
      </c>
      <c r="L96" s="141" t="str">
        <f>IF(FN_MC!AM94="","*",FN_MC!AM94)</f>
        <v>TID-TVI</v>
      </c>
      <c r="M96" s="141">
        <f>IF(FN_MC!AP94="","*",FN_MC!AP94)</f>
        <v>200</v>
      </c>
      <c r="N96" s="141" t="str">
        <f>IF(FN_MC!AM94="","*",FN_MC!AM94)</f>
        <v>TID-TVI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45999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FRANCISCO (TF-670)</v>
      </c>
      <c r="F97" s="99" t="str">
        <f>IF(FN_MC!H95="","*",FN_MC!H95)</f>
        <v>TIN1</v>
      </c>
      <c r="G97" s="99" t="str">
        <f>IF(FN_MC!M95="","*",FN_MC!M95)</f>
        <v>TIN</v>
      </c>
      <c r="H97" s="154">
        <f>IF(FN_MC!K95="","*",FN_MC!K95)</f>
        <v>109.1</v>
      </c>
      <c r="I97" s="132">
        <f>IF(FN_MC!O95="","*",FN_MC!O95)</f>
        <v>0.375</v>
      </c>
      <c r="J97" s="132">
        <f>IF(FN_MC!P95="","*",FN_MC!P95)</f>
        <v>6.25E-2</v>
      </c>
      <c r="K97" s="141" t="str">
        <f>IF(FN_MC!AK95="","*",FN_MC!AK95)</f>
        <v>TIN1</v>
      </c>
      <c r="L97" s="141" t="str">
        <f>IF(FN_MC!AM95="","*",FN_MC!AM95)</f>
        <v>TIN</v>
      </c>
      <c r="M97" s="141">
        <f>IF(FN_MC!AP95="","*",FN_MC!AP95)</f>
        <v>109.1</v>
      </c>
      <c r="N97" s="141" t="str">
        <f>IF(FN_MC!AM95="","*",FN_MC!AM95)</f>
        <v>TIN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A60</v>
      </c>
      <c r="F98" s="99" t="str">
        <f>IF(FN_MC!H96="","*",FN_MC!H96)</f>
        <v>TMI</v>
      </c>
      <c r="G98" s="99" t="str">
        <f>IF(FN_MC!M96="","*",FN_MC!M96)</f>
        <v>TMI-TCS</v>
      </c>
      <c r="H98" s="154">
        <f>IF(FN_MC!K96="","*",FN_MC!K96)</f>
        <v>10</v>
      </c>
      <c r="I98" s="132">
        <f>IF(FN_MC!O96="","*",FN_MC!O96)</f>
        <v>0.35416666666666669</v>
      </c>
      <c r="J98" s="132">
        <f>IF(FN_MC!P96="","*",FN_MC!P96)</f>
        <v>4.1666666666666664E-2</v>
      </c>
      <c r="K98" s="141" t="str">
        <f>IF(FN_MC!AK96="","*",FN_MC!AK96)</f>
        <v>TMI</v>
      </c>
      <c r="L98" s="141" t="str">
        <f>IF(FN_MC!AM96="","*",FN_MC!AM96)</f>
        <v>TMI-TCS</v>
      </c>
      <c r="M98" s="141">
        <f>IF(FN_MC!AP96="","*",FN_MC!AP96)</f>
        <v>10</v>
      </c>
      <c r="N98" s="141" t="str">
        <f>IF(FN_MC!AM96="","*",FN_MC!AM96)</f>
        <v>TMI-TCS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MALHA CENTRAL</v>
      </c>
      <c r="D99" s="99" t="str">
        <f>IF(FN_MC!T97="","*",FN_MC!T97)</f>
        <v>RAMAL</v>
      </c>
      <c r="E99" s="99" t="str">
        <f>IF(FN_MC!D97="","*",FN_MC!D97)</f>
        <v>E17</v>
      </c>
      <c r="F99" s="99" t="str">
        <f>IF(FN_MC!H97="","*",FN_MC!H97)</f>
        <v>ZDK1</v>
      </c>
      <c r="G99" s="99" t="str">
        <f>IF(FN_MC!M97="","*",FN_MC!M97)</f>
        <v>ZDK-ZVT</v>
      </c>
      <c r="H99" s="154">
        <f>IF(FN_MC!K97="","*",FN_MC!K97)</f>
        <v>251</v>
      </c>
      <c r="I99" s="132">
        <f>IF(FN_MC!O97="","*",FN_MC!O97)</f>
        <v>0.375</v>
      </c>
      <c r="J99" s="132">
        <f>IF(FN_MC!P97="","*",FN_MC!P97)</f>
        <v>0.125</v>
      </c>
      <c r="K99" s="141" t="str">
        <f>IF(FN_MC!AK97="","*",FN_MC!AK97)</f>
        <v>ZDK1</v>
      </c>
      <c r="L99" s="141" t="str">
        <f>IF(FN_MC!AM97="","*",FN_MC!AM97)</f>
        <v>ZDK-ZVT</v>
      </c>
      <c r="M99" s="141">
        <f>IF(FN_MC!AP97="","*",FN_MC!AP97)</f>
        <v>251</v>
      </c>
      <c r="N99" s="141" t="str">
        <f>IF(FN_MC!AM97="","*",FN_MC!AM97)</f>
        <v>ZDK-ZVT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MALHA CENTRAL</v>
      </c>
      <c r="D100" s="99" t="str">
        <f>IF(FN_MC!T98="","*",FN_MC!T98)</f>
        <v>RAMAL</v>
      </c>
      <c r="E100" s="99" t="str">
        <f>IF(FN_MC!D98="","*",FN_MC!D98)</f>
        <v>V42</v>
      </c>
      <c r="F100" s="99" t="str">
        <f>IF(FN_MC!H98="","*",FN_MC!H98)</f>
        <v>ZGT1</v>
      </c>
      <c r="G100" s="99" t="str">
        <f>IF(FN_MC!M98="","*",FN_MC!M98)</f>
        <v>ZGT-ZXE</v>
      </c>
      <c r="H100" s="154">
        <f>IF(FN_MC!K98="","*",FN_MC!K98)</f>
        <v>311</v>
      </c>
      <c r="I100" s="132">
        <f>IF(FN_MC!O98="","*",FN_MC!O98)</f>
        <v>0.35416666666666669</v>
      </c>
      <c r="J100" s="132">
        <f>IF(FN_MC!P98="","*",FN_MC!P98)</f>
        <v>0.16666666666666666</v>
      </c>
      <c r="K100" s="141" t="str">
        <f>IF(FN_MC!AK98="","*",FN_MC!AK98)</f>
        <v>ZGT1</v>
      </c>
      <c r="L100" s="141" t="str">
        <f>IF(FN_MC!AM98="","*",FN_MC!AM98)</f>
        <v>ZGT-ZXE</v>
      </c>
      <c r="M100" s="141">
        <f>IF(FN_MC!AP98="","*",FN_MC!AP98)</f>
        <v>311</v>
      </c>
      <c r="N100" s="141" t="str">
        <f>IF(FN_MC!AM98="","*",FN_MC!AM98)</f>
        <v>ZGT-ZXE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W94</v>
      </c>
      <c r="F101" s="99" t="str">
        <f>IF(FN_MC!H99="","*",FN_MC!H99)</f>
        <v>PUD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PUD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1414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H3009" sqref="H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1415</v>
      </c>
      <c r="W1" s="366"/>
      <c r="X1" s="366"/>
      <c r="Y1" s="104"/>
    </row>
    <row r="2" spans="1:25" s="100" customFormat="1" ht="11.25" customHeight="1">
      <c r="A2" s="105" t="s">
        <v>1416</v>
      </c>
      <c r="B2" s="105" t="s">
        <v>1411</v>
      </c>
      <c r="C2" s="105" t="s">
        <v>603</v>
      </c>
      <c r="D2" s="106" t="s">
        <v>1164</v>
      </c>
      <c r="E2" s="106" t="s">
        <v>1165</v>
      </c>
      <c r="F2" s="106" t="s">
        <v>1410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1417</v>
      </c>
      <c r="U2" s="108" t="s">
        <v>1167</v>
      </c>
      <c r="V2" s="103">
        <f ca="1">TODAY()-1</f>
        <v>45996</v>
      </c>
      <c r="W2" s="103">
        <f ca="1">V2-1</f>
        <v>45995</v>
      </c>
      <c r="X2" s="103">
        <f ca="1">W2-1</f>
        <v>45994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15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134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150</v>
      </c>
      <c r="W8" s="112">
        <f ca="1">_xlfn.XLOOKUP(G8&amp;$W$2,BS_CONTROLE[CHAVE],BS_CONTROLE[Quantidade_11],"-")</f>
        <v>300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20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1080</v>
      </c>
      <c r="W11" s="112">
        <f ca="1">_xlfn.XLOOKUP(G11&amp;$W$2,BS_CONTROLE[CHAVE],BS_CONTROLE[Quantidade_11],"-")</f>
        <v>1020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134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15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>
        <f ca="1">_xlfn.XLOOKUP(G19&amp;$V$2,BS_CONTROLE[CHAVE],BS_CONTROLE[Quantidade_11],"-")</f>
        <v>624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2290</v>
      </c>
      <c r="W20" s="112">
        <f ca="1">_xlfn.XLOOKUP(G20&amp;$W$2,BS_CONTROLE[CHAVE],BS_CONTROLE[Quantidade_11],"-")</f>
        <v>3645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25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150</v>
      </c>
      <c r="W24" s="112">
        <f ca="1">_xlfn.XLOOKUP(G24&amp;$W$2,BS_CONTROLE[CHAVE],BS_CONTROLE[Quantidade_11],"-")</f>
        <v>300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>
        <f ca="1">_xlfn.XLOOKUP(G25&amp;$W$2,BS_CONTROLE[CHAVE],BS_CONTROLE[Quantidade_11],"-")</f>
        <v>1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6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1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15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2290</v>
      </c>
      <c r="W36" s="112">
        <f ca="1">_xlfn.XLOOKUP(G36&amp;$W$2,BS_CONTROLE[CHAVE],BS_CONTROLE[Quantidade_11],"-")</f>
        <v>3645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134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25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150</v>
      </c>
      <c r="W39" s="112">
        <f ca="1">_xlfn.XLOOKUP(G39&amp;$W$2,BS_CONTROLE[CHAVE],BS_CONTROLE[Quantidade_11],"-")</f>
        <v>300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1</v>
      </c>
      <c r="W40" s="112">
        <f ca="1">_xlfn.XLOOKUP(G40&amp;$W$2,BS_CONTROLE[CHAVE],BS_CONTROLE[Quantidade_11],"-")</f>
        <v>1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6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15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2</v>
      </c>
      <c r="X46" s="112">
        <f ca="1">_xlfn.XLOOKUP(G46&amp;$X$2,BS_CONTROLE[CHAVE],BS_CONTROLE[Quantidade_11],"-")</f>
        <v>2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2290</v>
      </c>
      <c r="W47" s="112">
        <f ca="1">_xlfn.XLOOKUP(G47&amp;$W$2,BS_CONTROLE[CHAVE],BS_CONTROLE[Quantidade_11],"-")</f>
        <v>3645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2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25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150</v>
      </c>
      <c r="W50" s="112">
        <f ca="1">_xlfn.XLOOKUP(G50&amp;$W$2,BS_CONTROLE[CHAVE],BS_CONTROLE[Quantidade_11],"-")</f>
        <v>300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1080</v>
      </c>
      <c r="W52" s="112">
        <f ca="1">_xlfn.XLOOKUP(G52&amp;$W$2,BS_CONTROLE[CHAVE],BS_CONTROLE[Quantidade_11],"-")</f>
        <v>1020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6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15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>
        <f ca="1">_xlfn.XLOOKUP(G58&amp;$V$2,BS_CONTROLE[CHAVE],BS_CONTROLE[Quantidade_11],"-")</f>
        <v>624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2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2290</v>
      </c>
      <c r="W61" s="112">
        <f ca="1">_xlfn.XLOOKUP(G61&amp;$W$2,BS_CONTROLE[CHAVE],BS_CONTROLE[Quantidade_11],"-")</f>
        <v>3645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>
        <f ca="1">_xlfn.XLOOKUP(G62&amp;$V$2,BS_CONTROLE[CHAVE],BS_CONTROLE[Quantidade_11],"-")</f>
        <v>300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25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150</v>
      </c>
      <c r="W64" s="112">
        <f ca="1">_xlfn.XLOOKUP(G64&amp;$W$2,BS_CONTROLE[CHAVE],BS_CONTROLE[Quantidade_11],"-")</f>
        <v>300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1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20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6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1080</v>
      </c>
      <c r="W68" s="112">
        <f ca="1">_xlfn.XLOOKUP(G68&amp;$W$2,BS_CONTROLE[CHAVE],BS_CONTROLE[Quantidade_11],"-")</f>
        <v>1020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>
        <f ca="1">_xlfn.XLOOKUP(G69&amp;$V$2,BS_CONTROLE[CHAVE],BS_CONTROLE[Quantidade_11],"-")</f>
        <v>20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>
        <f ca="1">_xlfn.XLOOKUP(G70&amp;$V$2,BS_CONTROLE[CHAVE],BS_CONTROLE[Quantidade_11],"-")</f>
        <v>3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>
        <f ca="1">_xlfn.XLOOKUP(G71&amp;$V$2,BS_CONTROLE[CHAVE],BS_CONTROLE[Quantidade_11],"-")</f>
        <v>22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>
        <f ca="1">_xlfn.XLOOKUP(G72&amp;$V$2,BS_CONTROLE[CHAVE],BS_CONTROLE[Quantidade_11],"-")</f>
        <v>1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8.3333333333333329E-2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15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2290</v>
      </c>
      <c r="W77" s="112">
        <f ca="1">_xlfn.XLOOKUP(G77&amp;$W$2,BS_CONTROLE[CHAVE],BS_CONTROLE[Quantidade_11],"-")</f>
        <v>3645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2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>
        <f ca="1">_xlfn.XLOOKUP(G79&amp;$V$2,BS_CONTROLE[CHAVE],BS_CONTROLE[Quantidade_11],"-")</f>
        <v>300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150</v>
      </c>
      <c r="W80" s="112">
        <f ca="1">_xlfn.XLOOKUP(G80&amp;$W$2,BS_CONTROLE[CHAVE],BS_CONTROLE[Quantidade_11],"-")</f>
        <v>300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1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6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1080</v>
      </c>
      <c r="W83" s="112">
        <f ca="1">_xlfn.XLOOKUP(G83&amp;$W$2,BS_CONTROLE[CHAVE],BS_CONTROLE[Quantidade_11],"-")</f>
        <v>1020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6.25E-2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150</v>
      </c>
      <c r="W85" s="112">
        <f ca="1">_xlfn.XLOOKUP(G85&amp;$W$2,BS_CONTROLE[CHAVE],BS_CONTROLE[Quantidade_11],"-")</f>
        <v>300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310</v>
      </c>
      <c r="O86" s="290">
        <f>IF(FN_MC!L88="","*",FN_MC!L88)</f>
        <v>311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1080</v>
      </c>
      <c r="W86" s="112">
        <f ca="1">_xlfn.XLOOKUP(G86&amp;$W$2,BS_CONTROLE[CHAVE],BS_CONTROLE[Quantidade_11],"-")</f>
        <v>1020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FERRONORTE</v>
      </c>
      <c r="E88" s="110" t="str">
        <f>IF(FN_MC!T90="","*",FN_MC!T90)</f>
        <v>TGR-TRO</v>
      </c>
      <c r="F88" s="110">
        <f>IF(FN_MC!B90="","*",FN_MC!B90)</f>
        <v>45999</v>
      </c>
      <c r="G88" s="110" t="str">
        <f>IF(FN_MC!D90="","*",FN_MC!D90)</f>
        <v>W70</v>
      </c>
      <c r="H88" s="110" t="str">
        <f>IF(FN_MC!F90="","*",FN_MC!F90)</f>
        <v>PDM - PEDRA - CARGA</v>
      </c>
      <c r="I88" s="110" t="str">
        <f>IF(FN_MC!H90="","*",FN_MC!H90)</f>
        <v>TGR2</v>
      </c>
      <c r="J88" s="110" t="str">
        <f>IF(FN_MC!I90="","*",FN_MC!I90)</f>
        <v>TGR2</v>
      </c>
      <c r="K88" s="110" t="str">
        <f>IF(FN_MC!M90="","*",FN_MC!M90)</f>
        <v>TGR-TBE</v>
      </c>
      <c r="L88" s="110" t="str">
        <f>IF(FN_MC!N90="","*",FN_MC!N90)</f>
        <v>TGR512</v>
      </c>
      <c r="M88" s="111">
        <f>IF(FN_MC!J90="","*",FN_MC!J90)</f>
        <v>98</v>
      </c>
      <c r="N88" s="290">
        <f>IF(FN_MC!K90="","*",FN_MC!K90)</f>
        <v>501.5</v>
      </c>
      <c r="O88" s="290" t="str">
        <f>IF(FN_MC!L90="","*",FN_MC!L90)</f>
        <v>-</v>
      </c>
      <c r="P88" s="111"/>
      <c r="Q88" s="128">
        <f>IF(FN_MC!O90="","*",FN_MC!O90)</f>
        <v>0.39583333333333331</v>
      </c>
      <c r="R88" s="128">
        <f>IF(FN_MC!P90="","*",FN_MC!P90)</f>
        <v>4.1666666666666664E-2</v>
      </c>
      <c r="S88" s="110" t="str">
        <f>IF(FN_MC!Q90="","*",CONCATENATE(FN_MC!Q90," ",FN_MC!R90))</f>
        <v>16 VAGÕES</v>
      </c>
      <c r="T88" s="110" t="str">
        <f>IF(FN_MC!V90="","*",FN_MC!V90)</f>
        <v xml:space="preserve">camila </v>
      </c>
      <c r="U88" s="110" t="str">
        <f>IF(FN_MC!W90="","*",FN_MC!W90)</f>
        <v>Carga de pedra em TGR</v>
      </c>
      <c r="V88" s="112">
        <f ca="1">_xlfn.XLOOKUP(G88&amp;$V$2,BS_CONTROLE[CHAVE],BS_CONTROLE[Quantidade_11],"-")</f>
        <v>15</v>
      </c>
      <c r="W88" s="112">
        <f ca="1">_xlfn.XLOOKUP(G88&amp;$W$2,BS_CONTROLE[CHAVE],BS_CONTROLE[Quantidade_11],"-")</f>
        <v>16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P1</v>
      </c>
      <c r="D89" s="110" t="str">
        <f>IF(FN_MC!S91="","*",FN_MC!S91)</f>
        <v>FERRONORTE</v>
      </c>
      <c r="E89" s="110" t="str">
        <f>IF(FN_MC!T91="","*",FN_MC!T91)</f>
        <v>TCS-TGR</v>
      </c>
      <c r="F89" s="110">
        <f>IF(FN_MC!B91="","*",FN_MC!B91)</f>
        <v>45999</v>
      </c>
      <c r="G89" s="110" t="str">
        <f>IF(FN_MC!D91="","*",FN_MC!D91)</f>
        <v>BRUNO (TF-525)</v>
      </c>
      <c r="H89" s="110" t="str">
        <f>IF(FN_MC!F91="","*",FN_MC!F91)</f>
        <v>PDM - SOLDA</v>
      </c>
      <c r="I89" s="110" t="str">
        <f>IF(FN_MC!H91="","*",FN_MC!H91)</f>
        <v>440TVL</v>
      </c>
      <c r="J89" s="110" t="str">
        <f>IF(FN_MC!I91="","*",FN_MC!I91)</f>
        <v>-</v>
      </c>
      <c r="K89" s="110" t="str">
        <f>IF(FN_MC!M91="","*",FN_MC!M91)</f>
        <v>TPC-TVL</v>
      </c>
      <c r="L89" s="110" t="str">
        <f>IF(FN_MC!N91="","*",FN_MC!N91)</f>
        <v>440TVL</v>
      </c>
      <c r="M89" s="111">
        <f>IF(FN_MC!J91="","*",FN_MC!J91)</f>
        <v>74</v>
      </c>
      <c r="N89" s="290">
        <f>IF(FN_MC!K91="","*",FN_MC!K91)</f>
        <v>446</v>
      </c>
      <c r="O89" s="290">
        <f>IF(FN_MC!L91="","*",FN_MC!L91)</f>
        <v>445.7</v>
      </c>
      <c r="P89" s="111"/>
      <c r="Q89" s="128">
        <f>IF(FN_MC!O91="","*",FN_MC!O91)</f>
        <v>0.33333333333333331</v>
      </c>
      <c r="R89" s="128">
        <f>IF(FN_MC!P91="","*",FN_MC!P91)</f>
        <v>6.25E-2</v>
      </c>
      <c r="S89" s="110" t="str">
        <f>IF(FN_MC!Q91="","*",CONCATENATE(FN_MC!Q91," ",FN_MC!R91))</f>
        <v>1 Nº DE SOLDA</v>
      </c>
      <c r="T89" s="110" t="str">
        <f>IF(FN_MC!V91="","*",FN_MC!V91)</f>
        <v>Bruno</v>
      </c>
      <c r="U89" s="110" t="str">
        <f>IF(FN_MC!W91="","*",FN_MC!W91)</f>
        <v>Execução de solda - Condicinado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2</v>
      </c>
      <c r="X89" s="112">
        <f ca="1">_xlfn.XLOOKUP(G89&amp;$X$2,BS_CONTROLE[CHAVE],BS_CONTROLE[Quantidade_11],"-")</f>
        <v>2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P2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ELSON (TF-526)</v>
      </c>
      <c r="H90" s="110" t="str">
        <f>IF(FN_MC!F92="","*",FN_MC!F92)</f>
        <v>PDM - SOLDA</v>
      </c>
      <c r="I90" s="110" t="str">
        <f>IF(FN_MC!H92="","*",FN_MC!H92)</f>
        <v>TMR326</v>
      </c>
      <c r="J90" s="110" t="str">
        <f>IF(FN_MC!I92="","*",FN_MC!I92)</f>
        <v>-</v>
      </c>
      <c r="K90" s="110" t="str">
        <f>IF(FN_MC!M92="","*",FN_MC!M92)</f>
        <v>TMR-TLA</v>
      </c>
      <c r="L90" s="110" t="str">
        <f>IF(FN_MC!N92="","*",FN_MC!N92)</f>
        <v>TMR326</v>
      </c>
      <c r="M90" s="111">
        <f>IF(FN_MC!J92="","*",FN_MC!J92)</f>
        <v>74</v>
      </c>
      <c r="N90" s="290">
        <f>IF(FN_MC!K92="","*",FN_MC!K92)</f>
        <v>321</v>
      </c>
      <c r="O90" s="290" t="str">
        <f>IF(FN_MC!L92="","*",FN_MC!L92)</f>
        <v>-</v>
      </c>
      <c r="P90" s="111"/>
      <c r="Q90" s="128">
        <f>IF(FN_MC!O92="","*",FN_MC!O92)</f>
        <v>0.375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Elson</v>
      </c>
      <c r="U90" s="110" t="str">
        <f>IF(FN_MC!W92="","*",FN_MC!W92)</f>
        <v>Execução de solda - Condicinado à temperatura</v>
      </c>
      <c r="V90" s="112">
        <f ca="1">_xlfn.XLOOKUP(G90&amp;$V$2,BS_CONTROLE[CHAVE],BS_CONTROLE[Quantidade_11],"-")</f>
        <v>2</v>
      </c>
      <c r="W90" s="112">
        <f ca="1">_xlfn.XLOOKUP(G90&amp;$W$2,BS_CONTROLE[CHAVE],BS_CONTROLE[Quantidade_11],"-")</f>
        <v>0</v>
      </c>
      <c r="X90" s="112">
        <f ca="1">_xlfn.XLOOKUP(G90&amp;$X$2,BS_CONTROLE[CHAVE],BS_CONTROLE[Quantidade_11],"-")</f>
        <v>2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45999</v>
      </c>
      <c r="G91" s="110" t="str">
        <f>IF(FN_MC!D93="","*",FN_MC!D93)</f>
        <v>W50</v>
      </c>
      <c r="H91" s="110" t="str">
        <f>IF(FN_MC!F93="","*",FN_MC!F93)</f>
        <v xml:space="preserve">MODERNIZAÇÃO - DORMENTE - CARGA </v>
      </c>
      <c r="I91" s="110" t="str">
        <f>IF(FN_MC!H93="","*",FN_MC!H93)</f>
        <v>TCS</v>
      </c>
      <c r="J91" s="110" t="str">
        <f>IF(FN_MC!I93="","*",FN_MC!I93)</f>
        <v>TCS</v>
      </c>
      <c r="K91" s="110" t="str">
        <f>IF(FN_MC!M93="","*",FN_MC!M93)</f>
        <v>TCS</v>
      </c>
      <c r="L91" s="110" t="str">
        <f>IF(FN_MC!N93="","*",FN_MC!N93)</f>
        <v>TCS1</v>
      </c>
      <c r="M91" s="111">
        <f>IF(FN_MC!J93="","*",FN_MC!J93)</f>
        <v>74</v>
      </c>
      <c r="N91" s="290">
        <f>IF(FN_MC!K93="","*",FN_MC!K93)</f>
        <v>290</v>
      </c>
      <c r="O91" s="290" t="str">
        <f>IF(FN_MC!L93="","*",FN_MC!L93)</f>
        <v>-</v>
      </c>
      <c r="P91" s="111"/>
      <c r="Q91" s="128">
        <f>IF(FN_MC!O93="","*",FN_MC!O93)</f>
        <v>0.5</v>
      </c>
      <c r="R91" s="128">
        <f>IF(FN_MC!P93="","*",FN_MC!P93)</f>
        <v>8.3333333333333329E-2</v>
      </c>
      <c r="S91" s="110" t="str">
        <f>IF(FN_MC!Q93="","*",CONCATENATE(FN_MC!Q93," ",FN_MC!R93))</f>
        <v>25 Nº DE DORMENTES</v>
      </c>
      <c r="T91" s="110" t="str">
        <f>IF(FN_MC!V93="","*",FN_MC!V93)</f>
        <v>Guilherme</v>
      </c>
      <c r="U91" s="110" t="str">
        <f>IF(FN_MC!W93="","*",FN_MC!W93)</f>
        <v>Carga de dormentes TCS</v>
      </c>
      <c r="V91" s="112">
        <f ca="1">_xlfn.XLOOKUP(G91&amp;$V$2,BS_CONTROLE[CHAVE],BS_CONTROLE[Quantidade_11],"-")</f>
        <v>25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TMI-TCS</v>
      </c>
      <c r="F92" s="110">
        <f>IF(FN_MC!B94="","*",FN_MC!B94)</f>
        <v>45999</v>
      </c>
      <c r="G92" s="110" t="str">
        <f>IF(FN_MC!D94="","*",FN_MC!D94)</f>
        <v>V86</v>
      </c>
      <c r="H92" s="110" t="str">
        <f>IF(FN_MC!F94="","*",FN_MC!F94)</f>
        <v>MECANIZAÇÃO - SOCADORA</v>
      </c>
      <c r="I92" s="110" t="str">
        <f>IF(FN_MC!H94="","*",FN_MC!H94)</f>
        <v>TID2</v>
      </c>
      <c r="J92" s="110" t="str">
        <f>IF(FN_MC!I94="","*",FN_MC!I94)</f>
        <v>TID2</v>
      </c>
      <c r="K92" s="110" t="str">
        <f>IF(FN_MC!M94="","*",FN_MC!M94)</f>
        <v>TID-TVI</v>
      </c>
      <c r="L92" s="110" t="str">
        <f>IF(FN_MC!N94="","*",FN_MC!N94)</f>
        <v>TID201</v>
      </c>
      <c r="M92" s="111">
        <f>IF(FN_MC!J94="","*",FN_MC!J94)</f>
        <v>74</v>
      </c>
      <c r="N92" s="290">
        <f>IF(FN_MC!K94="","*",FN_MC!K94)</f>
        <v>200</v>
      </c>
      <c r="O92" s="290">
        <f>IF(FN_MC!L94="","*",FN_MC!L94)</f>
        <v>194</v>
      </c>
      <c r="P92" s="111"/>
      <c r="Q92" s="128">
        <f>IF(FN_MC!O94="","*",FN_MC!O94)</f>
        <v>0.39583333333333331</v>
      </c>
      <c r="R92" s="128">
        <f>IF(FN_MC!P94="","*",FN_MC!P94)</f>
        <v>6.25E-2</v>
      </c>
      <c r="S92" s="110" t="str">
        <f>IF(FN_MC!Q94="","*",CONCATENATE(FN_MC!Q94," ",FN_MC!R94))</f>
        <v>840 M</v>
      </c>
      <c r="T92" s="110" t="str">
        <f>IF(FN_MC!V94="","*",FN_MC!V94)</f>
        <v>Saulo</v>
      </c>
      <c r="U92" s="110" t="str">
        <f>IF(FN_MC!W94="","*",FN_MC!W94)</f>
        <v>Serviços de socaria mecanizada</v>
      </c>
      <c r="V92" s="112">
        <f ca="1">_xlfn.XLOOKUP(G92&amp;$V$2,BS_CONTROLE[CHAVE],BS_CONTROLE[Quantidade_11],"-")</f>
        <v>150</v>
      </c>
      <c r="W92" s="112">
        <f ca="1">_xlfn.XLOOKUP(G92&amp;$W$2,BS_CONTROLE[CHAVE],BS_CONTROLE[Quantidade_11],"-")</f>
        <v>300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P2</v>
      </c>
      <c r="D93" s="110" t="str">
        <f>IF(FN_MC!S95="","*",FN_MC!S95)</f>
        <v>FERRONORTE</v>
      </c>
      <c r="E93" s="110" t="str">
        <f>IF(FN_MC!T95="","*",FN_MC!T95)</f>
        <v>TMI-TCS</v>
      </c>
      <c r="F93" s="110">
        <f>IF(FN_MC!B95="","*",FN_MC!B95)</f>
        <v>45999</v>
      </c>
      <c r="G93" s="110" t="str">
        <f>IF(FN_MC!D95="","*",FN_MC!D95)</f>
        <v>FRANCISCO (TF-670)</v>
      </c>
      <c r="H93" s="110" t="str">
        <f>IF(FN_MC!F95="","*",FN_MC!F95)</f>
        <v>PDM - SOLDA</v>
      </c>
      <c r="I93" s="110" t="str">
        <f>IF(FN_MC!H95="","*",FN_MC!H95)</f>
        <v>TIN1</v>
      </c>
      <c r="J93" s="110" t="str">
        <f>IF(FN_MC!I95="","*",FN_MC!I95)</f>
        <v>-</v>
      </c>
      <c r="K93" s="110" t="str">
        <f>IF(FN_MC!M95="","*",FN_MC!M95)</f>
        <v>TIN</v>
      </c>
      <c r="L93" s="110" t="str">
        <f>IF(FN_MC!N95="","*",FN_MC!N95)</f>
        <v>TIN1</v>
      </c>
      <c r="M93" s="111">
        <f>IF(FN_MC!J95="","*",FN_MC!J95)</f>
        <v>74</v>
      </c>
      <c r="N93" s="290">
        <f>IF(FN_MC!K95="","*",FN_MC!K95)</f>
        <v>109.1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6.25E-2</v>
      </c>
      <c r="S93" s="110" t="str">
        <f>IF(FN_MC!Q95="","*",CONCATENATE(FN_MC!Q95," ",FN_MC!R95))</f>
        <v>1 Nº DE SOLDA</v>
      </c>
      <c r="T93" s="110" t="str">
        <f>IF(FN_MC!V95="","*",FN_MC!V95)</f>
        <v>Heleno</v>
      </c>
      <c r="U93" s="110" t="str">
        <f>IF(FN_MC!W95="","*",FN_MC!W95)</f>
        <v>Execução de solda - Condicinado à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A60</v>
      </c>
      <c r="H94" s="110" t="str">
        <f>IF(FN_MC!F96="","*",FN_MC!F96)</f>
        <v>DETECÇÃO - RONDA 7 DIAS</v>
      </c>
      <c r="I94" s="110" t="str">
        <f>IF(FN_MC!H96="","*",FN_MC!H96)</f>
        <v>TMI</v>
      </c>
      <c r="J94" s="110" t="str">
        <f>IF(FN_MC!I96="","*",FN_MC!I96)</f>
        <v>TCS2</v>
      </c>
      <c r="K94" s="110" t="str">
        <f>IF(FN_MC!M96="","*",FN_MC!M96)</f>
        <v>TMI-TCS</v>
      </c>
      <c r="L94" s="110" t="str">
        <f>IF(FN_MC!N96="","*",FN_MC!N96)</f>
        <v>TMITCS</v>
      </c>
      <c r="M94" s="111">
        <f>IF(FN_MC!J96="","*",FN_MC!J96)</f>
        <v>74</v>
      </c>
      <c r="N94" s="290">
        <f>IF(FN_MC!K96="","*",FN_MC!K96)</f>
        <v>10</v>
      </c>
      <c r="O94" s="290" t="str">
        <f>IF(FN_MC!L96="","*",FN_MC!L96)</f>
        <v>-</v>
      </c>
      <c r="P94" s="111"/>
      <c r="Q94" s="128">
        <f>IF(FN_MC!O96="","*",FN_MC!O96)</f>
        <v>0.35416666666666669</v>
      </c>
      <c r="R94" s="128">
        <f>IF(FN_MC!P96="","*",FN_MC!P96)</f>
        <v>4.1666666666666664E-2</v>
      </c>
      <c r="S94" s="110" t="str">
        <f>IF(FN_MC!Q96="","*",CONCATENATE(FN_MC!Q96," ",FN_MC!R96))</f>
        <v>290 KM</v>
      </c>
      <c r="T94" s="110" t="str">
        <f>IF(FN_MC!V96="","*",FN_MC!V96)</f>
        <v>Miguel</v>
      </c>
      <c r="U94" s="110" t="str">
        <f>IF(FN_MC!W96="","*",FN_MC!W96)</f>
        <v>Ronda 7 dias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134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P0</v>
      </c>
      <c r="D95" s="110" t="str">
        <f>IF(FN_MC!S97="","*",FN_MC!S97)</f>
        <v>MALHA CENTRAL</v>
      </c>
      <c r="E95" s="110" t="str">
        <f>IF(FN_MC!T97="","*",FN_MC!T97)</f>
        <v>RAMAL</v>
      </c>
      <c r="F95" s="110">
        <f>IF(FN_MC!B97="","*",FN_MC!B97)</f>
        <v>45999</v>
      </c>
      <c r="G95" s="110" t="str">
        <f>IF(FN_MC!D97="","*",FN_MC!D97)</f>
        <v>E17</v>
      </c>
      <c r="H95" s="110" t="str">
        <f>IF(FN_MC!F97="","*",FN_MC!F97)</f>
        <v>CAMINHÃO DE SOLDA</v>
      </c>
      <c r="I95" s="110" t="str">
        <f>IF(FN_MC!H97="","*",FN_MC!H97)</f>
        <v>ZDK1</v>
      </c>
      <c r="J95" s="110" t="str">
        <f>IF(FN_MC!I97="","*",FN_MC!I97)</f>
        <v>ZDK1</v>
      </c>
      <c r="K95" s="110" t="str">
        <f>IF(FN_MC!M97="","*",FN_MC!M97)</f>
        <v>ZDK-ZVT</v>
      </c>
      <c r="L95" s="110" t="str">
        <f>IF(FN_MC!N97="","*",FN_MC!N97)</f>
        <v>ZDK1/ZDKZVT</v>
      </c>
      <c r="M95" s="111">
        <f>IF(FN_MC!J97="","*",FN_MC!J97)</f>
        <v>78</v>
      </c>
      <c r="N95" s="290">
        <f>IF(FN_MC!K97="","*",FN_MC!K97)</f>
        <v>251</v>
      </c>
      <c r="O95" s="290">
        <f>IF(FN_MC!L97="","*",FN_MC!L97)</f>
        <v>244</v>
      </c>
      <c r="P95" s="111"/>
      <c r="Q95" s="128">
        <f>IF(FN_MC!O97="","*",FN_MC!O97)</f>
        <v>0.375</v>
      </c>
      <c r="R95" s="128">
        <f>IF(FN_MC!P97="","*",FN_MC!P97)</f>
        <v>0.125</v>
      </c>
      <c r="S95" s="110" t="str">
        <f>IF(FN_MC!Q97="","*",CONCATENATE(FN_MC!Q97," ",FN_MC!R97))</f>
        <v>3 Nº DE SOLDA</v>
      </c>
      <c r="T95" s="110" t="str">
        <f>IF(FN_MC!V97="","*",FN_MC!V97)</f>
        <v>herbert</v>
      </c>
      <c r="U95" s="110" t="str">
        <f>IF(FN_MC!W97="","*",FN_MC!W97)</f>
        <v>Execução de solda  (Caminhão)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3</v>
      </c>
      <c r="X95" s="112">
        <f ca="1">_xlfn.XLOOKUP(G95&amp;$X$2,BS_CONTROLE[CHAVE],BS_CONTROLE[Quantidade_11],"-")</f>
        <v>6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P0</v>
      </c>
      <c r="D96" s="110" t="str">
        <f>IF(FN_MC!S98="","*",FN_MC!S98)</f>
        <v>MALHA CENTRAL</v>
      </c>
      <c r="E96" s="110" t="str">
        <f>IF(FN_MC!T98="","*",FN_MC!T98)</f>
        <v>RAMAL</v>
      </c>
      <c r="F96" s="110">
        <f>IF(FN_MC!B98="","*",FN_MC!B98)</f>
        <v>45999</v>
      </c>
      <c r="G96" s="110" t="str">
        <f>IF(FN_MC!D98="","*",FN_MC!D98)</f>
        <v>V42</v>
      </c>
      <c r="H96" s="110" t="str">
        <f>IF(FN_MC!F98="","*",FN_MC!F98)</f>
        <v>MODERNIZAÇÃO - SOCADORA</v>
      </c>
      <c r="I96" s="110" t="str">
        <f>IF(FN_MC!H98="","*",FN_MC!H98)</f>
        <v>ZGT1</v>
      </c>
      <c r="J96" s="110" t="str">
        <f>IF(FN_MC!I98="","*",FN_MC!I98)</f>
        <v>ZGT1</v>
      </c>
      <c r="K96" s="110" t="str">
        <f>IF(FN_MC!M98="","*",FN_MC!M98)</f>
        <v>ZGT-ZXE</v>
      </c>
      <c r="L96" s="110" t="str">
        <f>IF(FN_MC!N98="","*",FN_MC!N98)</f>
        <v>ZGTZXE</v>
      </c>
      <c r="M96" s="111">
        <f>IF(FN_MC!J98="","*",FN_MC!J98)</f>
        <v>72</v>
      </c>
      <c r="N96" s="290">
        <f>IF(FN_MC!K98="","*",FN_MC!K98)</f>
        <v>311</v>
      </c>
      <c r="O96" s="290">
        <f>IF(FN_MC!L98="","*",FN_MC!L98)</f>
        <v>312</v>
      </c>
      <c r="P96" s="111"/>
      <c r="Q96" s="128">
        <f>IF(FN_MC!O98="","*",FN_MC!O98)</f>
        <v>0.35416666666666669</v>
      </c>
      <c r="R96" s="128">
        <f>IF(FN_MC!P98="","*",FN_MC!P98)</f>
        <v>0.16666666666666666</v>
      </c>
      <c r="S96" s="110" t="str">
        <f>IF(FN_MC!Q98="","*",CONCATENATE(FN_MC!Q98," ",FN_MC!R98))</f>
        <v>800 M</v>
      </c>
      <c r="T96" s="110" t="str">
        <f>IF(FN_MC!V98="","*",FN_MC!V98)</f>
        <v>Ezequiel</v>
      </c>
      <c r="U96" s="110" t="str">
        <f>IF(FN_MC!W98="","*",FN_MC!W98)</f>
        <v>Serviços de socaria mecanizada</v>
      </c>
      <c r="V96" s="112">
        <f ca="1">_xlfn.XLOOKUP(G96&amp;$V$2,BS_CONTROLE[CHAVE],BS_CONTROLE[Quantidade_11],"-")</f>
        <v>1080</v>
      </c>
      <c r="W96" s="112">
        <f ca="1">_xlfn.XLOOKUP(G96&amp;$W$2,BS_CONTROLE[CHAVE],BS_CONTROLE[Quantidade_11],"-")</f>
        <v>1020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>
        <f>IF(FN_MC!B99="","*",FN_MC!B99)</f>
        <v>45999</v>
      </c>
      <c r="G97" s="110" t="str">
        <f>IF(FN_MC!D99="","*",FN_MC!D99)</f>
        <v>W94</v>
      </c>
      <c r="H97" s="110" t="str">
        <f>IF(FN_MC!F99="","*",FN_MC!F99)</f>
        <v>OUTRAS ATIVIDADES</v>
      </c>
      <c r="I97" s="110" t="str">
        <f>IF(FN_MC!H99="","*",FN_MC!H99)</f>
        <v>PUD</v>
      </c>
      <c r="J97" s="110" t="str">
        <f>IF(FN_MC!I99="","*",FN_MC!I99)</f>
        <v>PIT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1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1418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1419</v>
      </c>
      <c r="C2" s="95" t="s">
        <v>1149</v>
      </c>
      <c r="D2" s="95" t="s">
        <v>1151</v>
      </c>
      <c r="E2" s="95" t="s">
        <v>1420</v>
      </c>
      <c r="F2" s="95" t="s">
        <v>1421</v>
      </c>
      <c r="G2" s="95" t="s">
        <v>1422</v>
      </c>
      <c r="H2" s="95" t="s">
        <v>1423</v>
      </c>
      <c r="I2" s="95" t="s">
        <v>1424</v>
      </c>
      <c r="J2" s="95" t="s">
        <v>1425</v>
      </c>
      <c r="K2" s="131" t="s">
        <v>1426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45999</v>
      </c>
      <c r="D88" s="121" t="str">
        <f>IF(FN_MC!D90="","*",FN_MC!D90)</f>
        <v>W70</v>
      </c>
      <c r="E88" s="121" t="str">
        <f>IF(FN_MC!H90="","*",FN_MC!H90)</f>
        <v>TGR2</v>
      </c>
      <c r="F88" s="137" t="str">
        <f>IF(FN_MC!M90="","*",FN_MC!M90)</f>
        <v>TGR-TBE</v>
      </c>
      <c r="G88" s="121" t="str">
        <f>IF(FN_MC!I90="","*",FN_MC!I90)</f>
        <v>TGR2</v>
      </c>
      <c r="H88" s="121" t="str">
        <f>IF(FN_MC!AB90="","*",FN_MC!AB90)</f>
        <v>FIXO</v>
      </c>
      <c r="I88" s="121" t="str">
        <f>IF(FN_MC!AC90="","*",FN_MC!AC90)</f>
        <v>ACIONAMENTO</v>
      </c>
      <c r="J88" s="122" t="str">
        <f>IF(FN_MC!AA90="","*",FN_MC!AA90)</f>
        <v>2 (Ênio+Daniel)</v>
      </c>
      <c r="K88" s="134">
        <f>IF(FN_MC!AD90="","*",FN_MC!AD90)</f>
        <v>0.35416666666666669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BRUNO (TF-525)</v>
      </c>
      <c r="E89" s="121" t="str">
        <f>IF(FN_MC!H91="","*",FN_MC!H91)</f>
        <v>440TVL</v>
      </c>
      <c r="F89" s="137" t="str">
        <f>IF(FN_MC!M91="","*",FN_MC!M91)</f>
        <v>TPC-TVL</v>
      </c>
      <c r="G89" s="121" t="str">
        <f>IF(FN_MC!I91="","*",FN_MC!I91)</f>
        <v>-</v>
      </c>
      <c r="H89" s="121" t="str">
        <f>IF(FN_MC!AB91="","*",FN_MC!AB91)</f>
        <v>-</v>
      </c>
      <c r="I89" s="121" t="str">
        <f>IF(FN_MC!AC91="","*",FN_MC!AC91)</f>
        <v>-</v>
      </c>
      <c r="J89" s="122" t="str">
        <f>IF(FN_MC!AA91="","*",FN_MC!AA91)</f>
        <v>-</v>
      </c>
      <c r="K89" s="134" t="str">
        <f>IF(FN_MC!AD91="","*",FN_MC!AD91)</f>
        <v>-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ELSON (TF-526)</v>
      </c>
      <c r="E90" s="121" t="str">
        <f>IF(FN_MC!H92="","*",FN_MC!H92)</f>
        <v>TMR326</v>
      </c>
      <c r="F90" s="137" t="str">
        <f>IF(FN_MC!M92="","*",FN_MC!M92)</f>
        <v>TMR-TLA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W50</v>
      </c>
      <c r="E91" s="121" t="str">
        <f>IF(FN_MC!H93="","*",FN_MC!H93)</f>
        <v>TCS</v>
      </c>
      <c r="F91" s="137" t="str">
        <f>IF(FN_MC!M93="","*",FN_MC!M93)</f>
        <v>TCS</v>
      </c>
      <c r="G91" s="121" t="str">
        <f>IF(FN_MC!I93="","*",FN_MC!I93)</f>
        <v>TCS</v>
      </c>
      <c r="H91" s="121" t="str">
        <f>IF(FN_MC!AB93="","*",FN_MC!AB93)</f>
        <v>FIXO</v>
      </c>
      <c r="I91" s="121" t="str">
        <f>IF(FN_MC!AC93="","*",FN_MC!AC93)</f>
        <v>ACIONAMENTO</v>
      </c>
      <c r="J91" s="122" t="str">
        <f>IF(FN_MC!AA93="","*",FN_MC!AA93)</f>
        <v>2 Alex e Maicon</v>
      </c>
      <c r="K91" s="134">
        <f>IF(FN_MC!AD93="","*",FN_MC!AD93)</f>
        <v>0.29166666666666669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V86</v>
      </c>
      <c r="E92" s="121" t="str">
        <f>IF(FN_MC!H94="","*",FN_MC!H94)</f>
        <v>TID2</v>
      </c>
      <c r="F92" s="137" t="str">
        <f>IF(FN_MC!M94="","*",FN_MC!M94)</f>
        <v>TID-TVI</v>
      </c>
      <c r="G92" s="121" t="str">
        <f>IF(FN_MC!I94="","*",FN_MC!I94)</f>
        <v>TID2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0.39583333333333331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45999</v>
      </c>
      <c r="D93" s="121" t="str">
        <f>IF(FN_MC!D95="","*",FN_MC!D95)</f>
        <v>FRANCISCO (TF-670)</v>
      </c>
      <c r="E93" s="121" t="str">
        <f>IF(FN_MC!H95="","*",FN_MC!H95)</f>
        <v>TIN1</v>
      </c>
      <c r="F93" s="137" t="str">
        <f>IF(FN_MC!M95="","*",FN_MC!M95)</f>
        <v>TIN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A60</v>
      </c>
      <c r="E94" s="121" t="str">
        <f>IF(FN_MC!H96="","*",FN_MC!H96)</f>
        <v>TMI</v>
      </c>
      <c r="F94" s="137" t="str">
        <f>IF(FN_MC!M96="","*",FN_MC!M96)</f>
        <v>TMI-TCS</v>
      </c>
      <c r="G94" s="121" t="str">
        <f>IF(FN_MC!I96="","*",FN_MC!I96)</f>
        <v>TCS2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0.29166666666666669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E17</v>
      </c>
      <c r="E95" s="121" t="str">
        <f>IF(FN_MC!H97="","*",FN_MC!H97)</f>
        <v>ZDK1</v>
      </c>
      <c r="F95" s="137" t="str">
        <f>IF(FN_MC!M97="","*",FN_MC!M97)</f>
        <v>ZDK-ZVT</v>
      </c>
      <c r="G95" s="121" t="str">
        <f>IF(FN_MC!I97="","*",FN_MC!I97)</f>
        <v>ZDK1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V42</v>
      </c>
      <c r="E96" s="121" t="str">
        <f>IF(FN_MC!H98="","*",FN_MC!H98)</f>
        <v>ZGT1</v>
      </c>
      <c r="F96" s="137" t="str">
        <f>IF(FN_MC!M98="","*",FN_MC!M98)</f>
        <v>ZGT-ZXE</v>
      </c>
      <c r="G96" s="121" t="str">
        <f>IF(FN_MC!I98="","*",FN_MC!I98)</f>
        <v>ZGT1</v>
      </c>
      <c r="H96" s="121" t="str">
        <f>IF(FN_MC!AB98="","*",FN_MC!AB98)</f>
        <v>FIXO</v>
      </c>
      <c r="I96" s="121" t="str">
        <f>IF(FN_MC!AC98="","*",FN_MC!AC98)</f>
        <v>ACIONAMENTO</v>
      </c>
      <c r="J96" s="122">
        <f>IF(FN_MC!AA98="","*",FN_MC!AA98)</f>
        <v>1</v>
      </c>
      <c r="K96" s="134">
        <f>IF(FN_MC!AD98="","*",FN_MC!AD98)</f>
        <v>0.3125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W94</v>
      </c>
      <c r="E97" s="121" t="str">
        <f>IF(FN_MC!H99="","*",FN_MC!H99)</f>
        <v>PUD</v>
      </c>
      <c r="F97" s="137" t="str">
        <f>IF(FN_MC!M99="","*",FN_MC!M99)</f>
        <v>-</v>
      </c>
      <c r="G97" s="121" t="str">
        <f>IF(FN_MC!I99="","*",FN_MC!I99)</f>
        <v>PIT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1427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1428</v>
      </c>
      <c r="C4" s="322" t="s">
        <v>1429</v>
      </c>
      <c r="D4" s="322" t="s">
        <v>1430</v>
      </c>
      <c r="E4" s="322" t="s">
        <v>1431</v>
      </c>
      <c r="F4" s="322" t="s">
        <v>6</v>
      </c>
      <c r="G4" s="322" t="s">
        <v>1432</v>
      </c>
      <c r="H4" s="192"/>
    </row>
    <row r="5" spans="1:8">
      <c r="A5" s="192"/>
      <c r="B5" s="323" t="s">
        <v>1433</v>
      </c>
      <c r="C5" s="323">
        <v>309525</v>
      </c>
      <c r="D5" s="323" t="s">
        <v>1434</v>
      </c>
      <c r="E5" s="323" t="s">
        <v>835</v>
      </c>
      <c r="F5" s="323" t="s">
        <v>1435</v>
      </c>
      <c r="G5" s="324">
        <v>46296</v>
      </c>
      <c r="H5" s="192"/>
    </row>
    <row r="6" spans="1:8">
      <c r="A6" s="192"/>
      <c r="B6" s="323" t="s">
        <v>1436</v>
      </c>
      <c r="C6" s="323">
        <v>256875</v>
      </c>
      <c r="D6" s="323" t="s">
        <v>1437</v>
      </c>
      <c r="E6" s="323" t="s">
        <v>835</v>
      </c>
      <c r="F6" s="323" t="s">
        <v>1435</v>
      </c>
      <c r="G6" s="324">
        <v>46296</v>
      </c>
      <c r="H6" s="192"/>
    </row>
    <row r="7" spans="1:8">
      <c r="A7" s="192"/>
      <c r="B7" s="323" t="s">
        <v>1438</v>
      </c>
      <c r="C7" s="323">
        <v>257278</v>
      </c>
      <c r="D7" s="323" t="s">
        <v>1439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1440</v>
      </c>
      <c r="C8" s="323">
        <v>261794</v>
      </c>
      <c r="D8" s="323" t="s">
        <v>1441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1442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1443</v>
      </c>
      <c r="E3" s="319" t="s">
        <v>1444</v>
      </c>
      <c r="F3" s="319" t="s">
        <v>1445</v>
      </c>
      <c r="G3" s="319" t="s">
        <v>1446</v>
      </c>
      <c r="H3" s="319" t="s">
        <v>1447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2025-12-06T14:56:52Z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