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05" documentId="120_S{118792C3-22EF-5104-A093-F22BFE3913F3}" xr6:coauthVersionLast="47" xr6:coauthVersionMax="47" xr10:uidLastSave="{1F09C3E8-93E5-43AD-BB70-6997B9B1F3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<sst xmlns="http://schemas.openxmlformats.org/spreadsheetml/2006/main" count="5680" uniqueCount="1328">
  <si>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</si>
  <si>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</si>
  <si>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</si>
  <si>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</si>
  <si>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</si>
  <si>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</si>
  <si>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</si>
  <si>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</si>
  <si>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</si>
  <si>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</si>
  <si>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</si>
  <si>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</si>
  <si>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</si>
  <si>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</si>
  <si>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</si>
  <si>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</si>
  <si>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</si>
  <si>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</si>
  <si>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</si>
  <si>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</si>
  <si>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</si>
  <si>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</si>
  <si>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</si>
  <si>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</si>
  <si>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</si>
  <si>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</si>
  <si>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</si>
  <si>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</si>
  <si>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</si>
  <si>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</si>
  <si>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</si>
  <si>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</si>
  <si>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</si>
  <si>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</si>
  <si>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</si>
  <si>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</si>
  <si>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</si>
  <si>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</si>
  <si>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</si>
  <si>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</si>
  <si>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</si>
  <si>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</si>
  <si>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</si>
  <si>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</si>
  <si>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</si>
  <si>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</si>
  <si>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</si>
  <si>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</si>
  <si>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</si>
  <si>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</si>
  <si>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</si>
  <si>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</si>
  <si>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</si>
  <si>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</si>
  <si>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</si>
  <si>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</si>
  <si>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</si>
  <si>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</si>
  <si>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</si>
  <si>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</si>
  <si>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</si>
  <si>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</si>
  <si>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</si>
  <si>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</si>
  <si>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</si>
  <si>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</si>
  <si>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</si>
  <si>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</si>
  <si>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</si>
  <si>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</si>
  <si>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</si>
  <si>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</si>
  <si>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</si>
  <si>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</si>
  <si>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</si>
  <si>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</si>
  <si>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</si>
  <si>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</si>
  <si>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</si>
  <si>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</si>
  <si>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</si>
  <si>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</si>
  <si>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</si>
  <si>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</si>
  <si>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</si>
  <si>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</si>
  <si>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</si>
  <si>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</si>
  <si>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</si>
  <si>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</si>
  <si>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</si>
  <si>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</si>
  <si>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</si>
  <si>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</si>
  <si>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</si>
  <si>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</si>
  <si>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</si>
  <si>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</si>
  <si>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</si>
  <si>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</si>
  <si>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</si>
  <si>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</si>
  <si>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</si>
  <si>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</si>
  <si>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</si>
  <si>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</si>
  <si>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</si>
  <si>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</si>
  <si>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</si>
  <si>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</si>
  <si>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</si>
  <si>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</si>
  <si>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</si>
  <si>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</si>
  <si>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</si>
  <si>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</si>
  <si>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</si>
  <si>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</si>
  <si>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</si>
  <si>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</si>
  <si>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</si>
  <si>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</si>
  <si>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</si>
  <si>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</si>
  <si>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</si>
  <si>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</si>
  <si>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</si>
  <si>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</si>
  <si>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</si>
  <si>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</si>
  <si>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</si>
  <si>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</si>
  <si>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</si>
  <si>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</si>
  <si>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</si>
  <si>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</si>
  <si>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</si>
  <si>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</si>
  <si>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</si>
  <si>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</si>
  <si>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</si>
  <si>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</si>
  <si>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</si>
  <si>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</si>
  <si>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</si>
  <si>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</si>
  <si>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</si>
  <si>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</si>
  <si>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</si>
  <si>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</si>
  <si>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</si>
  <si>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</si>
  <si>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</si>
  <si>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</si>
  <si>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</si>
  <si>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</si>
  <si>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</si>
  <si>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</si>
  <si>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</si>
  <si>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</si>
  <si>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</si>
  <si>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</si>
  <si>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</si>
  <si>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</si>
  <si>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</si>
  <si>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</si>
  <si>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</si>
  <si>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</si>
  <si>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</si>
  <si>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</si>
  <si>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</si>
  <si>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</si>
  <si>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</si>
  <si>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</si>
  <si>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</si>
  <si>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</si>
  <si>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</si>
  <si>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</si>
  <si>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</si>
  <si>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</si>
  <si>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</si>
  <si>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</si>
  <si>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</si>
  <si>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</si>
  <si>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</si>
  <si>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</si>
  <si>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</si>
  <si>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</si>
  <si>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</si>
  <si>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</si>
  <si>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</si>
  <si>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</si>
  <si>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</si>
  <si>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</si>
  <si>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</si>
  <si>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</si>
  <si>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</si>
  <si>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</si>
  <si>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</si>
  <si>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</si>
  <si>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</si>
  <si>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</si>
  <si>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</si>
  <si>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</si>
  <si>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</si>
  <si>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</si>
  <si>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</si>
  <si>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</si>
  <si>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</si>
  <si>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</si>
  <si>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</si>
  <si>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</si>
  <si>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</si>
  <si>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</si>
  <si>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</si>
  <si>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</si>
  <si>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</si>
  <si>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</si>
  <si>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</si>
  <si>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</si>
  <si>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</si>
  <si>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</si>
  <si>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</si>
  <si>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</si>
  <si>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</si>
  <si>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</si>
  <si>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</si>
  <si>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</si>
  <si>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</si>
  <si>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</si>
  <si>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</si>
  <si>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</si>
  <si>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</si>
  <si>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</si>
  <si>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</si>
  <si>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</si>
  <si>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</si>
  <si>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</si>
  <si>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</si>
  <si>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</si>
  <si>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</si>
  <si>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</si>
  <si>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</si>
  <si>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</si>
  <si>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</si>
  <si>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</si>
  <si>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</si>
  <si>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</si>
  <si>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</si>
  <si>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</si>
  <si>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</si>
  <si>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</si>
  <si>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</si>
  <si>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</si>
  <si>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</si>
  <si>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</si>
  <si>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</si>
  <si>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</si>
  <si>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</si>
  <si>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</si>
  <si>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</si>
  <si>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</si>
  <si>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</si>
  <si>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</si>
  <si>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</si>
  <si>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</si>
  <si>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</si>
  <si>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</si>
  <si>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</si>
  <si>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</si>
  <si>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</si>
  <si>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</si>
  <si>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</si>
  <si>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</si>
  <si>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</si>
  <si>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</si>
  <si>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</si>
  <si>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</si>
  <si>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</si>
  <si>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</si>
  <si>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</si>
  <si>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</si>
  <si>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</si>
  <si>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</si>
  <si>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</si>
  <si>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</si>
  <si>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</si>
  <si>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</si>
  <si>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</si>
  <si>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</si>
  <si>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</si>
  <si>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</si>
  <si>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</si>
  <si>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</si>
  <si>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</si>
  <si>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</si>
  <si>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</si>
  <si>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</si>
  <si>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</si>
  <si>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</si>
  <si>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</si>
  <si>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</si>
  <si>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</si>
  <si>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</si>
  <si>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</si>
  <si>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</si>
  <si>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</si>
  <si>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</si>
  <si>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</si>
  <si>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</si>
  <si>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</si>
  <si>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</si>
  <si>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</si>
  <si>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</si>
  <si>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</si>
  <si>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</si>
  <si>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</si>
  <si>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</si>
  <si>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</si>
  <si>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</si>
  <si>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</si>
  <si>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</si>
  <si>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</si>
  <si>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</si>
  <si>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</si>
  <si>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</si>
  <si>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</si>
  <si>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</si>
  <si>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</si>
  <si>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</si>
  <si>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</si>
  <si>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</si>
  <si>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</si>
  <si>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</si>
  <si>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</si>
  <si>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</si>
  <si>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</si>
  <si>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</si>
  <si>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</si>
  <si>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</si>
  <si>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</si>
  <si>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</si>
  <si>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</si>
  <si>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</si>
  <si>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</si>
  <si>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</si>
  <si>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</si>
  <si>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</si>
  <si>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</si>
  <si>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</si>
  <si>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</si>
  <si>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</si>
  <si>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</si>
  <si>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</si>
  <si>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</si>
  <si>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</si>
  <si>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</si>
  <si>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</si>
  <si>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</si>
  <si>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</si>
  <si>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</si>
  <si>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</si>
  <si>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</si>
  <si>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</si>
  <si>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</si>
  <si>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</si>
  <si>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</si>
  <si>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</si>
  <si>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</si>
  <si>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</si>
  <si>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</si>
  <si>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</si>
  <si>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</si>
  <si>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</si>
  <si>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</si>
  <si>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</si>
  <si>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</si>
  <si>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</si>
  <si>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</si>
  <si>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</si>
  <si>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</si>
  <si>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</si>
  <si>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</si>
  <si>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</si>
  <si>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</si>
  <si>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</si>
  <si>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</si>
  <si>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</si>
  <si>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</si>
  <si>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</si>
  <si>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</si>
  <si>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</si>
  <si>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</si>
  <si>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</si>
  <si>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</si>
  <si>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</si>
  <si>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</si>
  <si>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</si>
  <si>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</si>
  <si>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</si>
  <si>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</si>
  <si>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</si>
  <si>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</si>
  <si>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</si>
  <si>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</si>
  <si>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</si>
  <si>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</si>
  <si>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</si>
  <si>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</si>
  <si>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</si>
  <si>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</si>
  <si>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</si>
  <si>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</si>
  <si>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</si>
  <si>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</si>
  <si>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</si>
  <si>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</si>
  <si>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</si>
  <si>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</si>
  <si>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</si>
  <si>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</si>
  <si>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</si>
  <si>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</si>
  <si>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</si>
  <si>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</si>
  <si>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</si>
  <si>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</si>
  <si>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</si>
  <si>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</si>
  <si>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</si>
  <si>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</si>
  <si>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</si>
  <si>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</si>
  <si>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</si>
  <si>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</si>
  <si>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</si>
  <si>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</si>
  <si>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</si>
  <si>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</si>
  <si>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</si>
  <si>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</si>
  <si>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</si>
  <si>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</si>
  <si>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</si>
  <si>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</si>
  <si>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</si>
  <si>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</si>
  <si>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</si>
  <si>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</si>
  <si>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</si>
  <si>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</si>
  <si>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</si>
  <si>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</si>
  <si>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</si>
  <si>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</si>
  <si>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</si>
  <si>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</si>
  <si>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</si>
  <si>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</si>
  <si>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</si>
  <si>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</si>
  <si>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</si>
  <si>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</si>
  <si>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</si>
  <si>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</si>
  <si>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</si>
  <si>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</si>
  <si>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</si>
  <si>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</si>
  <si>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</si>
  <si>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</si>
  <si>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</si>
  <si>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</si>
  <si>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</si>
  <si>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</si>
  <si>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</si>
  <si>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</si>
  <si>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</si>
  <si>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</si>
  <si>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</si>
  <si>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</si>
  <si>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</si>
  <si>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</si>
  <si>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</si>
  <si>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</si>
  <si>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</si>
  <si>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</si>
  <si>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</si>
  <si>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</si>
  <si>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</si>
  <si>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</si>
  <si>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</si>
  <si>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</si>
  <si>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</si>
  <si>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</si>
  <si>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</si>
  <si>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</si>
  <si>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</si>
  <si>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</si>
  <si>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</si>
  <si>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</si>
  <si>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</si>
  <si>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</si>
  <si>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</si>
  <si>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</si>
  <si>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</si>
  <si>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</si>
  <si>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</si>
  <si>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</si>
  <si>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</si>
  <si>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</si>
  <si>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</si>
  <si>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</si>
  <si>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</si>
  <si>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</si>
  <si>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</si>
  <si>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</si>
  <si>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</si>
  <si>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</si>
  <si>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</si>
  <si>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</si>
  <si>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</si>
  <si>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</si>
  <si>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</si>
  <si>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</si>
  <si>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</si>
  <si>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</si>
  <si>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</si>
  <si>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</si>
  <si>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</si>
  <si>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</si>
  <si>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</si>
  <si>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</si>
  <si>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</si>
  <si>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</si>
  <si>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</si>
  <si>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</si>
  <si>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</si>
  <si>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</si>
  <si>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</si>
  <si>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</si>
  <si>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</si>
  <si>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</si>
  <si>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</si>
  <si>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</si>
  <si>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</si>
  <si>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</si>
  <si>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</si>
  <si>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</si>
  <si>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</si>
  <si>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</si>
  <si>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</si>
  <si>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</si>
  <si>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</si>
  <si>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</si>
  <si>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</si>
  <si>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</si>
  <si>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</si>
  <si>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</si>
  <si>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</si>
  <si>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</si>
  <si>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</si>
  <si>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</si>
  <si>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</si>
  <si>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</si>
  <si>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</si>
  <si>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</si>
  <si>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</si>
  <si>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</si>
  <si>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</si>
  <si>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</si>
  <si>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</si>
  <si>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</si>
  <si>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</si>
  <si>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</si>
  <si>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</si>
  <si>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</si>
  <si>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</si>
  <si>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</si>
  <si>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</si>
  <si>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</si>
  <si>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</si>
  <si>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</si>
  <si>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</si>
  <si>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</si>
  <si>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</si>
  <si>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</si>
  <si>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</si>
  <si>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</si>
  <si>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</si>
  <si>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</si>
  <si>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</si>
  <si>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</si>
  <si>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</si>
  <si>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</si>
  <si>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</si>
  <si>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</si>
  <si>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</si>
  <si>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</si>
  <si>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</si>
  <si>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</si>
  <si>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</si>
  <si>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</si>
  <si>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</si>
  <si>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</si>
  <si>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</si>
  <si>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</si>
  <si>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</si>
  <si>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</si>
  <si>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</si>
  <si>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</si>
  <si>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</si>
  <si>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</si>
  <si>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</si>
  <si>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</si>
  <si>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</si>
  <si>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</si>
  <si>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</si>
  <si>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</si>
  <si>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</si>
  <si>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</si>
  <si>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</si>
  <si>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</si>
  <si>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</si>
  <si>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</si>
  <si>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</si>
  <si>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</si>
  <si>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</si>
  <si>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</si>
  <si>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</si>
  <si>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</si>
  <si>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</si>
  <si>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</si>
  <si>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</si>
  <si>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</si>
  <si>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</si>
  <si>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</si>
  <si>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</si>
  <si>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</si>
  <si>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</si>
  <si>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</si>
  <si>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</si>
  <si>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</si>
  <si>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</si>
  <si>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</si>
  <si>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</si>
  <si>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</si>
  <si>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</si>
  <si>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</si>
  <si>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</si>
  <si>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</si>
  <si>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</si>
  <si>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</si>
  <si>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</si>
  <si>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</si>
  <si>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</si>
  <si>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</si>
  <si>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</si>
  <si>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</si>
  <si>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</si>
  <si>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</si>
  <si>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</si>
  <si>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</si>
  <si>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</si>
  <si>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</si>
  <si>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</si>
  <si>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</si>
  <si>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</si>
  <si>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</si>
  <si>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</si>
  <si>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</si>
  <si>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</si>
  <si>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</si>
  <si>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</si>
  <si>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</si>
  <si>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</si>
  <si>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</si>
  <si>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</si>
  <si>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</si>
  <si>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</si>
  <si>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</si>
  <si>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</si>
  <si>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</si>
  <si>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</si>
  <si>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</si>
  <si>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</si>
  <si>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</si>
  <si>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</si>
  <si>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</si>
  <si>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</si>
  <si>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</si>
  <si>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</si>
  <si>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</si>
  <si>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</si>
  <si>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</si>
  <si>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</si>
  <si>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</si>
  <si>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</si>
  <si>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</si>
  <si>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</si>
  <si>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</si>
  <si>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</si>
  <si>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</si>
  <si>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</si>
  <si>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</si>
  <si>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</si>
  <si>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</si>
  <si>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</si>
  <si>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</si>
  <si>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</si>
  <si>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</si>
  <si>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</si>
  <si>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</si>
  <si>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</si>
  <si>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</si>
  <si>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</si>
  <si>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</si>
  <si>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</si>
  <si>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</si>
  <si>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</si>
  <si>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</si>
  <si>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</si>
  <si>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</si>
  <si>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</si>
  <si>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</si>
  <si>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</si>
  <si>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</si>
  <si>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</si>
  <si>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</si>
  <si>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</si>
  <si>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</si>
  <si>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</si>
  <si>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</si>
  <si>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</si>
  <si>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</si>
  <si>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</si>
  <si>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</si>
  <si>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</si>
  <si>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</si>
  <si>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</si>
  <si>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</si>
  <si>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</si>
  <si>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</si>
  <si>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</si>
  <si>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</si>
  <si>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</si>
  <si>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</si>
  <si>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</si>
  <si>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</si>
  <si>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</si>
  <si>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</si>
  <si>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</si>
  <si>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</si>
  <si>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</si>
  <si>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</si>
  <si>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</si>
  <si>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</si>
  <si>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</si>
  <si>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</si>
  <si>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</si>
  <si>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</si>
  <si>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</si>
  <si>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</si>
  <si>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</si>
  <si>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</si>
  <si>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</si>
  <si>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</si>
  <si>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</si>
  <si>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</si>
  <si>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</si>
  <si>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</si>
  <si>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</si>
  <si>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</si>
  <si>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</si>
  <si>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</si>
  <si>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</si>
  <si>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</si>
  <si>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</si>
  <si>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</si>
  <si>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</si>
  <si>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</si>
  <si>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</si>
  <si>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</si>
  <si>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</si>
  <si>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</si>
  <si>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</si>
  <si>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</si>
  <si>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</si>
  <si>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</si>
  <si>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</si>
  <si>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</si>
  <si>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</si>
  <si>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</si>
  <si>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</si>
  <si>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</si>
  <si>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</si>
  <si>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</si>
  <si>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</si>
  <si>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</si>
  <si>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</si>
  <si>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</si>
  <si>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</si>
  <si>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</si>
  <si>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</si>
  <si>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</si>
  <si>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</si>
  <si>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</si>
  <si>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</si>
  <si>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</si>
  <si>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</si>
  <si>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</si>
  <si>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</si>
  <si>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</si>
  <si>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</si>
  <si>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</si>
  <si>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</si>
  <si>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</si>
  <si>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</si>
  <si>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</si>
  <si>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</si>
  <si>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</si>
  <si>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</si>
  <si>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</si>
  <si>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</si>
  <si>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</si>
  <si>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</si>
  <si>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</si>
  <si>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</si>
  <si>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</si>
  <si>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</si>
  <si>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</si>
  <si>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</si>
  <si>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</si>
  <si>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</si>
  <si>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</si>
  <si>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</si>
  <si>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</si>
  <si>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</si>
  <si>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</si>
  <si>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</si>
  <si>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</si>
  <si>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</si>
  <si>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</si>
  <si>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</si>
  <si>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</si>
  <si>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</si>
  <si>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</si>
  <si>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</si>
  <si>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</si>
  <si>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</si>
  <si>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</si>
  <si>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</si>
  <si>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</si>
  <si>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</si>
  <si>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</si>
  <si>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</si>
  <si>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</si>
  <si>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</si>
  <si>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</si>
  <si>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</si>
  <si>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</si>
  <si>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</si>
  <si>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</si>
  <si>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</si>
  <si>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</si>
  <si>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</si>
  <si>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</si>
  <si>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</si>
  <si>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</si>
  <si>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</si>
  <si>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</si>
  <si>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</si>
  <si>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</si>
  <si>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</si>
  <si>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</si>
  <si>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</si>
  <si>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</si>
  <si>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</si>
  <si>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</si>
  <si>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</si>
  <si>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</si>
  <si>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</si>
  <si>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</si>
  <si>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</si>
  <si>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</si>
  <si>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</si>
  <si>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</si>
  <si>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</si>
  <si>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</si>
  <si>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</si>
  <si>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</si>
  <si>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</si>
  <si>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</si>
  <si>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</si>
  <si>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</si>
  <si>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</si>
  <si>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</si>
  <si>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</si>
  <si>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</si>
  <si>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</si>
  <si>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</si>
  <si>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</si>
  <si>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</si>
  <si>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</si>
  <si>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</si>
  <si>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</si>
  <si>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</si>
  <si>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</si>
  <si>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</si>
  <si>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</si>
  <si>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</si>
  <si>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</si>
  <si>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</si>
  <si>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</si>
  <si>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</si>
  <si>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</si>
  <si>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</si>
  <si>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</si>
  <si>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</si>
  <si>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</si>
  <si>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</si>
  <si>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</si>
  <si>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</si>
  <si>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</si>
  <si>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</si>
  <si>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</si>
  <si>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</si>
  <si>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</si>
  <si>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</si>
  <si>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</si>
  <si>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</si>
  <si>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</si>
  <si>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</si>
  <si>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</si>
  <si>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</si>
  <si>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</si>
  <si>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</si>
  <si>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</si>
  <si>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</si>
  <si>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</si>
  <si>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</si>
  <si>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</si>
  <si>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</si>
  <si>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</si>
  <si>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</si>
  <si>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</si>
  <si>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</si>
  <si>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</si>
  <si>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</si>
  <si>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</si>
  <si>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</si>
  <si>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</si>
  <si>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</si>
  <si>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</si>
  <si>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</si>
  <si>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</si>
  <si>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</si>
  <si>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</si>
  <si>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</si>
  <si>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</si>
  <si>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</si>
  <si>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</si>
  <si>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</si>
  <si>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</si>
  <si>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</si>
  <si>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</si>
  <si>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</si>
  <si>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</si>
  <si>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</si>
  <si>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</si>
  <si>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</si>
  <si>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</si>
  <si>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</si>
  <si>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</si>
  <si>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</si>
  <si>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</si>
  <si>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</si>
  <si>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</si>
  <si>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</si>
  <si>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</si>
  <si>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</si>
  <si>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</si>
  <si>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</si>
  <si>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</si>
  <si>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</si>
  <si>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</si>
  <si>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</si>
  <si>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</si>
  <si>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</si>
  <si>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</si>
  <si>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</si>
  <si>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</si>
  <si>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</si>
  <si>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</si>
  <si>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</si>
  <si>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</si>
  <si>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</si>
  <si>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</si>
  <si>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</si>
  <si>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</si>
  <si>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</si>
  <si>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</si>
  <si>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</si>
  <si>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</si>
  <si>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</si>
  <si>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</si>
  <si>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</si>
  <si>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</si>
  <si>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</si>
  <si>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</si>
  <si>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</si>
  <si>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</si>
  <si>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</si>
  <si>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</si>
  <si>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</si>
  <si>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</si>
  <si>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</si>
  <si>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</si>
  <si>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</si>
  <si>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</si>
  <si>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</si>
  <si>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</si>
  <si>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</si>
  <si>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</si>
  <si>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</si>
  <si>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</si>
  <si>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</si>
  <si>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</si>
  <si>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</si>
  <si>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</si>
  <si>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</si>
  <si>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</si>
  <si>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</si>
  <si>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</si>
  <si>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</si>
  <si>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</si>
  <si>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</si>
  <si>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</si>
  <si>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</si>
  <si>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</si>
  <si>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</si>
  <si>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</si>
  <si>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</si>
  <si>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</si>
  <si>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</si>
  <si>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</si>
  <si>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</si>
  <si>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</si>
  <si>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</si>
  <si>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</si>
  <si>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</si>
  <si>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</si>
  <si>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</si>
  <si>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</si>
  <si>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</si>
  <si>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</si>
  <si>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</si>
  <si>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</si>
  <si>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</si>
  <si>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</si>
  <si>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</si>
  <si>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</si>
  <si>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</si>
  <si>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</si>
  <si>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</si>
  <si>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</si>
  <si>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</si>
  <si>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</si>
  <si>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</si>
  <si>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</si>
  <si>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</si>
  <si>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</si>
  <si>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</si>
  <si>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</si>
  <si>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</si>
  <si>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</si>
  <si>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</si>
  <si>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</si>
  <si>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</si>
  <si>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</si>
  <si>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</si>
  <si>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</si>
  <si>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</si>
  <si>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</si>
  <si>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</si>
  <si>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</si>
  <si>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</si>
  <si>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</si>
  <si>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</si>
  <si>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</si>
  <si>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</si>
  <si>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</si>
  <si>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</si>
  <si>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</si>
  <si>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</si>
  <si>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</si>
  <si>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</si>
  <si>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</si>
  <si>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</si>
  <si>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</si>
  <si>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</si>
  <si>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</si>
  <si>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</si>
  <si>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</si>
  <si>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</si>
  <si>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</si>
  <si>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</si>
  <si>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</si>
  <si>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</si>
  <si>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</si>
  <si>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</si>
  <si>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</si>
  <si>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</si>
  <si>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</si>
  <si>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</si>
  <si>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</si>
  <si>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</si>
  <si>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</si>
  <si>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</si>
  <si>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</si>
  <si>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</si>
  <si>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</si>
  <si>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</si>
  <si>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</si>
  <si>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</si>
  <si>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</si>
  <si>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</si>
  <si>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</si>
  <si>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</si>
  <si>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</si>
  <si>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</si>
  <si>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</si>
  <si>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</si>
  <si>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</si>
  <si>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</si>
  <si>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</si>
  <si>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</si>
  <si>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</si>
  <si>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</si>
  <si>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</si>
  <si>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</si>
  <si>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</si>
  <si>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</si>
  <si>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</si>
  <si>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</si>
  <si>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</si>
  <si>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</si>
  <si>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</si>
  <si>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</si>
  <si>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</si>
  <si>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</si>
  <si>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</si>
  <si>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</si>
  <si>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</si>
  <si>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</si>
  <si>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</si>
  <si>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</si>
  <si>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</si>
  <si>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</si>
  <si>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</si>
  <si>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</si>
  <si>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</si>
  <si>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</si>
  <si>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</si>
  <si>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</si>
  <si>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</si>
  <si>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</si>
  <si>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</si>
  <si>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</si>
  <si>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</si>
  <si>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</si>
  <si>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</si>
  <si>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</si>
  <si>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</si>
  <si>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</si>
  <si>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</si>
  <si>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</si>
  <si>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</si>
  <si>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</si>
  <si>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</si>
  <si>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</si>
  <si>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</si>
  <si>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</si>
  <si>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</si>
  <si>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</si>
  <si>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</si>
  <si>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</si>
  <si>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</si>
  <si>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</si>
  <si>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</si>
  <si>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</si>
  <si>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</si>
  <si>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</si>
  <si>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</si>
  <si>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</si>
  <si>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</si>
  <si>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</si>
  <si>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</si>
  <si>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</si>
  <si>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</si>
  <si>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</si>
  <si>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</si>
  <si>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</si>
  <si>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</si>
  <si>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</si>
  <si>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</si>
  <si>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</si>
  <si>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</si>
  <si>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</si>
  <si>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</si>
  <si>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</si>
  <si>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</si>
  <si>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</si>
  <si>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</si>
  <si>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</si>
  <si>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</si>
  <si>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</si>
  <si>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</si>
  <si>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</si>
  <si>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</si>
  <si>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</si>
  <si>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</si>
  <si>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</si>
  <si>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</si>
  <si>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</si>
  <si>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</si>
  <si>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</si>
  <si>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</si>
  <si>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</si>
  <si>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</si>
  <si>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</si>
  <si>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</si>
  <si>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</si>
  <si>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</si>
  <si>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</si>
  <si>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</si>
  <si>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</si>
  <si>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</si>
  <si>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</si>
  <si>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</si>
  <si>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</si>
  <si>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</si>
  <si>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</si>
  <si>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</si>
  <si>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</si>
  <si>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</si>
  <si>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</si>
  <si>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</si>
  <si>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</si>
  <si>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</si>
  <si>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</si>
  <si>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</si>
  <si>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</si>
  <si>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</si>
  <si>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</si>
  <si>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</si>
  <si>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</si>
  <si>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</si>
  <si>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</si>
  <si>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</si>
  <si>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</si>
  <si>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</si>
  <si>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</si>
  <si>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</si>
  <si>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</si>
  <si>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</si>
  <si>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</si>
  <si>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</si>
  <si>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</si>
  <si>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</si>
  <si>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</si>
  <si>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</si>
  <si>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</si>
  <si>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</si>
  <si>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</si>
  <si>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</si>
  <si>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</si>
  <si>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</si>
  <si>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</si>
  <si>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</si>
  <si>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</si>
  <si>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</si>
  <si>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</si>
  <si>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</si>
  <si>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</si>
  <si>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</si>
  <si>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</si>
  <si>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</si>
  <si>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</si>
  <si>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</si>
  <si>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14h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</si>
  <si>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</si>
  <si>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</si>
  <si>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</si>
  <si>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</si>
  <si>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</si>
  <si>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</si>
  <si>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Macro 1 13:05/Aguardando faixa, prev. 14:30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</si>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</sst>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P1" activePane="topRight" state="frozen"/>
      <selection pane="topRight" activeCell="D13" sqref="D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39</v>
      </c>
      <c r="J95" s="141">
        <v>71</v>
      </c>
      <c r="K95" s="141">
        <v>205.2</v>
      </c>
      <c r="L95" s="117" t="s">
        <v>520</v>
      </c>
      <c r="M95" s="141" t="s">
        <v>1126</v>
      </c>
      <c r="N95" s="141" t="s">
        <v>1293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ZTOZFT1</v>
      </c>
      <c r="AM95" s="117" t="str">
        <f>IF(BS_CONTROLE[[#This Row],[Entre - Estações]]=0, "-", BS_CONTROLE[[#This Row],[Entre - Estações]])</f>
        <v>ZSK-ZTO</v>
      </c>
      <c r="AN95" s="117" t="str">
        <f>IF(BS_CONTROLE[[#This Row],[SB]]=0, "-", BS_CONTROLE[[#This Row],[SB]])</f>
        <v>ZSKZTO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1</v>
      </c>
      <c r="BI95" s="18"/>
      <c r="BJ95" s="18" t="s">
        <v>1297</v>
      </c>
      <c r="BK95" s="18" t="s">
        <v>1297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1298</v>
      </c>
      <c r="BK97" s="18" t="s">
        <v>1299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1300</v>
      </c>
      <c r="N103" s="141" t="s">
        <v>1301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0"/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1302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"/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*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1304</v>
      </c>
      <c r="W110" s="117" t="s">
        <v>1305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1306</v>
      </c>
      <c r="N111" s="141" t="s">
        <v>1307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5 BM6:BM797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6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6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F3014" sqref="F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1308</v>
      </c>
      <c r="V1" s="295"/>
      <c r="W1" s="295"/>
    </row>
    <row r="2" spans="1:23" s="91" customFormat="1">
      <c r="A2" s="94" t="s">
        <v>1309</v>
      </c>
      <c r="B2" s="94" t="s">
        <v>1310</v>
      </c>
      <c r="C2" s="94" t="s">
        <v>511</v>
      </c>
      <c r="D2" s="95" t="s">
        <v>1064</v>
      </c>
      <c r="E2" s="95" t="s">
        <v>1065</v>
      </c>
      <c r="F2" s="95" t="s">
        <v>1311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94" sqref="D94:P9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1314</v>
      </c>
      <c r="D5" s="297"/>
      <c r="E5" s="297"/>
      <c r="F5" s="297"/>
      <c r="G5" s="297"/>
      <c r="H5" s="297"/>
      <c r="I5" s="297"/>
      <c r="J5" s="298"/>
      <c r="K5" s="299" t="s">
        <v>1315</v>
      </c>
      <c r="L5" s="300"/>
      <c r="M5" s="300"/>
      <c r="N5" s="300"/>
      <c r="O5" s="301" t="s">
        <v>1316</v>
      </c>
      <c r="P5" s="302"/>
    </row>
    <row r="6" spans="1:16" s="81" customFormat="1" ht="15" customHeight="1">
      <c r="A6" s="73" t="s">
        <v>1311</v>
      </c>
      <c r="B6" s="82" t="s">
        <v>1310</v>
      </c>
      <c r="C6" s="83" t="s">
        <v>1064</v>
      </c>
      <c r="D6" s="84" t="s">
        <v>1065</v>
      </c>
      <c r="E6" s="83" t="s">
        <v>1317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1318</v>
      </c>
      <c r="M6" s="87" t="s">
        <v>710</v>
      </c>
      <c r="N6" s="88" t="s">
        <v>1059</v>
      </c>
      <c r="O6" s="204" t="s">
        <v>1102</v>
      </c>
      <c r="P6" s="149" t="s">
        <v>1319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14h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ZSK-ZTO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ZSK-ZTO</v>
      </c>
      <c r="M96" s="90">
        <f>IF(SP_NORTE!AP95="","*",SP_NORTE!AP95)</f>
        <v>205.2</v>
      </c>
      <c r="N96" s="90" t="str">
        <f>IF(SP_NORTE!AM95="","*",SP_NORTE!AM95)</f>
        <v>ZSK-ZTO</v>
      </c>
      <c r="O96" s="122">
        <f>IF(SP_NORTE!BH95="","*",SP_NORTE!BH95)</f>
        <v>1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1320</v>
      </c>
      <c r="C2" s="134" t="s">
        <v>1049</v>
      </c>
      <c r="D2" s="83" t="s">
        <v>1051</v>
      </c>
      <c r="E2" s="83" t="s">
        <v>1321</v>
      </c>
      <c r="F2" s="111" t="s">
        <v>1322</v>
      </c>
      <c r="G2" s="83" t="s">
        <v>1323</v>
      </c>
      <c r="H2" s="83" t="s">
        <v>1324</v>
      </c>
      <c r="I2" s="83" t="s">
        <v>1325</v>
      </c>
      <c r="J2" s="83" t="s">
        <v>1326</v>
      </c>
      <c r="K2" s="85" t="s">
        <v>1327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2025-11-06T17:48:19Z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