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95" documentId="8_{B6337239-1A00-434D-AAD0-422EA1FEB5AE}" xr6:coauthVersionLast="47" xr6:coauthVersionMax="47" xr10:uidLastSave="{500C4C70-7323-4873-BA2D-5A43319C39B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1" i="1" l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<sst xmlns="http://schemas.openxmlformats.org/spreadsheetml/2006/main" count="5571" uniqueCount="1558">
  <si>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</si>
  <si>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</si>
  <si>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</si>
  <si>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</si>
  <si>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</si>
  <si>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</si>
  <si>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</si>
  <si>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</si>
  <si>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</si>
  <si>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</si>
  <si>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</si>
  <si>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</si>
  <si>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</si>
  <si>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</si>
  <si>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</si>
  <si>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</si>
  <si>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</si>
  <si>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</si>
  <si>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</si>
  <si>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</si>
  <si>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</si>
  <si>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</si>
  <si>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</si>
  <si>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</si>
  <si>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</si>
  <si>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</si>
  <si>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</si>
  <si>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</si>
  <si>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</si>
  <si>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</si>
  <si>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</si>
  <si>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</si>
  <si>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</si>
  <si>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</si>
  <si>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</si>
  <si>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</si>
  <si>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</si>
  <si>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</si>
  <si>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</si>
  <si>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</si>
  <si>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</si>
  <si>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</si>
  <si>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</si>
  <si>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</si>
  <si>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</si>
  <si>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</si>
  <si>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</si>
  <si>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</si>
  <si>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</si>
  <si>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</si>
  <si>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</si>
  <si>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</si>
  <si>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</si>
  <si>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</si>
  <si>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</si>
  <si>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</si>
  <si>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</si>
  <si>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</si>
  <si>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</si>
  <si>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</si>
  <si>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</si>
  <si>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</si>
  <si>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</si>
  <si>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</si>
  <si>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</si>
  <si>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</si>
  <si>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</si>
  <si>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</si>
  <si>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</si>
  <si>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</si>
  <si>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</si>
  <si>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</si>
  <si>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</si>
  <si>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</si>
  <si>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</si>
  <si>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</si>
  <si>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</si>
  <si>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</si>
  <si>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</si>
  <si>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</si>
  <si>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</si>
  <si>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</si>
  <si>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</si>
  <si>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</si>
  <si>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</si>
  <si>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</si>
  <si>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</si>
  <si>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</si>
  <si>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</si>
  <si>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</si>
  <si>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</si>
  <si>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</si>
  <si>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</si>
  <si>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</si>
  <si>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</si>
  <si>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</si>
  <si>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</si>
  <si>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</si>
  <si>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</si>
  <si>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</si>
  <si>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</si>
  <si>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</si>
  <si>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</si>
  <si>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</si>
  <si>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</si>
  <si>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</si>
  <si>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</si>
  <si>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</si>
  <si>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</si>
  <si>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</si>
  <si>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</si>
  <si>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</si>
  <si>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</si>
  <si>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</si>
  <si>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</si>
  <si>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</si>
  <si>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</si>
  <si>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</si>
  <si>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</si>
  <si>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</si>
  <si>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</si>
  <si>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</si>
  <si>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</si>
  <si>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</si>
  <si>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</si>
  <si>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</si>
  <si>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</si>
  <si>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</si>
  <si>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</si>
  <si>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</si>
  <si>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</si>
  <si>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</si>
  <si>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</si>
  <si>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</si>
  <si>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</si>
  <si>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</si>
  <si>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</si>
  <si>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</si>
  <si>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</si>
  <si>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</si>
  <si>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</si>
  <si>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</si>
  <si>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</si>
  <si>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</si>
  <si>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</si>
  <si>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</si>
  <si>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</si>
  <si>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</si>
  <si>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</si>
  <si>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</si>
  <si>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</si>
  <si>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</si>
  <si>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</si>
  <si>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</si>
  <si>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</si>
  <si>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</si>
  <si>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</si>
  <si>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</si>
  <si>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</si>
  <si>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</si>
  <si>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</si>
  <si>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</si>
  <si>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</si>
  <si>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</si>
  <si>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</si>
  <si>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</si>
  <si>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</si>
  <si>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</si>
  <si>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</si>
  <si>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</si>
  <si>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</si>
  <si>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</si>
  <si>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</si>
  <si>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</si>
  <si>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</si>
  <si>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</si>
  <si>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</si>
  <si>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</si>
  <si>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</si>
  <si>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</si>
  <si>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</si>
  <si>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</si>
  <si>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</si>
  <si>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</si>
  <si>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</si>
  <si>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</si>
  <si>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</si>
  <si>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</si>
  <si>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</si>
  <si>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</si>
  <si>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</si>
  <si>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</si>
  <si>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</si>
  <si>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</si>
  <si>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</si>
  <si>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</si>
  <si>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</si>
  <si>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</si>
  <si>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</si>
  <si>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</si>
  <si>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</si>
  <si>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</si>
  <si>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</si>
  <si>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</si>
  <si>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</si>
  <si>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</si>
  <si>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</si>
  <si>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</si>
  <si>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</si>
  <si>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</si>
  <si>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</si>
  <si>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</si>
  <si>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</si>
  <si>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</si>
  <si>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</si>
  <si>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</si>
  <si>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</si>
  <si>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</si>
  <si>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</si>
  <si>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</si>
  <si>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</si>
  <si>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</si>
  <si>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</si>
  <si>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</si>
  <si>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</si>
  <si>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</si>
  <si>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</si>
  <si>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</si>
  <si>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</si>
  <si>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</si>
  <si>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</si>
  <si>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</si>
  <si>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</si>
  <si>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</si>
  <si>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</si>
  <si>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</si>
  <si>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</si>
  <si>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</si>
  <si>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</si>
  <si>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</si>
  <si>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</si>
  <si>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</si>
  <si>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</si>
  <si>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</si>
  <si>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</si>
  <si>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</si>
  <si>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</si>
  <si>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</si>
  <si>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</si>
  <si>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</si>
  <si>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</si>
  <si>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</si>
  <si>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</si>
  <si>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</si>
  <si>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</si>
  <si>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</si>
  <si>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</si>
  <si>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</si>
  <si>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</si>
  <si>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</si>
  <si>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</si>
  <si>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</si>
  <si>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</si>
  <si>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</si>
  <si>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</si>
  <si>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</si>
  <si>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</si>
  <si>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</si>
  <si>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</si>
  <si>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</si>
  <si>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</si>
  <si>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</si>
  <si>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</si>
  <si>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</si>
  <si>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</si>
  <si>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</si>
  <si>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</si>
  <si>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</si>
  <si>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</si>
  <si>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</si>
  <si>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</si>
  <si>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</si>
  <si>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</si>
  <si>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</si>
  <si>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</si>
  <si>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</si>
  <si>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</si>
  <si>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</si>
  <si>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</si>
  <si>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</si>
  <si>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</si>
  <si>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</si>
  <si>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</si>
  <si>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</si>
  <si>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</si>
  <si>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</si>
  <si>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</si>
  <si>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</si>
  <si>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</si>
  <si>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</si>
  <si>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</si>
  <si>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</si>
  <si>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</si>
  <si>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</si>
  <si>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</si>
  <si>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</si>
  <si>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</si>
  <si>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</si>
  <si>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</si>
  <si>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</si>
  <si>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</si>
  <si>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</si>
  <si>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</si>
  <si>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</si>
  <si>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</si>
  <si>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</si>
  <si>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</si>
  <si>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</si>
  <si>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</si>
  <si>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</si>
  <si>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</si>
  <si>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</si>
  <si>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</si>
  <si>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</si>
  <si>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</si>
  <si>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</si>
  <si>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</si>
  <si>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</si>
  <si>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</si>
  <si>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</si>
  <si>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</si>
  <si>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</si>
  <si>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</si>
  <si>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</si>
  <si>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</si>
  <si>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</si>
  <si>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</si>
  <si>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</si>
  <si>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</si>
  <si>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</si>
  <si>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</si>
  <si>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</si>
  <si>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</si>
  <si>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</si>
  <si>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</si>
  <si>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</si>
  <si>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</si>
  <si>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</si>
  <si>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</si>
  <si>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</si>
  <si>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</si>
  <si>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</si>
  <si>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</si>
  <si>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</si>
  <si>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</si>
  <si>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</si>
  <si>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</si>
  <si>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</si>
  <si>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</si>
  <si>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</si>
  <si>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</si>
  <si>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</si>
  <si>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</si>
  <si>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</si>
  <si>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</si>
  <si>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</si>
  <si>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</si>
  <si>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</si>
  <si>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</si>
  <si>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</si>
  <si>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</si>
  <si>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</si>
  <si>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</si>
  <si>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</si>
  <si>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</si>
  <si>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</si>
  <si>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</si>
  <si>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</si>
  <si>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</si>
  <si>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</si>
  <si>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</si>
  <si>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</si>
  <si>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</si>
  <si>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</si>
  <si>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</si>
  <si>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</si>
  <si>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</si>
  <si>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</si>
  <si>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</si>
  <si>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</si>
  <si>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</si>
  <si>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</si>
  <si>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</si>
  <si>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</si>
  <si>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</si>
  <si>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</si>
  <si>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</si>
  <si>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</si>
  <si>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</si>
  <si>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</si>
  <si>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</si>
  <si>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</si>
  <si>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</si>
  <si>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</si>
  <si>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</si>
  <si>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</si>
  <si>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</si>
  <si>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</si>
  <si>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</si>
  <si>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</si>
  <si>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</si>
  <si>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</si>
  <si>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</si>
  <si>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</si>
  <si>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</si>
  <si>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</si>
  <si>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</si>
  <si>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</si>
  <si>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</si>
  <si>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</si>
  <si>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</si>
  <si>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</si>
  <si>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</si>
  <si>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</si>
  <si>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</si>
  <si>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</si>
  <si>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</si>
  <si>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</si>
  <si>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</si>
  <si>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</si>
  <si>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</si>
  <si>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</si>
  <si>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</si>
  <si>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</si>
  <si>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</si>
  <si>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</si>
  <si>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</si>
  <si>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</si>
  <si>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</si>
  <si>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</si>
  <si>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</si>
  <si>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</si>
  <si>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</si>
  <si>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</si>
  <si>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</si>
  <si>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</si>
  <si>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</si>
  <si>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</si>
  <si>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</si>
  <si>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</si>
  <si>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</si>
  <si>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</si>
  <si>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</si>
  <si>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</si>
  <si>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</si>
  <si>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</si>
  <si>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</si>
  <si>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</si>
  <si>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</si>
  <si>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</si>
  <si>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</si>
  <si>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</si>
  <si>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</si>
  <si>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</si>
  <si>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</si>
  <si>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</si>
  <si>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</si>
  <si>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</si>
  <si>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</si>
  <si>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</si>
  <si>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</si>
  <si>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</si>
  <si>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</si>
  <si>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</si>
  <si>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</si>
  <si>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</si>
  <si>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</si>
  <si>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</si>
  <si>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</si>
  <si>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</si>
  <si>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</si>
  <si>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</si>
  <si>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</si>
  <si>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</si>
  <si>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</si>
  <si>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</si>
  <si>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</si>
  <si>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</si>
  <si>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</si>
  <si>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</si>
  <si>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</si>
  <si>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</si>
  <si>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</si>
  <si>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</si>
  <si>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</si>
  <si>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</si>
  <si>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</si>
  <si>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</si>
  <si>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</si>
  <si>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</si>
  <si>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</si>
  <si>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</si>
  <si>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</si>
  <si>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</si>
  <si>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</si>
  <si>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</si>
  <si>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</si>
  <si>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</si>
  <si>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</si>
  <si>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</si>
  <si>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</si>
  <si>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</si>
  <si>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</si>
  <si>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</si>
  <si>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</si>
  <si>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</si>
  <si>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</si>
  <si>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</si>
  <si>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</si>
  <si>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</si>
  <si>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</si>
  <si>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</si>
  <si>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</si>
  <si>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</si>
  <si>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</si>
  <si>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</si>
  <si>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</si>
  <si>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</si>
  <si>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</si>
  <si>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</si>
  <si>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</si>
  <si>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</si>
  <si>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</si>
  <si>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</si>
  <si>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</si>
  <si>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</si>
  <si>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</si>
  <si>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</si>
  <si>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</si>
  <si>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</si>
  <si>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</si>
  <si>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</si>
  <si>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</si>
  <si>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</si>
  <si>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</si>
  <si>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</si>
  <si>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</si>
  <si>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</si>
  <si>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</si>
  <si>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</si>
  <si>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</si>
  <si>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</si>
  <si>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</si>
  <si>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</si>
  <si>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</si>
  <si>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</si>
  <si>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</si>
  <si>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</si>
  <si>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</si>
  <si>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</si>
  <si>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</si>
  <si>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</si>
  <si>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</si>
  <si>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</si>
  <si>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</si>
  <si>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</si>
  <si>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</si>
  <si>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</si>
  <si>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</si>
  <si>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</si>
  <si>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</si>
  <si>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</si>
  <si>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</si>
  <si>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</si>
  <si>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</si>
  <si>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</si>
  <si>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</si>
  <si>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</si>
  <si>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</si>
  <si>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</si>
  <si>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</si>
  <si>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</si>
  <si>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</si>
  <si>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</si>
  <si>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</si>
  <si>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</si>
  <si>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</si>
  <si>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</si>
  <si>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</si>
  <si>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</si>
  <si>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</si>
  <si>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</si>
  <si>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</si>
  <si>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</si>
  <si>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</si>
  <si>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</si>
  <si>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</si>
  <si>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</si>
  <si>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</si>
  <si>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</si>
  <si>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</si>
  <si>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</si>
  <si>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</si>
  <si>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</si>
  <si>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</si>
  <si>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</si>
  <si>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</si>
  <si>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</si>
  <si>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</si>
  <si>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</si>
  <si>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</si>
  <si>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</si>
  <si>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</si>
  <si>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</si>
  <si>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</si>
  <si>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</si>
  <si>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</si>
  <si>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</si>
  <si>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</si>
  <si>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</si>
  <si>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</si>
  <si>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</si>
  <si>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</si>
  <si>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</si>
  <si>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</si>
  <si>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</si>
  <si>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</si>
  <si>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</si>
  <si>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</si>
  <si>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</si>
  <si>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</si>
  <si>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</si>
  <si>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</si>
  <si>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</si>
  <si>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</si>
  <si>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</si>
  <si>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</si>
  <si>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</si>
  <si>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</si>
  <si>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</si>
  <si>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</si>
  <si>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</si>
  <si>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</si>
  <si>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</si>
  <si>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</si>
  <si>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</si>
  <si>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</si>
  <si>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</si>
  <si>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</si>
  <si>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</si>
  <si>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</si>
  <si>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</si>
  <si>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</si>
  <si>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</si>
  <si>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</si>
  <si>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</si>
  <si>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</si>
  <si>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</si>
  <si>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</si>
  <si>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</si>
  <si>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</si>
  <si>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</si>
  <si>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</si>
  <si>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</si>
  <si>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</si>
  <si>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</si>
  <si>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</si>
  <si>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</si>
  <si>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</si>
  <si>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</si>
  <si>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</si>
  <si>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</si>
  <si>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</si>
  <si>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</si>
  <si>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</si>
  <si>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</si>
  <si>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</si>
  <si>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</si>
  <si>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</si>
  <si>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</si>
  <si>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</si>
  <si>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</si>
  <si>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</si>
  <si>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</si>
  <si>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</si>
  <si>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</si>
  <si>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</si>
  <si>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</si>
  <si>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</si>
  <si>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</si>
  <si>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</si>
  <si>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</si>
  <si>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</si>
  <si>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</si>
  <si>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</si>
  <si>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</si>
  <si>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</si>
  <si>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</si>
  <si>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</si>
  <si>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</si>
  <si>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</si>
  <si>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</si>
  <si>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</si>
  <si>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</si>
  <si>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</si>
  <si>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</si>
  <si>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</si>
  <si>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</si>
  <si>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</si>
  <si>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</si>
  <si>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</si>
  <si>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</si>
  <si>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</si>
  <si>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</si>
  <si>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</si>
  <si>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</si>
  <si>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</si>
  <si>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</si>
  <si>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</si>
  <si>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</si>
  <si>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</si>
  <si>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</si>
  <si>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</si>
  <si>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</si>
  <si>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</si>
  <si>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</si>
  <si>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</si>
  <si>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</si>
  <si>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</si>
  <si>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</si>
  <si>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</si>
  <si>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</si>
  <si>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</si>
  <si>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</si>
  <si>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</si>
  <si>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</si>
  <si>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</si>
  <si>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</si>
  <si>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</si>
  <si>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</si>
  <si>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</si>
  <si>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</si>
  <si>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</si>
  <si>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</si>
  <si>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</si>
  <si>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</si>
  <si>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</si>
  <si>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</si>
  <si>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</si>
  <si>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</si>
  <si>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</si>
  <si>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</si>
  <si>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</si>
  <si>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</si>
  <si>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</si>
  <si>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</si>
  <si>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</si>
  <si>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</si>
  <si>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</si>
  <si>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</si>
  <si>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</si>
  <si>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</si>
  <si>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</si>
  <si>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</si>
  <si>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</si>
  <si>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</si>
  <si>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</si>
  <si>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</si>
  <si>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</si>
  <si>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</si>
  <si>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</si>
  <si>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</si>
  <si>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</si>
  <si>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</si>
  <si>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</si>
  <si>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</si>
  <si>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</si>
  <si>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</si>
  <si>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</si>
  <si>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</si>
  <si>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</si>
  <si>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</si>
  <si>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</si>
  <si>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</si>
  <si>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</si>
  <si>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</si>
  <si>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</si>
  <si>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</si>
  <si>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</si>
  <si>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</si>
  <si>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</si>
  <si>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</si>
  <si>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</si>
  <si>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</si>
  <si>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</si>
  <si>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</si>
  <si>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</si>
  <si>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</si>
  <si>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</si>
  <si>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</si>
  <si>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</si>
  <si>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</si>
  <si>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</si>
  <si>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</si>
  <si>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</si>
  <si>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</si>
  <si>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</si>
  <si>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</si>
  <si>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</si>
  <si>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</si>
  <si>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</si>
  <si>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</si>
  <si>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</si>
  <si>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</si>
  <si>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</si>
  <si>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</si>
  <si>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</si>
  <si>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</si>
  <si>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</si>
  <si>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</si>
  <si>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</si>
  <si>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</si>
  <si>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</si>
  <si>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</si>
  <si>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</si>
  <si>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</si>
  <si>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</si>
  <si>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</si>
  <si>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</si>
  <si>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</si>
  <si>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</si>
  <si>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</si>
  <si>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</si>
  <si>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</si>
  <si>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</si>
  <si>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</si>
  <si>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</si>
  <si>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</si>
  <si>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</si>
  <si>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</si>
  <si>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</si>
  <si>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</si>
  <si>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</si>
  <si>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</si>
  <si>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</si>
  <si>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</si>
  <si>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</si>
  <si>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</si>
  <si>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</si>
  <si>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</si>
  <si>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</si>
  <si>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</si>
  <si>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</si>
  <si>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</si>
  <si>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</si>
  <si>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</si>
  <si>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</si>
  <si>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</si>
  <si>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</si>
  <si>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</si>
  <si>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</si>
  <si>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</si>
  <si>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</si>
  <si>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</si>
  <si>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</si>
  <si>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</si>
  <si>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</si>
  <si>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</si>
  <si>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</si>
  <si>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</si>
  <si>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</si>
  <si>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</si>
  <si>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</si>
  <si>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</si>
  <si>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</si>
  <si>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</si>
  <si>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</si>
  <si>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</si>
  <si>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</si>
  <si>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</si>
  <si>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</si>
  <si>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</si>
  <si>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</si>
  <si>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</si>
  <si>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</si>
  <si>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</si>
  <si>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</si>
  <si>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</si>
  <si>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</si>
  <si>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</si>
  <si>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</si>
  <si>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</si>
  <si>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</si>
  <si>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</si>
  <si>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</si>
  <si>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</si>
  <si>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</si>
  <si>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</si>
  <si>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</si>
  <si>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</si>
  <si>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</si>
  <si>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</si>
  <si>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</si>
  <si>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</si>
  <si>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</si>
  <si>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</si>
  <si>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</si>
  <si>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</si>
  <si>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</si>
  <si>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</si>
  <si>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</si>
  <si>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</si>
  <si>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</si>
  <si>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</si>
  <si>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</si>
  <si>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</si>
  <si>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</si>
  <si>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</si>
  <si>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</si>
  <si>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</si>
  <si>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</si>
  <si>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</si>
  <si>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</si>
  <si>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</si>
  <si>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</si>
  <si>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</si>
  <si>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</si>
  <si>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</si>
  <si>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</si>
  <si>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</si>
  <si>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</si>
  <si>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</si>
  <si>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</si>
  <si>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</si>
  <si>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</si>
  <si>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</si>
  <si>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</si>
  <si>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</si>
  <si>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</si>
  <si>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</si>
  <si>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</si>
  <si>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</si>
  <si>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</si>
  <si>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</si>
  <si>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</si>
  <si>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</si>
  <si>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</si>
  <si>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</si>
  <si>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</si>
  <si>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</si>
  <si>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</si>
  <si>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</si>
  <si>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</si>
  <si>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</si>
  <si>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</si>
  <si>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</si>
  <si>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</si>
  <si>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</si>
  <si>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</si>
  <si>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</si>
  <si>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</si>
  <si>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</si>
  <si>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</si>
  <si>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</si>
  <si>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</si>
  <si>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</si>
  <si>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</si>
  <si>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</si>
  <si>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</si>
  <si>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</si>
  <si>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</si>
  <si>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</si>
  <si>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</si>
  <si>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</si>
  <si>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</si>
  <si>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</si>
  <si>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</si>
  <si>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</si>
  <si>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</si>
  <si>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</si>
  <si>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</si>
  <si>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</si>
  <si>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</si>
  <si>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</si>
  <si>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</si>
  <si>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</si>
  <si>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</si>
  <si>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</si>
  <si>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</si>
  <si>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</si>
  <si>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</si>
  <si>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</si>
  <si>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</si>
  <si>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</si>
  <si>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</si>
  <si>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</si>
  <si>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</si>
  <si>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</si>
  <si>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</si>
  <si>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</si>
  <si>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</si>
  <si>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</si>
  <si>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</si>
  <si>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</si>
  <si>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</si>
  <si>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</si>
  <si>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</si>
  <si>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</si>
  <si>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</si>
  <si>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</si>
  <si>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</si>
  <si>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</si>
  <si>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</si>
  <si>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</si>
  <si>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</si>
  <si>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</si>
  <si>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</si>
  <si>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</si>
  <si>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</si>
  <si>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</si>
  <si>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</si>
  <si>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</si>
  <si>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</si>
  <si>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</si>
  <si>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</si>
  <si>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</si>
  <si>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</si>
  <si>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</si>
  <si>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</si>
  <si>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</si>
  <si>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</si>
  <si>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</si>
  <si>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</si>
  <si>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</si>
  <si>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</si>
  <si>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</si>
  <si>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</si>
  <si>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</si>
  <si>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</si>
  <si>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</si>
  <si>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</si>
  <si>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</si>
  <si>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</si>
  <si>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</si>
  <si>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</si>
  <si>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</si>
  <si>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</si>
  <si>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</si>
  <si>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</si>
  <si>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</si>
  <si>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</si>
  <si>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</si>
  <si>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</si>
  <si>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</si>
  <si>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</si>
  <si>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</si>
  <si>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</si>
  <si>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</si>
  <si>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</si>
  <si>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</si>
  <si>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</si>
  <si>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</si>
  <si>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</si>
  <si>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</si>
  <si>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</si>
  <si>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</si>
  <si>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</si>
  <si>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</si>
  <si>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</si>
  <si>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</si>
  <si>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</si>
  <si>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</si>
  <si>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</si>
  <si>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</si>
  <si>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</si>
  <si>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</si>
  <si>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</si>
  <si>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</si>
  <si>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</si>
  <si>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</si>
  <si>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</si>
  <si>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</si>
  <si>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</si>
  <si>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</si>
  <si>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</si>
  <si>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</si>
  <si>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</si>
  <si>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</si>
  <si>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</si>
  <si>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</si>
  <si>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</si>
  <si>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</si>
  <si>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</si>
  <si>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</si>
  <si>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</si>
  <si>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</si>
  <si>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</si>
  <si>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</si>
  <si>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</si>
  <si>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</si>
  <si>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</si>
  <si>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</si>
  <si>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</si>
  <si>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</si>
  <si>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</si>
  <si>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</si>
  <si>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</si>
  <si>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</si>
  <si>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</si>
  <si>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</si>
  <si>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</si>
  <si>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</si>
  <si>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</si>
  <si>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</si>
  <si>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</si>
  <si>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</si>
  <si>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</si>
  <si>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</si>
  <si>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</si>
  <si>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</si>
  <si>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</si>
  <si>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</si>
  <si>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</si>
  <si>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</si>
  <si>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</si>
  <si>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</si>
  <si>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</si>
  <si>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</si>
  <si>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</si>
  <si>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</si>
  <si>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</si>
  <si>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</si>
  <si>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</si>
  <si>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</si>
  <si>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</si>
  <si>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</si>
  <si>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</si>
  <si>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</si>
  <si>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</si>
  <si>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</si>
  <si>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</si>
  <si>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</si>
  <si>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</si>
  <si>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</si>
  <si>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</si>
  <si>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</si>
  <si>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</si>
  <si>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</si>
  <si>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</si>
  <si>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</si>
  <si>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</si>
  <si>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</si>
  <si>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</si>
  <si>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</si>
  <si>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</si>
  <si>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</si>
  <si>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</si>
  <si>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</si>
  <si>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</si>
  <si>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</si>
  <si>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</si>
  <si>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</si>
  <si>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</si>
  <si>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</si>
  <si>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</si>
  <si>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</si>
  <si>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</si>
  <si>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</si>
  <si>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</si>
  <si>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</si>
  <si>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</si>
  <si>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</si>
  <si>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</si>
  <si>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</si>
  <si>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</si>
  <si>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</si>
  <si>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</si>
  <si>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</si>
  <si>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</si>
  <si>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</si>
  <si>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</si>
  <si>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</si>
  <si>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</si>
  <si>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</si>
  <si>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</si>
  <si>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</si>
  <si>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</si>
  <si>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</si>
  <si>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</si>
  <si>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</si>
  <si>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</si>
  <si>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</si>
  <si>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</si>
  <si>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</si>
  <si>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</si>
  <si>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</si>
  <si>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</si>
  <si>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</si>
  <si>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</si>
  <si>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</si>
  <si>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</si>
  <si>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</si>
  <si>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</si>
  <si>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</si>
  <si>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</si>
  <si>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</si>
  <si>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</si>
  <si>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</si>
  <si>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</si>
  <si>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</si>
  <si>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</si>
  <si>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</si>
  <si>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</si>
  <si>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</si>
  <si>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</si>
  <si>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</si>
  <si>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</si>
  <si>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</si>
  <si>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</si>
  <si>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</si>
  <si>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</si>
  <si>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</si>
  <si>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</si>
  <si>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</si>
  <si>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</si>
  <si>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</si>
  <si>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</si>
  <si>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</si>
  <si>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</si>
  <si>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</si>
  <si>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</si>
  <si>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</si>
  <si>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</si>
  <si>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</si>
  <si>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</si>
  <si>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</si>
  <si>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</si>
  <si>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</si>
  <si>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</si>
  <si>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</si>
  <si>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</si>
  <si>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</si>
  <si>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</si>
  <si>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</si>
  <si>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</si>
  <si>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</si>
  <si>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</si>
  <si>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</si>
  <si>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</si>
  <si>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</si>
  <si>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</si>
  <si>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</si>
  <si>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</si>
  <si>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</si>
  <si>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</si>
  <si>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</si>
  <si>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</si>
  <si>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</si>
  <si>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</si>
  <si>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</si>
  <si>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</si>
  <si>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</si>
  <si>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</si>
  <si>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</si>
  <si>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</si>
  <si>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</si>
  <si>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</si>
  <si>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</si>
  <si>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</si>
  <si>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</si>
  <si>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</si>
  <si>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</si>
  <si>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</si>
  <si>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</si>
  <si>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</si>
  <si>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</si>
  <si>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</si>
  <si>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</si>
  <si>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</si>
  <si>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</si>
  <si>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</si>
  <si>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</si>
  <si>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</si>
  <si>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</si>
  <si>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</si>
  <si>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</si>
  <si>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</si>
  <si>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</si>
  <si>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</si>
  <si>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</si>
  <si>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</si>
  <si>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</si>
  <si>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</si>
  <si>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</si>
  <si>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</si>
  <si>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</si>
  <si>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</si>
  <si>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</si>
  <si>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</si>
  <si>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</si>
  <si>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</si>
  <si>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</si>
  <si>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</si>
  <si>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</si>
  <si>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</si>
  <si>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</si>
  <si>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</si>
  <si>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</si>
  <si>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</si>
  <si>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</si>
  <si>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</si>
  <si>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</si>
  <si>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</si>
  <si>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</si>
  <si>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</si>
  <si>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</si>
  <si>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</si>
  <si>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</si>
  <si>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</si>
  <si>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</si>
  <si>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</si>
  <si>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</si>
  <si>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</si>
  <si>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</si>
  <si>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</si>
  <si>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</si>
  <si>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</si>
  <si>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</si>
  <si>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</si>
  <si>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</si>
  <si>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</si>
  <si>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</si>
  <si>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</si>
  <si>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</si>
  <si>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</si>
  <si>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</si>
  <si>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</si>
  <si>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</si>
  <si>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</si>
  <si>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</si>
  <si>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</si>
  <si>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</si>
  <si>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</si>
  <si>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</si>
  <si>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</si>
  <si>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</si>
  <si>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</si>
  <si>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</si>
  <si>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</si>
  <si>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</si>
  <si>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</si>
  <si>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</si>
  <si>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</si>
  <si>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</si>
  <si>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</si>
  <si>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</si>
  <si>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</si>
  <si>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</si>
  <si>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</si>
  <si>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</si>
  <si>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</si>
  <si>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</si>
  <si>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</si>
  <si>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</si>
  <si>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</si>
  <si>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</si>
  <si>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</si>
  <si>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</si>
  <si>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</si>
  <si>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</si>
  <si>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</si>
  <si>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</si>
  <si>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</si>
  <si>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</si>
  <si>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</si>
  <si>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</si>
  <si>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</si>
  <si>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</si>
  <si>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</si>
  <si>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</si>
  <si>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</si>
  <si>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</si>
  <si>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</si>
  <si>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</si>
  <si>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</si>
  <si>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</si>
  <si>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</si>
  <si>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</si>
  <si>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</si>
  <si>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</si>
  <si>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</si>
  <si>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</si>
  <si>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</si>
  <si>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</si>
  <si>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</si>
  <si>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</si>
  <si>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</si>
  <si>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</si>
  <si>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</si>
  <si>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</si>
  <si>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</si>
  <si>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</si>
  <si>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</si>
  <si>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</si>
  <si>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</si>
  <si>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</si>
  <si>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</si>
  <si>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</si>
  <si>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</si>
  <si>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</si>
  <si>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</si>
  <si>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</si>
  <si>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</si>
  <si>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</si>
  <si>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</si>
  <si>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</si>
  <si>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</si>
  <si>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</si>
  <si>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</si>
  <si>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</si>
  <si>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</si>
  <si>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</si>
  <si>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</si>
  <si>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</si>
  <si>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</si>
  <si>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</si>
  <si>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</si>
  <si>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</si>
  <si>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</si>
  <si>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</si>
  <si>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</si>
  <si>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</si>
  <si>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</si>
  <si>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</si>
  <si>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</si>
  <si>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</si>
  <si>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</si>
  <si>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</si>
  <si>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</si>
  <si>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</si>
  <si>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</si>
  <si>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</si>
  <si>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</si>
  <si>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</si>
  <si>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</si>
  <si>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</si>
  <si>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</si>
  <si>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</si>
  <si>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</si>
  <si>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</si>
  <si>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</si>
  <si>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</si>
  <si>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</si>
  <si>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</si>
  <si>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</si>
  <si>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</si>
  <si>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</si>
  <si>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</si>
  <si>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</si>
  <si>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</si>
  <si>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</si>
  <si>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</si>
  <si>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</si>
  <si>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</si>
  <si>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</si>
  <si>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</si>
  <si>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</si>
  <si>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</si>
  <si>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</si>
  <si>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</si>
  <si>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</si>
  <si>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</si>
  <si>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</si>
  <si>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</si>
  <si>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</si>
  <si>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</si>
  <si>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</si>
  <si>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</si>
  <si>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 xml:space="preserve"> no 565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</si>
  <si>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</si>
  <si>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</si>
  <si>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</si>
  <si>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</si>
  <si>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</si>
  <si>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</si>
  <si>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</si>
  <si>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</si>
  <si>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</si>
  <si>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</si>
  <si>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</si>
  <si>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</si>
  <si>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</si>
  <si>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</si>
  <si>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</si>
  <si>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</si>
  <si>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</si>
  <si>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</si>
  <si>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</si>
  <si>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</si>
  <si>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 xml:space="preserve">TAP </t>
  </si>
  <si>
    <t>Rodrigo</t>
  </si>
  <si>
    <t>Mecanização DOL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</si>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</sst>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H98" activePane="topRight" state="frozen"/>
      <selection pane="topRight" activeCell="A101" sqref="A101:XFD10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1171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1172</v>
      </c>
      <c r="BI1" s="244"/>
      <c r="BJ1" s="245"/>
      <c r="BK1" s="246"/>
      <c r="BL1" s="43"/>
      <c r="BM1" s="236" t="s">
        <v>1173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39" t="s">
        <v>1174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1177</v>
      </c>
      <c r="AT2" s="241"/>
      <c r="AU2" s="241"/>
      <c r="AV2" s="241"/>
      <c r="AW2" s="241"/>
      <c r="AX2" s="240"/>
      <c r="AY2" s="242"/>
      <c r="AZ2" s="4"/>
      <c r="BA2" s="233" t="s">
        <v>1178</v>
      </c>
      <c r="BB2" s="235"/>
      <c r="BC2" s="239" t="s">
        <v>1175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3" t="s">
        <v>1179</v>
      </c>
      <c r="AJ3" s="235"/>
      <c r="AK3" s="233" t="s">
        <v>1180</v>
      </c>
      <c r="AL3" s="234"/>
      <c r="AM3" s="234"/>
      <c r="AN3" s="234"/>
      <c r="AO3" s="234"/>
      <c r="AP3" s="234"/>
      <c r="AQ3" s="235"/>
      <c r="AR3" s="160"/>
      <c r="AS3" s="257" t="s">
        <v>1186</v>
      </c>
      <c r="AT3" s="258"/>
      <c r="AU3" s="257" t="s">
        <v>1187</v>
      </c>
      <c r="AV3" s="258"/>
      <c r="AW3" s="257" t="s">
        <v>1188</v>
      </c>
      <c r="AX3" s="259"/>
      <c r="AY3" s="57" t="s">
        <v>1189</v>
      </c>
      <c r="AZ3" s="57"/>
      <c r="BA3" s="255"/>
      <c r="BB3" s="256"/>
      <c r="BC3" s="233" t="s">
        <v>1182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1190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28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1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27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/>
      <c r="BI105" s="14"/>
      <c r="BJ105" s="14" t="s">
        <v>1476</v>
      </c>
      <c r="BK105" s="14" t="s">
        <v>1477</v>
      </c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1478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1479</v>
      </c>
      <c r="BK106" s="14" t="s">
        <v>1480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1481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1482</v>
      </c>
      <c r="W107" s="135" t="s">
        <v>1483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/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1</v>
      </c>
      <c r="BI107" s="14"/>
      <c r="BJ107" s="14" t="s">
        <v>1484</v>
      </c>
      <c r="BK107" s="14" t="s">
        <v>1485</v>
      </c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0.99999999999999911</v>
      </c>
      <c r="BS107" s="15">
        <f t="shared" si="10"/>
        <v>0</v>
      </c>
      <c r="BT107" s="157" t="str">
        <f t="shared" si="11"/>
        <v/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8.3333333333333329E-2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/>
      <c r="AT108" s="208"/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1</v>
      </c>
      <c r="BI108" s="14"/>
      <c r="BJ108" s="232" t="s">
        <v>1486</v>
      </c>
      <c r="BK108" s="14" t="s">
        <v>1487</v>
      </c>
      <c r="BL108" s="13"/>
      <c r="BM108" s="12"/>
      <c r="BN108" s="12"/>
      <c r="BO108" s="130"/>
      <c r="BP108" s="14"/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1488</v>
      </c>
      <c r="I109" s="135" t="s">
        <v>1488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1489</v>
      </c>
      <c r="BK109" s="14" t="s">
        <v>1490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1491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1492</v>
      </c>
      <c r="BK110" s="14" t="s">
        <v>1493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1494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1492</v>
      </c>
      <c r="BK111" s="14" t="s">
        <v>1493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1495</v>
      </c>
      <c r="BK112" s="14" t="s">
        <v>1496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1497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1498</v>
      </c>
      <c r="BK113" s="14" t="s">
        <v>1498</v>
      </c>
      <c r="BL113" s="13"/>
      <c r="BM113" s="12"/>
      <c r="BN113" s="12"/>
      <c r="BO113" s="130"/>
      <c r="BP113" s="14"/>
      <c r="BQ113" s="10" t="str">
        <f t="shared" si="8"/>
        <v>Produção e Intervalo</v>
      </c>
      <c r="BR113" s="15">
        <f t="shared" si="9"/>
        <v>0</v>
      </c>
      <c r="BS113" s="15">
        <f t="shared" si="10"/>
        <v>0</v>
      </c>
      <c r="BT113" s="157" t="str">
        <f t="shared" si="11"/>
        <v/>
      </c>
    </row>
    <row r="114" spans="1:72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78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/>
      <c r="AS116" s="32"/>
      <c r="AT116" s="32"/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/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77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>
        <f>IF(D120="","*",IFERROR(IF(ISODD(COUNT(AS120:AX122)),"ERRO",SUM((AT120-AS120),(AV120-AU120),(AX120-AW120))),"ERRO"))</f>
        <v>0</v>
      </c>
      <c r="AZ120" s="11"/>
      <c r="BA120" s="60"/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Produção e Intervalo</v>
      </c>
      <c r="BR120" s="15">
        <f t="shared" si="14"/>
        <v>0</v>
      </c>
      <c r="BS120" s="15">
        <f t="shared" si="15"/>
        <v>0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137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1488</v>
      </c>
      <c r="I122" s="135" t="s">
        <v>1488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0</v>
      </c>
      <c r="BS122" s="15">
        <f t="shared" si="15"/>
        <v>0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1499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1500</v>
      </c>
      <c r="W125" s="135" t="s">
        <v>1501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Produção e Intervalo</v>
      </c>
      <c r="BR126" s="15">
        <f t="shared" si="14"/>
        <v>0</v>
      </c>
      <c r="BS126" s="15">
        <f t="shared" si="15"/>
        <v>0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1502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Produção e Intervalo</v>
      </c>
      <c r="BR128" s="15">
        <f t="shared" si="14"/>
        <v>0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145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1503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497" operator="equal">
      <formula>"ERRO"</formula>
    </cfRule>
  </conditionalFormatting>
  <conditionalFormatting sqref="X4 Y1:Z5 Y8:Z779">
    <cfRule type="cellIs" dxfId="123" priority="18486" operator="equal">
      <formula>"OPORTUNIDADE"</formula>
    </cfRule>
  </conditionalFormatting>
  <conditionalFormatting sqref="AZ6:AZ779">
    <cfRule type="expression" dxfId="122" priority="18481">
      <formula>$BU6=1</formula>
    </cfRule>
  </conditionalFormatting>
  <conditionalFormatting sqref="BQ6:BQ779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9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9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2:Y1048576">
    <cfRule type="cellIs" dxfId="111" priority="18303" operator="equal">
      <formula>"OPORTUNIDADE"</formula>
    </cfRule>
  </conditionalFormatting>
  <conditionalFormatting sqref="Y1047842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9 BK102 BK112:BK113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:BK779 BK103:BK111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9" xr:uid="{CF5BD2D1-4803-40F6-BB29-FE7C2FA5583F}">
      <formula1>INDIRECT(BT6)</formula1>
    </dataValidation>
    <dataValidation type="list" allowBlank="1" showInputMessage="1" showErrorMessage="1" sqref="BO27 BN6:BN779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1504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1505</v>
      </c>
      <c r="E3" s="186" t="s">
        <v>1506</v>
      </c>
      <c r="F3" s="186" t="s">
        <v>1507</v>
      </c>
      <c r="G3" s="186" t="s">
        <v>1508</v>
      </c>
      <c r="H3" s="186" t="s">
        <v>1509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1511</v>
      </c>
      <c r="D12" s="187">
        <v>9049</v>
      </c>
      <c r="E12" s="188">
        <v>46044</v>
      </c>
      <c r="F12" s="190" t="s">
        <v>1512</v>
      </c>
      <c r="G12" s="187" t="s">
        <v>1513</v>
      </c>
      <c r="H12" s="187"/>
    </row>
    <row r="13" spans="3:8">
      <c r="C13" s="187" t="s">
        <v>1511</v>
      </c>
      <c r="D13" s="187">
        <v>9044</v>
      </c>
      <c r="E13" s="188">
        <v>46044</v>
      </c>
      <c r="F13" s="190" t="s">
        <v>1514</v>
      </c>
      <c r="G13" s="187" t="s">
        <v>1515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1517</v>
      </c>
      <c r="C2" s="83" t="s">
        <v>1196</v>
      </c>
      <c r="D2" s="83" t="s">
        <v>1198</v>
      </c>
      <c r="E2" s="83" t="s">
        <v>1518</v>
      </c>
      <c r="F2" s="83" t="s">
        <v>1519</v>
      </c>
      <c r="G2" s="83" t="s">
        <v>1520</v>
      </c>
      <c r="H2" s="83" t="s">
        <v>1521</v>
      </c>
      <c r="I2" s="83" t="s">
        <v>1522</v>
      </c>
      <c r="J2" s="83" t="s">
        <v>1523</v>
      </c>
      <c r="K2" s="109" t="s">
        <v>1524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 t="str">
        <f>IF(FN_MC!B121="","*",FN_MC!B121)</f>
        <v>*</v>
      </c>
      <c r="D139" s="101" t="str">
        <f>IF(FN_MC!D121="","*",FN_MC!D121)</f>
        <v>*</v>
      </c>
      <c r="E139" s="101" t="str">
        <f>IF(FN_MC!H121="","*",FN_MC!H121)</f>
        <v>*</v>
      </c>
      <c r="F139" s="114" t="str">
        <f>IF(FN_MC!M121="","*",FN_MC!M121)</f>
        <v>-</v>
      </c>
      <c r="G139" s="101" t="str">
        <f>IF(FN_MC!I121="","*",FN_MC!I121)</f>
        <v>*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 t="str">
        <f>IF(FN_MC!B129="","*",FN_MC!B129)</f>
        <v>*</v>
      </c>
      <c r="D147" s="101" t="str">
        <f>IF(FN_MC!D129="","*",FN_MC!D129)</f>
        <v>*</v>
      </c>
      <c r="E147" s="101" t="str">
        <f>IF(FN_MC!H129="","*",FN_MC!H129)</f>
        <v>*</v>
      </c>
      <c r="F147" s="114" t="str">
        <f>IF(FN_MC!M129="","*",FN_MC!M129)</f>
        <v>-</v>
      </c>
      <c r="G147" s="101" t="str">
        <f>IF(FN_MC!I129="","*",FN_MC!I129)</f>
        <v>*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G906" sqref="G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1259</v>
      </c>
      <c r="Q2" s="265"/>
      <c r="R2" s="88"/>
      <c r="S2" s="88"/>
      <c r="T2" s="89"/>
      <c r="U2" s="266" t="s">
        <v>1525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1526</v>
      </c>
      <c r="B3" s="91" t="s">
        <v>1527</v>
      </c>
      <c r="C3" s="91" t="s">
        <v>7</v>
      </c>
      <c r="D3" s="92" t="s">
        <v>1211</v>
      </c>
      <c r="E3" s="92" t="s">
        <v>366</v>
      </c>
      <c r="F3" s="92" t="s">
        <v>1528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1529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0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4512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79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79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0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79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79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79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79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79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936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79" t="str">
        <f>IF(FN_MC!W98="","*",FN_MC!W98)</f>
        <v>Ronda 7 dias</v>
      </c>
      <c r="U96" s="98">
        <f ca="1">_xlfn.XLOOKUP(G96&amp;$U$3,BS_CONTROLE[CHAVE],BS_CONTROLE[Quantidade_11],"-")</f>
        <v>100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79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2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4512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27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27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100</v>
      </c>
      <c r="V104" s="98">
        <f ca="1">_xlfn.XLOOKUP(G104&amp;$V$3,BS_CONTROLE[CHAVE],BS_CONTROLE[Quantidade_11],"-")</f>
        <v>180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8.3333333333333329E-2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1530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1531</v>
      </c>
      <c r="C4" s="191" t="s">
        <v>1532</v>
      </c>
      <c r="D4" s="191" t="s">
        <v>1533</v>
      </c>
      <c r="E4" s="191" t="s">
        <v>1534</v>
      </c>
      <c r="F4" s="191" t="s">
        <v>366</v>
      </c>
      <c r="G4" s="191" t="s">
        <v>1535</v>
      </c>
    </row>
    <row r="5" spans="2:7">
      <c r="B5" s="192" t="s">
        <v>1536</v>
      </c>
      <c r="C5" s="192">
        <v>309525</v>
      </c>
      <c r="D5" s="192" t="s">
        <v>1537</v>
      </c>
      <c r="E5" s="192" t="s">
        <v>249</v>
      </c>
      <c r="F5" s="192" t="s">
        <v>1538</v>
      </c>
      <c r="G5" s="193">
        <v>46296</v>
      </c>
    </row>
    <row r="6" spans="2:7">
      <c r="B6" s="192" t="s">
        <v>1539</v>
      </c>
      <c r="C6" s="192">
        <v>257410</v>
      </c>
      <c r="D6" s="192" t="s">
        <v>1540</v>
      </c>
      <c r="E6" s="192" t="s">
        <v>249</v>
      </c>
      <c r="F6" s="192" t="s">
        <v>1538</v>
      </c>
      <c r="G6" s="193"/>
    </row>
    <row r="7" spans="2:7">
      <c r="B7" s="192" t="s">
        <v>1482</v>
      </c>
      <c r="C7" s="192">
        <v>256875</v>
      </c>
      <c r="D7" s="192" t="s">
        <v>1541</v>
      </c>
      <c r="E7" s="192" t="s">
        <v>249</v>
      </c>
      <c r="F7" s="192" t="s">
        <v>1538</v>
      </c>
      <c r="G7" s="193">
        <v>46296</v>
      </c>
    </row>
    <row r="8" spans="2:7">
      <c r="B8" s="192" t="s">
        <v>1542</v>
      </c>
      <c r="C8" s="192">
        <v>257278</v>
      </c>
      <c r="D8" s="192" t="s">
        <v>1543</v>
      </c>
      <c r="E8" s="192" t="s">
        <v>240</v>
      </c>
      <c r="F8" s="192" t="s">
        <v>1544</v>
      </c>
      <c r="G8" s="193">
        <v>46235</v>
      </c>
    </row>
    <row r="9" spans="2:7">
      <c r="B9" s="192" t="s">
        <v>1545</v>
      </c>
      <c r="C9" s="192">
        <v>261794</v>
      </c>
      <c r="D9" s="192" t="s">
        <v>1546</v>
      </c>
      <c r="E9" s="192" t="s">
        <v>240</v>
      </c>
      <c r="F9" s="192" t="s">
        <v>1544</v>
      </c>
      <c r="G9" s="193">
        <v>46082</v>
      </c>
    </row>
    <row r="10" spans="2:7">
      <c r="B10" s="192" t="s">
        <v>1547</v>
      </c>
      <c r="C10" s="192">
        <v>257033</v>
      </c>
      <c r="D10" s="192" t="s">
        <v>1548</v>
      </c>
      <c r="E10" s="192" t="s">
        <v>240</v>
      </c>
      <c r="F10" s="192" t="s">
        <v>480</v>
      </c>
      <c r="G10" s="192" t="s">
        <v>1549</v>
      </c>
    </row>
    <row r="11" spans="2:7">
      <c r="B11" s="192" t="s">
        <v>1550</v>
      </c>
      <c r="C11" s="192">
        <v>396578</v>
      </c>
      <c r="D11" s="192" t="s">
        <v>1551</v>
      </c>
      <c r="E11" s="192" t="s">
        <v>240</v>
      </c>
      <c r="F11" s="192" t="s">
        <v>480</v>
      </c>
      <c r="G11" s="192" t="s">
        <v>1549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N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1552</v>
      </c>
      <c r="D5" s="270"/>
      <c r="E5" s="270"/>
      <c r="F5" s="270"/>
      <c r="G5" s="270"/>
      <c r="H5" s="270"/>
      <c r="I5" s="270"/>
      <c r="J5" s="271"/>
      <c r="K5" s="272" t="s">
        <v>1553</v>
      </c>
      <c r="L5" s="273"/>
      <c r="M5" s="273"/>
      <c r="N5" s="273"/>
      <c r="O5" s="274" t="s">
        <v>1554</v>
      </c>
      <c r="P5" s="275"/>
      <c r="Q5" s="276"/>
    </row>
    <row r="6" spans="1:17" s="81" customFormat="1" ht="15.75" customHeight="1">
      <c r="A6" s="75" t="s">
        <v>1528</v>
      </c>
      <c r="B6" s="82" t="s">
        <v>1527</v>
      </c>
      <c r="C6" s="83" t="s">
        <v>1211</v>
      </c>
      <c r="D6" s="84" t="s">
        <v>1212</v>
      </c>
      <c r="E6" s="83" t="s">
        <v>1555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1556</v>
      </c>
      <c r="M6" s="116" t="s">
        <v>29</v>
      </c>
      <c r="N6" s="117" t="s">
        <v>1206</v>
      </c>
      <c r="O6" s="165" t="s">
        <v>1249</v>
      </c>
      <c r="P6" s="128"/>
      <c r="Q6" s="139" t="s">
        <v>1557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1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0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1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*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>*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0</v>
      </c>
      <c r="P142" s="78"/>
      <c r="Q142" s="120" t="str">
        <f>IF($A$2=1,IF(FN_MC!BJ120="","*",FN_MC!BJ120),IF(FN_MC!BK120="","*",FN_MC!BK120))</f>
        <v>*</v>
      </c>
    </row>
    <row r="143" spans="1:17">
      <c r="A143" s="85" t="str">
        <f>IF(FN_MC!B121="","*",FN_MC!B121)</f>
        <v>*</v>
      </c>
      <c r="B143" s="86" t="str">
        <f>IF(FN_MC!X121="","*",FN_MC!X121)</f>
        <v>*</v>
      </c>
      <c r="C143" s="87" t="str">
        <f>IF(FN_MC!S121="","*",FN_MC!S121)</f>
        <v>-</v>
      </c>
      <c r="D143" s="87" t="str">
        <f>IF(FN_MC!T121="","*",FN_MC!T121)</f>
        <v>-</v>
      </c>
      <c r="E143" s="87" t="str">
        <f>IF(FN_MC!D121="","*",FN_MC!D121)</f>
        <v>*</v>
      </c>
      <c r="F143" s="87" t="str">
        <f>IF(FN_MC!H121="","*",FN_MC!H121)</f>
        <v>*</v>
      </c>
      <c r="G143" s="87" t="str">
        <f>IF(FN_MC!M121="","*",FN_MC!M121)</f>
        <v>-</v>
      </c>
      <c r="H143" s="125" t="str">
        <f>IF(FN_MC!K121="","*",FN_MC!K121)</f>
        <v>*</v>
      </c>
      <c r="I143" s="110" t="str">
        <f>IF(FN_MC!O121="","*",FN_MC!O121)</f>
        <v>*</v>
      </c>
      <c r="J143" s="110" t="str">
        <f>IF(FN_MC!P121="","*",FN_MC!P121)</f>
        <v>*</v>
      </c>
      <c r="K143" s="118" t="str">
        <f>IF(FN_MC!AK121="","*",FN_MC!AK121)</f>
        <v>-</v>
      </c>
      <c r="L143" s="118" t="str">
        <f>IF(FN_MC!AM121="","*",FN_MC!AM121)</f>
        <v>-</v>
      </c>
      <c r="M143" s="118" t="str">
        <f>IF(FN_MC!AP121="","*",FN_MC!AP121)</f>
        <v>-</v>
      </c>
      <c r="N143" s="118" t="str">
        <f>IF(FN_MC!AM121="","*",FN_MC!AM121)</f>
        <v>-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0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0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0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0</v>
      </c>
      <c r="P150" s="78"/>
      <c r="Q150" s="120" t="str">
        <f>IF($A$2=1,IF(FN_MC!BJ128="","*",FN_MC!BJ128),IF(FN_MC!BK128="","*",FN_MC!BK128))</f>
        <v>*</v>
      </c>
    </row>
    <row r="151" spans="1:17">
      <c r="A151" s="85" t="str">
        <f>IF(FN_MC!B129="","*",FN_MC!B129)</f>
        <v>*</v>
      </c>
      <c r="B151" s="86" t="str">
        <f>IF(FN_MC!X129="","*",FN_MC!X129)</f>
        <v>*</v>
      </c>
      <c r="C151" s="87" t="str">
        <f>IF(FN_MC!S129="","*",FN_MC!S129)</f>
        <v>-</v>
      </c>
      <c r="D151" s="87" t="str">
        <f>IF(FN_MC!T129="","*",FN_MC!T129)</f>
        <v>-</v>
      </c>
      <c r="E151" s="87" t="str">
        <f>IF(FN_MC!D129="","*",FN_MC!D129)</f>
        <v>*</v>
      </c>
      <c r="F151" s="87" t="str">
        <f>IF(FN_MC!H129="","*",FN_MC!H129)</f>
        <v>*</v>
      </c>
      <c r="G151" s="87" t="str">
        <f>IF(FN_MC!M129="","*",FN_MC!M129)</f>
        <v>-</v>
      </c>
      <c r="H151" s="125" t="str">
        <f>IF(FN_MC!K129="","*",FN_MC!K129)</f>
        <v>*</v>
      </c>
      <c r="I151" s="110" t="str">
        <f>IF(FN_MC!O129="","*",FN_MC!O129)</f>
        <v>*</v>
      </c>
      <c r="J151" s="110" t="str">
        <f>IF(FN_MC!P129="","*",FN_MC!P129)</f>
        <v>*</v>
      </c>
      <c r="K151" s="118" t="str">
        <f>IF(FN_MC!AK129="","*",FN_MC!AK129)</f>
        <v>-</v>
      </c>
      <c r="L151" s="118" t="str">
        <f>IF(FN_MC!AM129="","*",FN_MC!AM129)</f>
        <v>-</v>
      </c>
      <c r="M151" s="118" t="str">
        <f>IF(FN_MC!AP129="","*",FN_MC!AP129)</f>
        <v>-</v>
      </c>
      <c r="N151" s="118" t="str">
        <f>IF(FN_MC!AM129="","*",FN_MC!AM129)</f>
        <v>-</v>
      </c>
      <c r="O151" s="136">
        <f>FN_MC!BH129</f>
        <v>0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2026-02-11T19:25:16Z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