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77" documentId="8_{B6337239-1A00-434D-AAD0-422EA1FEB5AE}" xr6:coauthVersionLast="47" xr6:coauthVersionMax="47" xr10:uidLastSave="{325D00DA-6D9F-43FD-8D8F-3249F2C3184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L12" i="16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L13" i="16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L14" i="16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L15" i="16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L16" i="16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L17" i="16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L18" i="16"/>
  <c r="R23" i="1"/>
  <c r="R18" i="16" s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L20" i="16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L22" i="16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AI119" i="1"/>
  <c r="AJ119" i="1"/>
  <c r="AK119" i="1"/>
  <c r="K118" i="11" s="1"/>
  <c r="AL119" i="1"/>
  <c r="AO119" i="1"/>
  <c r="BE119" i="1" s="1"/>
  <c r="AP119" i="1"/>
  <c r="M118" i="11" s="1"/>
  <c r="AQ119" i="1"/>
  <c r="AY119" i="1"/>
  <c r="BB119" i="1"/>
  <c r="BC119" i="1" a="1"/>
  <c r="BC119" i="1" s="1"/>
  <c r="BD119" i="1" a="1"/>
  <c r="BD119" i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5" i="16" s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L116" i="16" s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AI122" i="1"/>
  <c r="AJ122" i="1"/>
  <c r="AK122" i="1"/>
  <c r="K121" i="11" s="1"/>
  <c r="AL122" i="1"/>
  <c r="AO122" i="1"/>
  <c r="BE122" i="1" s="1"/>
  <c r="AP122" i="1"/>
  <c r="M121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19" i="16" s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AJ125" i="1"/>
  <c r="AK125" i="1"/>
  <c r="K124" i="11" s="1"/>
  <c r="AL125" i="1"/>
  <c r="AO125" i="1"/>
  <c r="BE125" i="1" s="1"/>
  <c r="AP125" i="1"/>
  <c r="M124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1" i="16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D127" i="1" a="1"/>
  <c r="BD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4" i="16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607" i="1" l="1" a="1"/>
  <c r="BD607" i="1" s="1"/>
  <c r="BD141" i="1" a="1"/>
  <c r="BD141" i="1" s="1"/>
  <c r="L117" i="16"/>
  <c r="AN122" i="1"/>
  <c r="L114" i="16"/>
  <c r="AN119" i="1"/>
  <c r="BD130" i="1" a="1"/>
  <c r="BD130" i="1" s="1"/>
  <c r="BD121" i="1" a="1"/>
  <c r="BD121" i="1" s="1"/>
  <c r="AN121" i="1"/>
  <c r="L118" i="16"/>
  <c r="AN123" i="1"/>
  <c r="AN125" i="1"/>
  <c r="AN124" i="1"/>
  <c r="BD132" i="1" a="1"/>
  <c r="BD132" i="1" s="1"/>
  <c r="BD145" i="1" a="1"/>
  <c r="BD145" i="1" s="1"/>
  <c r="BD135" i="1" a="1"/>
  <c r="BD135" i="1" s="1"/>
  <c r="L122" i="16"/>
  <c r="AN127" i="1"/>
  <c r="L125" i="16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<sst xmlns="http://schemas.openxmlformats.org/spreadsheetml/2006/main" count="4280" uniqueCount="1334">
  <si>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</si>
  <si>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</si>
  <si>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</si>
  <si>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</si>
  <si>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</si>
  <si>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</si>
  <si>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</si>
  <si>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</si>
  <si>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</si>
  <si>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</si>
  <si>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</si>
  <si>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</si>
  <si>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</si>
  <si>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</si>
  <si>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</si>
  <si>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</si>
  <si>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</si>
  <si>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</si>
  <si>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</si>
  <si>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</si>
  <si>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</si>
  <si>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</si>
  <si>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</si>
  <si>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</si>
  <si>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</si>
  <si>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</si>
  <si>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</si>
  <si>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</si>
  <si>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</si>
  <si>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</si>
  <si>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</si>
  <si>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</si>
  <si>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</si>
  <si>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</si>
  <si>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</si>
  <si>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</si>
  <si>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</si>
  <si>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</si>
  <si>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</si>
  <si>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</si>
  <si>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</si>
  <si>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</si>
  <si>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</si>
  <si>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</si>
  <si>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</si>
  <si>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</si>
  <si>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</si>
  <si>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</si>
  <si>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</si>
  <si>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</si>
  <si>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</si>
  <si>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</si>
  <si>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</si>
  <si>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</si>
  <si>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</si>
  <si>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</si>
  <si>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</si>
  <si>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</si>
  <si>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</si>
  <si>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</si>
  <si>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</si>
  <si>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</si>
  <si>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</si>
  <si>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</si>
  <si>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</si>
  <si>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</si>
  <si>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</si>
  <si>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</si>
  <si>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</si>
  <si>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</si>
  <si>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</si>
  <si>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</si>
  <si>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</si>
  <si>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</si>
  <si>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</si>
  <si>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</si>
  <si>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</si>
  <si>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</si>
  <si>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</si>
  <si>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</si>
  <si>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</si>
  <si>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</si>
  <si>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</si>
  <si>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</si>
  <si>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</si>
  <si>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</si>
  <si>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</si>
  <si>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</si>
  <si>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</si>
  <si>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</si>
  <si>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</si>
  <si>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</si>
  <si>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</si>
  <si>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</si>
  <si>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</si>
  <si>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</si>
  <si>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</si>
  <si>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</si>
  <si>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</si>
  <si>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</si>
  <si>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</si>
  <si>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</si>
  <si>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</si>
  <si>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</si>
  <si>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</si>
  <si>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</si>
  <si>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</si>
  <si>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</si>
  <si>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</si>
  <si>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</si>
  <si>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</si>
  <si>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</si>
  <si>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</si>
  <si>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</si>
  <si>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</si>
  <si>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</si>
  <si>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</si>
  <si>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</si>
  <si>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</si>
  <si>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</si>
  <si>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</si>
  <si>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</si>
  <si>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</si>
  <si>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</si>
  <si>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</si>
  <si>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</si>
  <si>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</si>
  <si>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</si>
  <si>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</si>
  <si>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</si>
  <si>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</si>
  <si>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</si>
  <si>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</si>
  <si>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</si>
  <si>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</si>
  <si>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</si>
  <si>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</si>
  <si>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</si>
  <si>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</si>
  <si>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</si>
  <si>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</si>
  <si>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</si>
  <si>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</si>
  <si>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</si>
  <si>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</si>
  <si>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</si>
  <si>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</si>
  <si>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</si>
  <si>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</si>
  <si>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</si>
  <si>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</si>
  <si>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</si>
  <si>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</si>
  <si>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</si>
  <si>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</si>
  <si>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</si>
  <si>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</si>
  <si>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</si>
  <si>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</si>
  <si>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</si>
  <si>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</si>
  <si>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</si>
  <si>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</si>
  <si>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</si>
  <si>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</si>
  <si>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</si>
  <si>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</si>
  <si>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</si>
  <si>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</si>
  <si>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</si>
  <si>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</si>
  <si>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</si>
  <si>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</si>
  <si>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</si>
  <si>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</si>
  <si>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</si>
  <si>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</si>
  <si>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</si>
  <si>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</si>
  <si>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</si>
  <si>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</si>
  <si>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</si>
  <si>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</si>
  <si>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</si>
  <si>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</si>
  <si>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</si>
  <si>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</si>
  <si>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</si>
  <si>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</si>
  <si>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</si>
  <si>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</si>
  <si>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</si>
  <si>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</si>
  <si>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</si>
  <si>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</si>
  <si>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</si>
  <si>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</si>
  <si>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</si>
  <si>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</si>
  <si>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</si>
  <si>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</si>
  <si>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</si>
  <si>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</si>
  <si>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</si>
  <si>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</si>
  <si>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</si>
  <si>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</si>
  <si>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</si>
  <si>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</si>
  <si>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</si>
  <si>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</si>
  <si>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</si>
  <si>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</si>
  <si>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</si>
  <si>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</si>
  <si>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</si>
  <si>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</si>
  <si>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</si>
  <si>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</si>
  <si>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</si>
  <si>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</si>
  <si>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</si>
  <si>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</si>
  <si>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</si>
  <si>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</si>
  <si>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</si>
  <si>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</si>
  <si>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</si>
  <si>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</si>
  <si>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</si>
  <si>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</si>
  <si>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</si>
  <si>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</si>
  <si>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</si>
  <si>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</si>
  <si>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</si>
  <si>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</si>
  <si>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</si>
  <si>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</si>
  <si>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</si>
  <si>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</si>
  <si>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</si>
  <si>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</si>
  <si>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</si>
  <si>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</si>
  <si>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</si>
  <si>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</si>
  <si>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</si>
  <si>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</si>
  <si>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</si>
  <si>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</si>
  <si>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</si>
  <si>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</si>
  <si>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</si>
  <si>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</si>
  <si>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</si>
  <si>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</si>
  <si>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</si>
  <si>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</si>
  <si>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</si>
  <si>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</si>
  <si>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</si>
  <si>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</si>
  <si>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</si>
  <si>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</si>
  <si>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</si>
  <si>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</si>
  <si>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</si>
  <si>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</si>
  <si>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</si>
  <si>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</si>
  <si>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</si>
  <si>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</si>
  <si>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</si>
  <si>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</si>
  <si>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</si>
  <si>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</si>
  <si>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</si>
  <si>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</si>
  <si>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</si>
  <si>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</si>
  <si>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</si>
  <si>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</si>
  <si>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</si>
  <si>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</si>
  <si>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</si>
  <si>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</si>
  <si>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</si>
  <si>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</si>
  <si>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</si>
  <si>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</si>
  <si>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</si>
  <si>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</si>
  <si>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</si>
  <si>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</si>
  <si>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</si>
  <si>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</si>
  <si>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</si>
  <si>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</si>
  <si>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</si>
  <si>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</si>
  <si>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</si>
  <si>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</si>
  <si>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</si>
  <si>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</si>
  <si>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</si>
  <si>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</si>
  <si>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</si>
  <si>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</si>
  <si>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</si>
  <si>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</si>
  <si>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</si>
  <si>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</si>
  <si>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</si>
  <si>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</si>
  <si>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</si>
  <si>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</si>
  <si>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</si>
  <si>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</si>
  <si>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</si>
  <si>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</si>
  <si>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</si>
  <si>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</si>
  <si>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</si>
  <si>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</si>
  <si>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</si>
  <si>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</si>
  <si>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</si>
  <si>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</si>
  <si>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</si>
  <si>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</si>
  <si>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</si>
  <si>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</si>
  <si>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</si>
  <si>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</si>
  <si>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</si>
  <si>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</si>
  <si>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</si>
  <si>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</si>
  <si>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</si>
  <si>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</si>
  <si>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</si>
  <si>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</si>
  <si>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</si>
  <si>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</si>
  <si>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</si>
  <si>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</si>
  <si>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</si>
  <si>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</si>
  <si>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</si>
  <si>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</si>
  <si>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</si>
  <si>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</si>
  <si>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</si>
  <si>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</si>
  <si>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</si>
  <si>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</si>
  <si>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</si>
  <si>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</si>
  <si>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</si>
  <si>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</si>
  <si>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</si>
  <si>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</si>
  <si>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</si>
  <si>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</si>
  <si>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</si>
  <si>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</si>
  <si>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</si>
  <si>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</si>
  <si>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</si>
  <si>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</si>
  <si>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</si>
  <si>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</si>
  <si>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</si>
  <si>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</si>
  <si>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</si>
  <si>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</si>
  <si>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</si>
  <si>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</si>
  <si>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</si>
  <si>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</si>
  <si>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</si>
  <si>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</si>
  <si>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</si>
  <si>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</si>
  <si>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</si>
  <si>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</si>
  <si>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</si>
  <si>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</si>
  <si>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</si>
  <si>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</si>
  <si>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</si>
  <si>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</si>
  <si>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</si>
  <si>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</si>
  <si>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</si>
  <si>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</si>
  <si>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</si>
  <si>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</si>
  <si>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</si>
  <si>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</si>
  <si>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</si>
  <si>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</si>
  <si>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</si>
  <si>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</si>
  <si>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</si>
  <si>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</si>
  <si>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</si>
  <si>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</si>
  <si>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</si>
  <si>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</si>
  <si>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</si>
  <si>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</si>
  <si>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</si>
  <si>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</si>
  <si>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</si>
  <si>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</si>
  <si>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</si>
  <si>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</si>
  <si>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</si>
  <si>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</si>
  <si>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</si>
  <si>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</si>
  <si>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</si>
  <si>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</si>
  <si>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</si>
  <si>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</si>
  <si>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</si>
  <si>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</si>
  <si>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</si>
  <si>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</si>
  <si>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</si>
  <si>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</si>
  <si>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</si>
  <si>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</si>
  <si>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</si>
  <si>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</si>
  <si>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</si>
  <si>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</si>
  <si>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</si>
  <si>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</si>
  <si>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</si>
  <si>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</si>
  <si>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</si>
  <si>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</si>
  <si>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</si>
  <si>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</si>
  <si>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</si>
  <si>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</si>
  <si>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</si>
  <si>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</si>
  <si>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</si>
  <si>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</si>
  <si>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</si>
  <si>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</si>
  <si>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</si>
  <si>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</si>
  <si>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</si>
  <si>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</si>
  <si>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</si>
  <si>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</si>
  <si>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</si>
  <si>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</si>
  <si>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</si>
  <si>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</si>
  <si>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</si>
  <si>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</si>
  <si>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</si>
  <si>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</si>
  <si>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</si>
  <si>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</si>
  <si>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</si>
  <si>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</si>
  <si>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</si>
  <si>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</si>
  <si>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</si>
  <si>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</si>
  <si>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</si>
  <si>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</si>
  <si>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</si>
  <si>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</si>
  <si>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</si>
  <si>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</si>
  <si>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</si>
  <si>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</si>
  <si>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</si>
  <si>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</si>
  <si>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</si>
  <si>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</si>
  <si>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</si>
  <si>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</si>
  <si>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</si>
  <si>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</si>
  <si>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</si>
  <si>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</si>
  <si>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</si>
  <si>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</si>
  <si>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</si>
  <si>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</si>
  <si>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</si>
  <si>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</si>
  <si>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</si>
  <si>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</si>
  <si>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</si>
  <si>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</si>
  <si>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</si>
  <si>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</si>
  <si>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</si>
  <si>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</si>
  <si>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</si>
  <si>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</si>
  <si>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</si>
  <si>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</si>
  <si>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</si>
  <si>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</si>
  <si>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</si>
  <si>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</si>
  <si>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</si>
  <si>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</si>
  <si>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</si>
  <si>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</si>
  <si>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</si>
  <si>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</si>
  <si>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</si>
  <si>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</si>
  <si>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</si>
  <si>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</si>
  <si>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</si>
  <si>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</si>
  <si>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</si>
  <si>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</si>
  <si>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</si>
  <si>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</si>
  <si>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</si>
  <si>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</si>
  <si>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</si>
  <si>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</si>
  <si>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</si>
  <si>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</si>
  <si>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</si>
  <si>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</si>
  <si>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</si>
  <si>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</si>
  <si>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</si>
  <si>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</si>
  <si>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</si>
  <si>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</si>
  <si>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</si>
  <si>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</si>
  <si>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</si>
  <si>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</si>
  <si>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</si>
  <si>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</si>
  <si>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</si>
  <si>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</si>
  <si>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</si>
  <si>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</si>
  <si>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</si>
  <si>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</si>
  <si>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</si>
  <si>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</si>
  <si>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</si>
  <si>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</si>
  <si>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</si>
  <si>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</si>
  <si>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</si>
  <si>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</si>
  <si>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</si>
  <si>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</si>
  <si>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</si>
  <si>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</si>
  <si>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</si>
  <si>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</si>
  <si>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</si>
  <si>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</si>
  <si>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</si>
  <si>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</si>
  <si>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</si>
  <si>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</si>
  <si>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</si>
  <si>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</si>
  <si>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</si>
  <si>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</si>
  <si>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</si>
  <si>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</si>
  <si>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</si>
  <si>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</si>
  <si>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</si>
  <si>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</si>
  <si>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</si>
  <si>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</si>
  <si>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</si>
  <si>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</si>
  <si>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</si>
  <si>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</si>
  <si>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</si>
  <si>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</si>
  <si>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</si>
  <si>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</si>
  <si>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</si>
  <si>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</si>
  <si>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</si>
  <si>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</si>
  <si>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</si>
  <si>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</si>
  <si>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</si>
  <si>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</si>
  <si>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</si>
  <si>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</si>
  <si>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</si>
  <si>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</si>
  <si>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</si>
  <si>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</si>
  <si>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</si>
  <si>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</si>
  <si>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</si>
  <si>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</si>
  <si>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</si>
  <si>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</si>
  <si>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</si>
  <si>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</si>
  <si>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</si>
  <si>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</si>
  <si>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</si>
  <si>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</si>
  <si>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</si>
  <si>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</si>
  <si>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</si>
  <si>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</si>
  <si>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</si>
  <si>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</si>
  <si>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</si>
  <si>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</si>
  <si>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</si>
  <si>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</si>
  <si>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</si>
  <si>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</si>
  <si>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</si>
  <si>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</si>
  <si>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</si>
  <si>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</si>
  <si>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</si>
  <si>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</si>
  <si>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</si>
  <si>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</si>
  <si>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</si>
  <si>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</si>
  <si>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</si>
  <si>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</si>
  <si>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</si>
  <si>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</si>
  <si>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</si>
  <si>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</si>
  <si>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</si>
  <si>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</si>
  <si>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</si>
  <si>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</si>
  <si>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</si>
  <si>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</si>
  <si>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</si>
  <si>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</si>
  <si>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</si>
  <si>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</si>
  <si>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</si>
  <si>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</si>
  <si>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</si>
  <si>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</si>
  <si>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</si>
  <si>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</si>
  <si>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</si>
  <si>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</si>
  <si>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</si>
  <si>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</si>
  <si>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</si>
  <si>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</si>
  <si>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</si>
  <si>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</si>
  <si>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</si>
  <si>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</si>
  <si>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</si>
  <si>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</si>
  <si>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</si>
  <si>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</si>
  <si>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</si>
  <si>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</si>
  <si>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</si>
  <si>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</si>
  <si>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</si>
  <si>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</si>
  <si>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</si>
  <si>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</si>
  <si>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</si>
  <si>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</si>
  <si>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</si>
  <si>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</si>
  <si>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</si>
  <si>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</si>
  <si>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</si>
  <si>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</si>
  <si>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</si>
  <si>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</si>
  <si>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</si>
  <si>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</si>
  <si>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</si>
  <si>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</si>
  <si>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</si>
  <si>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</si>
  <si>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</si>
  <si>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</si>
  <si>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</si>
  <si>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</si>
  <si>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</si>
  <si>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</si>
  <si>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</si>
  <si>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</si>
  <si>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</si>
  <si>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</si>
  <si>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</si>
  <si>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</si>
  <si>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</si>
  <si>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</si>
  <si>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</si>
  <si>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</si>
  <si>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</si>
  <si>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</si>
  <si>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</si>
  <si>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</si>
  <si>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</si>
  <si>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</si>
  <si>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</si>
  <si>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</si>
  <si>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</si>
  <si>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</si>
  <si>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</si>
  <si>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</si>
  <si>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</si>
  <si>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</si>
  <si>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</si>
  <si>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</si>
  <si>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</si>
  <si>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</si>
  <si>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</si>
  <si>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</si>
  <si>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</si>
  <si>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</si>
  <si>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</si>
  <si>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</si>
  <si>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</si>
  <si>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</si>
  <si>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</si>
  <si>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</si>
  <si>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</si>
  <si>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</si>
  <si>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</si>
  <si>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</si>
  <si>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</si>
  <si>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</si>
  <si>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</si>
  <si>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</si>
  <si>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</si>
  <si>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</si>
  <si>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</si>
  <si>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</si>
  <si>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</si>
  <si>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</si>
  <si>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</si>
  <si>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</si>
  <si>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</si>
  <si>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</si>
  <si>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</si>
  <si>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</si>
  <si>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</si>
  <si>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</si>
  <si>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</si>
  <si>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</si>
  <si>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</si>
  <si>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</si>
  <si>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</si>
  <si>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</si>
  <si>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</si>
  <si>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</si>
  <si>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</si>
  <si>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</si>
  <si>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</si>
  <si>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</si>
  <si>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</si>
  <si>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</si>
  <si>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</si>
  <si>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</si>
  <si>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</si>
  <si>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</si>
  <si>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</si>
  <si>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</si>
  <si>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</si>
  <si>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</si>
  <si>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</si>
  <si>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</si>
  <si>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</si>
  <si>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</si>
  <si>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</si>
  <si>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</si>
  <si>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</si>
  <si>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</si>
  <si>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</si>
  <si>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</si>
  <si>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</si>
  <si>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</si>
  <si>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</si>
  <si>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</si>
  <si>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</si>
  <si>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</si>
  <si>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</si>
  <si>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</si>
  <si>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</si>
  <si>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</si>
  <si>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</si>
  <si>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</si>
  <si>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</si>
  <si>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</si>
  <si>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</si>
  <si>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</si>
  <si>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</si>
  <si>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</si>
  <si>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</si>
  <si>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</si>
  <si>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</si>
  <si>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</si>
  <si>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</si>
  <si>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</si>
  <si>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</si>
  <si>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</si>
  <si>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</si>
  <si>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</si>
  <si>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</si>
  <si>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</si>
  <si>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</si>
  <si>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</si>
  <si>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</si>
  <si>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</si>
  <si>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</si>
  <si>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</si>
  <si>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</si>
  <si>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</si>
  <si>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</si>
  <si>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</si>
  <si>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</si>
  <si>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</si>
  <si>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</si>
  <si>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</si>
  <si>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</si>
  <si>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</si>
  <si>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</si>
  <si>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</si>
  <si>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</si>
  <si>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</si>
  <si>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</si>
  <si>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</si>
  <si>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</si>
  <si>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</si>
  <si>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</si>
  <si>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</si>
  <si>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</si>
  <si>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</si>
  <si>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</si>
  <si>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</si>
  <si>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</si>
  <si>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</si>
  <si>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</si>
  <si>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</si>
  <si>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</si>
  <si>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</si>
  <si>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</si>
  <si>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</si>
  <si>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</si>
  <si>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</si>
  <si>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</si>
  <si>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</si>
  <si>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</si>
  <si>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</si>
  <si>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</si>
  <si>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</si>
  <si>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</si>
  <si>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</si>
  <si>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</si>
  <si>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</si>
  <si>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</si>
  <si>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</si>
  <si>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</si>
  <si>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</si>
  <si>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</si>
  <si>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</si>
  <si>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</si>
  <si>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</si>
  <si>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</si>
  <si>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</si>
  <si>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</si>
  <si>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</si>
  <si>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</si>
  <si>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</si>
  <si>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</si>
  <si>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</si>
  <si>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</si>
  <si>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</si>
  <si>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</si>
  <si>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</si>
  <si>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</si>
  <si>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</si>
  <si>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</si>
  <si>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</si>
  <si>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</si>
  <si>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</si>
  <si>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</si>
  <si>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</si>
  <si>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</si>
  <si>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</si>
  <si>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</si>
  <si>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</si>
  <si>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</si>
  <si>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</si>
  <si>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</si>
  <si>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</si>
  <si>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</si>
  <si>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</si>
  <si>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</si>
  <si>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</si>
  <si>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</si>
  <si>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</si>
  <si>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</si>
  <si>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</si>
  <si>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</si>
  <si>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</si>
  <si>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</si>
  <si>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</si>
  <si>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</si>
  <si>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</si>
  <si>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</si>
  <si>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</si>
  <si>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</si>
  <si>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</si>
  <si>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</si>
  <si>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</si>
  <si>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</si>
  <si>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</si>
  <si>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</si>
  <si>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</si>
  <si>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</si>
  <si>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</si>
  <si>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</si>
  <si>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</si>
  <si>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</si>
  <si>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</si>
  <si>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</si>
  <si>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</si>
  <si>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</si>
  <si>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</si>
  <si>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</si>
  <si>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</si>
  <si>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</si>
  <si>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</si>
  <si>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</si>
  <si>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</si>
  <si>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</si>
  <si>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</si>
  <si>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</si>
  <si>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</si>
  <si>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</si>
  <si>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</si>
  <si>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</si>
  <si>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</si>
  <si>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</si>
  <si>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</si>
  <si>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</si>
  <si>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</si>
  <si>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</si>
  <si>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</si>
  <si>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</si>
  <si>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</si>
  <si>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</si>
  <si>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</si>
  <si>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</si>
  <si>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</si>
  <si>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</si>
  <si>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</si>
  <si>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</si>
  <si>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</si>
  <si>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</si>
  <si>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</si>
  <si>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</si>
  <si>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</si>
  <si>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</si>
  <si>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</si>
  <si>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</si>
  <si>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</si>
  <si>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</si>
  <si>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</si>
  <si>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</si>
  <si>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</si>
  <si>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</si>
  <si>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</si>
  <si>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</si>
  <si>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</si>
  <si>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</si>
  <si>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</si>
  <si>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</si>
  <si>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</si>
  <si>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</si>
  <si>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</si>
  <si>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</si>
  <si>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</si>
  <si>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</si>
  <si>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</si>
  <si>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</si>
  <si>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</si>
  <si>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</si>
  <si>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</si>
  <si>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</si>
  <si>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</si>
  <si>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</si>
  <si>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</si>
  <si>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</si>
  <si>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</si>
  <si>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</si>
  <si>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</si>
  <si>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</si>
  <si>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</si>
  <si>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</si>
  <si>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</si>
  <si>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</si>
  <si>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</si>
  <si>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</si>
  <si>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</si>
  <si>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</si>
  <si>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</si>
  <si>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</si>
  <si>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</si>
  <si>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</si>
  <si>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</si>
  <si>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</si>
  <si>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</si>
  <si>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</si>
  <si>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</si>
  <si>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</si>
  <si>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</si>
  <si>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</si>
  <si>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</si>
  <si>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</si>
  <si>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</si>
  <si>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</si>
  <si>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</si>
  <si>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</si>
  <si>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</si>
  <si>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</si>
  <si>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</si>
  <si>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</si>
  <si>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</si>
  <si>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</si>
  <si>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</si>
  <si>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</si>
  <si>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</si>
  <si>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</si>
  <si>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</si>
  <si>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</si>
  <si>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</si>
  <si>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</si>
  <si>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</si>
  <si>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</si>
  <si>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</si>
  <si>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</si>
  <si>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</si>
  <si>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</si>
  <si>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</si>
  <si>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</si>
  <si>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</si>
  <si>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</si>
  <si>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</si>
  <si>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</si>
  <si>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</si>
  <si>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</si>
  <si>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</si>
  <si>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</si>
  <si>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</si>
  <si>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</si>
  <si>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</si>
  <si>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</si>
  <si>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</si>
  <si>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</si>
  <si>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</si>
  <si>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</si>
  <si>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</si>
  <si>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</si>
  <si>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</si>
  <si>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</si>
  <si>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</si>
  <si>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</si>
  <si>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</si>
  <si>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</si>
  <si>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</si>
  <si>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</si>
  <si>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</si>
  <si>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</si>
  <si>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</si>
  <si>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</si>
  <si>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</si>
  <si>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</si>
  <si>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</si>
  <si>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</si>
  <si>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</si>
  <si>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</si>
  <si>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</si>
  <si>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</si>
  <si>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</si>
  <si>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</si>
  <si>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</si>
  <si>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</si>
  <si>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</si>
  <si>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</si>
  <si>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</si>
  <si>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</si>
  <si>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</si>
  <si>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</si>
  <si>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</si>
  <si>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</si>
  <si>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</si>
  <si>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</si>
  <si>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</si>
  <si>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</si>
  <si>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</si>
  <si>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</si>
  <si>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</si>
  <si>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</si>
  <si>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</si>
  <si>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</si>
  <si>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</si>
  <si>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</si>
  <si>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</si>
  <si>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</si>
  <si>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</si>
  <si>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</si>
  <si>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</si>
  <si>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</si>
  <si>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</si>
  <si>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</si>
  <si>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</si>
  <si>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</si>
  <si>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</si>
  <si>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</si>
  <si>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</si>
  <si>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</si>
  <si>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</si>
  <si>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</si>
  <si>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</si>
  <si>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</si>
  <si>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</si>
  <si>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</si>
  <si>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</si>
  <si>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</si>
  <si>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</si>
  <si>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</si>
  <si>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</si>
  <si>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</si>
  <si>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</si>
  <si>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</si>
  <si>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</si>
  <si>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</si>
  <si>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</si>
  <si>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</si>
  <si>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</si>
  <si>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</si>
  <si>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</si>
  <si>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</si>
  <si>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</si>
  <si>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</si>
  <si>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</si>
  <si>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</si>
  <si>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</si>
  <si>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</si>
  <si>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</si>
  <si>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</si>
  <si>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</si>
  <si>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</si>
  <si>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</si>
  <si>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</si>
  <si>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</si>
  <si>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</si>
  <si>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</si>
  <si>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</si>
  <si>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</si>
  <si>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</si>
  <si>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</si>
  <si>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</si>
  <si>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</si>
  <si>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</si>
  <si>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</si>
  <si>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</si>
  <si>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</si>
  <si>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</si>
  <si>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</si>
  <si>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</si>
  <si>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</si>
  <si>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</si>
  <si>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</si>
  <si>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</si>
  <si>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</si>
  <si>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</si>
  <si>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</si>
  <si>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</si>
  <si>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</si>
  <si>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</si>
  <si>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</si>
  <si>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</si>
  <si>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</si>
  <si>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</si>
  <si>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</si>
  <si>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</si>
  <si>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</si>
  <si>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</si>
  <si>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</si>
  <si>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</si>
  <si>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</si>
  <si>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</si>
  <si>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</si>
  <si>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</si>
  <si>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</si>
  <si>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</si>
  <si>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</si>
  <si>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</si>
  <si>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</si>
  <si>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</si>
  <si>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</si>
  <si>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</si>
  <si>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</si>
  <si>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</si>
  <si>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</si>
  <si>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</si>
  <si>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</si>
  <si>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</si>
  <si>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</si>
  <si>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</si>
  <si>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</si>
  <si>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</si>
  <si>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</si>
  <si>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</si>
  <si>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</si>
  <si>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</si>
  <si>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</si>
  <si>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</si>
  <si>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</si>
  <si>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</si>
  <si>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</si>
  <si>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</si>
  <si>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</si>
  <si>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>Em intervalo 11:56 até 13:56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</si>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</sst>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Z1" activePane="topRight" state="frozen"/>
      <selection pane="topRight" activeCell="AT10" sqref="AT1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 t="str">
        <f t="shared" ref="AY9:AY72" si="2">IF(D9="","*",IFERROR(IF(ISODD(COUNT(AS9:AX803)),"ERRO",SUM((AT9-AS9),(AV9-AU9),(AX9-AW9))),"ERRO"))</f>
        <v>ERRO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e">
        <f t="shared" ref="BQ9:BQ72" si="3">IF(AND(BR9&lt;1,BS9&lt;1),"Produção e Intervalo",IF(BR9&lt;1,"Intervalo",IF(BS9&lt;1,"Produção","Aderente")))</f>
        <v>#VALUE!</v>
      </c>
      <c r="BR9" s="15" t="e">
        <f t="shared" ref="BR9:BR72" si="4">IF(OR(B9="",F9=""),"*",AY9/P9)</f>
        <v>#VALUE!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1234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1235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1236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2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1237</v>
      </c>
      <c r="BK11" s="14" t="s">
        <v>1238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1239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1240</v>
      </c>
      <c r="BK12" s="14" t="s">
        <v>1240</v>
      </c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1241</v>
      </c>
      <c r="W13" s="135" t="s">
        <v>1239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1242</v>
      </c>
      <c r="BK13" s="14" t="s">
        <v>1243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1244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1245</v>
      </c>
      <c r="W14" s="135" t="s">
        <v>1246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1247</v>
      </c>
      <c r="BK14" s="14" t="s">
        <v>1247</v>
      </c>
      <c r="BL14" s="13"/>
      <c r="BM14" s="12" t="s">
        <v>991</v>
      </c>
      <c r="BN14" s="12" t="s">
        <v>981</v>
      </c>
      <c r="BO14" s="130" t="s">
        <v>1082</v>
      </c>
      <c r="BP14" s="14" t="s">
        <v>1248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1239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0.5805555555555556</v>
      </c>
      <c r="AU15" s="32"/>
      <c r="AV15" s="32"/>
      <c r="AW15" s="32"/>
      <c r="AX15" s="32"/>
      <c r="AY15" s="184">
        <f t="shared" si="2"/>
        <v>8.333333333333337E-2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1</v>
      </c>
      <c r="BI15" s="14"/>
      <c r="BJ15" s="14" t="s">
        <v>1250</v>
      </c>
      <c r="BK15" s="14" t="s">
        <v>1251</v>
      </c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0.66666666666666696</v>
      </c>
      <c r="BS15" s="15">
        <f t="shared" si="5"/>
        <v>0</v>
      </c>
      <c r="BT15" s="157" t="str">
        <f t="shared" si="6"/>
        <v/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10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>
        <f t="shared" si="2"/>
        <v>0</v>
      </c>
      <c r="AZ16" s="11"/>
      <c r="BA16" s="60"/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Produção e Intervalo</v>
      </c>
      <c r="BR16" s="15">
        <f t="shared" si="4"/>
        <v>0</v>
      </c>
      <c r="BS16" s="15">
        <f t="shared" si="5"/>
        <v>0</v>
      </c>
      <c r="BT16" s="157" t="str">
        <f t="shared" si="6"/>
        <v/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/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1253</v>
      </c>
      <c r="W18" s="135" t="s">
        <v>1254</v>
      </c>
      <c r="X18" s="152" t="s">
        <v>966</v>
      </c>
      <c r="Y18" s="129"/>
      <c r="Z18" s="129"/>
      <c r="AA18" s="71" t="s">
        <v>1255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1235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1256</v>
      </c>
      <c r="N19" s="149" t="s">
        <v>1257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1258</v>
      </c>
      <c r="W19" s="135" t="s">
        <v>1259</v>
      </c>
      <c r="X19" s="152" t="s">
        <v>966</v>
      </c>
      <c r="Y19" s="129"/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1260</v>
      </c>
      <c r="W20" s="135" t="s">
        <v>1261</v>
      </c>
      <c r="X20" s="152" t="s">
        <v>961</v>
      </c>
      <c r="Y20" s="129"/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1260</v>
      </c>
      <c r="W21" s="135" t="s">
        <v>1261</v>
      </c>
      <c r="X21" s="152" t="s">
        <v>961</v>
      </c>
      <c r="Y21" s="129"/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1244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1262</v>
      </c>
      <c r="N22" s="149" t="s">
        <v>1263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1264</v>
      </c>
      <c r="W22" s="135" t="s">
        <v>1265</v>
      </c>
      <c r="X22" s="152" t="s">
        <v>966</v>
      </c>
      <c r="Y22" s="129"/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1266</v>
      </c>
      <c r="W23" s="135" t="s">
        <v>1261</v>
      </c>
      <c r="X23" s="152" t="s">
        <v>966</v>
      </c>
      <c r="Y23" s="129"/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1267</v>
      </c>
      <c r="W24" s="135" t="s">
        <v>1268</v>
      </c>
      <c r="X24" s="152" t="s">
        <v>961</v>
      </c>
      <c r="Y24" s="129"/>
      <c r="Z24" s="129"/>
      <c r="AA24" s="71" t="s">
        <v>1269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1270</v>
      </c>
      <c r="N25" s="149" t="s">
        <v>1271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1272</v>
      </c>
      <c r="W25" s="135" t="s">
        <v>1273</v>
      </c>
      <c r="X25" s="152" t="s">
        <v>966</v>
      </c>
      <c r="Y25" s="129"/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1274</v>
      </c>
      <c r="I27" s="135" t="s">
        <v>1275</v>
      </c>
      <c r="J27" s="151">
        <v>102</v>
      </c>
      <c r="K27" s="151">
        <v>50</v>
      </c>
      <c r="L27" s="71" t="s">
        <v>602</v>
      </c>
      <c r="M27" s="149" t="s">
        <v>1276</v>
      </c>
      <c r="N27" s="149" t="s">
        <v>1277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1278</v>
      </c>
      <c r="W27" s="135" t="s">
        <v>1273</v>
      </c>
      <c r="X27" s="152" t="s">
        <v>966</v>
      </c>
      <c r="Y27" s="129"/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1279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1280</v>
      </c>
      <c r="E3" s="186" t="s">
        <v>1281</v>
      </c>
      <c r="F3" s="186" t="s">
        <v>1282</v>
      </c>
      <c r="G3" s="186" t="s">
        <v>1283</v>
      </c>
      <c r="H3" s="186" t="s">
        <v>1284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1285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1286</v>
      </c>
      <c r="D10" s="187">
        <v>9049</v>
      </c>
      <c r="E10" s="188">
        <v>46044</v>
      </c>
      <c r="F10" s="187" t="s">
        <v>1287</v>
      </c>
      <c r="G10" s="187" t="s">
        <v>1288</v>
      </c>
      <c r="H10" s="187"/>
    </row>
    <row r="11" spans="3:8">
      <c r="C11" s="187" t="s">
        <v>1286</v>
      </c>
      <c r="D11" s="187">
        <v>9044</v>
      </c>
      <c r="E11" s="188">
        <v>46044</v>
      </c>
      <c r="F11" s="187" t="s">
        <v>1289</v>
      </c>
      <c r="G11" s="187" t="s">
        <v>1290</v>
      </c>
      <c r="H11" s="187"/>
    </row>
    <row r="12" spans="3:8">
      <c r="C12" s="187" t="s">
        <v>1286</v>
      </c>
      <c r="D12" s="187">
        <v>762</v>
      </c>
      <c r="E12" s="188">
        <v>46044</v>
      </c>
      <c r="F12" s="187" t="s">
        <v>1291</v>
      </c>
      <c r="G12" s="187" t="s">
        <v>1290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1292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1293</v>
      </c>
      <c r="C4" s="191" t="s">
        <v>1294</v>
      </c>
      <c r="D4" s="191" t="s">
        <v>1295</v>
      </c>
      <c r="E4" s="191" t="s">
        <v>1296</v>
      </c>
      <c r="F4" s="191" t="s">
        <v>4</v>
      </c>
      <c r="G4" s="191" t="s">
        <v>1297</v>
      </c>
    </row>
    <row r="5" spans="2:7">
      <c r="B5" s="192" t="s">
        <v>1298</v>
      </c>
      <c r="C5" s="192">
        <v>309525</v>
      </c>
      <c r="D5" s="192" t="s">
        <v>1299</v>
      </c>
      <c r="E5" s="192" t="s">
        <v>840</v>
      </c>
      <c r="F5" s="192" t="s">
        <v>1300</v>
      </c>
      <c r="G5" s="193">
        <v>46296</v>
      </c>
    </row>
    <row r="6" spans="2:7">
      <c r="B6" s="192" t="s">
        <v>1301</v>
      </c>
      <c r="C6" s="192">
        <v>257410</v>
      </c>
      <c r="D6" s="192" t="s">
        <v>1302</v>
      </c>
      <c r="E6" s="192" t="s">
        <v>840</v>
      </c>
      <c r="F6" s="192" t="s">
        <v>1300</v>
      </c>
      <c r="G6" s="193"/>
    </row>
    <row r="7" spans="2:7">
      <c r="B7" s="192" t="s">
        <v>1303</v>
      </c>
      <c r="C7" s="192">
        <v>256875</v>
      </c>
      <c r="D7" s="192" t="s">
        <v>1304</v>
      </c>
      <c r="E7" s="192" t="s">
        <v>840</v>
      </c>
      <c r="F7" s="192" t="s">
        <v>1300</v>
      </c>
      <c r="G7" s="193">
        <v>46296</v>
      </c>
    </row>
    <row r="8" spans="2:7">
      <c r="B8" s="192" t="s">
        <v>1305</v>
      </c>
      <c r="C8" s="192">
        <v>257278</v>
      </c>
      <c r="D8" s="192" t="s">
        <v>1306</v>
      </c>
      <c r="E8" s="192" t="s">
        <v>831</v>
      </c>
      <c r="F8" s="192" t="s">
        <v>1307</v>
      </c>
      <c r="G8" s="193">
        <v>46235</v>
      </c>
    </row>
    <row r="9" spans="2:7">
      <c r="B9" s="192" t="s">
        <v>1308</v>
      </c>
      <c r="C9" s="192">
        <v>261794</v>
      </c>
      <c r="D9" s="192" t="s">
        <v>1309</v>
      </c>
      <c r="E9" s="192" t="s">
        <v>831</v>
      </c>
      <c r="F9" s="192" t="s">
        <v>1307</v>
      </c>
      <c r="G9" s="193">
        <v>46082</v>
      </c>
    </row>
    <row r="10" spans="2:7">
      <c r="B10" s="192" t="s">
        <v>1310</v>
      </c>
      <c r="C10" s="192">
        <v>257033</v>
      </c>
      <c r="D10" s="192" t="s">
        <v>1311</v>
      </c>
      <c r="E10" s="192" t="s">
        <v>831</v>
      </c>
      <c r="F10" s="192" t="s">
        <v>21</v>
      </c>
      <c r="G10" s="192" t="s">
        <v>1312</v>
      </c>
    </row>
    <row r="11" spans="2:7">
      <c r="B11" s="192" t="s">
        <v>1313</v>
      </c>
      <c r="C11" s="192">
        <v>396578</v>
      </c>
      <c r="D11" s="192" t="s">
        <v>1314</v>
      </c>
      <c r="E11" s="192" t="s">
        <v>831</v>
      </c>
      <c r="F11" s="192" t="s">
        <v>21</v>
      </c>
      <c r="G11" s="192" t="s">
        <v>1312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1315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1316</v>
      </c>
      <c r="B2" s="91" t="s">
        <v>1317</v>
      </c>
      <c r="C2" s="91" t="s">
        <v>598</v>
      </c>
      <c r="D2" s="92" t="s">
        <v>1172</v>
      </c>
      <c r="E2" s="92" t="s">
        <v>4</v>
      </c>
      <c r="F2" s="92" t="s">
        <v>1318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1319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0.41666666666666669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752RVD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0.33333333333333331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MALHA CENTRAL</v>
      </c>
      <c r="E11" s="96" t="str">
        <f>IF(FN_MC!T16="","*",FN_MC!T16)</f>
        <v>PPN-POV</v>
      </c>
      <c r="F11" s="96">
        <f>IF(FN_MC!B16="","*",FN_MC!B16)</f>
        <v>46055</v>
      </c>
      <c r="G11" s="96" t="str">
        <f>IF(FN_MC!D16="","*",FN_MC!D16)</f>
        <v>CARLOS NEVES (TP-521)</v>
      </c>
      <c r="H11" s="96" t="str">
        <f>IF(FN_MC!F16="","*",FN_MC!F16)</f>
        <v>PDM - SUBSTITUIÇÃO - TRILHO</v>
      </c>
      <c r="I11" s="96" t="str">
        <f>IF(FN_MC!H16="","*",FN_MC!H16)</f>
        <v>-</v>
      </c>
      <c r="J11" s="96" t="str">
        <f>IF(FN_MC!I16="","*",FN_MC!I16)</f>
        <v>-</v>
      </c>
      <c r="K11" s="96" t="str">
        <f>IF(FN_MC!M16="","*",FN_MC!M16)</f>
        <v>POV-PJA</v>
      </c>
      <c r="L11" s="196" t="str">
        <f>IF(FN_MC!N16="","*",FN_MC!N16)</f>
        <v>POVPJA</v>
      </c>
      <c r="M11" s="97">
        <f>IF(FN_MC!J16="","*",FN_MC!J16)</f>
        <v>101</v>
      </c>
      <c r="N11" s="183">
        <f>IF(FN_MC!K16="","*",FN_MC!K16)</f>
        <v>1494</v>
      </c>
      <c r="O11" s="183" t="str">
        <f>IF(FN_MC!L16="","*",FN_MC!L16)</f>
        <v>-</v>
      </c>
      <c r="P11" s="107">
        <f>IF(FN_MC!O16="","*",FN_MC!O16)</f>
        <v>0.45833333333333331</v>
      </c>
      <c r="Q11" s="107">
        <f>IF(FN_MC!P16="","*",FN_MC!P16)</f>
        <v>8.3333333333333329E-2</v>
      </c>
      <c r="R11" s="96" t="str">
        <f>IF(FN_MC!Q16="","*",CONCATENATE(FN_MC!Q16," ",FN_MC!R16))</f>
        <v>10 M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Contrato</v>
      </c>
      <c r="C12" s="95" t="str">
        <f>IF(FN_MC!Z17="","*",FN_MC!Z17)</f>
        <v>*</v>
      </c>
      <c r="D12" s="96" t="str">
        <f>IF(FN_MC!S17="","*",FN_MC!S17)</f>
        <v>FERRONORTE</v>
      </c>
      <c r="E12" s="96" t="str">
        <f>IF(FN_MC!T17="","*",FN_MC!T17)</f>
        <v>TGR-TRO</v>
      </c>
      <c r="F12" s="96">
        <f>IF(FN_MC!B17="","*",FN_MC!B17)</f>
        <v>46056</v>
      </c>
      <c r="G12" s="96" t="str">
        <f>IF(FN_MC!D17="","*",FN_MC!D17)</f>
        <v>V86</v>
      </c>
      <c r="H12" s="96" t="str">
        <f>IF(FN_MC!F17="","*",FN_MC!F17)</f>
        <v>MECANIZAÇÃO - SOCADORA</v>
      </c>
      <c r="I12" s="96" t="str">
        <f>IF(FN_MC!H17="","*",FN_MC!H17)</f>
        <v>TSF</v>
      </c>
      <c r="J12" s="96" t="str">
        <f>IF(FN_MC!I17="","*",FN_MC!I17)</f>
        <v>TSF</v>
      </c>
      <c r="K12" s="96" t="str">
        <f>IF(FN_MC!M17="","*",FN_MC!M17)</f>
        <v>TSF-TRO</v>
      </c>
      <c r="L12" s="196" t="str">
        <f>IF(FN_MC!N17="","*",FN_MC!N17)</f>
        <v>TSF732/TSFPAT1</v>
      </c>
      <c r="M12" s="97">
        <f>IF(FN_MC!J17="","*",FN_MC!J17)</f>
        <v>98</v>
      </c>
      <c r="N12" s="183">
        <f>IF(FN_MC!K17="","*",FN_MC!K17)</f>
        <v>723</v>
      </c>
      <c r="O12" s="183">
        <f>IF(FN_MC!L17="","*",FN_MC!L17)</f>
        <v>720</v>
      </c>
      <c r="P12" s="107">
        <f>IF(FN_MC!O17="","*",FN_MC!O17)</f>
        <v>0.4375</v>
      </c>
      <c r="Q12" s="107">
        <f>IF(FN_MC!P17="","*",FN_MC!P17)</f>
        <v>0.125</v>
      </c>
      <c r="R12" s="96" t="str">
        <f>IF(FN_MC!Q17="","*",CONCATENATE(FN_MC!Q17," ",FN_MC!R17))</f>
        <v>1120 M</v>
      </c>
      <c r="S12" s="96" t="str">
        <f>IF(FN_MC!V17="","*",FN_MC!V17)</f>
        <v>Antonioni</v>
      </c>
      <c r="T12" s="96" t="str">
        <f>IF(FN_MC!W17="","*",FN_MC!W17)</f>
        <v>Socaria mecanizada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Oportunidade</v>
      </c>
      <c r="C13" s="95" t="str">
        <f>IF(FN_MC!Z18="","*",FN_MC!Z18)</f>
        <v>*</v>
      </c>
      <c r="D13" s="96" t="str">
        <f>IF(FN_MC!S18="","*",FN_MC!S18)</f>
        <v>FERRONORTE</v>
      </c>
      <c r="E13" s="96" t="str">
        <f>IF(FN_MC!T18="","*",FN_MC!T18)</f>
        <v>TGR-TRO</v>
      </c>
      <c r="F13" s="96">
        <f>IF(FN_MC!B18="","*",FN_MC!B18)</f>
        <v>46056</v>
      </c>
      <c r="G13" s="96" t="str">
        <f>IF(FN_MC!D18="","*",FN_MC!D18)</f>
        <v>W70</v>
      </c>
      <c r="H13" s="96" t="str">
        <f>IF(FN_MC!F18="","*",FN_MC!F18)</f>
        <v>PDM - PEDRA - DESCARGA</v>
      </c>
      <c r="I13" s="96" t="str">
        <f>IF(FN_MC!H18="","*",FN_MC!H18)</f>
        <v>752RVD</v>
      </c>
      <c r="J13" s="96" t="str">
        <f>IF(FN_MC!I18="","*",FN_MC!I18)</f>
        <v>TGR2</v>
      </c>
      <c r="K13" s="96" t="str">
        <f>IF(FN_MC!M18="","*",FN_MC!M18)</f>
        <v>TAL-TSF</v>
      </c>
      <c r="L13" s="196">
        <f>IF(FN_MC!N18="","*",FN_MC!N18)</f>
        <v>699710</v>
      </c>
      <c r="M13" s="97">
        <f>IF(FN_MC!J18="","*",FN_MC!J18)</f>
        <v>98</v>
      </c>
      <c r="N13" s="183">
        <f>IF(FN_MC!K18="","*",FN_MC!K18)</f>
        <v>700</v>
      </c>
      <c r="O13" s="183">
        <f>IF(FN_MC!L18="","*",FN_MC!L18)</f>
        <v>703</v>
      </c>
      <c r="P13" s="107">
        <f>IF(FN_MC!O18="","*",FN_MC!O18)</f>
        <v>0.41666666666666669</v>
      </c>
      <c r="Q13" s="107">
        <f>IF(FN_MC!P18="","*",FN_MC!P18)</f>
        <v>0.125</v>
      </c>
      <c r="R13" s="96" t="str">
        <f>IF(FN_MC!Q18="","*",CONCATENATE(FN_MC!Q18," ",FN_MC!R18))</f>
        <v>27 VAGÕES</v>
      </c>
      <c r="S13" s="96" t="str">
        <f>IF(FN_MC!V18="","*",FN_MC!V18)</f>
        <v xml:space="preserve">Camila </v>
      </c>
      <c r="T13" s="96" t="str">
        <f>IF(FN_MC!W18="","*",FN_MC!W18)</f>
        <v xml:space="preserve">Descarga de pedra 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Oportunidade</v>
      </c>
      <c r="C14" s="95" t="str">
        <f>IF(FN_MC!Z19="","*",FN_MC!Z19)</f>
        <v>*</v>
      </c>
      <c r="D14" s="96" t="str">
        <f>IF(FN_MC!S19="","*",FN_MC!S19)</f>
        <v>FERRONORTE</v>
      </c>
      <c r="E14" s="96" t="str">
        <f>IF(FN_MC!T19="","*",FN_MC!T19)</f>
        <v>TGR-TRO</v>
      </c>
      <c r="F14" s="96">
        <f>IF(FN_MC!B19="","*",FN_MC!B19)</f>
        <v>46056</v>
      </c>
      <c r="G14" s="96" t="str">
        <f>IF(FN_MC!D19="","*",FN_MC!D19)</f>
        <v>FRANCISCO (TF-19)</v>
      </c>
      <c r="H14" s="96" t="str">
        <f>IF(FN_MC!F19="","*",FN_MC!F19)</f>
        <v>PDM - AMV - MEIA CHAVE</v>
      </c>
      <c r="I14" s="96" t="str">
        <f>IF(FN_MC!H19="","*",FN_MC!H19)</f>
        <v>TBSNORTE</v>
      </c>
      <c r="J14" s="96" t="str">
        <f>IF(FN_MC!I19="","*",FN_MC!I19)</f>
        <v>-</v>
      </c>
      <c r="K14" s="96" t="str">
        <f>IF(FN_MC!M19="","*",FN_MC!M19)</f>
        <v>TBS-S</v>
      </c>
      <c r="L14" s="196" t="str">
        <f>IF(FN_MC!N19="","*",FN_MC!N19)</f>
        <v>TBSS</v>
      </c>
      <c r="M14" s="97">
        <f>IF(FN_MC!J19="","*",FN_MC!J19)</f>
        <v>98</v>
      </c>
      <c r="N14" s="183">
        <f>IF(FN_MC!K19="","*",FN_MC!K19)</f>
        <v>662.31299999999999</v>
      </c>
      <c r="O14" s="183" t="str">
        <f>IF(FN_MC!L19="","*",FN_MC!L19)</f>
        <v>-</v>
      </c>
      <c r="P14" s="107">
        <f>IF(FN_MC!O19="","*",FN_MC!O19)</f>
        <v>0.375</v>
      </c>
      <c r="Q14" s="107">
        <f>IF(FN_MC!P19="","*",FN_MC!P19)</f>
        <v>0.125</v>
      </c>
      <c r="R14" s="96" t="str">
        <f>IF(FN_MC!Q19="","*",CONCATENATE(FN_MC!Q19," ",FN_MC!R19))</f>
        <v>1 Nº DE PEÇAS</v>
      </c>
      <c r="S14" s="96" t="str">
        <f>IF(FN_MC!V19="","*",FN_MC!V19)</f>
        <v>Francisco</v>
      </c>
      <c r="T14" s="96" t="str">
        <f>IF(FN_MC!W19="","*",FN_MC!W19)</f>
        <v xml:space="preserve">Substituição de meia chave de TBS-Sul 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Contrato</v>
      </c>
      <c r="C15" s="95" t="str">
        <f>IF(FN_MC!Z20="","*",FN_MC!Z20)</f>
        <v>*</v>
      </c>
      <c r="D15" s="96" t="str">
        <f>IF(FN_MC!S20="","*",FN_MC!S20)</f>
        <v>FERRONORTE</v>
      </c>
      <c r="E15" s="96" t="str">
        <f>IF(FN_MC!T20="","*",FN_MC!T20)</f>
        <v>TGR-TRO</v>
      </c>
      <c r="F15" s="96">
        <f>IF(FN_MC!B20="","*",FN_MC!B20)</f>
        <v>46056</v>
      </c>
      <c r="G15" s="96" t="str">
        <f>IF(FN_MC!D20="","*",FN_MC!D20)</f>
        <v>BRUNO (TF-525)</v>
      </c>
      <c r="H15" s="96" t="str">
        <f>IF(FN_MC!F20="","*",FN_MC!F20)</f>
        <v>PDM - SOLDA</v>
      </c>
      <c r="I15" s="96" t="str">
        <f>IF(FN_MC!H20="","*",FN_MC!H20)</f>
        <v>539TRM</v>
      </c>
      <c r="J15" s="96" t="str">
        <f>IF(FN_MC!I20="","*",FN_MC!I20)</f>
        <v>-</v>
      </c>
      <c r="K15" s="96" t="str">
        <f>IF(FN_MC!M20="","*",FN_MC!M20)</f>
        <v>TBE-TRM</v>
      </c>
      <c r="L15" s="196" t="str">
        <f>IF(FN_MC!N20="","*",FN_MC!N20)</f>
        <v>539TRM</v>
      </c>
      <c r="M15" s="97">
        <f>IF(FN_MC!J20="","*",FN_MC!J20)</f>
        <v>98</v>
      </c>
      <c r="N15" s="183">
        <f>IF(FN_MC!K20="","*",FN_MC!K20)</f>
        <v>548.14499999999998</v>
      </c>
      <c r="O15" s="183" t="str">
        <f>IF(FN_MC!L20="","*",FN_MC!L20)</f>
        <v>-</v>
      </c>
      <c r="P15" s="107">
        <f>IF(FN_MC!O20="","*",FN_MC!O20)</f>
        <v>0.375</v>
      </c>
      <c r="Q15" s="107">
        <f>IF(FN_MC!P20="","*",FN_MC!P20)</f>
        <v>0.125</v>
      </c>
      <c r="R15" s="96" t="str">
        <f>IF(FN_MC!Q20="","*",CONCATENATE(FN_MC!Q20," ",FN_MC!R20))</f>
        <v>2 Nº DE SOLDA</v>
      </c>
      <c r="S15" s="96" t="str">
        <f>IF(FN_MC!V20="","*",FN_MC!V20)</f>
        <v>Bruno</v>
      </c>
      <c r="T15" s="96" t="str">
        <f>IF(FN_MC!W20="","*",FN_MC!W20)</f>
        <v xml:space="preserve">Execução de solda - Condicionado a temperatura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Contrato</v>
      </c>
      <c r="C16" s="95" t="str">
        <f>IF(FN_MC!Z21="","*",FN_MC!Z21)</f>
        <v>*</v>
      </c>
      <c r="D16" s="96" t="str">
        <f>IF(FN_MC!S21="","*",FN_MC!S21)</f>
        <v>FERRONORTE</v>
      </c>
      <c r="E16" s="96" t="str">
        <f>IF(FN_MC!T21="","*",FN_MC!T21)</f>
        <v>TCS-TGR</v>
      </c>
      <c r="F16" s="96">
        <f>IF(FN_MC!B21="","*",FN_MC!B21)</f>
        <v>46056</v>
      </c>
      <c r="G16" s="96" t="str">
        <f>IF(FN_MC!D21="","*",FN_MC!D21)</f>
        <v>ELSON (TF-526)</v>
      </c>
      <c r="H16" s="96" t="str">
        <f>IF(FN_MC!F21="","*",FN_MC!F21)</f>
        <v>PDM - SOLDA</v>
      </c>
      <c r="I16" s="96" t="str">
        <f>IF(FN_MC!H21="","*",FN_MC!H21)</f>
        <v>499TGR1</v>
      </c>
      <c r="J16" s="96" t="str">
        <f>IF(FN_MC!I21="","*",FN_MC!I21)</f>
        <v>-</v>
      </c>
      <c r="K16" s="96" t="str">
        <f>IF(FN_MC!M21="","*",FN_MC!M21)</f>
        <v>TBR-TGR</v>
      </c>
      <c r="L16" s="196" t="str">
        <f>IF(FN_MC!N21="","*",FN_MC!N21)</f>
        <v>499TGR2</v>
      </c>
      <c r="M16" s="97">
        <f>IF(FN_MC!J21="","*",FN_MC!J21)</f>
        <v>74</v>
      </c>
      <c r="N16" s="183">
        <f>IF(FN_MC!K21="","*",FN_MC!K21)</f>
        <v>498.9</v>
      </c>
      <c r="O16" s="183" t="str">
        <f>IF(FN_MC!L21="","*",FN_MC!L21)</f>
        <v>-</v>
      </c>
      <c r="P16" s="107">
        <f>IF(FN_MC!O21="","*",FN_MC!O21)</f>
        <v>0.41666666666666669</v>
      </c>
      <c r="Q16" s="107">
        <f>IF(FN_MC!P21="","*",FN_MC!P21)</f>
        <v>0.125</v>
      </c>
      <c r="R16" s="96" t="str">
        <f>IF(FN_MC!Q21="","*",CONCATENATE(FN_MC!Q21," ",FN_MC!R21))</f>
        <v>2 Nº DE SOLDA</v>
      </c>
      <c r="S16" s="96" t="str">
        <f>IF(FN_MC!V21="","*",FN_MC!V21)</f>
        <v>Bruno</v>
      </c>
      <c r="T16" s="96" t="str">
        <f>IF(FN_MC!W21="","*",FN_MC!W21)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Oportunidade</v>
      </c>
      <c r="C17" s="95" t="str">
        <f>IF(FN_MC!Z22="","*",FN_MC!Z22)</f>
        <v>*</v>
      </c>
      <c r="D17" s="96" t="str">
        <f>IF(FN_MC!S22="","*",FN_MC!S22)</f>
        <v>FERRONORTE</v>
      </c>
      <c r="E17" s="96" t="str">
        <f>IF(FN_MC!T22="","*",FN_MC!T22)</f>
        <v>TCS-TGR</v>
      </c>
      <c r="F17" s="96">
        <f>IF(FN_MC!B22="","*",FN_MC!B22)</f>
        <v>46056</v>
      </c>
      <c r="G17" s="96" t="str">
        <f>IF(FN_MC!D22="","*",FN_MC!D22)</f>
        <v>E46</v>
      </c>
      <c r="H17" s="96" t="str">
        <f>IF(FN_MC!F22="","*",FN_MC!F22)</f>
        <v>DESLOCAMENTO</v>
      </c>
      <c r="I17" s="96" t="str">
        <f>IF(FN_MC!H22="","*",FN_MC!H22)</f>
        <v>TAG</v>
      </c>
      <c r="J17" s="96" t="str">
        <f>IF(FN_MC!I22="","*",FN_MC!I22)</f>
        <v>TIN</v>
      </c>
      <c r="K17" s="96" t="str">
        <f>IF(FN_MC!M22="","*",FN_MC!M22)</f>
        <v>TAG-TIN</v>
      </c>
      <c r="L17" s="196" t="str">
        <f>IF(FN_MC!N22="","*",FN_MC!N22)</f>
        <v>TAGTIN</v>
      </c>
      <c r="M17" s="97">
        <f>IF(FN_MC!J22="","*",FN_MC!J22)</f>
        <v>74</v>
      </c>
      <c r="N17" s="183">
        <f>IF(FN_MC!K22="","*",FN_MC!K22)</f>
        <v>498.9</v>
      </c>
      <c r="O17" s="183" t="str">
        <f>IF(FN_MC!L22="","*",FN_MC!L22)</f>
        <v>-</v>
      </c>
      <c r="P17" s="107">
        <f>IF(FN_MC!O22="","*",FN_MC!O22)</f>
        <v>0.33333333333333331</v>
      </c>
      <c r="Q17" s="107">
        <f>IF(FN_MC!P22="","*",FN_MC!P22)</f>
        <v>4.1666666666666664E-2</v>
      </c>
      <c r="R17" s="96" t="str">
        <f>IF(FN_MC!Q22="","*",CONCATENATE(FN_MC!Q22," ",FN_MC!R22))</f>
        <v>1 BINÁRIO</v>
      </c>
      <c r="S17" s="96" t="str">
        <f>IF(FN_MC!V22="","*",FN_MC!V22)</f>
        <v xml:space="preserve">PCM </v>
      </c>
      <c r="T17" s="96" t="str">
        <f>IF(FN_MC!W22="","*",FN_MC!W22)</f>
        <v>Deslocamento para TIN - Abastece em TOM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Oportunidade</v>
      </c>
      <c r="C18" s="95" t="str">
        <f>IF(FN_MC!Z23="","*",FN_MC!Z23)</f>
        <v>*</v>
      </c>
      <c r="D18" s="96" t="str">
        <f>IF(FN_MC!S23="","*",FN_MC!S23)</f>
        <v>FERRONORTE</v>
      </c>
      <c r="E18" s="96" t="str">
        <f>IF(FN_MC!T23="","*",FN_MC!T23)</f>
        <v>TMI-TCS</v>
      </c>
      <c r="F18" s="96">
        <f>IF(FN_MC!B23="","*",FN_MC!B23)</f>
        <v>46056</v>
      </c>
      <c r="G18" s="96" t="str">
        <f>IF(FN_MC!D23="","*",FN_MC!D23)</f>
        <v>MARCOS (TF-520)</v>
      </c>
      <c r="H18" s="96" t="str">
        <f>IF(FN_MC!F23="","*",FN_MC!F23)</f>
        <v>PDM - SOLDA</v>
      </c>
      <c r="I18" s="96" t="str">
        <f>IF(FN_MC!H23="","*",FN_MC!H23)</f>
        <v>-</v>
      </c>
      <c r="J18" s="96" t="str">
        <f>IF(FN_MC!I23="","*",FN_MC!I23)</f>
        <v>-</v>
      </c>
      <c r="K18" s="96" t="str">
        <f>IF(FN_MC!M23="","*",FN_MC!M23)</f>
        <v>TJA-TCS</v>
      </c>
      <c r="L18" s="196" t="str">
        <f>IF(FN_MC!N23="","*",FN_MC!N23)</f>
        <v>277TCS</v>
      </c>
      <c r="M18" s="97">
        <f>IF(FN_MC!J23="","*",FN_MC!J23)</f>
        <v>74</v>
      </c>
      <c r="N18" s="183">
        <f>IF(FN_MC!K23="","*",FN_MC!K23)</f>
        <v>280.5</v>
      </c>
      <c r="O18" s="183" t="str">
        <f>IF(FN_MC!L23="","*",FN_MC!L23)</f>
        <v>-</v>
      </c>
      <c r="P18" s="107">
        <f>IF(FN_MC!O23="","*",FN_MC!O23)</f>
        <v>0.375</v>
      </c>
      <c r="Q18" s="107">
        <f>IF(FN_MC!P23="","*",FN_MC!P23)</f>
        <v>8.3333333333333329E-2</v>
      </c>
      <c r="R18" s="96" t="str">
        <f>IF(FN_MC!Q23="","*",CONCATENATE(FN_MC!Q23," ",FN_MC!R23))</f>
        <v>1 Nº DE SOLDA</v>
      </c>
      <c r="S18" s="96" t="str">
        <f>IF(FN_MC!V23="","*",FN_MC!V23)</f>
        <v>Marcos Euzebio</v>
      </c>
      <c r="T18" s="96" t="str">
        <f>IF(FN_MC!W23="","*",FN_MC!W23)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Contrato</v>
      </c>
      <c r="C19" s="95" t="str">
        <f>IF(FN_MC!Z24="","*",FN_MC!Z24)</f>
        <v>*</v>
      </c>
      <c r="D19" s="96" t="str">
        <f>IF(FN_MC!S24="","*",FN_MC!S24)</f>
        <v>FERRONORTE</v>
      </c>
      <c r="E19" s="96" t="str">
        <f>IF(FN_MC!T24="","*",FN_MC!T24)</f>
        <v>TMI-TCS</v>
      </c>
      <c r="F19" s="96">
        <f>IF(FN_MC!B24="","*",FN_MC!B24)</f>
        <v>46056</v>
      </c>
      <c r="G19" s="96" t="str">
        <f>IF(FN_MC!D24="","*",FN_MC!D24)</f>
        <v>W50</v>
      </c>
      <c r="H19" s="96" t="str">
        <f>IF(FN_MC!F24="","*",FN_MC!F24)</f>
        <v>MODERNIZAÇÃO - RECOLHIMENTO DE DORMENTE</v>
      </c>
      <c r="I19" s="96" t="str">
        <f>IF(FN_MC!H24="","*",FN_MC!H24)</f>
        <v>TCS2</v>
      </c>
      <c r="J19" s="96" t="str">
        <f>IF(FN_MC!I24="","*",FN_MC!I24)</f>
        <v>TCS2</v>
      </c>
      <c r="K19" s="96" t="str">
        <f>IF(FN_MC!M24="","*",FN_MC!M24)</f>
        <v>TVI-TJA</v>
      </c>
      <c r="L19" s="196">
        <f>IF(FN_MC!N24="","*",FN_MC!N24)</f>
        <v>239251</v>
      </c>
      <c r="M19" s="97">
        <f>IF(FN_MC!J24="","*",FN_MC!J24)</f>
        <v>74</v>
      </c>
      <c r="N19" s="183">
        <f>IF(FN_MC!K24="","*",FN_MC!K24)</f>
        <v>245</v>
      </c>
      <c r="O19" s="183">
        <f>IF(FN_MC!L24="","*",FN_MC!L24)</f>
        <v>244.2</v>
      </c>
      <c r="P19" s="107">
        <f>IF(FN_MC!O24="","*",FN_MC!O24)</f>
        <v>0.35416666666666669</v>
      </c>
      <c r="Q19" s="107">
        <f>IF(FN_MC!P24="","*",FN_MC!P24)</f>
        <v>0.16666666666666666</v>
      </c>
      <c r="R19" s="96" t="str">
        <f>IF(FN_MC!Q24="","*",CONCATENATE(FN_MC!Q24," ",FN_MC!R24))</f>
        <v>1000 Nº DE DORMENTES</v>
      </c>
      <c r="S19" s="96" t="str">
        <f>IF(FN_MC!V24="","*",FN_MC!V24)</f>
        <v>Augusto</v>
      </c>
      <c r="T19" s="96" t="str">
        <f>IF(FN_MC!W24="","*",FN_MC!W24)</f>
        <v>Recolhimento de dormentes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Oportunidade</v>
      </c>
      <c r="C20" s="95" t="str">
        <f>IF(FN_MC!Z25="","*",FN_MC!Z25)</f>
        <v>*</v>
      </c>
      <c r="D20" s="96" t="str">
        <f>IF(FN_MC!S25="","*",FN_MC!S25)</f>
        <v>MALHA CENTRAL</v>
      </c>
      <c r="E20" s="96" t="str">
        <f>IF(FN_MC!T25="","*",FN_MC!T25)</f>
        <v>RAMAL</v>
      </c>
      <c r="F20" s="96">
        <f>IF(FN_MC!B25="","*",FN_MC!B25)</f>
        <v>46056</v>
      </c>
      <c r="G20" s="96" t="str">
        <f>IF(FN_MC!D25="","*",FN_MC!D25)</f>
        <v>A88</v>
      </c>
      <c r="H20" s="96" t="str">
        <f>IF(FN_MC!F25="","*",FN_MC!F25)</f>
        <v>INSPEÇÃO AUTO DE LINHA</v>
      </c>
      <c r="I20" s="96" t="str">
        <f>IF(FN_MC!H25="","*",FN_MC!H25)</f>
        <v>ZTR1</v>
      </c>
      <c r="J20" s="96" t="str">
        <f>IF(FN_MC!I25="","*",FN_MC!I25)</f>
        <v>ZDK2</v>
      </c>
      <c r="K20" s="96" t="str">
        <f>IF(FN_MC!M25="","*",FN_MC!M25)</f>
        <v>ZTR-ZDK</v>
      </c>
      <c r="L20" s="196" t="str">
        <f>IF(FN_MC!N25="","*",FN_MC!N25)</f>
        <v>ZTRZDK</v>
      </c>
      <c r="M20" s="97">
        <f>IF(FN_MC!J25="","*",FN_MC!J25)</f>
        <v>78</v>
      </c>
      <c r="N20" s="183">
        <f>IF(FN_MC!K25="","*",FN_MC!K25)</f>
        <v>228</v>
      </c>
      <c r="O20" s="183" t="str">
        <f>IF(FN_MC!L25="","*",FN_MC!L25)</f>
        <v>-</v>
      </c>
      <c r="P20" s="107">
        <f>IF(FN_MC!O25="","*",FN_MC!O25)</f>
        <v>0.375</v>
      </c>
      <c r="Q20" s="107">
        <f>IF(FN_MC!P25="","*",FN_MC!P25)</f>
        <v>4.1666666666666664E-2</v>
      </c>
      <c r="R20" s="96" t="str">
        <f>IF(FN_MC!Q25="","*",CONCATENATE(FN_MC!Q25," ",FN_MC!R25))</f>
        <v>1 BINÁRIO</v>
      </c>
      <c r="S20" s="96" t="str">
        <f>IF(FN_MC!V25="","*",FN_MC!V25)</f>
        <v xml:space="preserve">Jocimar </v>
      </c>
      <c r="T20" s="96" t="str">
        <f>IF(FN_MC!W25="","*",FN_MC!W25)</f>
        <v xml:space="preserve">Inspeção auto de linha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Oportunidade</v>
      </c>
      <c r="C22" s="95" t="str">
        <f>IF(FN_MC!Z27="","*",FN_MC!Z27)</f>
        <v>*</v>
      </c>
      <c r="D22" s="96" t="str">
        <f>IF(FN_MC!S27="","*",FN_MC!S27)</f>
        <v>MALHA CENTRAL</v>
      </c>
      <c r="E22" s="96" t="str">
        <f>IF(FN_MC!T27="","*",FN_MC!T27)</f>
        <v>POV-PRV</v>
      </c>
      <c r="F22" s="96">
        <f>IF(FN_MC!B27="","*",FN_MC!B27)</f>
        <v>46056</v>
      </c>
      <c r="G22" s="96" t="str">
        <f>IF(FN_MC!D27="","*",FN_MC!D27)</f>
        <v>A17</v>
      </c>
      <c r="H22" s="96" t="str">
        <f>IF(FN_MC!F27="","*",FN_MC!F27)</f>
        <v>INSPEÇÃO AUTO DE LINHA</v>
      </c>
      <c r="I22" s="96" t="str">
        <f>IF(FN_MC!H27="","*",FN_MC!H27)</f>
        <v xml:space="preserve">PAS </v>
      </c>
      <c r="J22" s="96" t="str">
        <f>IF(FN_MC!I27="","*",FN_MC!I27)</f>
        <v>PTR-PPG</v>
      </c>
      <c r="K22" s="96" t="str">
        <f>IF(FN_MC!M27="","*",FN_MC!M27)</f>
        <v>PAS-PTR</v>
      </c>
      <c r="L22" s="196" t="str">
        <f>IF(FN_MC!N27="","*",FN_MC!N27)</f>
        <v>PASPTR</v>
      </c>
      <c r="M22" s="97">
        <f>IF(FN_MC!J27="","*",FN_MC!J27)</f>
        <v>102</v>
      </c>
      <c r="N22" s="183">
        <f>IF(FN_MC!K27="","*",FN_MC!K27)</f>
        <v>50</v>
      </c>
      <c r="O22" s="183" t="str">
        <f>IF(FN_MC!L27="","*",FN_MC!L27)</f>
        <v>-</v>
      </c>
      <c r="P22" s="107">
        <f>IF(FN_MC!O27="","*",FN_MC!O27)</f>
        <v>0.375</v>
      </c>
      <c r="Q22" s="107">
        <f>IF(FN_MC!P27="","*",FN_MC!P27)</f>
        <v>4.1666666666666664E-2</v>
      </c>
      <c r="R22" s="96" t="str">
        <f>IF(FN_MC!Q27="","*",CONCATENATE(FN_MC!Q27," ",FN_MC!R27))</f>
        <v>1 BINÁRIO</v>
      </c>
      <c r="S22" s="96" t="str">
        <f>IF(FN_MC!V27="","*",FN_MC!V27)</f>
        <v>Anotnio</v>
      </c>
      <c r="T22" s="96" t="str">
        <f>IF(FN_MC!W27="","*",FN_MC!W27)</f>
        <v xml:space="preserve">Inspeção auto de linha 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1320</v>
      </c>
      <c r="C2" s="83" t="s">
        <v>1157</v>
      </c>
      <c r="D2" s="83" t="s">
        <v>1159</v>
      </c>
      <c r="E2" s="83" t="s">
        <v>1321</v>
      </c>
      <c r="F2" s="83" t="s">
        <v>1322</v>
      </c>
      <c r="G2" s="83" t="s">
        <v>1323</v>
      </c>
      <c r="H2" s="83" t="s">
        <v>1324</v>
      </c>
      <c r="I2" s="83" t="s">
        <v>1325</v>
      </c>
      <c r="J2" s="83" t="s">
        <v>1326</v>
      </c>
      <c r="K2" s="109" t="s">
        <v>1327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*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*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*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*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*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*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*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*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1328</v>
      </c>
      <c r="D5" s="263"/>
      <c r="E5" s="263"/>
      <c r="F5" s="263"/>
      <c r="G5" s="263"/>
      <c r="H5" s="263"/>
      <c r="I5" s="263"/>
      <c r="J5" s="264"/>
      <c r="K5" s="265" t="s">
        <v>1329</v>
      </c>
      <c r="L5" s="266"/>
      <c r="M5" s="266"/>
      <c r="N5" s="266"/>
      <c r="O5" s="267" t="s">
        <v>1330</v>
      </c>
      <c r="P5" s="268"/>
      <c r="Q5" s="269"/>
    </row>
    <row r="6" spans="1:17" s="81" customFormat="1" ht="15.75" customHeight="1">
      <c r="A6" s="75" t="s">
        <v>1318</v>
      </c>
      <c r="B6" s="82" t="s">
        <v>1317</v>
      </c>
      <c r="C6" s="83" t="s">
        <v>1172</v>
      </c>
      <c r="D6" s="84" t="s">
        <v>1173</v>
      </c>
      <c r="E6" s="83" t="s">
        <v>1331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1332</v>
      </c>
      <c r="M6" s="116" t="s">
        <v>620</v>
      </c>
      <c r="N6" s="117" t="s">
        <v>1167</v>
      </c>
      <c r="O6" s="165" t="s">
        <v>1210</v>
      </c>
      <c r="P6" s="128"/>
      <c r="Q6" s="139" t="s">
        <v>1333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1</v>
      </c>
      <c r="P14" s="78"/>
      <c r="Q14" s="120" t="str">
        <f>IF($A$2=1,IF(FN_MC!BJ15="","*",FN_MC!BJ15),IF(FN_MC!BK15="","*",FN_MC!BK15))</f>
        <v>Em intervalo 11:56 até 13:56</v>
      </c>
    </row>
    <row r="15" spans="1:17">
      <c r="A15" s="85">
        <f>IF(FN_MC!B16="","*",FN_MC!B16)</f>
        <v>46055</v>
      </c>
      <c r="B15" s="86" t="str">
        <f>IF(FN_MC!X16="","*",FN_MC!X16)</f>
        <v>*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2026-02-02T16:09:37Z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